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firstSheet="26" activeTab="30"/>
  </bookViews>
  <sheets>
    <sheet name="1.melléklet kiemelt ei" sheetId="1" r:id="rId1"/>
    <sheet name="2. melléklet kiadások önkorm" sheetId="2" r:id="rId2"/>
    <sheet name="kiadások kv szerv" sheetId="3" state="hidden" r:id="rId3"/>
    <sheet name="kiadások összetolt" sheetId="4" state="hidden" r:id="rId4"/>
    <sheet name="kiadások funkciócsoportra" sheetId="5" state="hidden" r:id="rId5"/>
    <sheet name="3. mell. bevételek önkormányzat" sheetId="6" r:id="rId6"/>
    <sheet name="bevételek kv szerv" sheetId="7" state="hidden" r:id="rId7"/>
    <sheet name="bevételek összetolt" sheetId="8" state="hidden" r:id="rId8"/>
    <sheet name="bevételek funkciócsoportra" sheetId="9" state="hidden" r:id="rId9"/>
    <sheet name="4. melléklet létszám" sheetId="10" r:id="rId10"/>
    <sheet name="5. mell.beruházások felújítások" sheetId="11" r:id="rId11"/>
    <sheet name="tartalékok" sheetId="12" state="hidden" r:id="rId12"/>
    <sheet name="EU projektek" sheetId="13" state="hidden" r:id="rId13"/>
    <sheet name="hitelek" sheetId="14" state="hidden" r:id="rId14"/>
    <sheet name="finanszírozás" sheetId="15" state="hidden" r:id="rId15"/>
    <sheet name="6. melléklet szociális kiadások" sheetId="16" r:id="rId16"/>
    <sheet name="7. melléklet átadott" sheetId="17" r:id="rId17"/>
    <sheet name="8. melléklet átvett" sheetId="18" r:id="rId18"/>
    <sheet name="9. melléklet helyi adók" sheetId="19" r:id="rId19"/>
    <sheet name="10. melléklet MÉRLEG" sheetId="20" r:id="rId20"/>
    <sheet name="MÉRLEG (2)" sheetId="21" state="hidden" r:id="rId21"/>
    <sheet name="MÉRLEG (3)" sheetId="22" state="hidden" r:id="rId22"/>
    <sheet name="11.melléklet EI FELHASZN TERV" sheetId="23" r:id="rId23"/>
    <sheet name="EI FELHASZN TERV (3)" sheetId="24" state="hidden" r:id="rId24"/>
    <sheet name="12. melléklet KÖZVETETT" sheetId="25" r:id="rId25"/>
    <sheet name="13. mellGÖRDÜLŐ kiadások teljes" sheetId="26" r:id="rId26"/>
    <sheet name="14.mellGÖRDÜLŐ bevételek teljes" sheetId="27" r:id="rId27"/>
    <sheet name="15.melléklet középtávú" sheetId="28" r:id="rId28"/>
    <sheet name="16.melléklet stabilitási 2" sheetId="29" r:id="rId29"/>
    <sheet name="17. melléklet stabilitási 1" sheetId="30" r:id="rId30"/>
    <sheet name="18.melléklet TÖBB ÉVES" sheetId="31" r:id="rId31"/>
    <sheet name="19.melléklet eredménykimutatás" sheetId="32" state="hidden" r:id="rId32"/>
    <sheet name="20.melléklet maradványkimutatás" sheetId="33" state="hidden" r:id="rId33"/>
    <sheet name="21.melléklet vagyonmérleg" sheetId="34" state="hidden" r:id="rId34"/>
    <sheet name="22.melléklet vagyonkimutatás" sheetId="35" state="hidden" r:id="rId35"/>
    <sheet name="környezetvédelmi alap felh." sheetId="36" state="hidden" r:id="rId36"/>
  </sheets>
  <definedNames>
    <definedName name="foot_4_place" localSheetId="28">'16.melléklet stabilitási 2'!$A$18</definedName>
    <definedName name="foot_5_place" localSheetId="28">'16.melléklet stabilitási 2'!#REF!</definedName>
    <definedName name="foot_53_place" localSheetId="28">'16.melléklet stabilitási 2'!#REF!</definedName>
    <definedName name="_xlnm.Print_Area" localSheetId="0">'1.melléklet kiemelt ei'!$A$1:$D$31</definedName>
    <definedName name="_xlnm.Print_Area" localSheetId="19">'10. melléklet MÉRLEG'!$A$1:$E$157</definedName>
    <definedName name="_xlnm.Print_Area" localSheetId="22">'11.melléklet EI FELHASZN TERV'!$A$1:$O$222</definedName>
    <definedName name="_xlnm.Print_Area" localSheetId="24">'12. melléklet KÖZVETETT'!$A$1:$E$34</definedName>
    <definedName name="_xlnm.Print_Area" localSheetId="25">'13. mellGÖRDÜLŐ kiadások teljes'!$A$1:$G$124</definedName>
    <definedName name="_xlnm.Print_Area" localSheetId="26">'14.mellGÖRDÜLŐ bevételek teljes'!$A$1:$G$100</definedName>
    <definedName name="_xlnm.Print_Area" localSheetId="27">'15.melléklet középtávú'!$A$1:$G$31</definedName>
    <definedName name="_xlnm.Print_Area" localSheetId="28">'16.melléklet stabilitási 2'!$A$1:$H$38</definedName>
    <definedName name="_xlnm.Print_Area" localSheetId="29">'17. melléklet stabilitási 1'!$A$1:$L$24</definedName>
    <definedName name="_xlnm.Print_Area" localSheetId="30">'18.melléklet TÖBB ÉVES'!$A$1:$I$17</definedName>
    <definedName name="_xlnm.Print_Area" localSheetId="1">'2. melléklet kiadások önkorm'!$A$1:$I$133</definedName>
    <definedName name="_xlnm.Print_Area" localSheetId="5">'3. mell. bevételek önkormányzat'!$A$1:$I$107</definedName>
    <definedName name="_xlnm.Print_Area" localSheetId="9">'4. melléklet létszám'!$A$1:$F$33</definedName>
    <definedName name="_xlnm.Print_Area" localSheetId="10">'5. mell.beruházások felújítások'!$A$1:$J$30</definedName>
    <definedName name="_xlnm.Print_Area" localSheetId="15">'6. melléklet szociális kiadások'!$A$1:$D$40</definedName>
    <definedName name="_xlnm.Print_Area" localSheetId="16">'7. melléklet átadott'!$A$1:$E$184</definedName>
    <definedName name="_xlnm.Print_Area" localSheetId="17">'8. melléklet átvett'!$A$1:$D$215</definedName>
    <definedName name="_xlnm.Print_Area" localSheetId="8">'bevételek funkciócsoportra'!$A$1:$O$269</definedName>
    <definedName name="_xlnm.Print_Area" localSheetId="6">'bevételek kv szerv'!$A$1:$F$97</definedName>
    <definedName name="_xlnm.Print_Area" localSheetId="7">'bevételek összetolt'!$A$1:$F$97</definedName>
    <definedName name="_xlnm.Print_Area" localSheetId="23">'EI FELHASZN TERV (3)'!$A$1:$O$216</definedName>
    <definedName name="_xlnm.Print_Area" localSheetId="12">'EU projektek'!$A$1:$B$43</definedName>
    <definedName name="_xlnm.Print_Area" localSheetId="14">'finanszírozás'!$A$1:$G$9</definedName>
    <definedName name="_xlnm.Print_Area" localSheetId="13">'hitelek'!$A$1:$D$70</definedName>
    <definedName name="_xlnm.Print_Area" localSheetId="4">'kiadások funkciócsoportra'!$B$1:$P$301</definedName>
    <definedName name="_xlnm.Print_Area" localSheetId="2">'kiadások kv szerv'!$A$1:$F$123</definedName>
    <definedName name="_xlnm.Print_Area" localSheetId="3">'kiadások összetolt'!$A$1:$F$123</definedName>
    <definedName name="_xlnm.Print_Area" localSheetId="20">'MÉRLEG (2)'!$A$1:$E$154</definedName>
    <definedName name="_xlnm.Print_Area" localSheetId="21">'MÉRLEG (3)'!$A$1:$E$154</definedName>
    <definedName name="_xlnm.Print_Area" localSheetId="11">'tartalékok'!$A$1:$H$16</definedName>
    <definedName name="pr10" localSheetId="28">'16.melléklet stabilitási 2'!#REF!</definedName>
    <definedName name="pr11" localSheetId="28">'16.melléklet stabilitási 2'!#REF!</definedName>
    <definedName name="pr12" localSheetId="28">'16.melléklet stabilitási 2'!#REF!</definedName>
    <definedName name="pr21" localSheetId="29">'17. melléklet stabilitási 1'!$A$27</definedName>
    <definedName name="pr22" localSheetId="29">'17. melléklet stabilitási 1'!#REF!</definedName>
    <definedName name="pr232" localSheetId="19">'10. melléklet MÉRLEG'!#REF!</definedName>
    <definedName name="pr232" localSheetId="24">'12. melléklet KÖZVETETT'!$A$10</definedName>
    <definedName name="pr232" localSheetId="27">'15.melléklet középtávú'!#REF!</definedName>
    <definedName name="pr232" localSheetId="30">'18.melléklet TÖBB ÉVES'!$A$8</definedName>
    <definedName name="pr232" localSheetId="20">'MÉRLEG (2)'!$A$17</definedName>
    <definedName name="pr232" localSheetId="21">'MÉRLEG (3)'!$A$17</definedName>
    <definedName name="pr233" localSheetId="19">'10. melléklet MÉRLEG'!#REF!</definedName>
    <definedName name="pr233" localSheetId="24">'12. melléklet KÖZVETETT'!$A$15</definedName>
    <definedName name="pr233" localSheetId="27">'15.melléklet középtávú'!#REF!</definedName>
    <definedName name="pr233" localSheetId="30">'18.melléklet TÖBB ÉVES'!$A$10</definedName>
    <definedName name="pr233" localSheetId="20">'MÉRLEG (2)'!$A$18</definedName>
    <definedName name="pr233" localSheetId="21">'MÉRLEG (3)'!$A$18</definedName>
    <definedName name="pr234" localSheetId="19">'10. melléklet MÉRLEG'!#REF!</definedName>
    <definedName name="pr234" localSheetId="24">'12. melléklet KÖZVETETT'!$A$23</definedName>
    <definedName name="pr234" localSheetId="27">'15.melléklet középtávú'!#REF!</definedName>
    <definedName name="pr234" localSheetId="30">'18.melléklet TÖBB ÉVES'!#REF!</definedName>
    <definedName name="pr234" localSheetId="20">'MÉRLEG (2)'!$A$19</definedName>
    <definedName name="pr234" localSheetId="21">'MÉRLEG (3)'!$A$19</definedName>
    <definedName name="pr235" localSheetId="19">'10. melléklet MÉRLEG'!#REF!</definedName>
    <definedName name="pr235" localSheetId="24">'12. melléklet KÖZVETETT'!$A$28</definedName>
    <definedName name="pr235" localSheetId="27">'15.melléklet középtávú'!#REF!</definedName>
    <definedName name="pr235" localSheetId="30">'18.melléklet TÖBB ÉVES'!#REF!</definedName>
    <definedName name="pr235" localSheetId="20">'MÉRLEG (2)'!$A$20</definedName>
    <definedName name="pr235" localSheetId="21">'MÉRLEG (3)'!$A$20</definedName>
    <definedName name="pr236" localSheetId="19">'10. melléklet MÉRLEG'!#REF!</definedName>
    <definedName name="pr236" localSheetId="24">'12. melléklet KÖZVETETT'!$A$33</definedName>
    <definedName name="pr236" localSheetId="27">'15.melléklet középtávú'!#REF!</definedName>
    <definedName name="pr236" localSheetId="30">'18.melléklet TÖBB ÉVES'!$A$11</definedName>
    <definedName name="pr236" localSheetId="20">'MÉRLEG (2)'!$A$21</definedName>
    <definedName name="pr236" localSheetId="21">'MÉRLEG (3)'!$A$21</definedName>
    <definedName name="pr24" localSheetId="29">'17. melléklet stabilitási 1'!$A$29</definedName>
    <definedName name="pr25" localSheetId="29">'17. melléklet stabilitási 1'!$A$30</definedName>
    <definedName name="pr26" localSheetId="29">'17. melléklet stabilitási 1'!$A$31</definedName>
    <definedName name="pr27" localSheetId="29">'17. melléklet stabilitási 1'!$A$32</definedName>
    <definedName name="pr28" localSheetId="29">'17. melléklet stabilitási 1'!$A$33</definedName>
    <definedName name="pr312" localSheetId="19">'10. melléklet MÉRLEG'!#REF!</definedName>
    <definedName name="pr312" localSheetId="24">'12. melléklet KÖZVETETT'!#REF!</definedName>
    <definedName name="pr312" localSheetId="27">'15.melléklet középtávú'!#REF!</definedName>
    <definedName name="pr312" localSheetId="30">'18.melléklet TÖBB ÉVES'!#REF!</definedName>
    <definedName name="pr312" localSheetId="20">'MÉRLEG (2)'!$A$8</definedName>
    <definedName name="pr312" localSheetId="21">'MÉRLEG (3)'!$A$8</definedName>
    <definedName name="pr313" localSheetId="19">'10. melléklet MÉRLEG'!#REF!</definedName>
    <definedName name="pr313" localSheetId="24">'12. melléklet KÖZVETETT'!#REF!</definedName>
    <definedName name="pr313" localSheetId="27">'15.melléklet középtávú'!#REF!</definedName>
    <definedName name="pr313" localSheetId="30">'18.melléklet TÖBB ÉVES'!$A$2</definedName>
    <definedName name="pr313" localSheetId="20">'MÉRLEG (2)'!$A$9</definedName>
    <definedName name="pr313" localSheetId="21">'MÉRLEG (3)'!$A$9</definedName>
    <definedName name="pr314" localSheetId="19">'10. melléklet MÉRLEG'!#REF!</definedName>
    <definedName name="pr314" localSheetId="24">'12. melléklet KÖZVETETT'!$A$2</definedName>
    <definedName name="pr314" localSheetId="27">'15.melléklet középtávú'!#REF!</definedName>
    <definedName name="pr314" localSheetId="30">'18.melléklet TÖBB ÉVES'!#REF!</definedName>
    <definedName name="pr314" localSheetId="20">'MÉRLEG (2)'!$A$10</definedName>
    <definedName name="pr314" localSheetId="21">'MÉRLEG (3)'!$A$10</definedName>
    <definedName name="pr315" localSheetId="19">'10. melléklet MÉRLEG'!#REF!</definedName>
    <definedName name="pr315" localSheetId="24">'12. melléklet KÖZVETETT'!#REF!</definedName>
    <definedName name="pr315" localSheetId="27">'15.melléklet középtávú'!#REF!</definedName>
    <definedName name="pr315" localSheetId="30">'18.melléklet TÖBB ÉVES'!$A$6</definedName>
    <definedName name="pr315" localSheetId="20">'MÉRLEG (2)'!$A$11</definedName>
    <definedName name="pr315" localSheetId="21">'MÉRLEG (3)'!$A$11</definedName>
    <definedName name="pr347" localSheetId="27">'15.melléklet középtávú'!#REF!</definedName>
    <definedName name="pr348" localSheetId="27">'15.melléklet középtávú'!#REF!</definedName>
    <definedName name="pr349" localSheetId="27">'15.melléklet középtávú'!#REF!</definedName>
    <definedName name="pr395" localSheetId="27">'15.melléklet középtávú'!#REF!</definedName>
    <definedName name="pr396" localSheetId="27">'15.melléklet középtávú'!#REF!</definedName>
    <definedName name="pr397" localSheetId="27">'15.melléklet középtávú'!#REF!</definedName>
    <definedName name="pr7" localSheetId="28">'16.melléklet stabilitási 2'!#REF!</definedName>
    <definedName name="pr8" localSheetId="28">'16.melléklet stabilitási 2'!#REF!</definedName>
    <definedName name="pr9" localSheetId="28">'16.melléklet stabilitási 2'!#REF!</definedName>
  </definedNames>
  <calcPr fullCalcOnLoad="1"/>
</workbook>
</file>

<file path=xl/sharedStrings.xml><?xml version="1.0" encoding="utf-8"?>
<sst xmlns="http://schemas.openxmlformats.org/spreadsheetml/2006/main" count="6858" uniqueCount="1615">
  <si>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</si>
  <si>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</si>
  <si>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</si>
  <si>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</si>
  <si>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</si>
  <si>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</si>
  <si>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</si>
  <si>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</si>
  <si>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</si>
  <si>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</si>
  <si>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</si>
  <si>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</si>
  <si>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</si>
  <si>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</si>
  <si>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</si>
  <si>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</si>
  <si>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</si>
  <si>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</si>
  <si>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</si>
  <si>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</si>
  <si>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</si>
  <si>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</si>
  <si>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</si>
  <si>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</si>
  <si>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</si>
  <si>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</si>
  <si>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</si>
  <si>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</si>
  <si>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</si>
  <si>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</si>
  <si>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</si>
  <si>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</si>
  <si>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</si>
  <si>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</si>
  <si>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</si>
  <si>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</si>
  <si>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</si>
  <si>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</si>
  <si>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</si>
  <si>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Általános- és céltartalékok (E Ft)</t>
  </si>
  <si>
    <t>A helyi önkormányzat költségvetési mérlege közgazdasági tagolásban (E Ft)</t>
  </si>
  <si>
    <t>Előirányzat felhasználási terv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</si>
  <si>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</si>
  <si>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</si>
  <si>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</si>
  <si>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</si>
  <si>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</si>
  <si>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</si>
  <si>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</si>
  <si>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</si>
  <si>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</si>
  <si>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</si>
  <si>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</si>
  <si>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</si>
  <si>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</si>
  <si>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</si>
  <si>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</si>
  <si>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</si>
  <si>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</si>
  <si>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</si>
  <si>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</si>
  <si>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</si>
  <si>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</si>
  <si>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</si>
  <si>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</si>
  <si>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</si>
  <si>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</si>
  <si>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</si>
  <si>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</si>
  <si>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</si>
  <si>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</si>
  <si>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</si>
  <si>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</si>
  <si>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</si>
  <si>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</si>
  <si>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</si>
  <si>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</si>
  <si>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</si>
  <si>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</si>
  <si>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</si>
  <si>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</si>
  <si>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</si>
  <si>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2014. évi eredeti ei.</t>
  </si>
  <si>
    <t>2012. évi tény  (teljesítés)</t>
  </si>
  <si>
    <t>2013. évi várható (teljesítés)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</si>
  <si>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</si>
  <si>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</si>
  <si>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</si>
  <si>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</si>
  <si>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</si>
  <si>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</si>
  <si>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</si>
  <si>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</si>
  <si>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</si>
  <si>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</si>
  <si>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</si>
  <si>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</si>
  <si>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</si>
  <si>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</si>
  <si>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</si>
  <si>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</si>
  <si>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</si>
  <si>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</si>
  <si>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</si>
  <si>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</si>
  <si>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</si>
  <si>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</si>
  <si>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</si>
  <si>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</si>
  <si>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</si>
  <si>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</si>
  <si>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</si>
  <si>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</si>
  <si>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2013. évi tény  (teljesítés)</t>
  </si>
  <si>
    <t>2014. évi várható (teljesítés)</t>
  </si>
  <si>
    <t>2015. évi eredeti ei.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</si>
  <si>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</si>
  <si>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</si>
  <si>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</si>
  <si>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Fizetési kötelezettségek</t>
  </si>
  <si>
    <t>Saját bevételek</t>
  </si>
  <si>
    <t>B6-B7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</si>
  <si>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</si>
  <si>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</si>
  <si>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</si>
  <si>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</si>
  <si>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</si>
  <si>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</si>
  <si>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</si>
  <si>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</si>
  <si>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</si>
  <si>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</si>
  <si>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</si>
  <si>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</si>
  <si>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</si>
  <si>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</si>
  <si>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</si>
  <si>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</si>
  <si>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</si>
  <si>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</si>
  <si>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</si>
  <si>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</si>
  <si>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</si>
  <si>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</si>
  <si>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</si>
  <si>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</si>
  <si>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</si>
  <si>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</si>
  <si>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</si>
  <si>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</si>
  <si>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</si>
  <si>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</si>
  <si>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</si>
  <si>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</si>
  <si>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</si>
  <si>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</si>
  <si>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</si>
  <si>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</si>
  <si>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</si>
  <si>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</si>
  <si>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</si>
  <si>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</si>
  <si>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</si>
  <si>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</si>
  <si>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</si>
  <si>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</si>
  <si>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</si>
  <si>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</si>
  <si>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</si>
  <si>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</si>
  <si>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</si>
  <si>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</si>
  <si>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</si>
  <si>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</si>
  <si>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</si>
  <si>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</si>
  <si>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</si>
  <si>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</si>
  <si>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</si>
  <si>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</si>
  <si>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</si>
  <si>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</si>
  <si>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</si>
  <si>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</si>
  <si>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</si>
  <si>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</si>
  <si>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</si>
  <si>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</si>
  <si>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</si>
  <si>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</si>
  <si>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</si>
  <si>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</si>
  <si>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</si>
  <si>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</si>
  <si>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</si>
  <si>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</si>
  <si>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</si>
  <si>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</si>
  <si>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</si>
  <si>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</si>
  <si>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</si>
  <si>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</si>
  <si>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</si>
  <si>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</si>
  <si>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</si>
  <si>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</si>
  <si>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</si>
  <si>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</si>
  <si>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</si>
  <si>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</si>
  <si>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</si>
  <si>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</si>
  <si>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</si>
  <si>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</si>
  <si>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</si>
  <si>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</si>
  <si>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</si>
  <si>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</si>
  <si>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</si>
  <si>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</si>
  <si>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</si>
  <si>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</si>
  <si>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</si>
  <si>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</si>
  <si>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</si>
  <si>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</si>
  <si>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</si>
  <si>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</si>
  <si>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</si>
  <si>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</si>
  <si>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</si>
  <si>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</si>
  <si>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</si>
  <si>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</si>
  <si>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</si>
  <si>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</si>
  <si>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</si>
  <si>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</si>
  <si>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</si>
  <si>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</si>
  <si>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</si>
  <si>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</si>
  <si>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</si>
  <si>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</si>
  <si>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</si>
  <si>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</si>
  <si>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</si>
  <si>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</si>
  <si>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</si>
  <si>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</si>
  <si>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</si>
  <si>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</si>
  <si>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</si>
  <si>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</si>
  <si>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</si>
  <si>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</si>
  <si>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</si>
  <si>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</si>
  <si>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</si>
  <si>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</si>
  <si>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</si>
  <si>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</si>
  <si>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</si>
  <si>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</si>
  <si>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</si>
  <si>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</si>
  <si>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</si>
  <si>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</si>
  <si>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</si>
  <si>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</si>
  <si>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</si>
  <si>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</si>
  <si>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</si>
  <si>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</si>
  <si>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</si>
  <si>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</si>
  <si>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</si>
  <si>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</si>
  <si>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</si>
  <si>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</si>
  <si>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</si>
  <si>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</si>
  <si>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</si>
  <si>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</si>
  <si>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</si>
  <si>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</si>
  <si>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</si>
  <si>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</si>
  <si>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</si>
  <si>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</si>
  <si>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</si>
  <si>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</si>
  <si>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</si>
  <si>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</si>
  <si>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</si>
  <si>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</si>
  <si>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</si>
  <si>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</si>
  <si>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</si>
  <si>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</si>
  <si>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</si>
  <si>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</si>
  <si>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</si>
  <si>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</si>
  <si>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</si>
  <si>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</si>
  <si>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</si>
  <si>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</si>
  <si>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</si>
  <si>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</si>
  <si>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</si>
  <si>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</si>
  <si>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</si>
  <si>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</si>
  <si>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</si>
  <si>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</si>
  <si>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</si>
  <si>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</si>
  <si>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</si>
  <si>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</si>
  <si>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</si>
  <si>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</si>
  <si>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</si>
  <si>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</si>
  <si>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</si>
  <si>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</si>
  <si>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</si>
  <si>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</si>
  <si>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</si>
  <si>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</si>
  <si>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</si>
  <si>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</si>
  <si>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</si>
  <si>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</si>
  <si>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</si>
  <si>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</si>
  <si>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</si>
  <si>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</si>
  <si>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</si>
  <si>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</si>
  <si>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</si>
  <si>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</si>
  <si>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</si>
  <si>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</si>
  <si>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</si>
  <si>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</si>
  <si>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</si>
  <si>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</si>
  <si>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</si>
  <si>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</si>
  <si>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</si>
  <si>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</si>
  <si>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</si>
  <si>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</si>
  <si>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</si>
  <si>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</si>
  <si>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</si>
  <si>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</si>
  <si>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</si>
  <si>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</si>
  <si>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</si>
  <si>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</si>
  <si>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</si>
  <si>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</si>
  <si>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</si>
  <si>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</si>
  <si>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</si>
  <si>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</si>
  <si>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</si>
  <si>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</si>
  <si>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</si>
  <si>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</si>
  <si>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</si>
  <si>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</si>
  <si>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</si>
  <si>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</si>
  <si>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</si>
  <si>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</si>
  <si>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</si>
  <si>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</si>
  <si>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</si>
  <si>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</si>
  <si>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</si>
  <si>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</si>
  <si>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</si>
  <si>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</si>
  <si>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</si>
  <si>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</si>
  <si>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</si>
  <si>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</si>
  <si>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</si>
  <si>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</si>
  <si>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</si>
  <si>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</si>
  <si>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</si>
  <si>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</si>
  <si>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</si>
  <si>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</si>
  <si>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</si>
  <si>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</si>
  <si>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</si>
  <si>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</si>
  <si>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</si>
  <si>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</si>
  <si>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</si>
  <si>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</si>
  <si>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</si>
  <si>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</si>
  <si>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</si>
  <si>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</si>
  <si>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</si>
  <si>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</si>
  <si>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</si>
  <si>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</si>
  <si>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</si>
  <si>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</si>
  <si>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</si>
  <si>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</si>
  <si>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</si>
  <si>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</si>
  <si>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</si>
  <si>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</si>
  <si>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</si>
  <si>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</si>
  <si>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</si>
  <si>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</si>
  <si>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</si>
  <si>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</si>
  <si>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</si>
  <si>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</si>
  <si>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</si>
  <si>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</si>
  <si>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</si>
  <si>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</si>
  <si>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</si>
  <si>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</si>
  <si>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</si>
  <si>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</si>
  <si>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</si>
  <si>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</si>
  <si>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</si>
  <si>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</si>
  <si>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</si>
  <si>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</si>
  <si>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</si>
  <si>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</si>
  <si>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</si>
  <si>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</si>
  <si>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</si>
  <si>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</si>
  <si>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</si>
  <si>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</si>
  <si>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</si>
  <si>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</si>
  <si>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</si>
  <si>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</si>
  <si>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</si>
  <si>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</si>
  <si>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</si>
  <si>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</si>
  <si>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</si>
  <si>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</si>
  <si>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</si>
  <si>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</si>
  <si>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</si>
  <si>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</si>
  <si>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</si>
  <si>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</si>
  <si>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</si>
  <si>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</si>
  <si>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</si>
  <si>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</si>
  <si>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</si>
  <si>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</si>
  <si>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</si>
  <si>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</si>
  <si>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</si>
  <si>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</si>
  <si>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</si>
  <si>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</si>
  <si>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</si>
  <si>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</si>
  <si>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</si>
  <si>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</si>
  <si>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</si>
  <si>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</si>
  <si>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</si>
  <si>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</si>
  <si>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</si>
  <si>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</si>
  <si>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</si>
  <si>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</si>
  <si>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</si>
  <si>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</si>
  <si>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</si>
  <si>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</si>
  <si>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</si>
  <si>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</si>
  <si>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</si>
  <si>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</si>
  <si>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</si>
  <si>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</si>
  <si>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</si>
  <si>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</si>
  <si>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</si>
  <si>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</si>
  <si>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</si>
  <si>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</si>
  <si>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</si>
  <si>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</si>
  <si>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</si>
  <si>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</si>
  <si>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</si>
  <si>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</si>
  <si>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</si>
  <si>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</si>
  <si>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</si>
  <si>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</si>
  <si>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</si>
  <si>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</si>
  <si>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</si>
  <si>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</si>
  <si>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</si>
  <si>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</si>
  <si>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</si>
  <si>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</si>
  <si>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</si>
  <si>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</si>
  <si>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</si>
  <si>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</si>
  <si>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</si>
  <si>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</si>
  <si>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</si>
  <si>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</si>
  <si>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</si>
  <si>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</si>
  <si>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</si>
  <si>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</si>
  <si>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</si>
  <si>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</si>
  <si>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</si>
  <si>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</si>
  <si>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</si>
  <si>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</si>
  <si>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</si>
  <si>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</si>
  <si>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</si>
  <si>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</si>
  <si>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</si>
  <si>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</si>
  <si>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</si>
  <si>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</si>
  <si>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</si>
  <si>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</si>
  <si>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</si>
  <si>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</si>
  <si>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</si>
  <si>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</si>
  <si>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</si>
  <si>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</si>
  <si>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</si>
  <si>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</si>
  <si>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</si>
  <si>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</si>
  <si>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</si>
  <si>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</si>
  <si>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</si>
  <si>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</si>
  <si>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</si>
  <si>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</si>
  <si>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</si>
  <si>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</si>
  <si>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</si>
  <si>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</si>
  <si>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</si>
  <si>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</si>
  <si>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</si>
  <si>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</si>
  <si>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</si>
  <si>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</si>
  <si>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</si>
  <si>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</si>
  <si>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</si>
  <si>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</si>
  <si>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</si>
  <si>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</si>
  <si>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</si>
  <si>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</si>
  <si>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</si>
  <si>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</si>
  <si>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</si>
  <si>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</si>
  <si>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</si>
  <si>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</si>
  <si>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</si>
  <si>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</si>
  <si>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</si>
  <si>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</si>
  <si>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</si>
  <si>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</si>
  <si>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</si>
  <si>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</si>
  <si>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</si>
  <si>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</si>
  <si>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</si>
  <si>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</si>
  <si>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</si>
  <si>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</si>
  <si>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</si>
  <si>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</si>
  <si>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</si>
  <si>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</si>
  <si>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</si>
  <si>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</si>
  <si>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</si>
  <si>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</si>
  <si>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</si>
  <si>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</si>
  <si>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</si>
  <si>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</si>
  <si>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</si>
  <si>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</si>
  <si>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</si>
  <si>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</si>
  <si>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</si>
  <si>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</si>
  <si>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</si>
  <si>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</si>
  <si>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</si>
  <si>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</si>
  <si>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</si>
  <si>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</si>
  <si>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</si>
  <si>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</si>
  <si>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</si>
  <si>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</si>
  <si>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</si>
  <si>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</si>
  <si>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</si>
  <si>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</si>
  <si>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</si>
  <si>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</si>
  <si>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</si>
  <si>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</si>
  <si>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</si>
  <si>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</si>
  <si>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</si>
  <si>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</si>
  <si>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</si>
  <si>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</si>
  <si>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</si>
  <si>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</si>
  <si>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</si>
  <si>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</si>
  <si>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</si>
  <si>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</si>
  <si>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</si>
  <si>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</si>
  <si>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</si>
  <si>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</si>
  <si>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</si>
  <si>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</si>
  <si>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</si>
  <si>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</si>
  <si>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</si>
  <si>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</si>
  <si>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</si>
  <si>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</si>
  <si>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</si>
  <si>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</si>
  <si>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</si>
  <si>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</si>
  <si>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</si>
  <si>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</si>
  <si>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</si>
  <si>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</si>
  <si>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</si>
  <si>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</si>
  <si>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</si>
  <si>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</si>
  <si>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</si>
  <si>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</si>
  <si>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</si>
  <si>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</si>
  <si>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</si>
  <si>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</si>
  <si>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</si>
  <si>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</si>
  <si>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</si>
  <si>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</si>
  <si>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</si>
  <si>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</si>
  <si>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</si>
  <si>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</si>
  <si>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</si>
  <si>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</si>
  <si>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</si>
  <si>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</si>
  <si>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</si>
  <si>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</si>
  <si>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</si>
  <si>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</si>
  <si>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</si>
  <si>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</si>
  <si>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</si>
  <si>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</si>
  <si>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</si>
  <si>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</si>
  <si>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</si>
  <si>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</si>
  <si>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</si>
  <si>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</si>
  <si>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</si>
  <si>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</si>
  <si>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</si>
  <si>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</si>
  <si>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</si>
  <si>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</si>
  <si>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</si>
  <si>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</si>
  <si>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</si>
  <si>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</si>
  <si>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</si>
  <si>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</si>
  <si>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</si>
  <si>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</si>
  <si>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</si>
  <si>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</si>
  <si>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</si>
  <si>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</si>
  <si>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</si>
  <si>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</si>
  <si>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</si>
  <si>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</si>
  <si>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</si>
  <si>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</si>
  <si>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</si>
  <si>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</si>
  <si>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</si>
  <si>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</si>
  <si>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</si>
  <si>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</si>
  <si>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</si>
  <si>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</si>
  <si>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</si>
  <si>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</si>
  <si>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</si>
  <si>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</si>
  <si>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</si>
  <si>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</si>
  <si>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</si>
  <si>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</si>
  <si>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</si>
  <si>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</si>
  <si>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</si>
  <si>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</si>
  <si>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</si>
  <si>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</si>
  <si>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</si>
  <si>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</si>
  <si>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</si>
  <si>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</si>
  <si>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</si>
  <si>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</si>
  <si>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</si>
  <si>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</si>
  <si>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</si>
  <si>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</si>
  <si>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</si>
  <si>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</si>
  <si>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</si>
  <si>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</si>
  <si>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</si>
  <si>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</si>
  <si>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</si>
  <si>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</si>
  <si>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</si>
  <si>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</si>
  <si>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</si>
  <si>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</si>
  <si>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</si>
  <si>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</si>
  <si>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</si>
  <si>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</si>
  <si>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</si>
  <si>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</si>
  <si>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</si>
  <si>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</si>
  <si>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</si>
  <si>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</si>
  <si>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</si>
  <si>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</si>
  <si>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</si>
  <si>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</si>
  <si>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</si>
  <si>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</si>
  <si>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</si>
  <si>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</si>
  <si>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</si>
  <si>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</si>
  <si>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</si>
  <si>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</si>
  <si>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</si>
  <si>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</si>
  <si>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</si>
  <si>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</si>
  <si>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</si>
  <si>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</si>
  <si>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</si>
  <si>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</si>
  <si>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</si>
  <si>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</si>
  <si>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</si>
  <si>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</si>
  <si>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</si>
  <si>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</si>
  <si>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</si>
  <si>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</si>
  <si>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</si>
  <si>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</si>
  <si>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</si>
  <si>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</si>
  <si>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</si>
  <si>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</si>
  <si>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</si>
  <si>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</si>
  <si>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</si>
  <si>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</si>
  <si>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</si>
  <si>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</si>
  <si>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</si>
  <si>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</si>
  <si>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</si>
  <si>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1. a helyi adóból származó bevétel, (kommunális adó, iparűzési adó)</t>
  </si>
  <si>
    <t xml:space="preserve">     Beruházási c. áfa</t>
  </si>
  <si>
    <t xml:space="preserve">     Felújítási c. áfa</t>
  </si>
  <si>
    <t>adatok  Ft-ban</t>
  </si>
  <si>
    <t>Kiadások ( Ft)</t>
  </si>
  <si>
    <t>Bevételek (Ft)</t>
  </si>
  <si>
    <t>Beruházások és felújítások (Ft)</t>
  </si>
  <si>
    <r>
      <t xml:space="preserve">Immateriális javak beszerzése, létesítése </t>
    </r>
    <r>
      <rPr>
        <sz val="10"/>
        <rFont val="Bookman Old Style"/>
        <family val="1"/>
      </rPr>
      <t>(rendezési terv végszla)</t>
    </r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</si>
  <si>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</si>
  <si>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</si>
  <si>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</si>
  <si>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Települési adó</t>
  </si>
  <si>
    <t>Helyi adó és egyéb közhatalmi bevételek (Ft)</t>
  </si>
  <si>
    <t>A helyi önkormányzat költségvetési mérlege közgazdasági tagolásban (Ft)</t>
  </si>
  <si>
    <t>Előirányzat felhasználási terv (Ft)</t>
  </si>
  <si>
    <t>összes bevétel - összes kiadás</t>
  </si>
  <si>
    <t>A közvetett támogatások (Ft)</t>
  </si>
  <si>
    <t>2019. évi előirányzat</t>
  </si>
  <si>
    <t>saját bevételek 2019.</t>
  </si>
  <si>
    <t>A költségvetési év azon fejlesztési céljai, amelyek megvalósításához a Gst. 3. § (1) bekezdése szerinti adósságot keletkeztető ügylet megkötése válik vagy válhat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</si>
  <si>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</si>
  <si>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A többéves kihatással járó döntések számszerűsítése évenkénti bontásban és összesítve (Ft)</t>
  </si>
  <si>
    <t>Kiadások (Ft)</t>
  </si>
  <si>
    <t>Működési  célú támogatás az Európai Úniónak</t>
  </si>
  <si>
    <t>K513</t>
  </si>
  <si>
    <t>B411</t>
  </si>
  <si>
    <t>Biztosító által fizetett kártérítés</t>
  </si>
  <si>
    <t>Egyéb működési célú támogatás Európai Úniónak</t>
  </si>
  <si>
    <t>Felhalmozási célú visszatérítendő támogatások, kölcsönök visszatérülése az Európai Uniótól</t>
  </si>
  <si>
    <t>Felhalmozási célú visszetérítendő támogatások, kölcsönök, visszatérülése kkormnyoktól és más nemzetközi szervezetekről</t>
  </si>
  <si>
    <t>B74</t>
  </si>
  <si>
    <t>Felhalmozási célú visszatérítendő támogatások, kölcsönök államháztartáson kívülről</t>
  </si>
  <si>
    <t>B75</t>
  </si>
  <si>
    <t>Felhalmozási célú visszatérítendő támogatások,kölcsönök visszatérülése az Európai Uniótól</t>
  </si>
  <si>
    <t>Felhamozási céklú visszatérítendő támogatások,kölcsönök visszatérülése kormányoktól és más nemzetközi szervezetektől</t>
  </si>
  <si>
    <t>A helyi önkormányzatok előző évi elszámolásából származó kiadások</t>
  </si>
  <si>
    <t>K5021</t>
  </si>
  <si>
    <t>K5022</t>
  </si>
  <si>
    <t>A helyi önkormányzatok törvényi előírásai alapuló befizetései</t>
  </si>
  <si>
    <t>Egyéb elvonások, befizetések</t>
  </si>
  <si>
    <t>K5023</t>
  </si>
  <si>
    <t>Felhalmozási célú támogatások az Európai Uniónak</t>
  </si>
  <si>
    <t>K89</t>
  </si>
  <si>
    <t>Befektetési célú belföldi érékpapírok vásárlása</t>
  </si>
  <si>
    <t>Kincstárjegyek beváltás</t>
  </si>
  <si>
    <t>Éven belüi lejáratú belföldi értékpapírok beváltása</t>
  </si>
  <si>
    <t>Belföldi kötvények beváltása</t>
  </si>
  <si>
    <t>K9125</t>
  </si>
  <si>
    <t>K9126</t>
  </si>
  <si>
    <t>Éven túli lejáratú belföldi értékpapírok beváltása</t>
  </si>
  <si>
    <t>Pénzeszközök lekötött betétként elhelyezése</t>
  </si>
  <si>
    <t>Hosszú lejáratú tulajdonosi kölcsönök kiadásai</t>
  </si>
  <si>
    <t>K9191</t>
  </si>
  <si>
    <t>K9192</t>
  </si>
  <si>
    <t>Rövid lejáratú tulajdonosi kölcsönök kiadásai</t>
  </si>
  <si>
    <t>Hitelek, kölcsönök törlesztése külföldi kormányoknak és nemzetközi szervezeteknek</t>
  </si>
  <si>
    <t>Hitelek, kölcsönök törlesztése külföldi pénzintézetnek</t>
  </si>
  <si>
    <t>K925</t>
  </si>
  <si>
    <t>Váltókiadások</t>
  </si>
  <si>
    <t>K94</t>
  </si>
  <si>
    <t>Hosszú lejáratú hitelek, kölcsönök felvétele pénzügyi vállalkozástól</t>
  </si>
  <si>
    <t>Rövid lejáratú hitelek, kölcsönök felvétele  pénzügyi vállalkozástól</t>
  </si>
  <si>
    <t>Hitel-, kölcsönfelvétel pénzügyi vállalkozástól</t>
  </si>
  <si>
    <t>Éven túli lejáratú belföldi értékpapírok kibocsátása</t>
  </si>
  <si>
    <t>Lekötött bankbetétek megszűntetése</t>
  </si>
  <si>
    <t>Hosszú lejáratú tulajdonosi kölcsönök bevételei</t>
  </si>
  <si>
    <t>B8191</t>
  </si>
  <si>
    <t>B8192</t>
  </si>
  <si>
    <t>Rövid lejáratú kölcsönök bevételei</t>
  </si>
  <si>
    <t>Hitelek, kölcsönök felvétele külföldi kormányoktól és nemzetközi szervezetektől</t>
  </si>
  <si>
    <t>B825</t>
  </si>
  <si>
    <t>Hitelek, kölcsönök felvétele külföldi pénzitézetektől</t>
  </si>
  <si>
    <t>Váltóbevételek</t>
  </si>
  <si>
    <t>B84</t>
  </si>
  <si>
    <t>Működési célú költségvetési támogatások és kiegészítő támogatások</t>
  </si>
  <si>
    <t>Elszámolásból származó bevételek</t>
  </si>
  <si>
    <t>Készletértékesítés ellenértéke</t>
  </si>
  <si>
    <t>Befektett pénzügyi eszközökből származó bevétel</t>
  </si>
  <si>
    <t>B4081</t>
  </si>
  <si>
    <t>Egyéb kapott (járó) kamatok és kamatjellegű bevételek</t>
  </si>
  <si>
    <t>B4082</t>
  </si>
  <si>
    <t>Működési célú visszatérítendő támogatások, kölcsönök visszatérülése az Európai Uniótól</t>
  </si>
  <si>
    <t>Működési célú visszatérítendő támogatások, kölcsönök visszatérülése kirmányoktól és más nemzetközi szervezetektől</t>
  </si>
  <si>
    <t>B64</t>
  </si>
  <si>
    <t>B65</t>
  </si>
  <si>
    <t>Működési célú garancia és kezességvállalásból származó kifizetés államháztartáson belülre</t>
  </si>
  <si>
    <t>Működési célú garancia és kezességvállalásból származó kifizetés államháztartáson kívülre</t>
  </si>
  <si>
    <t>Árkiegészítések és támogatások</t>
  </si>
  <si>
    <t>Működési célú támoatások az Európai Uniónak</t>
  </si>
  <si>
    <t>Felhalmozási célú garancia és kezességvállalásból száramzó kifizetés állalmháztartáson belülre</t>
  </si>
  <si>
    <t>Felhalmozási célú garancia és kezességvállalásból származó kifizetés államháztartáson kívülre</t>
  </si>
  <si>
    <t>Egyéb felhalmozási célú támogatások az Európai Uniónak</t>
  </si>
  <si>
    <t>Elvonások és befizetések bevétele</t>
  </si>
  <si>
    <t>Működési célú garancia és kezességvállalásból származó megtérülések államháztartáson belülről</t>
  </si>
  <si>
    <t>Felhalmozási célű önkormányzati támogatások</t>
  </si>
  <si>
    <t xml:space="preserve">Felhalmozási célú garancia és kezességvállalásból származó megtérülések államháztartáson belülről </t>
  </si>
  <si>
    <t xml:space="preserve">Működési célú garancia és kezességvállalásból származó megtérülések államháztartáson kívülről </t>
  </si>
  <si>
    <t>Működési célú visszatérítendő támogatások, kölcsönök visszatérülése az Európai Uniótol</t>
  </si>
  <si>
    <t>Működési célú vissztérítendő támogatások, kölcsönök visszatérülése kormányoktól és más nemzetközi szervezetektől</t>
  </si>
  <si>
    <t>Működési célú vissztérítendő támogatások, kölcsönök visszatérülése államháztartáson belülről</t>
  </si>
  <si>
    <t>Egyéb működési célú átvett pénzeszköz</t>
  </si>
  <si>
    <t>Felhalmozási garancia és kezességvállalásból származó megtérülések államháztartáson kívülről</t>
  </si>
  <si>
    <t>Felhalmozási célú visszatérítendő támogatások, kölcsönök visszatérülése kormányoktól és más nemzetközi szervezetektől</t>
  </si>
  <si>
    <t>Működési célú támogatás az Európai Uniónak</t>
  </si>
  <si>
    <t>Működési célú támogatás az Európai Úniónak</t>
  </si>
  <si>
    <t>egyenleg</t>
  </si>
  <si>
    <t>2020.</t>
  </si>
  <si>
    <t>2020. évi előirányzat</t>
  </si>
  <si>
    <t>saját bevételek 2020.</t>
  </si>
  <si>
    <t>2020. évi kifizetés</t>
  </si>
  <si>
    <t xml:space="preserve">Ingatlanok felújítása </t>
  </si>
  <si>
    <t>2021.</t>
  </si>
  <si>
    <t>saját bevételek 2021.</t>
  </si>
  <si>
    <t xml:space="preserve">     ingatlan beruházás</t>
  </si>
  <si>
    <t xml:space="preserve">     Ingatlan felújítás</t>
  </si>
  <si>
    <t>2021. évi kifizetés</t>
  </si>
  <si>
    <t>2021. év utáni kifizetések</t>
  </si>
  <si>
    <t>Önkormányzat 2019. évi költségvetése</t>
  </si>
  <si>
    <t>2018. évi tény</t>
  </si>
  <si>
    <t>2019. évi eredeti ei.</t>
  </si>
  <si>
    <t>2022.</t>
  </si>
  <si>
    <t>2021. évi előirányzat</t>
  </si>
  <si>
    <t>2022. évi előirányzat</t>
  </si>
  <si>
    <t>saját bevételek 2022.</t>
  </si>
  <si>
    <t>Tárgyévi kifizetés (2019. évi ei.)</t>
  </si>
  <si>
    <t>eredeti</t>
  </si>
  <si>
    <t>módosított</t>
  </si>
  <si>
    <t>teljesítés</t>
  </si>
  <si>
    <t>Önkormányzat 2019. évi költségvetésének végrehajtása</t>
  </si>
  <si>
    <t>tény</t>
  </si>
  <si>
    <t>módosított ei.</t>
  </si>
  <si>
    <t>2019. évi módosított ei.</t>
  </si>
  <si>
    <t>közvetett támogatás telj.</t>
  </si>
  <si>
    <t xml:space="preserve">2020. </t>
  </si>
  <si>
    <t>Egyéb működési célú átvett pénzeszközök háztartástól</t>
  </si>
  <si>
    <t>2019. évi mód.ei</t>
  </si>
  <si>
    <t>saját bevételek 2019. mód.ei.</t>
  </si>
  <si>
    <t>ebből kiadási előirányzat fedezete-saját forrás tény</t>
  </si>
  <si>
    <t xml:space="preserve">kiadási módosított előirányzat </t>
  </si>
  <si>
    <t>Tárgyévi kifizetés (2019. évi mód. ei.)</t>
  </si>
  <si>
    <t xml:space="preserve">     tárgyi eszköz beruházás</t>
  </si>
  <si>
    <t xml:space="preserve">     tárgyi eszköz felújítás</t>
  </si>
  <si>
    <t>ÖNKORMÁNYZAT</t>
  </si>
  <si>
    <t>Módosítások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</si>
  <si>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</si>
  <si>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</si>
  <si>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</si>
  <si>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</si>
  <si>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</si>
  <si>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</si>
  <si>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</si>
  <si>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</si>
  <si>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</si>
  <si>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Felhalmozási célú támogatások eredmányszemléletű bevétele</t>
  </si>
  <si>
    <t>09        Különféle egyéb eredményszemléletű bevételek</t>
  </si>
  <si>
    <t>III        Egyéb eredményszemléletű bevételek (=06+07+08) (11=08+09+10)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</si>
  <si>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</si>
  <si>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</si>
  <si>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</si>
  <si>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</si>
  <si>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IV        Anyagjellegű ráfordítások (=09+10+11+12) (16=12+...+15)</t>
  </si>
  <si>
    <t>14        Bérköltség</t>
  </si>
  <si>
    <t>15        Személyi jellegű egyéb kifizetések</t>
  </si>
  <si>
    <t>16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</si>
  <si>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</si>
  <si>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</si>
  <si>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</si>
  <si>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</si>
  <si>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17        Kapott (járó) osztalék és részesedés</t>
  </si>
  <si>
    <t>18       részesedésekből származó eredményszemléletű bevételek, árfolyamnyereségek</t>
  </si>
  <si>
    <t>19        befektetett pénzügyi eszközökből származó eredményszemléletű bevételek, árfolyamnyereségek</t>
  </si>
  <si>
    <t>20        egyéb kapott (járó) kamatok és eredményszemléletű bevételek</t>
  </si>
  <si>
    <t>21        pénzügyi műveletek egyéb eredményszemléletű bevételei</t>
  </si>
  <si>
    <t>21a      -ebből: lekötött bankbetétek mérlegfordulónapi értékelése során megállapított (nem realizált) árfolyamnyeresége</t>
  </si>
  <si>
    <t>21b      -ebből egy pénzeszközök mérlegfordulónapi értékelése során megállapított (nem realizált) árfolyamnyeresége</t>
  </si>
  <si>
    <t>VIII        Pénzügyi műveletek eredményszemléletű bevételei (=14+18+19+20+21)</t>
  </si>
  <si>
    <t>22        részesedésekből származó ráfordítások, árfolyamnyereségek</t>
  </si>
  <si>
    <t>23        befektetett pénzügyi eszközökből (értékpapírokból, kölcsönökből) származó ráfordítások, árfolyamveszteségek</t>
  </si>
  <si>
    <t>24        fizetendő kamatok és kamat jellegű ráfordítások</t>
  </si>
  <si>
    <t>25        részesedések, értékpapírok, pénzeszközök értékvesztése</t>
  </si>
  <si>
    <t>25a      ebből lekötött bankbetétek értékvesztése</t>
  </si>
  <si>
    <t>25b      ebből Kincstáron kívüli forint- és devizaszámlák értékvesztése</t>
  </si>
  <si>
    <t>26        pénzügyi műveletek egyéb ráfordításai</t>
  </si>
  <si>
    <t>26a     ebből lekötött bankbetétek mérlegfordulónapi értékelése során megállapított _(nem realizált) árfolyamvesztesége</t>
  </si>
  <si>
    <t>26b     ebből egyéb pénzeszközök mérlegfordulónapi értékelése során megállapított (nem realizált) árfolyamveszteség</t>
  </si>
  <si>
    <t>IX        Pénzügyi műveletek ráfordításai (=22+23+24+25+26)</t>
  </si>
  <si>
    <t>B)        PÉNZÜGYI MŰVELETEK EREDMÉNYE (=VIII-IX)</t>
  </si>
  <si>
    <t>E)        MÉRLEG SZERINTI EREDMÉNY (=±A±B)</t>
  </si>
  <si>
    <t>2019. évi Eredménykimutatás (adatok  Ft.)</t>
  </si>
  <si>
    <t>Előző időszak (2018. év)</t>
  </si>
  <si>
    <t>Tárgyi időszak (2019. év)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</si>
  <si>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</si>
  <si>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</si>
  <si>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</si>
  <si>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</si>
  <si>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</si>
  <si>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</si>
  <si>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</si>
  <si>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</si>
  <si>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</si>
  <si>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</si>
  <si>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Magyarlak Község Önkormányzata 2019. évi költségvetésének teljesítése</t>
  </si>
  <si>
    <t>2019. évi maradványkimutatás ( Ft.)</t>
  </si>
  <si>
    <t>előző időszak</t>
  </si>
  <si>
    <t>tárgy időszak</t>
  </si>
  <si>
    <t xml:space="preserve">A/I/1 </t>
  </si>
  <si>
    <t>Vagyoni értékű jogok</t>
  </si>
  <si>
    <t>A/I/2</t>
  </si>
  <si>
    <t>Szellemi termékek</t>
  </si>
  <si>
    <t>A/I/3</t>
  </si>
  <si>
    <t>Immateriális javak értékhelyesbítése</t>
  </si>
  <si>
    <t xml:space="preserve">A/I </t>
  </si>
  <si>
    <t>Immateriális javak</t>
  </si>
  <si>
    <t>A/II/1</t>
  </si>
  <si>
    <t>Ingatlanok és kapcsolódó vagyoni értékű jogok</t>
  </si>
  <si>
    <t>A/II/2</t>
  </si>
  <si>
    <t>Gépek berendezések, felszerelések, járművek</t>
  </si>
  <si>
    <t>A/II/3</t>
  </si>
  <si>
    <t>Tenyészállatok</t>
  </si>
  <si>
    <t>A/II/4</t>
  </si>
  <si>
    <t>Beruházások, felújítások</t>
  </si>
  <si>
    <t>A/II/5</t>
  </si>
  <si>
    <t>Tárgyi eszközök értékhelyesbítése</t>
  </si>
  <si>
    <t>A/II</t>
  </si>
  <si>
    <t xml:space="preserve">Tárgyi eszközök  </t>
  </si>
  <si>
    <t>A/III/1</t>
  </si>
  <si>
    <t>Tartós részesedések</t>
  </si>
  <si>
    <t>A/III/1a</t>
  </si>
  <si>
    <t xml:space="preserve"> - ebből tartós részesedések jegybankban</t>
  </si>
  <si>
    <t>A/III/1b</t>
  </si>
  <si>
    <t xml:space="preserve"> - ebből tartós részesedések nem pénzügyi vállalkozásban</t>
  </si>
  <si>
    <t>A/III/1c</t>
  </si>
  <si>
    <t xml:space="preserve"> - ebből tartós részesedések pénzügyi vállalkozásban</t>
  </si>
  <si>
    <t>A/III/1d</t>
  </si>
  <si>
    <t xml:space="preserve"> - ebből tartós részesedések társulásban</t>
  </si>
  <si>
    <t>A/III/1e</t>
  </si>
  <si>
    <t xml:space="preserve"> - ebből egyéb tartós részesedések</t>
  </si>
  <si>
    <t>A/III/2</t>
  </si>
  <si>
    <t>Tartós hitelviszonyt megtestesítő értékpapírok</t>
  </si>
  <si>
    <t>A/III/2a</t>
  </si>
  <si>
    <t xml:space="preserve"> - ebből államkötvények</t>
  </si>
  <si>
    <t>A/III/2b</t>
  </si>
  <si>
    <t xml:space="preserve"> - ebből helyi önkormányzatok kötvényei</t>
  </si>
  <si>
    <t>A/III/3</t>
  </si>
  <si>
    <t>Befektetett pézügyi eszközök értékhelyesbítése</t>
  </si>
  <si>
    <t>A/III</t>
  </si>
  <si>
    <t xml:space="preserve">Befektetett pézügyi eszközök  </t>
  </si>
  <si>
    <t>A/IV/1</t>
  </si>
  <si>
    <t>Koncesszióba, vagyonkezelésbe adott eszközök</t>
  </si>
  <si>
    <t>A/IV/1a</t>
  </si>
  <si>
    <t xml:space="preserve"> - ebből immateriális javak</t>
  </si>
  <si>
    <t>A/IV/1b</t>
  </si>
  <si>
    <t xml:space="preserve"> - ebből tárgyi eszközök</t>
  </si>
  <si>
    <t>A/IV/1c</t>
  </si>
  <si>
    <t xml:space="preserve"> - ebből tartós részesedések, tartós hitelviszonyt megtestesítő értékpapírok</t>
  </si>
  <si>
    <t>A/IV/2</t>
  </si>
  <si>
    <t>Koncesszióba, vagyonkezelésbe adott eszközök értékhelyesbítése</t>
  </si>
  <si>
    <t>A/IV</t>
  </si>
  <si>
    <t>A)</t>
  </si>
  <si>
    <t>NEMZETI VAGYONBA TARTOZÓ BEFEKTETT ESZKÖZÖK</t>
  </si>
  <si>
    <t>B/I/1</t>
  </si>
  <si>
    <t>Vásárolt készlete</t>
  </si>
  <si>
    <t>B/I/2</t>
  </si>
  <si>
    <t>Átsorolt, követelés fejében átvett készletek</t>
  </si>
  <si>
    <t>B/I/3</t>
  </si>
  <si>
    <t>Egyéb készletek</t>
  </si>
  <si>
    <t>B/I/4</t>
  </si>
  <si>
    <t>Befejezetlen termelés, félkész termékek, késztermékek</t>
  </si>
  <si>
    <t>B/I/5</t>
  </si>
  <si>
    <t>Növendék, hízó és egyéb állatok</t>
  </si>
  <si>
    <t>B/I</t>
  </si>
  <si>
    <t>Készletek</t>
  </si>
  <si>
    <t>B/II/1</t>
  </si>
  <si>
    <t>Nem tartós részesedések</t>
  </si>
  <si>
    <t>B/II/2</t>
  </si>
  <si>
    <t>Forgatási célú hitelviszonyt megtestesítő értékpapírok</t>
  </si>
  <si>
    <t>B/II/2a</t>
  </si>
  <si>
    <t xml:space="preserve"> - ebből kárpótlási jegyek</t>
  </si>
  <si>
    <t>B/II/2b</t>
  </si>
  <si>
    <t xml:space="preserve"> - ebből kincstárjegyek</t>
  </si>
  <si>
    <t>B/II/2c</t>
  </si>
  <si>
    <t>B/II/2d</t>
  </si>
  <si>
    <t>B/II/2e</t>
  </si>
  <si>
    <t xml:space="preserve"> - ebből befektetési jegyek</t>
  </si>
  <si>
    <t>B/II</t>
  </si>
  <si>
    <t>Értékpapírok</t>
  </si>
  <si>
    <t>B)</t>
  </si>
  <si>
    <t>NEMZETI VAGYONBA TARTOZÓ FORGÓESZKÖZÖK</t>
  </si>
  <si>
    <t>C/I/1</t>
  </si>
  <si>
    <t>Éven túli lejáratú forint lekötött bankbetétek</t>
  </si>
  <si>
    <t>C/I/2</t>
  </si>
  <si>
    <t>Éven túli lejáratú deviza lekötött bankbetétek</t>
  </si>
  <si>
    <t>C)</t>
  </si>
  <si>
    <t>Lekötött bankbetétek</t>
  </si>
  <si>
    <t>C/II/1</t>
  </si>
  <si>
    <t>Forintpénztár</t>
  </si>
  <si>
    <t>C/II/2</t>
  </si>
  <si>
    <t>Valutapénztár</t>
  </si>
  <si>
    <t>C/II/3</t>
  </si>
  <si>
    <t>Betétkönyvek, csekkek, elektronikus pézeszközök</t>
  </si>
  <si>
    <t>C/II</t>
  </si>
  <si>
    <t>Pénztárak, csekkek, betétkönyvek</t>
  </si>
  <si>
    <t>C/III/1</t>
  </si>
  <si>
    <t>Kincstáron kívüli forintszámlák</t>
  </si>
  <si>
    <t>C/III/2</t>
  </si>
  <si>
    <t>Kincstárban vezetett forintszámlák</t>
  </si>
  <si>
    <t>C/III</t>
  </si>
  <si>
    <t>Forintszámlák</t>
  </si>
  <si>
    <t>C/IV/1</t>
  </si>
  <si>
    <t>Kincstáron kívüli devizaszámlák</t>
  </si>
  <si>
    <t>C/IV/2</t>
  </si>
  <si>
    <t>Kincstárban vezetett devizaszámlák</t>
  </si>
  <si>
    <t>C/IV</t>
  </si>
  <si>
    <t>Devizaszámlák</t>
  </si>
  <si>
    <t>PÉNZESZKÖZÖK</t>
  </si>
  <si>
    <t>D/I/1</t>
  </si>
  <si>
    <t>költségvetési évben esedékes követelések működési c. támogatások bevételeire ÁH belülről</t>
  </si>
  <si>
    <t>D/I/1a</t>
  </si>
  <si>
    <t xml:space="preserve"> - ebből költségvetési évben esedékes követelések működési c. visszatérítendő támogatások, kölcsönök visszatérülésére Áh belülről </t>
  </si>
  <si>
    <t>D/I/2</t>
  </si>
  <si>
    <t>költségvetési évben esedékes követelések felhalmozási c. támogatások bevételeire Áh belülről</t>
  </si>
  <si>
    <t>D/I/2a</t>
  </si>
  <si>
    <t xml:space="preserve"> - ebből költségvetési évben esedékes követelések felhalmozási c. visszatérítendő támogatások, kölcsönök visszatérülésére Áh belülről </t>
  </si>
  <si>
    <t>D/I/3</t>
  </si>
  <si>
    <t>költségvetési évben esedékes követelések közhatalmi bevételekre</t>
  </si>
  <si>
    <t>D/I/3a</t>
  </si>
  <si>
    <t xml:space="preserve"> - ebből költségvetési évben esedékes követelések jövedelemadókra</t>
  </si>
  <si>
    <t>D/I/3b</t>
  </si>
  <si>
    <t xml:space="preserve"> - ebből költségvetési évben esedékes követelések szociális hozzájárulási adóra és járulékokra </t>
  </si>
  <si>
    <t>D/I/3c</t>
  </si>
  <si>
    <t xml:space="preserve"> - ebből költségvetési évben esedékes követelések bérhez és foglalkoztatáshoz kapcsolódó adókra</t>
  </si>
  <si>
    <t>D/I/3d</t>
  </si>
  <si>
    <t xml:space="preserve"> - ebből költségvetési évben esedékes követelések vagyoni típusú adókra </t>
  </si>
  <si>
    <t>D/I/3e</t>
  </si>
  <si>
    <t xml:space="preserve"> - ebből költségvetési évben esedékes követelések termékek és szolgáltatások adóira</t>
  </si>
  <si>
    <t>D/I/3f</t>
  </si>
  <si>
    <t xml:space="preserve"> - ebből költségvetési évben esedékes követelések egyéb közhatalmi bevételekre</t>
  </si>
  <si>
    <t>D/I/4</t>
  </si>
  <si>
    <t>költségvetési évben esedékes követelések működési bevételre</t>
  </si>
  <si>
    <t>D/I/4a</t>
  </si>
  <si>
    <t xml:space="preserve"> -  ebből költségvetési évben esedékes követelések készletértékesítés ellenértékére, szolgáltatások ellenértékére, közvetített szolgáltatások ellenértékére </t>
  </si>
  <si>
    <t>D/I/4b</t>
  </si>
  <si>
    <t xml:space="preserve"> - ebből költségvetési évben esedékes követelések tulajdonosi bevételekre</t>
  </si>
  <si>
    <t>D/I/4c</t>
  </si>
  <si>
    <t xml:space="preserve"> -  ebből költségvetési évben esedékes követelések ellátási díjakra</t>
  </si>
  <si>
    <t>D/I/4d</t>
  </si>
  <si>
    <t xml:space="preserve"> - ebből költségvetési évben esedékes követelések kiszámlázott általános forgalmi adóra</t>
  </si>
  <si>
    <t>D/I/4e</t>
  </si>
  <si>
    <t xml:space="preserve"> -  ebből költségvetési évben esedékes követelések általános forgalmi adó visszatérítésére </t>
  </si>
  <si>
    <t>D/I/4f</t>
  </si>
  <si>
    <t xml:space="preserve"> -  ebből költségvetési évben esedékes követelések más nyereség jellegű bevételekre</t>
  </si>
  <si>
    <t>D/I/4g</t>
  </si>
  <si>
    <t xml:space="preserve"> -  ebből költségvetési évben esedékes követelések egyéb pénzügyi műveletek bevételeire </t>
  </si>
  <si>
    <t>D/I/4h</t>
  </si>
  <si>
    <t xml:space="preserve"> -  ebből költségvetési évben esedékes követelések biztosító álltal fizetett kártérítésre </t>
  </si>
  <si>
    <t>D/I/4i</t>
  </si>
  <si>
    <t xml:space="preserve"> - ebből költségvetési évben esedékes követelések egyéb működési bevételre</t>
  </si>
  <si>
    <t>D/I/5</t>
  </si>
  <si>
    <t xml:space="preserve">költségvetési évben esedékes követelések felhalmozási bevételre  </t>
  </si>
  <si>
    <t>D/I/5a</t>
  </si>
  <si>
    <t xml:space="preserve"> - ebből költségvetési évben esedékes követelések immateriális javak értékhelyesbítésére  </t>
  </si>
  <si>
    <t>D/I/5b</t>
  </si>
  <si>
    <t xml:space="preserve"> - ebből költségvetési évben esedékes követelések ingatlanok értékesítésére</t>
  </si>
  <si>
    <t>D/I/5c</t>
  </si>
  <si>
    <t xml:space="preserve"> - ebből költségvetési évben esedékes követelések egyéb tárgyi eszközök értékesítésére</t>
  </si>
  <si>
    <t>D/I/5d</t>
  </si>
  <si>
    <t xml:space="preserve"> - ebből költségvetési évben esedékes követelések részesedések értékesítésére </t>
  </si>
  <si>
    <t>D/I/5e</t>
  </si>
  <si>
    <t xml:space="preserve"> - ebből költségvetési évben esedékes követelések megszűnéshez kapcsolódó bevételekre</t>
  </si>
  <si>
    <t>D/I/6</t>
  </si>
  <si>
    <t>költségvetési évben esedékes követelések működési c. ávett pénzeszközökre</t>
  </si>
  <si>
    <t>D/I/6a</t>
  </si>
  <si>
    <t xml:space="preserve"> - ebből költségvetési évben esedékes követelések működési c. visszatérítendő támogatások, kölcsönök visszatérülése EU-tól </t>
  </si>
  <si>
    <t>D/I/6b</t>
  </si>
  <si>
    <t xml:space="preserve"> - ebből költségvetési évben esedékes követelések működési c. visszatérítendő támogatások, kölcsönök visszatérülése kormányoktól és más nemzetközi szervezettől </t>
  </si>
  <si>
    <t>D/I/6c</t>
  </si>
  <si>
    <t xml:space="preserve"> - ebből költségvetési évben esedékes követelések működési c. visszatérítendő támogatások, kölcsönök visszatérülése ÁH kívülről </t>
  </si>
  <si>
    <t>D/I/7</t>
  </si>
  <si>
    <t>költségvetési évben esedékes követelések felhalmozási c. átvett pénzeszközre</t>
  </si>
  <si>
    <t>D/I/7a</t>
  </si>
  <si>
    <t xml:space="preserve"> - ebből költségvetési évben esedékes követelések felhalmozási c. visszatérítendő támogatások, kölcsönök visszatérülése EU-tól </t>
  </si>
  <si>
    <t>D/I/7b</t>
  </si>
  <si>
    <t xml:space="preserve"> - ebből költségvetési évben esedékes követelések felhalmozási c. visszatérítendő támogatások, kölcsönök visszatérülése kormányoktól és más nemzetközi szervezettől</t>
  </si>
  <si>
    <t>D/I/7c</t>
  </si>
  <si>
    <t xml:space="preserve"> - ebből költségvetési évben esedékes követelések felhalmozási c. visszatérítendő támogatások, kölcsönök visszatérülése ÁH kívülről</t>
  </si>
  <si>
    <t>D/I/8</t>
  </si>
  <si>
    <t>költségvetési évben esedékes követelések finanszírozási bevételre</t>
  </si>
  <si>
    <t>D/I/8a</t>
  </si>
  <si>
    <t xml:space="preserve"> - ebből költségvetési évben esedékes követelések forgatási célú belföldi ép. Beváltásából, értékesítésből </t>
  </si>
  <si>
    <t>D/I/8b</t>
  </si>
  <si>
    <t xml:space="preserve"> - ebből költségvetési évben esedékes követelések befektetési célú belföldi ép. Beváltásából, értékesítésből </t>
  </si>
  <si>
    <t>D/I/8c</t>
  </si>
  <si>
    <t xml:space="preserve"> - ebből költségvetési évben esedékes követelések államháztartáson belüli megelőlegezések törlesztésére </t>
  </si>
  <si>
    <t>D/I/8d</t>
  </si>
  <si>
    <t xml:space="preserve"> -  ebből költségvetési évben esedékes követelések hosszú lejáratú tulajdonosi kölcsönök bevételére</t>
  </si>
  <si>
    <t>D/I/8e</t>
  </si>
  <si>
    <t xml:space="preserve"> - ebből költségvetési évben esedékes követelések rövid lejáratú tulajdonosi kölcsönök bevételeire </t>
  </si>
  <si>
    <t>D/I/8f</t>
  </si>
  <si>
    <t xml:space="preserve"> - ebből költségvetési évben esedékes követelések forgatási c. külföldi értékpapírok beváltásából, értékesítésésből </t>
  </si>
  <si>
    <t>D/I/8g</t>
  </si>
  <si>
    <t xml:space="preserve"> - ebből költségvetési évben esedékes követelések befektetési célú külföldi értékpapírok beváltásából, értékesíéséből </t>
  </si>
  <si>
    <t>D/I</t>
  </si>
  <si>
    <t>Költségvetési évben esedékes követelések</t>
  </si>
  <si>
    <t>D/II/1</t>
  </si>
  <si>
    <t>költségvetési évet követően esedékes követelések működési c. támogatások bevételeire ÁH belülről</t>
  </si>
  <si>
    <t>D/II/1a</t>
  </si>
  <si>
    <t xml:space="preserve"> - ebből költségvetési évet követően esedékes követelések működési c. visszatérítendő támogatások, kölcsönök visszatérülésére Áh belülről </t>
  </si>
  <si>
    <t>D/II/2</t>
  </si>
  <si>
    <t>költségvetési évet követően esedékes követelések felhalmozási c. támogatások bevételeire Áh belülről</t>
  </si>
  <si>
    <t>D/II/2a</t>
  </si>
  <si>
    <t xml:space="preserve"> - ebből költségvetési évet követően esedékes követelések felhalmozási c. visszatérítendő támogatások, kölcsönök visszatérülésére Áh belülről </t>
  </si>
  <si>
    <t>D/II/3</t>
  </si>
  <si>
    <t>költségvetési évet követően esedékes követelések közhatalmi bevételekre</t>
  </si>
  <si>
    <t>D/II/3a</t>
  </si>
  <si>
    <t xml:space="preserve"> - ebből költségvetési évet követően esedékes követelések jövedelemadókra</t>
  </si>
  <si>
    <t xml:space="preserve"> - ebből költségvetési évet követően esedékes követelések szociális hozzájárulási adóra és járulékokra </t>
  </si>
  <si>
    <t xml:space="preserve"> - ebből költségvetési évet követően esedékes követelések bérhez és foglalkoztatáshoz kapcsolódó adókra</t>
  </si>
  <si>
    <t xml:space="preserve"> - ebből költségvetési évet követően esedékes követelések vagyoni típusú adókra </t>
  </si>
  <si>
    <t xml:space="preserve"> - ebből költségvetési évet követően esedékes követelések termékek és szolgáltatások adóira</t>
  </si>
  <si>
    <t xml:space="preserve"> - ebből költségvetési évet követően esedékes követelések egyéb közhatalmi bevételekre</t>
  </si>
  <si>
    <t>költségvetési évet követően esedékes követelések működési bevételre</t>
  </si>
  <si>
    <t xml:space="preserve"> -  ebből költségvetési évet követően esedékes követelések készletértékesítés ellenértékére, szolgáltatások ellenértékére, közvetített szolgáltatások ellenértékére </t>
  </si>
  <si>
    <t xml:space="preserve"> - ebből költségvetési évet követően esedékes követelések tulajdonosi bevételekre</t>
  </si>
  <si>
    <t xml:space="preserve"> -  ebből költségvetési évet követően esedékes követelések ellátási díjakra</t>
  </si>
  <si>
    <t xml:space="preserve"> - ebből költségvetési évet követően esedékes követelések kiszámlázott általános forgalmi adóra</t>
  </si>
  <si>
    <t xml:space="preserve"> -  ebből költségvetési évet követően esedékes követelések általános forgalmi adó visszatérítésére </t>
  </si>
  <si>
    <t xml:space="preserve"> -  ebből költségvetési évet követően esedékes követelések más nyereség jellegű bevételekre</t>
  </si>
  <si>
    <t xml:space="preserve"> -  ebből költségvetési évet követően esedékes követelések egyéb pénzügyi műveletek bevételeire </t>
  </si>
  <si>
    <t xml:space="preserve"> -  ebből költségvetési évet követően esedékes követelések biztosító álltal fizetett kártérítésre </t>
  </si>
  <si>
    <t xml:space="preserve"> - ebből költségvetési évet követően esedékes követelések egyéb működési bevételre</t>
  </si>
  <si>
    <t xml:space="preserve">költségvetési évet követően esedékes követelések felhalmozási bevételre  </t>
  </si>
  <si>
    <t xml:space="preserve"> - ebből költségvetési évet követően esedékes követelések immateriális javak értékhelyesbítésére  </t>
  </si>
  <si>
    <t xml:space="preserve"> - ebből költségvetési évet követően esedékes követelések ingatlanok értékesítésére</t>
  </si>
  <si>
    <t xml:space="preserve"> - ebből költségvetési évet követően esedékes követelések egyéb tárgyi eszközök értékesítésére</t>
  </si>
  <si>
    <t xml:space="preserve"> - ebből költségvetési évet követően esedékes követelések részesedések értékesítésére </t>
  </si>
  <si>
    <t xml:space="preserve"> - ebből költségvetési évet követően esedékes követelések megszűnéshez kapcsolódó bevételekre</t>
  </si>
  <si>
    <t>költségvetési évet követően esedékes követelések működési c. ávett pénzeszközökre</t>
  </si>
  <si>
    <t xml:space="preserve"> - ebből költségvetési évet követően esedékes követelések működési c. visszatérítendő támogatások, kölcsönök visszatérülése EU-tól </t>
  </si>
  <si>
    <t xml:space="preserve"> - ebből költségvetési évet követően esedékes követelések működési c. visszatérítendő támogatások, kölcsönök visszatérülése kormányoktól és más nemzetközi szervezettől </t>
  </si>
  <si>
    <t xml:space="preserve"> - ebből költségvetési évet követően esedékes követelések működési c. visszatérítendő támogatások, kölcsönök visszatérülése ÁH kívülről </t>
  </si>
  <si>
    <t>költségvetési évet követően esedékes követelések felhalmozási c. átvett pénzeszközre</t>
  </si>
  <si>
    <t xml:space="preserve"> - ebből költségvetési évet követően sedékes követelések felhalmozási c. visszatérítendő támogatások, kölcsönök visszatérülése EU-tól </t>
  </si>
  <si>
    <t xml:space="preserve"> - ebből költségvetési évet kökvetően esedékes követelések felhalmozási c. visszatérítendő támogatások, kölcsönök visszatérülése kormányoktól és más nemzetközi szervezettől</t>
  </si>
  <si>
    <t xml:space="preserve"> - ebből költségvetési évet követően esedékes követelések felhalmozási c. visszatérítendő támogatások, kölcsönök visszatérülése ÁH kívülről</t>
  </si>
  <si>
    <t>költségvetési évet követően esedékes követelések finanszírozási bevételre</t>
  </si>
  <si>
    <t xml:space="preserve"> - ebből költségvetési évet követően esedékes követelések forgatási célú belföldi ép. Beváltásából, értékesítésből </t>
  </si>
  <si>
    <t xml:space="preserve"> - ebből költségvetési évet követően esedékes követelések befektetési célú belföldi ép. Beváltásából, értékesítésből </t>
  </si>
  <si>
    <t xml:space="preserve"> - ebből költségvetési évet követően esedékes követelések államháztartáson belüli megelőlegezések törlesztésére </t>
  </si>
  <si>
    <t xml:space="preserve"> -  ebből költségvetési évet követően esedékes követelések hosszú lejáratú tulajdonosi kölcsönök bevételére</t>
  </si>
  <si>
    <t xml:space="preserve"> - ebből költségvetési évet követően esedékes követelések rövid lejáratú tulajdonosi kölcsönök bevételeire </t>
  </si>
  <si>
    <t xml:space="preserve"> - ebből költségvetési évet követően esedékes követelések forgatási c. külföldi értékpapírok beváltásából, értékesítésésből </t>
  </si>
  <si>
    <t xml:space="preserve"> - ebből költségvetési évet követően esedékes követelések befektetési célú külföldi értékpapírok beváltásából, értékesíéséből </t>
  </si>
  <si>
    <t>D/II</t>
  </si>
  <si>
    <t>Költségvetési évet követően esedékes követelések</t>
  </si>
  <si>
    <t>D/III/1</t>
  </si>
  <si>
    <t>Adott előlegek</t>
  </si>
  <si>
    <t>D/III/1a</t>
  </si>
  <si>
    <t xml:space="preserve"> - ebből immateriális javakra adott előlegek </t>
  </si>
  <si>
    <t>D/III/1b</t>
  </si>
  <si>
    <t xml:space="preserve"> - ebből beruházásra, felújításra adott előlegek</t>
  </si>
  <si>
    <t>D/III/1c</t>
  </si>
  <si>
    <t xml:space="preserve"> - ebből készletekre adott előlegek</t>
  </si>
  <si>
    <t>D/III/1d</t>
  </si>
  <si>
    <t xml:space="preserve"> - ebből igénybe vett szolgáltatásra adott előlegek</t>
  </si>
  <si>
    <t>D/III/1e</t>
  </si>
  <si>
    <t xml:space="preserve"> - ebből foglalkoztatottaknak adott előlegek</t>
  </si>
  <si>
    <t>D/III/1f</t>
  </si>
  <si>
    <t xml:space="preserve"> - ebből túlfizetések, téves és visszajáró kifizetések</t>
  </si>
  <si>
    <t>D/III/2</t>
  </si>
  <si>
    <t>továbbadási céllal folyósított támogatások, ellátások elszámolása</t>
  </si>
  <si>
    <t>D/III/3</t>
  </si>
  <si>
    <t>Más által beszedett bevételek elszámolása</t>
  </si>
  <si>
    <t>D/III/4</t>
  </si>
  <si>
    <t>Forgótőke elszámolása</t>
  </si>
  <si>
    <t>D/III/5</t>
  </si>
  <si>
    <t>Vagyonkezelésbe adott eszközökkel kapcsolatos visszapótlási követelés elszámolása</t>
  </si>
  <si>
    <t>D/III/6</t>
  </si>
  <si>
    <t>Nem társadalombizt. Pénzügyi alapjait terhelő kifizetett ellátások megtérítésének elszámolása</t>
  </si>
  <si>
    <t>D/III/7</t>
  </si>
  <si>
    <t>Folyósított, megelőlegezett tb. És családtámogatási ellátások elszámolás</t>
  </si>
  <si>
    <t>D/III/8</t>
  </si>
  <si>
    <t>Részesedésszerzés esetén átadott eszközök</t>
  </si>
  <si>
    <t>D/III/9</t>
  </si>
  <si>
    <t>Letétre, megőrzésre, fedezetkezelésre atadott pénzeszközök biztosítékok</t>
  </si>
  <si>
    <t>D/III</t>
  </si>
  <si>
    <t>Követelés jellegű sajátos elszámolások</t>
  </si>
  <si>
    <t>D)</t>
  </si>
  <si>
    <t>KÖVETELÉSEK</t>
  </si>
  <si>
    <t>E/I/1</t>
  </si>
  <si>
    <t>Adott előleghez kapcsolódó előzetesen felsz. Levonható áfa</t>
  </si>
  <si>
    <t>E/I/2</t>
  </si>
  <si>
    <t>Más előzetesen felszámított levonható áfa</t>
  </si>
  <si>
    <t>E/I/3</t>
  </si>
  <si>
    <t>Adott előleghez kapcsolódó előzetesen felsz. Nem levonható áfa</t>
  </si>
  <si>
    <t>E/I/4</t>
  </si>
  <si>
    <t>Más előzetesen felszámított nem levonható áfa</t>
  </si>
  <si>
    <t>E/I</t>
  </si>
  <si>
    <t>Előzetesen felszámított általános forgalmi adó elszámolása</t>
  </si>
  <si>
    <t>E/II/1</t>
  </si>
  <si>
    <t>Kapott előleghez kapcsolódó fiz.áfa</t>
  </si>
  <si>
    <t>E/II/2</t>
  </si>
  <si>
    <t>Más fizetendő áfa</t>
  </si>
  <si>
    <t>E/II</t>
  </si>
  <si>
    <t>Fizetendő általános forgalmi adó elszámolása</t>
  </si>
  <si>
    <t>E/III/1</t>
  </si>
  <si>
    <t>December havi illetmények, munkabérek elszámolása</t>
  </si>
  <si>
    <t>E/III/2</t>
  </si>
  <si>
    <t>utalványok, bérletek és más hasonló készpénz-helyettesítő fizetési eszköznek nem min.eszközök elszámolása</t>
  </si>
  <si>
    <t>E/III</t>
  </si>
  <si>
    <t>Egyé sajátos eszközoldali elszámolások</t>
  </si>
  <si>
    <t>E)</t>
  </si>
  <si>
    <t>EGYÉB SAJÁTOS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</si>
  <si>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</si>
  <si>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</si>
  <si>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</si>
  <si>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</si>
  <si>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</si>
  <si>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</si>
  <si>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</si>
  <si>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ELHATÁROLÁSOK</t>
  </si>
  <si>
    <t>ESZKÖZÖK ÖSSZESEN</t>
  </si>
  <si>
    <t>G/I</t>
  </si>
  <si>
    <t>Nemzeti vagyon induláskori értéke</t>
  </si>
  <si>
    <t>G/II</t>
  </si>
  <si>
    <t>Nemzeti vagyon változásai</t>
  </si>
  <si>
    <t>G/III/1</t>
  </si>
  <si>
    <t>Megszűnés miatt átvett lekötött betétek könyv sz. értéke év változásai</t>
  </si>
  <si>
    <t>G/III/2</t>
  </si>
  <si>
    <t>Megszűnés miatt átvett egyéb pénzeszközök könyv sz.értéke és változásai</t>
  </si>
  <si>
    <t>G/III/3</t>
  </si>
  <si>
    <t>Pénzeszközön kívüli egyéb eszközök induláskori értéke és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</si>
  <si>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</si>
  <si>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</si>
  <si>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</si>
  <si>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</si>
  <si>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</si>
  <si>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</si>
  <si>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</si>
  <si>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</si>
  <si>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</si>
  <si>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</t>
  </si>
  <si>
    <t>H/I/1</t>
  </si>
  <si>
    <t>Költségvetési évben esedékes kötelezettségek személyi juttatásokra</t>
  </si>
  <si>
    <t>H/I/2</t>
  </si>
  <si>
    <t>Költségvetési évben esedékes kötelezettségek munkaadókat terhelő járulékokra és szociális hozzájárulási adóra</t>
  </si>
  <si>
    <t>H/I/3</t>
  </si>
  <si>
    <t>Költségvetési évben esedékes kötelezettségek dologi kiadásokra</t>
  </si>
  <si>
    <t>H/I/4</t>
  </si>
  <si>
    <t>Költségvetési évben esedékes kötelezettségek ellátottal pénzbeli juttatásaira</t>
  </si>
  <si>
    <t>H/I/5</t>
  </si>
  <si>
    <t>Költségvetési évben esedékes kötelezettségek egyéb működési c. kiadásokra</t>
  </si>
  <si>
    <t>H/I/5a</t>
  </si>
  <si>
    <t>Költségvetési évben esedékes kötelezettségek működési c. visszatérítendő támogatások kölcsönök törlesztésére áh belülre</t>
  </si>
  <si>
    <t>H/I/5b</t>
  </si>
  <si>
    <t>Költségvetési évben esedékes kötelezettségek működési c. támogatásokra Eunak</t>
  </si>
  <si>
    <t>H/I/6</t>
  </si>
  <si>
    <t>Költségvetési évben esedékes kötelezettségek beruházásokra</t>
  </si>
  <si>
    <t>H/I/7</t>
  </si>
  <si>
    <t>Költségvetési évben esedékes kötelezettségek felújításokra</t>
  </si>
  <si>
    <t>H/I/8</t>
  </si>
  <si>
    <t>Költségvetési évben esedékes kötelezettségek egyéb felhalmozási c. kiadásokra</t>
  </si>
  <si>
    <t>H/I/8a</t>
  </si>
  <si>
    <t>Költségvetési évben esedékes kötelezettségek felhalmozási c. visszatérítendő támogatások, kölcsönök, törlesztésére áh belül</t>
  </si>
  <si>
    <t>H/I/8b</t>
  </si>
  <si>
    <t>Költségvetési évben esedékes kötelezettségek felhalmozási c. támogátasokra Eunak</t>
  </si>
  <si>
    <t>H/I/9</t>
  </si>
  <si>
    <t>Költségvetési évben esedékes kötelezettségek finanszírozási kiadásokra</t>
  </si>
  <si>
    <t>H/I/9a</t>
  </si>
  <si>
    <t>Költségvetési évben esedékes kötelezettségek hosszú lejáratú hitelek, kölcsönök törlesztésére pénzügyi vállalkozásnak</t>
  </si>
  <si>
    <t>H/I/9b</t>
  </si>
  <si>
    <t>Költségvetési évben esedékes kötelezettségek rövid lejáratú hitelek, kölcsönök törlesztésére pénzügyi vállalkozásnak</t>
  </si>
  <si>
    <t>H/I/9c</t>
  </si>
  <si>
    <t>Költségvetési évben esedékes kötelezettségek kincstárjegyek beváltására</t>
  </si>
  <si>
    <t>H/I/9d</t>
  </si>
  <si>
    <t>Költségvetési évben esedékes kötelezettségek éven belűli lejáratú belföldi értékpapírok beváltására</t>
  </si>
  <si>
    <t>H/I/9e</t>
  </si>
  <si>
    <t>Költségvetési évben esedékes kötelezettségek belföldi kötvények beváltására</t>
  </si>
  <si>
    <t>H/I/9f</t>
  </si>
  <si>
    <t>Költségvetési évben esedékes kötelezettségek éven túlli lejáratú belföldi értékpapírok beváltására</t>
  </si>
  <si>
    <t>H/I/9g</t>
  </si>
  <si>
    <t>Költségvetési évben esedékes kötelezettségek áh belüli megelőlegezés visszfizetésére</t>
  </si>
  <si>
    <t>H/I/9h</t>
  </si>
  <si>
    <t>Költségvetési évben esedékes kötelezettségek pénzügyi lízing kiadásaira</t>
  </si>
  <si>
    <t>H/I/9i</t>
  </si>
  <si>
    <t>Költségvetési évben esedékes kötelezettségek külföldi ép.beváltására</t>
  </si>
  <si>
    <t>H/I/9j</t>
  </si>
  <si>
    <t>Költségvetési évben esedékes kötelezettségek hitelek, kölcsönök törlesztésére külföldi kormánynak, nemzetközi szervezetnek</t>
  </si>
  <si>
    <t>H/I/9k</t>
  </si>
  <si>
    <t>Költségvetési évben esedékes kötelezettségek hitelek, kölcsönök törlesztésére külföldi pénzintézetnek</t>
  </si>
  <si>
    <t>H/I/9l</t>
  </si>
  <si>
    <t>Költségvetési évben esedékes kötelezettségek váltókiadásokra</t>
  </si>
  <si>
    <t>H/I</t>
  </si>
  <si>
    <t xml:space="preserve">Költségvetési évben esedékes kötelezettségek </t>
  </si>
  <si>
    <t>H/II/1</t>
  </si>
  <si>
    <t>Költségvetési évet követően esedékes kötelezettségek személyi juttatásokra</t>
  </si>
  <si>
    <t>H/II/2</t>
  </si>
  <si>
    <t>Költségvetési évet követően esedékes kötelezettségek munkaadót terhelő járulákokra és szoc.hozz.adóra</t>
  </si>
  <si>
    <t>H/II/3</t>
  </si>
  <si>
    <t>Költségvetési évet követően esedékes kötelezettségek dologi kiadásokra</t>
  </si>
  <si>
    <t>H/II/4</t>
  </si>
  <si>
    <t>Költségvetési évet követően esedékes kötelezettségek ellátottak pénzbeli juttatásaira</t>
  </si>
  <si>
    <t>H/II/5</t>
  </si>
  <si>
    <t>Költségvetési évet követően esedékes kötelezettségek egyéb működési c. kiadásokra</t>
  </si>
  <si>
    <t>H/II/5a</t>
  </si>
  <si>
    <t>Költségvetési évet követően esedékes kötelezettségek működési c. visszatérítendő támogatások, kölcsönök törlesztésére áh belülre</t>
  </si>
  <si>
    <t>H/II/5b</t>
  </si>
  <si>
    <t>Költségvetési évet követően esedékes kötelezettségek működési c. támogatásokra Eunak</t>
  </si>
  <si>
    <t>H/II/6</t>
  </si>
  <si>
    <t>Költségvetési évet követően esedékes kötelezettségek beruházásokra</t>
  </si>
  <si>
    <t>H/II/7</t>
  </si>
  <si>
    <t>Költségvetési évet követően esedékes kötelezettségek felújításokra</t>
  </si>
  <si>
    <t>H/II/8</t>
  </si>
  <si>
    <t>Költségvetési évet követően esedékes kötelezettségek egyéb felhalmozási c. kiadásokra</t>
  </si>
  <si>
    <t>H/II/8a</t>
  </si>
  <si>
    <t>Költségvetési évet követően esedékes kötelezettségek felhalmozási c.vissztérítendő támogatások, kölcsönök törlesztésérse ÁH belülre</t>
  </si>
  <si>
    <t>H/II/8b</t>
  </si>
  <si>
    <t>Költségvetési évet követően esedékes kötelezettségek felhalmozási támogatásokra Eunak</t>
  </si>
  <si>
    <t>H/II/9</t>
  </si>
  <si>
    <t>Költségvetési évet követően esedékes kötelezettségek finanszírozási kiadásokra</t>
  </si>
  <si>
    <t>H/II/9a</t>
  </si>
  <si>
    <t>Költségvetési évet követően esedékes kötelezettségek hosszú lejáratú hitelek kölcsönök törlesztésére pénzügyi vállalkozásnak</t>
  </si>
  <si>
    <t>H/II/9b</t>
  </si>
  <si>
    <t>Költségvetési évet követően esedékes kötelezettségek kincstárjegyek beváltására</t>
  </si>
  <si>
    <t>H/II/9c</t>
  </si>
  <si>
    <t>Költségvetési évet követően esedékes kötelezettségek belföldi kötvények beváltására</t>
  </si>
  <si>
    <t>H/II/9d</t>
  </si>
  <si>
    <t>Költségvetési évet követően esedékes kötelezettségek éven túli lejáratú belföldi ép.beváltásáa</t>
  </si>
  <si>
    <t>H/II/9e</t>
  </si>
  <si>
    <t>Költségvetési évet követően esedékes kötelezettségek ÁH belüli megelőlegezés visszafizetésére</t>
  </si>
  <si>
    <t>H/II/9f</t>
  </si>
  <si>
    <t>Költségvetési évet követően esedékes kötelezettségek pénzügyi lízing kiadásokra</t>
  </si>
  <si>
    <t>H/II/9g</t>
  </si>
  <si>
    <t>Költségvetési évet követően esedékes kötelezettségek külföldi ép- beváltására</t>
  </si>
  <si>
    <t>H/II/9h</t>
  </si>
  <si>
    <t>Költségvetési évet követően esedékes kötelezettségek hitelek kölcsönök törlesztésére külföldi kormánynak, nemzetközi szervezetnek</t>
  </si>
  <si>
    <t>H/II/9i</t>
  </si>
  <si>
    <t>Költségvetési évet követően esedékes kötelezettségek külföldi hitelek, kölcsönök törlesztésére külföldi pénzintézetnek</t>
  </si>
  <si>
    <t>H/II/9j</t>
  </si>
  <si>
    <t>Költségvetési évet követően esedékes kötelezettségek váltókiadásokra</t>
  </si>
  <si>
    <t>H/II</t>
  </si>
  <si>
    <t>Költségvetési évet követően esedékes kötelezettségek</t>
  </si>
  <si>
    <t>H/III/1</t>
  </si>
  <si>
    <t>kapott előlegek</t>
  </si>
  <si>
    <t>H/III/2</t>
  </si>
  <si>
    <t>továbbadási céllal folyósított tamogatások, ellátások elszámolása</t>
  </si>
  <si>
    <t>H/III/3</t>
  </si>
  <si>
    <t>Más szervezetet megillető bevételek elszámolás</t>
  </si>
  <si>
    <t>H/III/4</t>
  </si>
  <si>
    <t>Forgótőke elszámolása (Kincstár)</t>
  </si>
  <si>
    <t>H/III/5</t>
  </si>
  <si>
    <t>Nemzeti vagyonba tartozó befektetett eszközökkel kapcsolatos egyes kötelezettség jellegű sajátos elszámolások</t>
  </si>
  <si>
    <t>H/III/6</t>
  </si>
  <si>
    <t>Nem TB pénzügyi alapjait terhelő kifizetett ellátások megtérítésének elszámolása</t>
  </si>
  <si>
    <t>H/III/7</t>
  </si>
  <si>
    <t>Munkáltató által korengedményes nyugdíjhoz megfizetett hozzájárulás elszámolása</t>
  </si>
  <si>
    <t>H/III/8</t>
  </si>
  <si>
    <t>Letétre, megőrzésre, fedezetkezelésre átvett pénzeszközök, biztosítékok</t>
  </si>
  <si>
    <t>H/III/9</t>
  </si>
  <si>
    <t>Nemzetközi támogatási programok pénzeszközei</t>
  </si>
  <si>
    <t>H/III/10</t>
  </si>
  <si>
    <t>Államadósságkezelő Kp Zrt-nél elhelyezett fedezeti betétek</t>
  </si>
  <si>
    <t>H/III</t>
  </si>
  <si>
    <t>Kötelezettség jellegű sajátos elszámolások</t>
  </si>
  <si>
    <t>H)</t>
  </si>
  <si>
    <t>KÖTELEZETTSÉGEK</t>
  </si>
  <si>
    <t>I)</t>
  </si>
  <si>
    <t>KINCSTÁRI SZÁMLAVEZETÉSSEL KAPCSOLATOS ELSZÁMOLÁSOK</t>
  </si>
  <si>
    <t>J/1</t>
  </si>
  <si>
    <t>Eredményszemléletű bevételek passzív időbeli elhat.</t>
  </si>
  <si>
    <t>J/2</t>
  </si>
  <si>
    <t>Költségek, rafordítások passzív időbeli elhat.</t>
  </si>
  <si>
    <t>J/3</t>
  </si>
  <si>
    <t>Halasztott eredményszemléletű bevételek</t>
  </si>
  <si>
    <t>J)</t>
  </si>
  <si>
    <t>PASSZÍV IDŐBELI ELHATÁROLÁSOK</t>
  </si>
  <si>
    <t>FORRÁSOK ÖSSZESEN</t>
  </si>
  <si>
    <t>2019. évi vagyonmérleg ( Ft.)</t>
  </si>
  <si>
    <t>Magyarlak Község Önkormányzata zárszámadása</t>
  </si>
  <si>
    <t>ÖNKORMÁNYZAT ÉS KÖLTSÉGVETÉSI SZERVEK ÖSSZESEN</t>
  </si>
  <si>
    <t>bruttó érték</t>
  </si>
  <si>
    <t>értékcsökkenés/értékvesztés</t>
  </si>
  <si>
    <t>nettó-mérleg szerinti érték</t>
  </si>
  <si>
    <t xml:space="preserve">ESZKÖZÖK  </t>
  </si>
  <si>
    <t>A/I/1        Vagyoni értékű jogok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</si>
  <si>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</si>
  <si>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</si>
  <si>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</si>
  <si>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</si>
  <si>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</si>
  <si>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</si>
  <si>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A/I/2        Szellemi termékek</t>
  </si>
  <si>
    <t>A/I/3        Immateriális javak értékhelyesbítése</t>
  </si>
  <si>
    <t xml:space="preserve">A/I        Immateriális javak </t>
  </si>
  <si>
    <t>használatban lévő kisértékű tárgyi eszközök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</si>
  <si>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</si>
  <si>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</si>
  <si>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</si>
  <si>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</si>
  <si>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</si>
  <si>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</si>
  <si>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</si>
  <si>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>A/III/1a        - ebből: tartós részesedések jegybankban</t>
  </si>
  <si>
    <t>A/III/1b        - ebből: tartós részesedések társulásban</t>
  </si>
  <si>
    <t xml:space="preserve">           Tartós részesedés: VasiVíz .Zrt.</t>
  </si>
  <si>
    <t xml:space="preserve">           Tartós részesedés: ………………. Kft.</t>
  </si>
  <si>
    <t xml:space="preserve">           Stb.</t>
  </si>
  <si>
    <t xml:space="preserve">A/III/2        Tartós hitelviszonyt megtestesítő értékpapírok 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</si>
  <si>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</si>
  <si>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</si>
  <si>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</si>
  <si>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</si>
  <si>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</si>
  <si>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</si>
  <si>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 xml:space="preserve">A/IV        Koncesszióba, vagyonkezelésbe adott eszközök </t>
  </si>
  <si>
    <t xml:space="preserve">A)        NEMZETI VAGYONBA TARTOZÓ BEFEKTETETT ESZKÖZÖK </t>
  </si>
  <si>
    <t xml:space="preserve">B/I        Készletek </t>
  </si>
  <si>
    <t>használatban lévő kisértékű készletek</t>
  </si>
  <si>
    <t xml:space="preserve">B/II        Értékpapírok </t>
  </si>
  <si>
    <t xml:space="preserve">B)        NEMZETI VAGYONBA TARTOZÓ FORGÓESZKÖZÖK 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</si>
  <si>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</si>
  <si>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</si>
  <si>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</si>
  <si>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</si>
  <si>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</si>
  <si>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</si>
  <si>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>D/I        Költségvetési évben esedékes követelések</t>
  </si>
  <si>
    <t xml:space="preserve">D/II        Költségvetési évet követően esedékes követelések </t>
  </si>
  <si>
    <t xml:space="preserve">D/III/1        Adott előlegek 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</si>
  <si>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</si>
  <si>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</si>
  <si>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</si>
  <si>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</si>
  <si>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</si>
  <si>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</si>
  <si>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</si>
  <si>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>D)        KÖVETELÉSEK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</si>
  <si>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</si>
  <si>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</si>
  <si>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</si>
  <si>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</si>
  <si>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 xml:space="preserve">F)        AKTÍV IDŐBELI ELHATÁROLÁSOK 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</si>
  <si>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</si>
  <si>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</si>
  <si>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</si>
  <si>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</si>
  <si>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</si>
  <si>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</si>
  <si>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</si>
  <si>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</si>
  <si>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</t>
  </si>
  <si>
    <t xml:space="preserve">H/I        Költségvetési évben esedékes kötelezettségek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</si>
  <si>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</si>
  <si>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</si>
  <si>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</si>
  <si>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</si>
  <si>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</si>
  <si>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</si>
  <si>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</si>
  <si>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</si>
  <si>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</si>
  <si>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 xml:space="preserve">H)        KÖTELEZETTSÉGEK </t>
  </si>
  <si>
    <t>I)        EGYÉB SAJÁTOS FORRÁSOLDALI ELSZÁMOLÁSOK</t>
  </si>
  <si>
    <t>J)        KINCSTÁRI SZÁMLAVEZETÉSSEL KAPCSOLATOS ELSZÁMOLÁSOK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</si>
  <si>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</si>
  <si>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</si>
  <si>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</si>
  <si>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</si>
  <si>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</si>
  <si>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</si>
  <si>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helyi önkormányzat tulajdonában álló gazdálkodó szervezetek működéséből származó kötelezettségeket</t>
  </si>
  <si>
    <t>2019.évi Vagyonkimutatása (adatok Ft)</t>
  </si>
  <si>
    <t>J/1        Eredményszemléletű bevételek passzív időbeli elhatárolása</t>
  </si>
  <si>
    <t>J/3        Halasztott eredményszemléletű bevételek</t>
  </si>
  <si>
    <t>J/2        Költségek, ráfordítások passzív időbeli elhatárolása</t>
  </si>
  <si>
    <t xml:space="preserve">J)        PASSZÍV IDŐBELI ELHATÁROLÁSOK </t>
  </si>
  <si>
    <t>Környezetvédelmi alap nyitó</t>
  </si>
  <si>
    <t>átvezetés talajterhelési díj számláról</t>
  </si>
  <si>
    <t>Környezetvédelmi alap felhasználása 2019.év (adatok Ft)</t>
  </si>
  <si>
    <t>Egyenleg 2019.12.31.</t>
  </si>
  <si>
    <t xml:space="preserve">módosított </t>
  </si>
  <si>
    <t>2019. e.ei.</t>
  </si>
  <si>
    <t>2019. m.ei.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</si>
</sst>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sz val="10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4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i/>
      <sz val="10"/>
      <color rgb="FF00B0F0"/>
      <name val="Bookman Old Style"/>
      <family val="1"/>
    </font>
    <font>
      <sz val="11"/>
      <color rgb="FF00B0F0"/>
      <name val="Calibri"/>
      <family val="2"/>
    </font>
    <font>
      <sz val="10"/>
      <color theme="1"/>
      <name val="Calibri"/>
      <family val="2"/>
    </font>
    <font>
      <b/>
      <sz val="11"/>
      <color theme="1"/>
      <name val="Bookman Old Style"/>
      <family val="1"/>
    </font>
  </fonts>
  <fills count="4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14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1" fillId="27" borderId="7" applyNumberFormat="0" applyFont="0" applyAlignment="0" applyProtection="0"/>
    <xf numFmtId="0" fontId="82" fillId="28" borderId="0" applyNumberFormat="0" applyBorder="0" applyAlignment="0" applyProtection="0"/>
    <xf numFmtId="0" fontId="83" fillId="29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" fillId="0" borderId="0">
      <alignment/>
      <protection/>
    </xf>
    <xf numFmtId="0" fontId="8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7" fillId="30" borderId="0" applyNumberFormat="0" applyBorder="0" applyAlignment="0" applyProtection="0"/>
    <xf numFmtId="0" fontId="88" fillId="31" borderId="0" applyNumberFormat="0" applyBorder="0" applyAlignment="0" applyProtection="0"/>
    <xf numFmtId="0" fontId="89" fillId="29" borderId="1" applyNumberFormat="0" applyAlignment="0" applyProtection="0"/>
    <xf numFmtId="9" fontId="1" fillId="0" borderId="0" applyFont="0" applyFill="0" applyBorder="0" applyAlignment="0" applyProtection="0"/>
  </cellStyleXfs>
  <cellXfs count="378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9" fillId="14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8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71" fontId="16" fillId="0" borderId="10" xfId="0" applyNumberFormat="1" applyFont="1" applyBorder="1" applyAlignment="1">
      <alignment/>
    </xf>
    <xf numFmtId="171" fontId="12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2" fillId="0" borderId="10" xfId="0" applyFont="1" applyBorder="1" applyAlignment="1">
      <alignment horizontal="justify"/>
    </xf>
    <xf numFmtId="0" fontId="16" fillId="0" borderId="10" xfId="0" applyFont="1" applyFill="1" applyBorder="1" applyAlignment="1">
      <alignment horizontal="left" vertical="center"/>
    </xf>
    <xf numFmtId="0" fontId="12" fillId="32" borderId="0" xfId="0" applyFont="1" applyFill="1" applyAlignment="1">
      <alignment/>
    </xf>
    <xf numFmtId="0" fontId="0" fillId="32" borderId="0" xfId="0" applyFill="1" applyAlignment="1">
      <alignment/>
    </xf>
    <xf numFmtId="0" fontId="33" fillId="0" borderId="10" xfId="0" applyFont="1" applyBorder="1" applyAlignment="1">
      <alignment wrapText="1"/>
    </xf>
    <xf numFmtId="0" fontId="34" fillId="0" borderId="0" xfId="0" applyFont="1" applyAlignment="1">
      <alignment/>
    </xf>
    <xf numFmtId="0" fontId="4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24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0" fontId="36" fillId="0" borderId="0" xfId="0" applyFont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65" fontId="12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6" fillId="36" borderId="10" xfId="0" applyFont="1" applyFill="1" applyBorder="1" applyAlignment="1">
      <alignment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40" fillId="0" borderId="0" xfId="49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justify" vertical="center"/>
    </xf>
    <xf numFmtId="0" fontId="0" fillId="32" borderId="10" xfId="0" applyFill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3" fontId="16" fillId="0" borderId="10" xfId="0" applyNumberFormat="1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/>
    </xf>
    <xf numFmtId="3" fontId="90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3" fontId="9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90" fillId="0" borderId="0" xfId="0" applyNumberFormat="1" applyFont="1" applyBorder="1" applyAlignment="1">
      <alignment/>
    </xf>
    <xf numFmtId="165" fontId="12" fillId="38" borderId="10" xfId="0" applyNumberFormat="1" applyFont="1" applyFill="1" applyBorder="1" applyAlignment="1">
      <alignment vertical="center"/>
    </xf>
    <xf numFmtId="3" fontId="16" fillId="38" borderId="10" xfId="0" applyNumberFormat="1" applyFont="1" applyFill="1" applyBorder="1" applyAlignment="1">
      <alignment/>
    </xf>
    <xf numFmtId="3" fontId="90" fillId="38" borderId="10" xfId="0" applyNumberFormat="1" applyFont="1" applyFill="1" applyBorder="1" applyAlignment="1">
      <alignment/>
    </xf>
    <xf numFmtId="0" fontId="9" fillId="39" borderId="10" xfId="0" applyFont="1" applyFill="1" applyBorder="1" applyAlignment="1">
      <alignment horizontal="left" vertical="center"/>
    </xf>
    <xf numFmtId="0" fontId="6" fillId="39" borderId="10" xfId="0" applyFont="1" applyFill="1" applyBorder="1" applyAlignment="1">
      <alignment horizontal="left" vertical="center" wrapText="1"/>
    </xf>
    <xf numFmtId="0" fontId="9" fillId="39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/>
    </xf>
    <xf numFmtId="0" fontId="28" fillId="38" borderId="10" xfId="0" applyFont="1" applyFill="1" applyBorder="1" applyAlignment="1">
      <alignment/>
    </xf>
    <xf numFmtId="0" fontId="12" fillId="38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left" vertical="center"/>
    </xf>
    <xf numFmtId="3" fontId="12" fillId="38" borderId="10" xfId="0" applyNumberFormat="1" applyFont="1" applyFill="1" applyBorder="1" applyAlignment="1">
      <alignment horizontal="left" vertical="center"/>
    </xf>
    <xf numFmtId="3" fontId="0" fillId="38" borderId="10" xfId="0" applyNumberFormat="1" applyFill="1" applyBorder="1" applyAlignment="1">
      <alignment/>
    </xf>
    <xf numFmtId="3" fontId="6" fillId="39" borderId="10" xfId="0" applyNumberFormat="1" applyFont="1" applyFill="1" applyBorder="1" applyAlignment="1">
      <alignment horizontal="left" vertical="center"/>
    </xf>
    <xf numFmtId="3" fontId="6" fillId="36" borderId="10" xfId="0" applyNumberFormat="1" applyFont="1" applyFill="1" applyBorder="1" applyAlignment="1">
      <alignment horizontal="left" vertical="center"/>
    </xf>
    <xf numFmtId="3" fontId="0" fillId="40" borderId="10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6" fillId="39" borderId="10" xfId="0" applyNumberFormat="1" applyFont="1" applyFill="1" applyBorder="1" applyAlignment="1">
      <alignment horizontal="left" vertical="center" wrapText="1"/>
    </xf>
    <xf numFmtId="3" fontId="25" fillId="34" borderId="10" xfId="0" applyNumberFormat="1" applyFont="1" applyFill="1" applyBorder="1" applyAlignment="1">
      <alignment/>
    </xf>
    <xf numFmtId="3" fontId="0" fillId="41" borderId="10" xfId="0" applyNumberForma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91" fillId="0" borderId="10" xfId="0" applyNumberFormat="1" applyFont="1" applyBorder="1" applyAlignment="1">
      <alignment/>
    </xf>
    <xf numFmtId="3" fontId="86" fillId="0" borderId="10" xfId="0" applyNumberFormat="1" applyFont="1" applyBorder="1" applyAlignment="1">
      <alignment/>
    </xf>
    <xf numFmtId="0" fontId="86" fillId="0" borderId="0" xfId="0" applyFont="1" applyAlignment="1">
      <alignment/>
    </xf>
    <xf numFmtId="3" fontId="86" fillId="41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4" fillId="32" borderId="10" xfId="0" applyNumberFormat="1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right" vertical="center"/>
    </xf>
    <xf numFmtId="0" fontId="92" fillId="0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/>
    </xf>
    <xf numFmtId="0" fontId="25" fillId="37" borderId="10" xfId="0" applyFont="1" applyFill="1" applyBorder="1" applyAlignment="1">
      <alignment/>
    </xf>
    <xf numFmtId="165" fontId="6" fillId="39" borderId="10" xfId="0" applyNumberFormat="1" applyFont="1" applyFill="1" applyBorder="1" applyAlignment="1">
      <alignment vertical="center"/>
    </xf>
    <xf numFmtId="0" fontId="6" fillId="15" borderId="10" xfId="0" applyFont="1" applyFill="1" applyBorder="1" applyAlignment="1">
      <alignment/>
    </xf>
    <xf numFmtId="0" fontId="6" fillId="15" borderId="10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wrapText="1"/>
    </xf>
    <xf numFmtId="3" fontId="91" fillId="0" borderId="0" xfId="0" applyNumberFormat="1" applyFont="1" applyAlignment="1">
      <alignment/>
    </xf>
    <xf numFmtId="3" fontId="5" fillId="38" borderId="10" xfId="0" applyNumberFormat="1" applyFont="1" applyFill="1" applyBorder="1" applyAlignment="1">
      <alignment/>
    </xf>
    <xf numFmtId="3" fontId="5" fillId="39" borderId="10" xfId="0" applyNumberFormat="1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3" fontId="91" fillId="38" borderId="10" xfId="0" applyNumberFormat="1" applyFont="1" applyFill="1" applyBorder="1" applyAlignment="1">
      <alignment/>
    </xf>
    <xf numFmtId="3" fontId="91" fillId="39" borderId="10" xfId="0" applyNumberFormat="1" applyFont="1" applyFill="1" applyBorder="1" applyAlignment="1">
      <alignment/>
    </xf>
    <xf numFmtId="3" fontId="91" fillId="15" borderId="10" xfId="0" applyNumberFormat="1" applyFont="1" applyFill="1" applyBorder="1" applyAlignment="1">
      <alignment/>
    </xf>
    <xf numFmtId="3" fontId="91" fillId="37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39" borderId="1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6" fillId="41" borderId="10" xfId="0" applyFont="1" applyFill="1" applyBorder="1" applyAlignment="1">
      <alignment/>
    </xf>
    <xf numFmtId="0" fontId="25" fillId="41" borderId="10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6" fillId="42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3" fontId="36" fillId="0" borderId="0" xfId="0" applyNumberFormat="1" applyFont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 wrapText="1"/>
    </xf>
    <xf numFmtId="3" fontId="9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94" fillId="0" borderId="0" xfId="0" applyFont="1" applyAlignment="1">
      <alignment/>
    </xf>
    <xf numFmtId="3" fontId="94" fillId="0" borderId="10" xfId="0" applyNumberFormat="1" applyFont="1" applyBorder="1" applyAlignment="1">
      <alignment/>
    </xf>
    <xf numFmtId="3" fontId="94" fillId="0" borderId="0" xfId="0" applyNumberFormat="1" applyFont="1" applyBorder="1" applyAlignment="1">
      <alignment/>
    </xf>
    <xf numFmtId="0" fontId="94" fillId="0" borderId="0" xfId="0" applyFont="1" applyBorder="1" applyAlignment="1">
      <alignment/>
    </xf>
    <xf numFmtId="3" fontId="94" fillId="0" borderId="0" xfId="0" applyNumberFormat="1" applyFont="1" applyAlignment="1">
      <alignment/>
    </xf>
    <xf numFmtId="3" fontId="5" fillId="41" borderId="10" xfId="0" applyNumberFormat="1" applyFont="1" applyFill="1" applyBorder="1" applyAlignment="1">
      <alignment/>
    </xf>
    <xf numFmtId="3" fontId="94" fillId="38" borderId="10" xfId="0" applyNumberFormat="1" applyFont="1" applyFill="1" applyBorder="1" applyAlignment="1">
      <alignment/>
    </xf>
    <xf numFmtId="3" fontId="94" fillId="39" borderId="10" xfId="0" applyNumberFormat="1" applyFont="1" applyFill="1" applyBorder="1" applyAlignment="1">
      <alignment/>
    </xf>
    <xf numFmtId="3" fontId="94" fillId="42" borderId="10" xfId="0" applyNumberFormat="1" applyFont="1" applyFill="1" applyBorder="1" applyAlignment="1">
      <alignment/>
    </xf>
    <xf numFmtId="3" fontId="94" fillId="41" borderId="1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13" fillId="0" borderId="0" xfId="0" applyFont="1" applyAlignment="1">
      <alignment horizontal="center" wrapText="1"/>
    </xf>
    <xf numFmtId="3" fontId="16" fillId="0" borderId="0" xfId="0" applyNumberFormat="1" applyFont="1" applyAlignment="1">
      <alignment/>
    </xf>
    <xf numFmtId="0" fontId="6" fillId="34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95" fillId="0" borderId="10" xfId="0" applyNumberFormat="1" applyFont="1" applyBorder="1" applyAlignment="1">
      <alignment/>
    </xf>
    <xf numFmtId="3" fontId="86" fillId="0" borderId="0" xfId="0" applyNumberFormat="1" applyFont="1" applyAlignment="1">
      <alignment/>
    </xf>
    <xf numFmtId="0" fontId="86" fillId="0" borderId="0" xfId="0" applyFont="1" applyBorder="1" applyAlignment="1">
      <alignment/>
    </xf>
    <xf numFmtId="0" fontId="8" fillId="41" borderId="10" xfId="0" applyFont="1" applyFill="1" applyBorder="1" applyAlignment="1">
      <alignment vertical="center" wrapText="1"/>
    </xf>
    <xf numFmtId="165" fontId="5" fillId="41" borderId="10" xfId="0" applyNumberFormat="1" applyFont="1" applyFill="1" applyBorder="1" applyAlignment="1">
      <alignment vertical="center"/>
    </xf>
    <xf numFmtId="3" fontId="16" fillId="41" borderId="10" xfId="0" applyNumberFormat="1" applyFont="1" applyFill="1" applyBorder="1" applyAlignment="1">
      <alignment/>
    </xf>
    <xf numFmtId="3" fontId="90" fillId="41" borderId="10" xfId="0" applyNumberFormat="1" applyFont="1" applyFill="1" applyBorder="1" applyAlignment="1">
      <alignment/>
    </xf>
    <xf numFmtId="0" fontId="0" fillId="41" borderId="0" xfId="0" applyFill="1" applyAlignment="1">
      <alignment/>
    </xf>
    <xf numFmtId="3" fontId="86" fillId="39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0" fillId="32" borderId="10" xfId="0" applyNumberForma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0" fontId="3" fillId="43" borderId="10" xfId="0" applyFont="1" applyFill="1" applyBorder="1" applyAlignment="1">
      <alignment horizontal="left" vertical="top" wrapText="1"/>
    </xf>
    <xf numFmtId="3" fontId="3" fillId="43" borderId="10" xfId="0" applyNumberFormat="1" applyFont="1" applyFill="1" applyBorder="1" applyAlignment="1">
      <alignment horizontal="right" vertical="top" wrapText="1"/>
    </xf>
    <xf numFmtId="0" fontId="46" fillId="43" borderId="10" xfId="0" applyFont="1" applyFill="1" applyBorder="1" applyAlignment="1">
      <alignment/>
    </xf>
    <xf numFmtId="0" fontId="3" fillId="6" borderId="10" xfId="0" applyFont="1" applyFill="1" applyBorder="1" applyAlignment="1">
      <alignment horizontal="left" vertical="top" wrapText="1"/>
    </xf>
    <xf numFmtId="3" fontId="3" fillId="6" borderId="10" xfId="0" applyNumberFormat="1" applyFont="1" applyFill="1" applyBorder="1" applyAlignment="1">
      <alignment horizontal="right" vertical="top" wrapText="1"/>
    </xf>
    <xf numFmtId="0" fontId="46" fillId="6" borderId="10" xfId="0" applyFont="1" applyFill="1" applyBorder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3" fontId="46" fillId="0" borderId="10" xfId="0" applyNumberFormat="1" applyFont="1" applyBorder="1" applyAlignment="1">
      <alignment wrapText="1"/>
    </xf>
    <xf numFmtId="0" fontId="46" fillId="0" borderId="0" xfId="0" applyFont="1" applyAlignment="1">
      <alignment wrapText="1"/>
    </xf>
    <xf numFmtId="0" fontId="44" fillId="0" borderId="12" xfId="0" applyFont="1" applyBorder="1" applyAlignment="1">
      <alignment wrapText="1"/>
    </xf>
    <xf numFmtId="3" fontId="44" fillId="0" borderId="10" xfId="0" applyNumberFormat="1" applyFont="1" applyBorder="1" applyAlignment="1">
      <alignment wrapText="1"/>
    </xf>
    <xf numFmtId="0" fontId="44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44" fillId="43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 wrapText="1"/>
    </xf>
    <xf numFmtId="3" fontId="46" fillId="0" borderId="0" xfId="0" applyNumberFormat="1" applyFont="1" applyAlignment="1">
      <alignment/>
    </xf>
    <xf numFmtId="0" fontId="86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1" fillId="0" borderId="10" xfId="0" applyNumberFormat="1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17" fillId="0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3" fontId="13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left" wrapText="1"/>
    </xf>
    <xf numFmtId="0" fontId="44" fillId="0" borderId="0" xfId="0" applyFont="1" applyFill="1" applyAlignment="1">
      <alignment horizontal="left" wrapText="1"/>
    </xf>
    <xf numFmtId="0" fontId="46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44" fillId="0" borderId="0" xfId="0" applyNumberFormat="1" applyFont="1" applyFill="1" applyAlignment="1">
      <alignment horizontal="left" wrapText="1"/>
    </xf>
    <xf numFmtId="3" fontId="46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2"/>
  <sheetViews>
    <sheetView view="pageLayout" workbookViewId="0" topLeftCell="A1">
      <selection activeCell="A11" sqref="A11"/>
    </sheetView>
  </sheetViews>
  <sheetFormatPr defaultColWidth="9.140625" defaultRowHeight="15"/>
  <cols>
    <col min="1" max="1" width="85.57421875" style="0" customWidth="1"/>
    <col min="2" max="2" width="17.8515625" style="163" bestFit="1" customWidth="1"/>
    <col min="3" max="3" width="17.8515625" style="0" customWidth="1"/>
  </cols>
  <sheetData>
    <row r="1" ht="18">
      <c r="A1" s="121" t="s">
        <v>950</v>
      </c>
    </row>
    <row r="2" ht="50.25" customHeight="1">
      <c r="A2" s="263" t="s">
        <v>665</v>
      </c>
    </row>
    <row r="3" ht="15">
      <c r="B3" s="167" t="s">
        <v>836</v>
      </c>
    </row>
    <row r="4" spans="2:8" ht="15">
      <c r="B4" s="264" t="s">
        <v>958</v>
      </c>
      <c r="C4" s="238" t="s">
        <v>959</v>
      </c>
      <c r="D4" s="4"/>
      <c r="E4" s="4"/>
      <c r="F4" s="4"/>
      <c r="G4" s="4"/>
      <c r="H4" s="4"/>
    </row>
    <row r="5" spans="1:8" ht="15">
      <c r="A5" s="52" t="s">
        <v>123</v>
      </c>
      <c r="B5" s="165">
        <v>12704471</v>
      </c>
      <c r="C5" s="165">
        <v>18037956</v>
      </c>
      <c r="D5" s="4"/>
      <c r="E5" s="4"/>
      <c r="F5" s="4"/>
      <c r="G5" s="4"/>
      <c r="H5" s="4"/>
    </row>
    <row r="6" spans="1:8" ht="15">
      <c r="A6" s="52" t="s">
        <v>124</v>
      </c>
      <c r="B6" s="165">
        <v>2454344</v>
      </c>
      <c r="C6" s="165">
        <v>3163739</v>
      </c>
      <c r="D6" s="4"/>
      <c r="E6" s="4"/>
      <c r="F6" s="4"/>
      <c r="G6" s="4"/>
      <c r="H6" s="4"/>
    </row>
    <row r="7" spans="1:8" ht="15">
      <c r="A7" s="52" t="s">
        <v>125</v>
      </c>
      <c r="B7" s="165">
        <v>23372193</v>
      </c>
      <c r="C7" s="165">
        <v>27368609</v>
      </c>
      <c r="D7" s="4"/>
      <c r="E7" s="4"/>
      <c r="F7" s="4"/>
      <c r="G7" s="4"/>
      <c r="H7" s="4"/>
    </row>
    <row r="8" spans="1:8" ht="15">
      <c r="A8" s="52" t="s">
        <v>126</v>
      </c>
      <c r="B8" s="165">
        <v>343000</v>
      </c>
      <c r="C8" s="165">
        <v>186497</v>
      </c>
      <c r="D8" s="4"/>
      <c r="E8" s="4"/>
      <c r="F8" s="4"/>
      <c r="G8" s="4"/>
      <c r="H8" s="4"/>
    </row>
    <row r="9" spans="1:8" ht="15">
      <c r="A9" s="52" t="s">
        <v>127</v>
      </c>
      <c r="B9" s="165">
        <v>23086129</v>
      </c>
      <c r="C9" s="165">
        <v>23037952</v>
      </c>
      <c r="D9" s="4"/>
      <c r="E9" s="4"/>
      <c r="F9" s="4"/>
      <c r="G9" s="4"/>
      <c r="H9" s="4"/>
    </row>
    <row r="10" spans="1:8" ht="15">
      <c r="A10" s="52" t="s">
        <v>128</v>
      </c>
      <c r="B10" s="165">
        <v>69660420</v>
      </c>
      <c r="C10" s="165">
        <v>81010594</v>
      </c>
      <c r="D10" s="4"/>
      <c r="E10" s="4"/>
      <c r="F10" s="4"/>
      <c r="G10" s="4"/>
      <c r="H10" s="4"/>
    </row>
    <row r="11" spans="1:8" ht="15">
      <c r="A11" s="52" t="s">
        <v>129</v>
      </c>
      <c r="B11" s="165">
        <v>5981451</v>
      </c>
      <c r="C11" s="165">
        <v>7300424</v>
      </c>
      <c r="D11" s="4"/>
      <c r="E11" s="4"/>
      <c r="F11" s="4"/>
      <c r="G11" s="4"/>
      <c r="H11" s="4"/>
    </row>
    <row r="12" spans="1:8" ht="15">
      <c r="A12" s="52" t="s">
        <v>130</v>
      </c>
      <c r="B12" s="165">
        <v>0</v>
      </c>
      <c r="C12" s="165">
        <v>84588</v>
      </c>
      <c r="D12" s="4"/>
      <c r="E12" s="4"/>
      <c r="F12" s="4"/>
      <c r="G12" s="4"/>
      <c r="H12" s="4"/>
    </row>
    <row r="13" spans="1:8" ht="15">
      <c r="A13" s="53" t="s">
        <v>122</v>
      </c>
      <c r="B13" s="165">
        <f>SUM(B5:B12)</f>
        <v>137602008</v>
      </c>
      <c r="C13" s="165">
        <f>SUM(C5:C12)</f>
        <v>160190359</v>
      </c>
      <c r="D13" s="4"/>
      <c r="E13" s="4"/>
      <c r="F13" s="4"/>
      <c r="G13" s="4"/>
      <c r="H13" s="4"/>
    </row>
    <row r="14" spans="1:8" ht="15">
      <c r="A14" s="53" t="s">
        <v>131</v>
      </c>
      <c r="B14" s="165">
        <v>1058146</v>
      </c>
      <c r="C14" s="165">
        <v>1058146</v>
      </c>
      <c r="D14" s="4"/>
      <c r="E14" s="4"/>
      <c r="F14" s="4"/>
      <c r="G14" s="4"/>
      <c r="H14" s="4"/>
    </row>
    <row r="15" spans="1:8" ht="15">
      <c r="A15" s="95" t="s">
        <v>663</v>
      </c>
      <c r="B15" s="166">
        <f>SUM(B13:B14)</f>
        <v>138660154</v>
      </c>
      <c r="C15" s="166">
        <f>SUM(C13:C14)</f>
        <v>161248505</v>
      </c>
      <c r="D15" s="4"/>
      <c r="E15" s="4"/>
      <c r="F15" s="4"/>
      <c r="G15" s="4"/>
      <c r="H15" s="4"/>
    </row>
    <row r="16" spans="1:8" ht="15">
      <c r="A16" s="52" t="s">
        <v>133</v>
      </c>
      <c r="B16" s="165">
        <v>26453643</v>
      </c>
      <c r="C16" s="165">
        <v>33019773</v>
      </c>
      <c r="D16" s="4"/>
      <c r="E16" s="4"/>
      <c r="F16" s="4"/>
      <c r="G16" s="4"/>
      <c r="H16" s="4"/>
    </row>
    <row r="17" spans="1:8" ht="15">
      <c r="A17" s="52" t="s">
        <v>134</v>
      </c>
      <c r="B17" s="165">
        <v>0</v>
      </c>
      <c r="C17" s="165">
        <v>143000</v>
      </c>
      <c r="D17" s="4"/>
      <c r="E17" s="4"/>
      <c r="F17" s="4"/>
      <c r="G17" s="4"/>
      <c r="H17" s="4"/>
    </row>
    <row r="18" spans="1:8" ht="15">
      <c r="A18" s="52" t="s">
        <v>135</v>
      </c>
      <c r="B18" s="165">
        <v>8859500</v>
      </c>
      <c r="C18" s="165">
        <v>9698651</v>
      </c>
      <c r="D18" s="4"/>
      <c r="E18" s="4"/>
      <c r="F18" s="4"/>
      <c r="G18" s="4"/>
      <c r="H18" s="4"/>
    </row>
    <row r="19" spans="1:8" ht="15">
      <c r="A19" s="52" t="s">
        <v>136</v>
      </c>
      <c r="B19" s="165">
        <v>8144893</v>
      </c>
      <c r="C19" s="165">
        <v>10315413</v>
      </c>
      <c r="D19" s="4"/>
      <c r="E19" s="4"/>
      <c r="F19" s="4"/>
      <c r="G19" s="4"/>
      <c r="H19" s="4"/>
    </row>
    <row r="20" spans="1:8" ht="15">
      <c r="A20" s="52" t="s">
        <v>137</v>
      </c>
      <c r="B20" s="165">
        <v>22280329</v>
      </c>
      <c r="C20" s="165">
        <v>24291875</v>
      </c>
      <c r="D20" s="4"/>
      <c r="E20" s="4"/>
      <c r="F20" s="4"/>
      <c r="G20" s="4"/>
      <c r="H20" s="4"/>
    </row>
    <row r="21" spans="1:8" ht="15">
      <c r="A21" s="52" t="s">
        <v>138</v>
      </c>
      <c r="B21" s="165">
        <v>0</v>
      </c>
      <c r="C21" s="165">
        <v>0</v>
      </c>
      <c r="D21" s="4"/>
      <c r="E21" s="4"/>
      <c r="F21" s="4"/>
      <c r="G21" s="4"/>
      <c r="H21" s="4"/>
    </row>
    <row r="22" spans="1:8" ht="15">
      <c r="A22" s="52" t="s">
        <v>139</v>
      </c>
      <c r="B22" s="165">
        <v>0</v>
      </c>
      <c r="C22" s="165">
        <v>0</v>
      </c>
      <c r="D22" s="4"/>
      <c r="E22" s="4"/>
      <c r="F22" s="4"/>
      <c r="G22" s="4"/>
      <c r="H22" s="4"/>
    </row>
    <row r="23" spans="1:8" ht="15">
      <c r="A23" s="53" t="s">
        <v>132</v>
      </c>
      <c r="B23" s="165">
        <f>SUM(B16:B22)</f>
        <v>65738365</v>
      </c>
      <c r="C23" s="165">
        <f>SUM(C16:C22)</f>
        <v>77468712</v>
      </c>
      <c r="D23" s="4"/>
      <c r="E23" s="4"/>
      <c r="F23" s="4"/>
      <c r="G23" s="4"/>
      <c r="H23" s="4"/>
    </row>
    <row r="24" spans="1:8" ht="15">
      <c r="A24" s="53" t="s">
        <v>140</v>
      </c>
      <c r="B24" s="165">
        <v>72921789</v>
      </c>
      <c r="C24" s="165">
        <v>83779793</v>
      </c>
      <c r="D24" s="4"/>
      <c r="E24" s="4"/>
      <c r="F24" s="4"/>
      <c r="G24" s="4"/>
      <c r="H24" s="4"/>
    </row>
    <row r="25" spans="1:8" ht="15">
      <c r="A25" s="95" t="s">
        <v>664</v>
      </c>
      <c r="B25" s="166">
        <f>SUM(B23:B24)</f>
        <v>138660154</v>
      </c>
      <c r="C25" s="166">
        <f>SUM(C23:C24)</f>
        <v>161248505</v>
      </c>
      <c r="D25" s="4"/>
      <c r="E25" s="4"/>
      <c r="F25" s="4"/>
      <c r="G25" s="4"/>
      <c r="H25" s="4"/>
    </row>
    <row r="26" spans="1:8" ht="15">
      <c r="A26" s="4"/>
      <c r="B26" s="164"/>
      <c r="C26" s="4"/>
      <c r="D26" s="4"/>
      <c r="E26" s="4"/>
      <c r="F26" s="4"/>
      <c r="G26" s="4"/>
      <c r="H26" s="4"/>
    </row>
    <row r="27" spans="1:8" ht="15">
      <c r="A27" s="4"/>
      <c r="B27" s="164"/>
      <c r="C27" s="4"/>
      <c r="D27" s="4"/>
      <c r="E27" s="4"/>
      <c r="F27" s="4"/>
      <c r="G27" s="4"/>
      <c r="H27" s="4"/>
    </row>
    <row r="28" spans="1:8" ht="15">
      <c r="A28" s="4"/>
      <c r="B28" s="164"/>
      <c r="C28" s="4"/>
      <c r="D28" s="4"/>
      <c r="E28" s="4"/>
      <c r="F28" s="4"/>
      <c r="G28" s="4"/>
      <c r="H28" s="4"/>
    </row>
    <row r="29" spans="1:8" ht="15">
      <c r="A29" s="4"/>
      <c r="B29" s="164"/>
      <c r="C29" s="4"/>
      <c r="D29" s="4"/>
      <c r="E29" s="4"/>
      <c r="F29" s="4"/>
      <c r="G29" s="4"/>
      <c r="H29" s="4"/>
    </row>
    <row r="30" spans="1:8" ht="15">
      <c r="A30" s="4"/>
      <c r="B30" s="164"/>
      <c r="C30" s="4"/>
      <c r="D30" s="4"/>
      <c r="E30" s="4"/>
      <c r="F30" s="4"/>
      <c r="G30" s="4"/>
      <c r="H30" s="4"/>
    </row>
    <row r="31" spans="1:8" ht="15">
      <c r="A31" s="4"/>
      <c r="B31" s="164"/>
      <c r="C31" s="4"/>
      <c r="D31" s="4"/>
      <c r="E31" s="4"/>
      <c r="F31" s="4"/>
      <c r="G31" s="4"/>
      <c r="H31" s="4"/>
    </row>
    <row r="32" spans="1:8" ht="15">
      <c r="A32" s="4"/>
      <c r="B32" s="164"/>
      <c r="C32" s="4"/>
      <c r="D32" s="4"/>
      <c r="E32" s="4"/>
      <c r="F32" s="4"/>
      <c r="G32" s="4"/>
      <c r="H3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66" r:id="rId1"/>
  <headerFooter>
    <oddHeader>&amp;C&amp;"Bookman Old Style,Normál"&amp;9 1. melléklet az 
6/2020. (VII.3.) önkormányzati rendelethez</oddHeader>
    <oddFooter>&amp;C&amp;"Bookman Old Style,Normál"&amp;9- 1 -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4"/>
  <sheetViews>
    <sheetView view="pageLayout" workbookViewId="0" topLeftCell="A1">
      <selection activeCell="C5" sqref="C5"/>
    </sheetView>
  </sheetViews>
  <sheetFormatPr defaultColWidth="9.140625" defaultRowHeight="15"/>
  <cols>
    <col min="1" max="1" width="86.28125" style="0" customWidth="1"/>
    <col min="2" max="2" width="28.28125" style="0" customWidth="1"/>
    <col min="3" max="4" width="29.140625" style="0" customWidth="1"/>
    <col min="5" max="5" width="29.421875" style="0" customWidth="1"/>
    <col min="6" max="6" width="18.421875" style="0" customWidth="1"/>
  </cols>
  <sheetData>
    <row r="1" spans="1:6" ht="25.5" customHeight="1">
      <c r="A1" s="342" t="s">
        <v>950</v>
      </c>
      <c r="B1" s="347"/>
      <c r="C1" s="347"/>
      <c r="D1" s="347"/>
      <c r="E1" s="347"/>
      <c r="F1" s="347"/>
    </row>
    <row r="2" spans="1:6" ht="23.25" customHeight="1">
      <c r="A2" s="346" t="s">
        <v>759</v>
      </c>
      <c r="B2" s="351"/>
      <c r="C2" s="351"/>
      <c r="D2" s="351"/>
      <c r="E2" s="351"/>
      <c r="F2" s="351"/>
    </row>
    <row r="3" ht="15">
      <c r="A3" s="1"/>
    </row>
    <row r="4" spans="1:4" ht="15">
      <c r="A4" s="1"/>
      <c r="B4" t="s">
        <v>958</v>
      </c>
      <c r="D4" t="s">
        <v>962</v>
      </c>
    </row>
    <row r="5" spans="1:15" ht="51" customHeight="1">
      <c r="A5" s="78" t="s">
        <v>758</v>
      </c>
      <c r="B5" s="79" t="s">
        <v>807</v>
      </c>
      <c r="C5" s="79" t="s">
        <v>808</v>
      </c>
      <c r="D5" s="79" t="s">
        <v>807</v>
      </c>
      <c r="E5" s="79" t="s">
        <v>808</v>
      </c>
      <c r="F5" s="94" t="s">
        <v>3</v>
      </c>
      <c r="O5">
        <v>4</v>
      </c>
    </row>
    <row r="6" spans="1:6" ht="15" customHeight="1">
      <c r="A6" s="79" t="s">
        <v>732</v>
      </c>
      <c r="B6" s="80"/>
      <c r="C6" s="80"/>
      <c r="D6" s="80"/>
      <c r="E6" s="80"/>
      <c r="F6" s="37"/>
    </row>
    <row r="7" spans="1:6" ht="15" customHeight="1">
      <c r="A7" s="79" t="s">
        <v>733</v>
      </c>
      <c r="B7" s="80"/>
      <c r="C7" s="80"/>
      <c r="D7" s="80"/>
      <c r="E7" s="80"/>
      <c r="F7" s="37"/>
    </row>
    <row r="8" spans="1:6" ht="15" customHeight="1">
      <c r="A8" s="79" t="s">
        <v>734</v>
      </c>
      <c r="B8" s="80"/>
      <c r="C8" s="80"/>
      <c r="D8" s="80"/>
      <c r="E8" s="80"/>
      <c r="F8" s="37"/>
    </row>
    <row r="9" spans="1:6" ht="15" customHeight="1">
      <c r="A9" s="79" t="s">
        <v>735</v>
      </c>
      <c r="B9" s="80"/>
      <c r="C9" s="80"/>
      <c r="D9" s="80"/>
      <c r="E9" s="80"/>
      <c r="F9" s="37"/>
    </row>
    <row r="10" spans="1:6" ht="15" customHeight="1">
      <c r="A10" s="78" t="s">
        <v>753</v>
      </c>
      <c r="B10" s="80"/>
      <c r="C10" s="80"/>
      <c r="D10" s="80"/>
      <c r="E10" s="80"/>
      <c r="F10" s="37"/>
    </row>
    <row r="11" spans="1:6" ht="15" customHeight="1">
      <c r="A11" s="79" t="s">
        <v>736</v>
      </c>
      <c r="B11" s="80"/>
      <c r="C11" s="80"/>
      <c r="D11" s="80"/>
      <c r="E11" s="80"/>
      <c r="F11" s="37"/>
    </row>
    <row r="12" spans="1:6" ht="33" customHeight="1">
      <c r="A12" s="79" t="s">
        <v>737</v>
      </c>
      <c r="B12" s="80"/>
      <c r="C12" s="80"/>
      <c r="D12" s="80"/>
      <c r="E12" s="80"/>
      <c r="F12" s="37"/>
    </row>
    <row r="13" spans="1:6" ht="15" customHeight="1">
      <c r="A13" s="79" t="s">
        <v>738</v>
      </c>
      <c r="B13" s="80"/>
      <c r="C13" s="80"/>
      <c r="D13" s="80"/>
      <c r="E13" s="80"/>
      <c r="F13" s="37"/>
    </row>
    <row r="14" spans="1:6" ht="15" customHeight="1">
      <c r="A14" s="79" t="s">
        <v>739</v>
      </c>
      <c r="B14" s="80"/>
      <c r="C14" s="80"/>
      <c r="D14" s="80"/>
      <c r="E14" s="80"/>
      <c r="F14" s="37"/>
    </row>
    <row r="15" spans="1:6" ht="15" customHeight="1">
      <c r="A15" s="79" t="s">
        <v>740</v>
      </c>
      <c r="B15" s="80">
        <v>2</v>
      </c>
      <c r="C15" s="80"/>
      <c r="D15" s="80">
        <v>2</v>
      </c>
      <c r="E15" s="80"/>
      <c r="F15" s="37">
        <f aca="true" t="shared" si="0" ref="F15:F27">SUM(D15:E15)</f>
        <v>2</v>
      </c>
    </row>
    <row r="16" spans="1:6" ht="15" customHeight="1">
      <c r="A16" s="79" t="s">
        <v>741</v>
      </c>
      <c r="B16" s="80"/>
      <c r="C16" s="80"/>
      <c r="D16" s="80"/>
      <c r="E16" s="80"/>
      <c r="F16" s="37">
        <f t="shared" si="0"/>
        <v>0</v>
      </c>
    </row>
    <row r="17" spans="1:6" ht="15" customHeight="1">
      <c r="A17" s="79" t="s">
        <v>742</v>
      </c>
      <c r="B17" s="80"/>
      <c r="C17" s="80"/>
      <c r="D17" s="80"/>
      <c r="E17" s="80"/>
      <c r="F17" s="37">
        <f t="shared" si="0"/>
        <v>0</v>
      </c>
    </row>
    <row r="18" spans="1:6" ht="15" customHeight="1">
      <c r="A18" s="78" t="s">
        <v>754</v>
      </c>
      <c r="B18" s="204">
        <f>SUM(B11:B17)</f>
        <v>2</v>
      </c>
      <c r="C18" s="204">
        <f>SUM(C11:C17)</f>
        <v>0</v>
      </c>
      <c r="D18" s="204">
        <f>SUM(D11:D17)</f>
        <v>2</v>
      </c>
      <c r="E18" s="80"/>
      <c r="F18" s="205">
        <f t="shared" si="0"/>
        <v>2</v>
      </c>
    </row>
    <row r="19" spans="1:6" ht="15" customHeight="1">
      <c r="A19" s="79" t="s">
        <v>743</v>
      </c>
      <c r="B19" s="80">
        <v>1</v>
      </c>
      <c r="C19" s="80"/>
      <c r="D19" s="80">
        <v>1</v>
      </c>
      <c r="E19" s="80"/>
      <c r="F19" s="37">
        <f t="shared" si="0"/>
        <v>1</v>
      </c>
    </row>
    <row r="20" spans="1:6" ht="15" customHeight="1">
      <c r="A20" s="79" t="s">
        <v>744</v>
      </c>
      <c r="B20" s="80"/>
      <c r="C20" s="80"/>
      <c r="D20" s="80"/>
      <c r="E20" s="80"/>
      <c r="F20" s="37">
        <f t="shared" si="0"/>
        <v>0</v>
      </c>
    </row>
    <row r="21" spans="1:6" ht="15" customHeight="1">
      <c r="A21" s="79" t="s">
        <v>745</v>
      </c>
      <c r="B21" s="80"/>
      <c r="C21" s="80"/>
      <c r="D21" s="80">
        <v>3</v>
      </c>
      <c r="E21" s="80"/>
      <c r="F21" s="37">
        <f t="shared" si="0"/>
        <v>3</v>
      </c>
    </row>
    <row r="22" spans="1:6" ht="15" customHeight="1">
      <c r="A22" s="78" t="s">
        <v>755</v>
      </c>
      <c r="B22" s="204">
        <f>SUM(B19:B21)</f>
        <v>1</v>
      </c>
      <c r="C22" s="204">
        <f>SUM(C19:C21)</f>
        <v>0</v>
      </c>
      <c r="D22" s="204">
        <f>SUM(D19:D21)</f>
        <v>4</v>
      </c>
      <c r="E22" s="80"/>
      <c r="F22" s="205">
        <f t="shared" si="0"/>
        <v>4</v>
      </c>
    </row>
    <row r="23" spans="1:6" ht="15" customHeight="1">
      <c r="A23" s="79" t="s">
        <v>746</v>
      </c>
      <c r="B23" s="80">
        <v>1</v>
      </c>
      <c r="C23" s="80"/>
      <c r="D23" s="80">
        <v>1</v>
      </c>
      <c r="E23" s="80"/>
      <c r="F23" s="37">
        <f t="shared" si="0"/>
        <v>1</v>
      </c>
    </row>
    <row r="24" spans="1:6" ht="15" customHeight="1">
      <c r="A24" s="79" t="s">
        <v>747</v>
      </c>
      <c r="B24" s="80">
        <v>3</v>
      </c>
      <c r="C24" s="80"/>
      <c r="D24" s="80">
        <v>3</v>
      </c>
      <c r="E24" s="80"/>
      <c r="F24" s="37">
        <f t="shared" si="0"/>
        <v>3</v>
      </c>
    </row>
    <row r="25" spans="1:6" ht="15" customHeight="1">
      <c r="A25" s="79" t="s">
        <v>748</v>
      </c>
      <c r="B25" s="204">
        <v>1</v>
      </c>
      <c r="C25" s="80"/>
      <c r="D25" s="80"/>
      <c r="E25" s="80"/>
      <c r="F25" s="37">
        <f t="shared" si="0"/>
        <v>0</v>
      </c>
    </row>
    <row r="26" spans="1:6" ht="15" customHeight="1">
      <c r="A26" s="78" t="s">
        <v>756</v>
      </c>
      <c r="B26" s="204">
        <f>SUM(B23:B25)</f>
        <v>5</v>
      </c>
      <c r="C26" s="204">
        <f>SUM(C23:C25)</f>
        <v>0</v>
      </c>
      <c r="D26" s="204">
        <f>SUM(D23:D25)</f>
        <v>4</v>
      </c>
      <c r="E26" s="80"/>
      <c r="F26" s="205">
        <f t="shared" si="0"/>
        <v>4</v>
      </c>
    </row>
    <row r="27" spans="1:6" ht="37.5" customHeight="1">
      <c r="A27" s="78" t="s">
        <v>757</v>
      </c>
      <c r="B27" s="106">
        <f>B26+B22+B18</f>
        <v>8</v>
      </c>
      <c r="C27" s="106">
        <f>C26+C22+C18</f>
        <v>0</v>
      </c>
      <c r="D27" s="106">
        <f>D26+D22+D18</f>
        <v>10</v>
      </c>
      <c r="E27" s="81"/>
      <c r="F27" s="205">
        <f t="shared" si="0"/>
        <v>10</v>
      </c>
    </row>
    <row r="28" spans="1:6" ht="30" customHeight="1">
      <c r="A28" s="79" t="s">
        <v>749</v>
      </c>
      <c r="B28" s="80"/>
      <c r="C28" s="80"/>
      <c r="D28" s="80"/>
      <c r="E28" s="80"/>
      <c r="F28" s="37"/>
    </row>
    <row r="29" spans="1:6" ht="32.25" customHeight="1">
      <c r="A29" s="79" t="s">
        <v>750</v>
      </c>
      <c r="B29" s="80"/>
      <c r="C29" s="80"/>
      <c r="D29" s="80"/>
      <c r="E29" s="80"/>
      <c r="F29" s="37"/>
    </row>
    <row r="30" spans="1:6" ht="33.75" customHeight="1">
      <c r="A30" s="79" t="s">
        <v>751</v>
      </c>
      <c r="B30" s="80"/>
      <c r="C30" s="80"/>
      <c r="D30" s="80"/>
      <c r="E30" s="80"/>
      <c r="F30" s="37"/>
    </row>
    <row r="31" spans="1:6" ht="18.75" customHeight="1">
      <c r="A31" s="79" t="s">
        <v>752</v>
      </c>
      <c r="B31" s="80"/>
      <c r="C31" s="80"/>
      <c r="D31" s="80"/>
      <c r="E31" s="80"/>
      <c r="F31" s="37"/>
    </row>
    <row r="32" spans="1:6" ht="33" customHeight="1">
      <c r="A32" s="78" t="s">
        <v>100</v>
      </c>
      <c r="B32" s="80"/>
      <c r="C32" s="80"/>
      <c r="D32" s="80"/>
      <c r="E32" s="80"/>
      <c r="F32" s="37"/>
    </row>
    <row r="33" spans="1:5" ht="15">
      <c r="A33" s="348"/>
      <c r="B33" s="349"/>
      <c r="C33" s="349"/>
      <c r="D33" s="349"/>
      <c r="E33" s="349"/>
    </row>
    <row r="34" spans="1:5" ht="15">
      <c r="A34" s="350"/>
      <c r="B34" s="349"/>
      <c r="C34" s="349"/>
      <c r="D34" s="349"/>
      <c r="E34" s="349"/>
    </row>
  </sheetData>
  <sheetProtection/>
  <mergeCells count="4">
    <mergeCell ref="A33:E33"/>
    <mergeCell ref="A34:E34"/>
    <mergeCell ref="A1:F1"/>
    <mergeCell ref="A2:F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landscape" paperSize="9" scale="65" r:id="rId1"/>
  <headerFooter>
    <oddHeader>&amp;C4. melléklet a 6/2020. (VII.3.) önkormányzati rendelethez</oddHeader>
    <oddFooter>&amp;C- 4 -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5"/>
  <sheetViews>
    <sheetView view="pageLayout" workbookViewId="0" topLeftCell="A1">
      <selection activeCell="D3" sqref="D3"/>
    </sheetView>
  </sheetViews>
  <sheetFormatPr defaultColWidth="9.140625" defaultRowHeight="15"/>
  <cols>
    <col min="1" max="1" width="64.7109375" style="0" customWidth="1"/>
    <col min="2" max="2" width="12.421875" style="0" bestFit="1" customWidth="1"/>
    <col min="3" max="3" width="22.421875" style="163" customWidth="1"/>
    <col min="4" max="4" width="18.8515625" style="163" customWidth="1"/>
    <col min="5" max="5" width="18.7109375" style="163" customWidth="1"/>
    <col min="6" max="8" width="18.28125" style="163" customWidth="1"/>
    <col min="9" max="9" width="18.7109375" style="163" customWidth="1"/>
    <col min="10" max="10" width="10.8515625" style="0" bestFit="1" customWidth="1"/>
  </cols>
  <sheetData>
    <row r="1" spans="1:9" ht="21.75" customHeight="1">
      <c r="A1" s="342" t="s">
        <v>950</v>
      </c>
      <c r="B1" s="347"/>
      <c r="C1" s="347"/>
      <c r="D1" s="347"/>
      <c r="E1" s="347"/>
      <c r="F1" s="347"/>
      <c r="G1" s="347"/>
      <c r="H1" s="347"/>
      <c r="I1" s="347"/>
    </row>
    <row r="2" spans="1:9" ht="26.25" customHeight="1">
      <c r="A2" s="345" t="s">
        <v>839</v>
      </c>
      <c r="B2" s="343"/>
      <c r="C2" s="343"/>
      <c r="D2" s="343"/>
      <c r="E2" s="343"/>
      <c r="F2" s="343"/>
      <c r="G2" s="343"/>
      <c r="H2" s="343"/>
      <c r="I2" s="343"/>
    </row>
    <row r="3" spans="3:5" ht="15">
      <c r="C3" s="163" t="s">
        <v>958</v>
      </c>
      <c r="E3" s="163" t="s">
        <v>959</v>
      </c>
    </row>
    <row r="4" spans="1:9" ht="30">
      <c r="A4" s="2" t="s">
        <v>141</v>
      </c>
      <c r="B4" s="3" t="s">
        <v>142</v>
      </c>
      <c r="C4" s="206" t="s">
        <v>1</v>
      </c>
      <c r="D4" s="206" t="s">
        <v>2</v>
      </c>
      <c r="E4" s="206" t="s">
        <v>1</v>
      </c>
      <c r="F4" s="206" t="s">
        <v>2</v>
      </c>
      <c r="G4" s="206" t="s">
        <v>1</v>
      </c>
      <c r="H4" s="206" t="s">
        <v>2</v>
      </c>
      <c r="I4" s="207" t="s">
        <v>3</v>
      </c>
    </row>
    <row r="5" spans="1:9" s="211" customFormat="1" ht="30">
      <c r="A5" s="20" t="s">
        <v>840</v>
      </c>
      <c r="B5" s="10" t="s">
        <v>255</v>
      </c>
      <c r="C5" s="210"/>
      <c r="D5" s="210"/>
      <c r="E5" s="210"/>
      <c r="F5" s="210"/>
      <c r="G5" s="210"/>
      <c r="H5" s="210"/>
      <c r="I5" s="171">
        <f>SUM(E5:H5)</f>
        <v>0</v>
      </c>
    </row>
    <row r="6" spans="1:9" s="211" customFormat="1" ht="15">
      <c r="A6" s="20" t="s">
        <v>571</v>
      </c>
      <c r="B6" s="10" t="s">
        <v>256</v>
      </c>
      <c r="C6" s="249">
        <v>54850724</v>
      </c>
      <c r="D6" s="249"/>
      <c r="E6" s="249">
        <v>63480062</v>
      </c>
      <c r="F6" s="249"/>
      <c r="G6" s="249"/>
      <c r="H6" s="210"/>
      <c r="I6" s="171">
        <f aca="true" t="shared" si="0" ref="I6:I11">SUM(E6:H6)</f>
        <v>63480062</v>
      </c>
    </row>
    <row r="7" spans="1:9" s="211" customFormat="1" ht="15">
      <c r="A7" s="9" t="s">
        <v>258</v>
      </c>
      <c r="B7" s="10" t="s">
        <v>259</v>
      </c>
      <c r="C7" s="249">
        <v>0</v>
      </c>
      <c r="D7" s="249"/>
      <c r="E7" s="249"/>
      <c r="F7" s="249"/>
      <c r="G7" s="249"/>
      <c r="H7" s="210"/>
      <c r="I7" s="171">
        <f t="shared" si="0"/>
        <v>0</v>
      </c>
    </row>
    <row r="8" spans="1:9" s="211" customFormat="1" ht="15">
      <c r="A8" s="20" t="s">
        <v>260</v>
      </c>
      <c r="B8" s="10" t="s">
        <v>261</v>
      </c>
      <c r="C8" s="249">
        <v>0</v>
      </c>
      <c r="D8" s="249"/>
      <c r="E8" s="249">
        <v>210225</v>
      </c>
      <c r="F8" s="249"/>
      <c r="G8" s="249"/>
      <c r="H8" s="210"/>
      <c r="I8" s="171">
        <f t="shared" si="0"/>
        <v>210225</v>
      </c>
    </row>
    <row r="9" spans="1:9" s="211" customFormat="1" ht="15">
      <c r="A9" s="20" t="s">
        <v>262</v>
      </c>
      <c r="B9" s="10" t="s">
        <v>263</v>
      </c>
      <c r="C9" s="249">
        <v>0</v>
      </c>
      <c r="D9" s="249"/>
      <c r="E9" s="249"/>
      <c r="F9" s="249"/>
      <c r="G9" s="249"/>
      <c r="H9" s="210"/>
      <c r="I9" s="171">
        <f t="shared" si="0"/>
        <v>0</v>
      </c>
    </row>
    <row r="10" spans="1:9" s="211" customFormat="1" ht="15">
      <c r="A10" s="9" t="s">
        <v>264</v>
      </c>
      <c r="B10" s="10" t="s">
        <v>265</v>
      </c>
      <c r="C10" s="249">
        <v>0</v>
      </c>
      <c r="D10" s="249"/>
      <c r="E10" s="249"/>
      <c r="F10" s="249"/>
      <c r="G10" s="249"/>
      <c r="H10" s="210"/>
      <c r="I10" s="171">
        <f t="shared" si="0"/>
        <v>0</v>
      </c>
    </row>
    <row r="11" spans="1:9" s="211" customFormat="1" ht="25.5">
      <c r="A11" s="9" t="s">
        <v>266</v>
      </c>
      <c r="B11" s="10" t="s">
        <v>267</v>
      </c>
      <c r="C11" s="249">
        <v>14809696</v>
      </c>
      <c r="D11" s="249"/>
      <c r="E11" s="249">
        <v>17320307</v>
      </c>
      <c r="F11" s="249"/>
      <c r="G11" s="249"/>
      <c r="H11" s="210"/>
      <c r="I11" s="171">
        <f t="shared" si="0"/>
        <v>17320307</v>
      </c>
    </row>
    <row r="12" spans="1:10" ht="15.75">
      <c r="A12" s="26" t="s">
        <v>572</v>
      </c>
      <c r="B12" s="12" t="s">
        <v>268</v>
      </c>
      <c r="C12" s="212">
        <f aca="true" t="shared" si="1" ref="C12:I12">C11+C10+C9+C8+C7+C6+C5</f>
        <v>69660420</v>
      </c>
      <c r="D12" s="212">
        <f t="shared" si="1"/>
        <v>0</v>
      </c>
      <c r="E12" s="212">
        <f t="shared" si="1"/>
        <v>81010594</v>
      </c>
      <c r="F12" s="212">
        <f t="shared" si="1"/>
        <v>0</v>
      </c>
      <c r="G12" s="212">
        <f t="shared" si="1"/>
        <v>0</v>
      </c>
      <c r="H12" s="212">
        <f t="shared" si="1"/>
        <v>0</v>
      </c>
      <c r="I12" s="212">
        <f t="shared" si="1"/>
        <v>81010594</v>
      </c>
      <c r="J12" s="163">
        <f>SUM(I6:I11)</f>
        <v>81010594</v>
      </c>
    </row>
    <row r="13" spans="1:9" s="211" customFormat="1" ht="15">
      <c r="A13" s="20" t="s">
        <v>943</v>
      </c>
      <c r="B13" s="10" t="s">
        <v>270</v>
      </c>
      <c r="C13" s="249">
        <v>4709804</v>
      </c>
      <c r="D13" s="249"/>
      <c r="E13" s="249">
        <v>5724804</v>
      </c>
      <c r="F13" s="249"/>
      <c r="G13" s="249"/>
      <c r="H13" s="210"/>
      <c r="I13" s="171">
        <f>SUM(E13:H13)</f>
        <v>5724804</v>
      </c>
    </row>
    <row r="14" spans="1:9" s="211" customFormat="1" ht="15">
      <c r="A14" s="20" t="s">
        <v>271</v>
      </c>
      <c r="B14" s="10" t="s">
        <v>272</v>
      </c>
      <c r="C14" s="249">
        <v>0</v>
      </c>
      <c r="D14" s="249"/>
      <c r="E14" s="249"/>
      <c r="F14" s="249"/>
      <c r="G14" s="249"/>
      <c r="H14" s="210"/>
      <c r="I14" s="171">
        <f>SUM(E14:H14)</f>
        <v>0</v>
      </c>
    </row>
    <row r="15" spans="1:9" s="211" customFormat="1" ht="15">
      <c r="A15" s="20" t="s">
        <v>273</v>
      </c>
      <c r="B15" s="10" t="s">
        <v>274</v>
      </c>
      <c r="C15" s="249">
        <v>0</v>
      </c>
      <c r="D15" s="249"/>
      <c r="E15" s="249">
        <v>79900</v>
      </c>
      <c r="F15" s="249"/>
      <c r="G15" s="249"/>
      <c r="H15" s="210"/>
      <c r="I15" s="171">
        <f>SUM(E15:H15)</f>
        <v>79900</v>
      </c>
    </row>
    <row r="16" spans="1:9" s="211" customFormat="1" ht="15.75">
      <c r="A16" s="20" t="s">
        <v>275</v>
      </c>
      <c r="B16" s="10" t="s">
        <v>276</v>
      </c>
      <c r="C16" s="209">
        <v>1271647</v>
      </c>
      <c r="D16" s="249"/>
      <c r="E16" s="249">
        <v>1495720</v>
      </c>
      <c r="F16" s="249"/>
      <c r="G16" s="249"/>
      <c r="H16" s="210"/>
      <c r="I16" s="171">
        <f>SUM(E16:H16)</f>
        <v>1495720</v>
      </c>
    </row>
    <row r="17" spans="1:10" ht="15.75">
      <c r="A17" s="26" t="s">
        <v>573</v>
      </c>
      <c r="B17" s="12" t="s">
        <v>277</v>
      </c>
      <c r="C17" s="212">
        <f>C13+C16</f>
        <v>5981451</v>
      </c>
      <c r="D17" s="212">
        <f>D13+D16</f>
        <v>0</v>
      </c>
      <c r="E17" s="212">
        <f>E13+E16+E15</f>
        <v>7300424</v>
      </c>
      <c r="F17" s="212">
        <f>F13+F16+F15</f>
        <v>0</v>
      </c>
      <c r="G17" s="212">
        <f>G13+G16+G15</f>
        <v>0</v>
      </c>
      <c r="H17" s="212">
        <f>H13+H16+H15</f>
        <v>0</v>
      </c>
      <c r="I17" s="212">
        <f>I13+I16+I15</f>
        <v>7300424</v>
      </c>
      <c r="J17" s="163">
        <f>SUM(I13:I16)</f>
        <v>7300424</v>
      </c>
    </row>
    <row r="20" spans="1:8" ht="15">
      <c r="A20" s="53" t="s">
        <v>819</v>
      </c>
      <c r="B20" s="53" t="s">
        <v>820</v>
      </c>
      <c r="C20" s="208" t="s">
        <v>821</v>
      </c>
      <c r="D20" s="208" t="s">
        <v>822</v>
      </c>
      <c r="E20" s="164"/>
      <c r="F20" s="164"/>
      <c r="G20" s="164"/>
      <c r="H20" s="164"/>
    </row>
    <row r="21" spans="1:8" ht="15">
      <c r="A21" s="20" t="s">
        <v>254</v>
      </c>
      <c r="B21" s="10"/>
      <c r="C21" s="214"/>
      <c r="D21" s="214">
        <f>SUM(B21:C21)</f>
        <v>0</v>
      </c>
      <c r="E21" s="164"/>
      <c r="F21" s="164"/>
      <c r="G21" s="164"/>
      <c r="H21" s="164"/>
    </row>
    <row r="22" spans="1:8" ht="15.75">
      <c r="A22" s="20" t="s">
        <v>571</v>
      </c>
      <c r="B22" s="213">
        <v>63480062</v>
      </c>
      <c r="C22" s="213">
        <f>B22*0.27</f>
        <v>17139616.740000002</v>
      </c>
      <c r="D22" s="213">
        <f>SUM(B22:C22)</f>
        <v>80619678.74000001</v>
      </c>
      <c r="E22" s="164"/>
      <c r="F22" s="164"/>
      <c r="G22" s="164"/>
      <c r="H22" s="164"/>
    </row>
    <row r="23" spans="1:8" ht="15.75">
      <c r="A23" s="9" t="s">
        <v>258</v>
      </c>
      <c r="B23" s="6"/>
      <c r="C23" s="213"/>
      <c r="D23" s="213">
        <f>SUM(B23:C23)</f>
        <v>0</v>
      </c>
      <c r="E23" s="164"/>
      <c r="F23" s="164"/>
      <c r="G23" s="164"/>
      <c r="H23" s="164"/>
    </row>
    <row r="24" spans="1:8" ht="15.75">
      <c r="A24" s="20" t="s">
        <v>260</v>
      </c>
      <c r="B24" s="6">
        <v>210225</v>
      </c>
      <c r="C24" s="213">
        <v>180690</v>
      </c>
      <c r="D24" s="213">
        <f>SUM(B24:C24)</f>
        <v>390915</v>
      </c>
      <c r="E24" s="164"/>
      <c r="F24" s="164"/>
      <c r="G24" s="164"/>
      <c r="H24" s="164"/>
    </row>
    <row r="25" spans="1:8" ht="15.75">
      <c r="A25" s="26" t="s">
        <v>572</v>
      </c>
      <c r="B25" s="216">
        <f>B24+B23+B22+B21</f>
        <v>63690287</v>
      </c>
      <c r="C25" s="216">
        <f>C24+C23+C22+C21</f>
        <v>17320306.740000002</v>
      </c>
      <c r="D25" s="216">
        <f>D24+D23+D22+D21</f>
        <v>81010593.74000001</v>
      </c>
      <c r="E25" s="164"/>
      <c r="F25" s="164"/>
      <c r="G25" s="164"/>
      <c r="H25" s="164"/>
    </row>
    <row r="26" spans="1:8" ht="15">
      <c r="A26" s="20" t="s">
        <v>269</v>
      </c>
      <c r="B26" s="279">
        <v>5724804</v>
      </c>
      <c r="C26" s="279">
        <v>1474147</v>
      </c>
      <c r="D26" s="279">
        <f>SUM(B26:C26)</f>
        <v>7198951</v>
      </c>
      <c r="E26" s="164"/>
      <c r="F26" s="164"/>
      <c r="G26" s="164"/>
      <c r="H26" s="164"/>
    </row>
    <row r="27" spans="1:8" ht="15">
      <c r="A27" s="20" t="s">
        <v>271</v>
      </c>
      <c r="B27" s="6"/>
      <c r="C27" s="179"/>
      <c r="D27" s="279">
        <f>SUM(B27:C27)</f>
        <v>0</v>
      </c>
      <c r="E27" s="164"/>
      <c r="F27" s="164"/>
      <c r="G27" s="164"/>
      <c r="H27" s="164"/>
    </row>
    <row r="28" spans="1:8" ht="15">
      <c r="A28" s="20" t="s">
        <v>273</v>
      </c>
      <c r="B28" s="6">
        <v>79900</v>
      </c>
      <c r="C28" s="179">
        <v>21573</v>
      </c>
      <c r="D28" s="279">
        <f>SUM(B28:C28)</f>
        <v>101473</v>
      </c>
      <c r="E28" s="164"/>
      <c r="F28" s="164"/>
      <c r="G28" s="164"/>
      <c r="H28" s="164"/>
    </row>
    <row r="29" spans="1:8" ht="15.75">
      <c r="A29" s="26" t="s">
        <v>573</v>
      </c>
      <c r="B29" s="217">
        <f>B28+B27+B26</f>
        <v>5804704</v>
      </c>
      <c r="C29" s="217">
        <f>C28+C27+C26</f>
        <v>1495720</v>
      </c>
      <c r="D29" s="216">
        <f>D28+D27+D26</f>
        <v>7300424</v>
      </c>
      <c r="E29" s="164"/>
      <c r="F29" s="164"/>
      <c r="G29" s="164"/>
      <c r="H29" s="164"/>
    </row>
    <row r="30" spans="1:8" ht="15">
      <c r="A30" s="4"/>
      <c r="B30" s="4"/>
      <c r="C30" s="164"/>
      <c r="D30" s="164"/>
      <c r="E30" s="164"/>
      <c r="F30" s="164"/>
      <c r="G30" s="164"/>
      <c r="H30" s="164"/>
    </row>
    <row r="31" spans="1:8" ht="15">
      <c r="A31" s="4"/>
      <c r="B31" s="4"/>
      <c r="C31" s="164"/>
      <c r="D31" s="164"/>
      <c r="E31" s="164"/>
      <c r="F31" s="164"/>
      <c r="G31" s="164"/>
      <c r="H31" s="164"/>
    </row>
    <row r="32" spans="1:8" ht="15">
      <c r="A32" s="4"/>
      <c r="B32" s="4"/>
      <c r="C32" s="164"/>
      <c r="D32" s="164"/>
      <c r="E32" s="164"/>
      <c r="F32" s="164"/>
      <c r="G32" s="164"/>
      <c r="H32" s="164"/>
    </row>
    <row r="33" spans="1:8" ht="15">
      <c r="A33" s="4"/>
      <c r="B33" s="4"/>
      <c r="C33" s="164"/>
      <c r="D33" s="164"/>
      <c r="E33" s="164"/>
      <c r="F33" s="164"/>
      <c r="G33" s="164"/>
      <c r="H33" s="164"/>
    </row>
    <row r="34" spans="1:8" ht="15">
      <c r="A34" s="4"/>
      <c r="B34" s="4"/>
      <c r="C34" s="164"/>
      <c r="D34" s="164"/>
      <c r="E34" s="164"/>
      <c r="F34" s="164"/>
      <c r="G34" s="164"/>
      <c r="H34" s="164"/>
    </row>
    <row r="35" spans="1:8" ht="15">
      <c r="A35" s="4"/>
      <c r="B35" s="4"/>
      <c r="C35" s="164"/>
      <c r="D35" s="164"/>
      <c r="E35" s="164"/>
      <c r="F35" s="164"/>
      <c r="G35" s="164"/>
      <c r="H35" s="164"/>
    </row>
  </sheetData>
  <sheetProtection/>
  <mergeCells count="2">
    <mergeCell ref="A1:I1"/>
    <mergeCell ref="A2:I2"/>
  </mergeCells>
  <printOptions/>
  <pageMargins left="0" right="0" top="0.5511811023622047" bottom="0" header="0.31496062992125984" footer="0.31496062992125984"/>
  <pageSetup horizontalDpi="300" verticalDpi="300" orientation="landscape" paperSize="9" scale="60" r:id="rId1"/>
  <headerFooter alignWithMargins="0">
    <oddHeader>&amp;C&amp;"Bookman Old Style,Normál"&amp;9 5. melléklet a 6/2020. (VII.3.) önkorámányzati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342" t="s">
        <v>92</v>
      </c>
      <c r="B1" s="347"/>
      <c r="C1" s="347"/>
      <c r="D1" s="347"/>
      <c r="E1" s="347"/>
      <c r="F1" s="347"/>
      <c r="G1" s="347"/>
      <c r="H1" s="347"/>
    </row>
    <row r="2" spans="1:8" ht="23.25" customHeight="1">
      <c r="A2" s="346" t="s">
        <v>39</v>
      </c>
      <c r="B2" s="343"/>
      <c r="C2" s="343"/>
      <c r="D2" s="343"/>
      <c r="E2" s="343"/>
      <c r="F2" s="343"/>
      <c r="G2" s="343"/>
      <c r="H2" s="343"/>
    </row>
    <row r="3" ht="18">
      <c r="A3" s="62"/>
    </row>
    <row r="5" spans="1:8" ht="30">
      <c r="A5" s="2" t="s">
        <v>141</v>
      </c>
      <c r="B5" s="3" t="s">
        <v>142</v>
      </c>
      <c r="C5" s="83" t="s">
        <v>1</v>
      </c>
      <c r="D5" s="83" t="s">
        <v>2</v>
      </c>
      <c r="E5" s="83" t="s">
        <v>2</v>
      </c>
      <c r="F5" s="83" t="s">
        <v>2</v>
      </c>
      <c r="G5" s="83" t="s">
        <v>2</v>
      </c>
      <c r="H5" s="94" t="s">
        <v>3</v>
      </c>
    </row>
    <row r="6" spans="1:8" ht="15">
      <c r="A6" s="37"/>
      <c r="B6" s="37"/>
      <c r="C6" s="37"/>
      <c r="D6" s="37"/>
      <c r="E6" s="37"/>
      <c r="F6" s="37"/>
      <c r="G6" s="37"/>
      <c r="H6" s="37"/>
    </row>
    <row r="7" spans="1:8" ht="15">
      <c r="A7" s="37"/>
      <c r="B7" s="37"/>
      <c r="C7" s="37"/>
      <c r="D7" s="37"/>
      <c r="E7" s="37"/>
      <c r="F7" s="37"/>
      <c r="G7" s="37"/>
      <c r="H7" s="37"/>
    </row>
    <row r="8" spans="1:8" ht="15">
      <c r="A8" s="37"/>
      <c r="B8" s="37"/>
      <c r="C8" s="37"/>
      <c r="D8" s="37"/>
      <c r="E8" s="37"/>
      <c r="F8" s="37"/>
      <c r="G8" s="37"/>
      <c r="H8" s="37"/>
    </row>
    <row r="9" spans="1:8" ht="15">
      <c r="A9" s="37"/>
      <c r="B9" s="37"/>
      <c r="C9" s="37"/>
      <c r="D9" s="37"/>
      <c r="E9" s="37"/>
      <c r="F9" s="37"/>
      <c r="G9" s="37"/>
      <c r="H9" s="37"/>
    </row>
    <row r="10" spans="1:8" ht="15">
      <c r="A10" s="20" t="s">
        <v>818</v>
      </c>
      <c r="B10" s="10" t="s">
        <v>252</v>
      </c>
      <c r="C10" s="37"/>
      <c r="D10" s="37"/>
      <c r="E10" s="37"/>
      <c r="F10" s="37"/>
      <c r="G10" s="37"/>
      <c r="H10" s="37"/>
    </row>
    <row r="11" spans="1:8" ht="15">
      <c r="A11" s="20"/>
      <c r="B11" s="10"/>
      <c r="C11" s="37"/>
      <c r="D11" s="37"/>
      <c r="E11" s="37"/>
      <c r="F11" s="37"/>
      <c r="G11" s="37"/>
      <c r="H11" s="37"/>
    </row>
    <row r="12" spans="1:8" ht="15">
      <c r="A12" s="20"/>
      <c r="B12" s="10"/>
      <c r="C12" s="37"/>
      <c r="D12" s="37"/>
      <c r="E12" s="37"/>
      <c r="F12" s="37"/>
      <c r="G12" s="37"/>
      <c r="H12" s="37"/>
    </row>
    <row r="13" spans="1:8" ht="15">
      <c r="A13" s="20"/>
      <c r="B13" s="10"/>
      <c r="C13" s="37"/>
      <c r="D13" s="37"/>
      <c r="E13" s="37"/>
      <c r="F13" s="37"/>
      <c r="G13" s="37"/>
      <c r="H13" s="37"/>
    </row>
    <row r="14" spans="1:8" ht="15">
      <c r="A14" s="20"/>
      <c r="B14" s="10"/>
      <c r="C14" s="37"/>
      <c r="D14" s="37"/>
      <c r="E14" s="37"/>
      <c r="F14" s="37"/>
      <c r="G14" s="37"/>
      <c r="H14" s="37"/>
    </row>
    <row r="15" spans="1:8" ht="15">
      <c r="A15" s="20" t="s">
        <v>817</v>
      </c>
      <c r="B15" s="10" t="s">
        <v>252</v>
      </c>
      <c r="C15" s="37"/>
      <c r="D15" s="37"/>
      <c r="E15" s="37"/>
      <c r="F15" s="37"/>
      <c r="G15" s="37"/>
      <c r="H15" s="37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2">
      <selection activeCell="A1" sqref="A1:B1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342" t="s">
        <v>92</v>
      </c>
      <c r="B1" s="347"/>
    </row>
    <row r="2" spans="1:7" ht="71.25" customHeight="1">
      <c r="A2" s="346" t="s">
        <v>62</v>
      </c>
      <c r="B2" s="346"/>
      <c r="C2" s="96"/>
      <c r="D2" s="96"/>
      <c r="E2" s="96"/>
      <c r="F2" s="96"/>
      <c r="G2" s="96"/>
    </row>
    <row r="3" spans="1:7" ht="24" customHeight="1">
      <c r="A3" s="92"/>
      <c r="B3" s="92"/>
      <c r="C3" s="96"/>
      <c r="D3" s="96"/>
      <c r="E3" s="96"/>
      <c r="F3" s="96"/>
      <c r="G3" s="96"/>
    </row>
    <row r="4" ht="22.5" customHeight="1">
      <c r="A4" s="4" t="s">
        <v>1</v>
      </c>
    </row>
    <row r="5" spans="1:2" ht="18">
      <c r="A5" s="54" t="s">
        <v>6</v>
      </c>
      <c r="B5" s="53" t="s">
        <v>12</v>
      </c>
    </row>
    <row r="6" spans="1:2" ht="15">
      <c r="A6" s="52" t="s">
        <v>123</v>
      </c>
      <c r="B6" s="52"/>
    </row>
    <row r="7" spans="1:2" ht="15">
      <c r="A7" s="97" t="s">
        <v>124</v>
      </c>
      <c r="B7" s="52"/>
    </row>
    <row r="8" spans="1:2" ht="15">
      <c r="A8" s="52" t="s">
        <v>125</v>
      </c>
      <c r="B8" s="52"/>
    </row>
    <row r="9" spans="1:2" ht="15">
      <c r="A9" s="52" t="s">
        <v>126</v>
      </c>
      <c r="B9" s="52"/>
    </row>
    <row r="10" spans="1:2" ht="15">
      <c r="A10" s="52" t="s">
        <v>127</v>
      </c>
      <c r="B10" s="52"/>
    </row>
    <row r="11" spans="1:2" ht="15">
      <c r="A11" s="52" t="s">
        <v>128</v>
      </c>
      <c r="B11" s="52"/>
    </row>
    <row r="12" spans="1:2" ht="15">
      <c r="A12" s="52" t="s">
        <v>129</v>
      </c>
      <c r="B12" s="52"/>
    </row>
    <row r="13" spans="1:2" ht="15">
      <c r="A13" s="52" t="s">
        <v>130</v>
      </c>
      <c r="B13" s="52"/>
    </row>
    <row r="14" spans="1:2" ht="15">
      <c r="A14" s="95" t="s">
        <v>15</v>
      </c>
      <c r="B14" s="100"/>
    </row>
    <row r="15" spans="1:2" ht="30">
      <c r="A15" s="98" t="s">
        <v>7</v>
      </c>
      <c r="B15" s="52"/>
    </row>
    <row r="16" spans="1:2" ht="30">
      <c r="A16" s="98" t="s">
        <v>8</v>
      </c>
      <c r="B16" s="52"/>
    </row>
    <row r="17" spans="1:2" ht="15">
      <c r="A17" s="99" t="s">
        <v>9</v>
      </c>
      <c r="B17" s="52"/>
    </row>
    <row r="18" spans="1:2" ht="15">
      <c r="A18" s="99" t="s">
        <v>10</v>
      </c>
      <c r="B18" s="52"/>
    </row>
    <row r="19" spans="1:2" ht="15">
      <c r="A19" s="52" t="s">
        <v>13</v>
      </c>
      <c r="B19" s="52"/>
    </row>
    <row r="20" spans="1:2" ht="15">
      <c r="A20" s="63" t="s">
        <v>11</v>
      </c>
      <c r="B20" s="52"/>
    </row>
    <row r="21" spans="1:2" ht="31.5">
      <c r="A21" s="101" t="s">
        <v>14</v>
      </c>
      <c r="B21" s="31"/>
    </row>
    <row r="22" spans="1:2" ht="15.75">
      <c r="A22" s="55" t="s">
        <v>727</v>
      </c>
      <c r="B22" s="56"/>
    </row>
    <row r="25" spans="1:2" ht="18">
      <c r="A25" s="54" t="s">
        <v>6</v>
      </c>
      <c r="B25" s="53" t="s">
        <v>12</v>
      </c>
    </row>
    <row r="26" spans="1:2" ht="15">
      <c r="A26" s="52" t="s">
        <v>123</v>
      </c>
      <c r="B26" s="52"/>
    </row>
    <row r="27" spans="1:2" ht="15">
      <c r="A27" s="97" t="s">
        <v>124</v>
      </c>
      <c r="B27" s="52"/>
    </row>
    <row r="28" spans="1:2" ht="15">
      <c r="A28" s="52" t="s">
        <v>125</v>
      </c>
      <c r="B28" s="52"/>
    </row>
    <row r="29" spans="1:2" ht="15">
      <c r="A29" s="52" t="s">
        <v>126</v>
      </c>
      <c r="B29" s="52"/>
    </row>
    <row r="30" spans="1:2" ht="15">
      <c r="A30" s="52" t="s">
        <v>127</v>
      </c>
      <c r="B30" s="52"/>
    </row>
    <row r="31" spans="1:2" ht="15">
      <c r="A31" s="52" t="s">
        <v>128</v>
      </c>
      <c r="B31" s="52"/>
    </row>
    <row r="32" spans="1:2" ht="15">
      <c r="A32" s="52" t="s">
        <v>129</v>
      </c>
      <c r="B32" s="52"/>
    </row>
    <row r="33" spans="1:2" ht="15">
      <c r="A33" s="52" t="s">
        <v>130</v>
      </c>
      <c r="B33" s="52"/>
    </row>
    <row r="34" spans="1:2" ht="15">
      <c r="A34" s="95" t="s">
        <v>15</v>
      </c>
      <c r="B34" s="100"/>
    </row>
    <row r="35" spans="1:2" ht="30">
      <c r="A35" s="98" t="s">
        <v>7</v>
      </c>
      <c r="B35" s="52"/>
    </row>
    <row r="36" spans="1:2" ht="30">
      <c r="A36" s="98" t="s">
        <v>8</v>
      </c>
      <c r="B36" s="52"/>
    </row>
    <row r="37" spans="1:2" ht="15">
      <c r="A37" s="99" t="s">
        <v>9</v>
      </c>
      <c r="B37" s="52"/>
    </row>
    <row r="38" spans="1:2" ht="15">
      <c r="A38" s="99" t="s">
        <v>10</v>
      </c>
      <c r="B38" s="52"/>
    </row>
    <row r="39" spans="1:2" ht="15">
      <c r="A39" s="52" t="s">
        <v>13</v>
      </c>
      <c r="B39" s="52"/>
    </row>
    <row r="40" spans="1:2" ht="15">
      <c r="A40" s="63" t="s">
        <v>11</v>
      </c>
      <c r="B40" s="52"/>
    </row>
    <row r="41" spans="1:2" ht="31.5">
      <c r="A41" s="101" t="s">
        <v>14</v>
      </c>
      <c r="B41" s="31"/>
    </row>
    <row r="42" spans="1:2" ht="15.75">
      <c r="A42" s="55" t="s">
        <v>727</v>
      </c>
      <c r="B42" s="56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40">
      <selection activeCell="E8" sqref="E8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342" t="s">
        <v>92</v>
      </c>
      <c r="B1" s="343"/>
      <c r="C1" s="343"/>
      <c r="D1" s="343"/>
    </row>
    <row r="2" spans="1:4" ht="48.75" customHeight="1">
      <c r="A2" s="346" t="s">
        <v>71</v>
      </c>
      <c r="B2" s="343"/>
      <c r="C2" s="343"/>
      <c r="D2" s="344"/>
    </row>
    <row r="3" spans="1:3" ht="21" customHeight="1">
      <c r="A3" s="92"/>
      <c r="B3" s="93"/>
      <c r="C3" s="93"/>
    </row>
    <row r="4" ht="15">
      <c r="A4" s="4" t="s">
        <v>1</v>
      </c>
    </row>
    <row r="5" spans="1:4" ht="25.5">
      <c r="A5" s="53" t="s">
        <v>819</v>
      </c>
      <c r="B5" s="3" t="s">
        <v>142</v>
      </c>
      <c r="C5" s="118" t="s">
        <v>63</v>
      </c>
      <c r="D5" s="118" t="s">
        <v>65</v>
      </c>
    </row>
    <row r="6" spans="1:4" ht="15">
      <c r="A6" s="16" t="s">
        <v>583</v>
      </c>
      <c r="B6" s="5" t="s">
        <v>290</v>
      </c>
      <c r="C6" s="37"/>
      <c r="D6" s="37"/>
    </row>
    <row r="7" spans="1:4" ht="15">
      <c r="A7" s="25" t="s">
        <v>291</v>
      </c>
      <c r="B7" s="25" t="s">
        <v>290</v>
      </c>
      <c r="C7" s="37"/>
      <c r="D7" s="37"/>
    </row>
    <row r="8" spans="1:4" ht="15">
      <c r="A8" s="25" t="s">
        <v>292</v>
      </c>
      <c r="B8" s="25" t="s">
        <v>290</v>
      </c>
      <c r="C8" s="37"/>
      <c r="D8" s="37"/>
    </row>
    <row r="9" spans="1:4" ht="30">
      <c r="A9" s="16" t="s">
        <v>293</v>
      </c>
      <c r="B9" s="5" t="s">
        <v>294</v>
      </c>
      <c r="C9" s="37"/>
      <c r="D9" s="37"/>
    </row>
    <row r="10" spans="1:4" ht="15">
      <c r="A10" s="16" t="s">
        <v>582</v>
      </c>
      <c r="B10" s="5" t="s">
        <v>295</v>
      </c>
      <c r="C10" s="37"/>
      <c r="D10" s="37"/>
    </row>
    <row r="11" spans="1:4" ht="15">
      <c r="A11" s="25" t="s">
        <v>291</v>
      </c>
      <c r="B11" s="25" t="s">
        <v>295</v>
      </c>
      <c r="C11" s="37"/>
      <c r="D11" s="37"/>
    </row>
    <row r="12" spans="1:4" ht="15">
      <c r="A12" s="25" t="s">
        <v>292</v>
      </c>
      <c r="B12" s="25" t="s">
        <v>296</v>
      </c>
      <c r="C12" s="37"/>
      <c r="D12" s="37"/>
    </row>
    <row r="13" spans="1:4" ht="15">
      <c r="A13" s="15" t="s">
        <v>581</v>
      </c>
      <c r="B13" s="9" t="s">
        <v>297</v>
      </c>
      <c r="C13" s="37"/>
      <c r="D13" s="37"/>
    </row>
    <row r="14" spans="1:4" ht="15">
      <c r="A14" s="29" t="s">
        <v>586</v>
      </c>
      <c r="B14" s="5" t="s">
        <v>298</v>
      </c>
      <c r="C14" s="37"/>
      <c r="D14" s="37"/>
    </row>
    <row r="15" spans="1:4" ht="15">
      <c r="A15" s="25" t="s">
        <v>299</v>
      </c>
      <c r="B15" s="25" t="s">
        <v>298</v>
      </c>
      <c r="C15" s="37"/>
      <c r="D15" s="37"/>
    </row>
    <row r="16" spans="1:4" ht="15">
      <c r="A16" s="25" t="s">
        <v>300</v>
      </c>
      <c r="B16" s="25" t="s">
        <v>298</v>
      </c>
      <c r="C16" s="37"/>
      <c r="D16" s="37"/>
    </row>
    <row r="17" spans="1:4" ht="15">
      <c r="A17" s="29" t="s">
        <v>587</v>
      </c>
      <c r="B17" s="5" t="s">
        <v>301</v>
      </c>
      <c r="C17" s="37"/>
      <c r="D17" s="37"/>
    </row>
    <row r="18" spans="1:4" ht="15">
      <c r="A18" s="25" t="s">
        <v>292</v>
      </c>
      <c r="B18" s="25" t="s">
        <v>301</v>
      </c>
      <c r="C18" s="37"/>
      <c r="D18" s="37"/>
    </row>
    <row r="19" spans="1:4" ht="15">
      <c r="A19" s="17" t="s">
        <v>302</v>
      </c>
      <c r="B19" s="5" t="s">
        <v>303</v>
      </c>
      <c r="C19" s="37"/>
      <c r="D19" s="37"/>
    </row>
    <row r="20" spans="1:4" ht="15">
      <c r="A20" s="17" t="s">
        <v>588</v>
      </c>
      <c r="B20" s="5" t="s">
        <v>304</v>
      </c>
      <c r="C20" s="37"/>
      <c r="D20" s="37"/>
    </row>
    <row r="21" spans="1:4" ht="15">
      <c r="A21" s="25" t="s">
        <v>300</v>
      </c>
      <c r="B21" s="25" t="s">
        <v>304</v>
      </c>
      <c r="C21" s="37"/>
      <c r="D21" s="37"/>
    </row>
    <row r="22" spans="1:4" ht="15">
      <c r="A22" s="25" t="s">
        <v>292</v>
      </c>
      <c r="B22" s="25" t="s">
        <v>304</v>
      </c>
      <c r="C22" s="37"/>
      <c r="D22" s="37"/>
    </row>
    <row r="23" spans="1:4" ht="15">
      <c r="A23" s="30" t="s">
        <v>584</v>
      </c>
      <c r="B23" s="9" t="s">
        <v>305</v>
      </c>
      <c r="C23" s="37"/>
      <c r="D23" s="37"/>
    </row>
    <row r="24" spans="1:4" ht="15">
      <c r="A24" s="29" t="s">
        <v>306</v>
      </c>
      <c r="B24" s="5" t="s">
        <v>307</v>
      </c>
      <c r="C24" s="37"/>
      <c r="D24" s="37"/>
    </row>
    <row r="25" spans="1:4" ht="15">
      <c r="A25" s="29" t="s">
        <v>308</v>
      </c>
      <c r="B25" s="5" t="s">
        <v>309</v>
      </c>
      <c r="C25" s="37"/>
      <c r="D25" s="37"/>
    </row>
    <row r="26" spans="1:4" ht="15">
      <c r="A26" s="29" t="s">
        <v>312</v>
      </c>
      <c r="B26" s="5" t="s">
        <v>313</v>
      </c>
      <c r="C26" s="37"/>
      <c r="D26" s="37"/>
    </row>
    <row r="27" spans="1:4" ht="15">
      <c r="A27" s="29" t="s">
        <v>314</v>
      </c>
      <c r="B27" s="5" t="s">
        <v>315</v>
      </c>
      <c r="C27" s="37"/>
      <c r="D27" s="37"/>
    </row>
    <row r="28" spans="1:4" ht="15">
      <c r="A28" s="29" t="s">
        <v>316</v>
      </c>
      <c r="B28" s="5" t="s">
        <v>317</v>
      </c>
      <c r="C28" s="37"/>
      <c r="D28" s="37"/>
    </row>
    <row r="29" spans="1:4" ht="15">
      <c r="A29" s="58" t="s">
        <v>585</v>
      </c>
      <c r="B29" s="59" t="s">
        <v>318</v>
      </c>
      <c r="C29" s="37"/>
      <c r="D29" s="37"/>
    </row>
    <row r="30" spans="1:4" ht="15">
      <c r="A30" s="29" t="s">
        <v>319</v>
      </c>
      <c r="B30" s="5" t="s">
        <v>320</v>
      </c>
      <c r="C30" s="37"/>
      <c r="D30" s="37"/>
    </row>
    <row r="31" spans="1:4" ht="15">
      <c r="A31" s="16" t="s">
        <v>321</v>
      </c>
      <c r="B31" s="5" t="s">
        <v>322</v>
      </c>
      <c r="C31" s="37"/>
      <c r="D31" s="37"/>
    </row>
    <row r="32" spans="1:4" ht="15">
      <c r="A32" s="29" t="s">
        <v>589</v>
      </c>
      <c r="B32" s="5" t="s">
        <v>323</v>
      </c>
      <c r="C32" s="37"/>
      <c r="D32" s="37"/>
    </row>
    <row r="33" spans="1:4" ht="15">
      <c r="A33" s="25" t="s">
        <v>292</v>
      </c>
      <c r="B33" s="25" t="s">
        <v>323</v>
      </c>
      <c r="C33" s="37"/>
      <c r="D33" s="37"/>
    </row>
    <row r="34" spans="1:4" ht="15">
      <c r="A34" s="29" t="s">
        <v>590</v>
      </c>
      <c r="B34" s="5" t="s">
        <v>324</v>
      </c>
      <c r="C34" s="37"/>
      <c r="D34" s="37"/>
    </row>
    <row r="35" spans="1:4" ht="15">
      <c r="A35" s="25" t="s">
        <v>325</v>
      </c>
      <c r="B35" s="25" t="s">
        <v>324</v>
      </c>
      <c r="C35" s="37"/>
      <c r="D35" s="37"/>
    </row>
    <row r="36" spans="1:4" ht="15">
      <c r="A36" s="25" t="s">
        <v>326</v>
      </c>
      <c r="B36" s="25" t="s">
        <v>324</v>
      </c>
      <c r="C36" s="37"/>
      <c r="D36" s="37"/>
    </row>
    <row r="37" spans="1:4" ht="15">
      <c r="A37" s="25" t="s">
        <v>327</v>
      </c>
      <c r="B37" s="25" t="s">
        <v>324</v>
      </c>
      <c r="C37" s="37"/>
      <c r="D37" s="37"/>
    </row>
    <row r="38" spans="1:4" ht="15">
      <c r="A38" s="25" t="s">
        <v>292</v>
      </c>
      <c r="B38" s="25" t="s">
        <v>324</v>
      </c>
      <c r="C38" s="37"/>
      <c r="D38" s="37"/>
    </row>
    <row r="39" spans="1:4" ht="15">
      <c r="A39" s="58" t="s">
        <v>591</v>
      </c>
      <c r="B39" s="59" t="s">
        <v>328</v>
      </c>
      <c r="C39" s="37"/>
      <c r="D39" s="37"/>
    </row>
    <row r="42" spans="1:4" ht="25.5">
      <c r="A42" s="53" t="s">
        <v>819</v>
      </c>
      <c r="B42" s="3" t="s">
        <v>142</v>
      </c>
      <c r="C42" s="118" t="s">
        <v>63</v>
      </c>
      <c r="D42" s="118" t="s">
        <v>64</v>
      </c>
    </row>
    <row r="43" spans="1:4" ht="15">
      <c r="A43" s="29" t="s">
        <v>657</v>
      </c>
      <c r="B43" s="5" t="s">
        <v>453</v>
      </c>
      <c r="C43" s="37"/>
      <c r="D43" s="37"/>
    </row>
    <row r="44" spans="1:4" ht="15">
      <c r="A44" s="68" t="s">
        <v>291</v>
      </c>
      <c r="B44" s="68" t="s">
        <v>453</v>
      </c>
      <c r="C44" s="37"/>
      <c r="D44" s="37"/>
    </row>
    <row r="45" spans="1:4" ht="30">
      <c r="A45" s="16" t="s">
        <v>454</v>
      </c>
      <c r="B45" s="5" t="s">
        <v>455</v>
      </c>
      <c r="C45" s="37"/>
      <c r="D45" s="37"/>
    </row>
    <row r="46" spans="1:4" ht="15">
      <c r="A46" s="29" t="s">
        <v>724</v>
      </c>
      <c r="B46" s="5" t="s">
        <v>456</v>
      </c>
      <c r="C46" s="37"/>
      <c r="D46" s="37"/>
    </row>
    <row r="47" spans="1:4" ht="15">
      <c r="A47" s="68" t="s">
        <v>291</v>
      </c>
      <c r="B47" s="68" t="s">
        <v>456</v>
      </c>
      <c r="C47" s="37"/>
      <c r="D47" s="37"/>
    </row>
    <row r="48" spans="1:4" ht="15">
      <c r="A48" s="15" t="s">
        <v>677</v>
      </c>
      <c r="B48" s="9" t="s">
        <v>457</v>
      </c>
      <c r="C48" s="37"/>
      <c r="D48" s="37"/>
    </row>
    <row r="49" spans="1:4" ht="15">
      <c r="A49" s="16" t="s">
        <v>725</v>
      </c>
      <c r="B49" s="5" t="s">
        <v>458</v>
      </c>
      <c r="C49" s="37"/>
      <c r="D49" s="37"/>
    </row>
    <row r="50" spans="1:4" ht="15">
      <c r="A50" s="68" t="s">
        <v>299</v>
      </c>
      <c r="B50" s="68" t="s">
        <v>458</v>
      </c>
      <c r="C50" s="37"/>
      <c r="D50" s="37"/>
    </row>
    <row r="51" spans="1:4" ht="15">
      <c r="A51" s="29" t="s">
        <v>459</v>
      </c>
      <c r="B51" s="5" t="s">
        <v>460</v>
      </c>
      <c r="C51" s="37"/>
      <c r="D51" s="37"/>
    </row>
    <row r="52" spans="1:4" ht="15">
      <c r="A52" s="17" t="s">
        <v>726</v>
      </c>
      <c r="B52" s="5" t="s">
        <v>461</v>
      </c>
      <c r="C52" s="37"/>
      <c r="D52" s="37"/>
    </row>
    <row r="53" spans="1:4" ht="15">
      <c r="A53" s="68" t="s">
        <v>300</v>
      </c>
      <c r="B53" s="68" t="s">
        <v>461</v>
      </c>
      <c r="C53" s="37"/>
      <c r="D53" s="37"/>
    </row>
    <row r="54" spans="1:4" ht="15">
      <c r="A54" s="29" t="s">
        <v>462</v>
      </c>
      <c r="B54" s="5" t="s">
        <v>463</v>
      </c>
      <c r="C54" s="37"/>
      <c r="D54" s="37"/>
    </row>
    <row r="55" spans="1:4" ht="15">
      <c r="A55" s="30" t="s">
        <v>678</v>
      </c>
      <c r="B55" s="9" t="s">
        <v>464</v>
      </c>
      <c r="C55" s="37"/>
      <c r="D55" s="37"/>
    </row>
    <row r="56" spans="1:4" ht="15">
      <c r="A56" s="30" t="s">
        <v>468</v>
      </c>
      <c r="B56" s="9" t="s">
        <v>469</v>
      </c>
      <c r="C56" s="37"/>
      <c r="D56" s="37"/>
    </row>
    <row r="57" spans="1:4" ht="15">
      <c r="A57" s="30" t="s">
        <v>470</v>
      </c>
      <c r="B57" s="9" t="s">
        <v>471</v>
      </c>
      <c r="C57" s="37"/>
      <c r="D57" s="37"/>
    </row>
    <row r="58" spans="1:4" ht="15">
      <c r="A58" s="30" t="s">
        <v>474</v>
      </c>
      <c r="B58" s="9" t="s">
        <v>475</v>
      </c>
      <c r="C58" s="37"/>
      <c r="D58" s="37"/>
    </row>
    <row r="59" spans="1:4" ht="15">
      <c r="A59" s="15" t="s">
        <v>0</v>
      </c>
      <c r="B59" s="9" t="s">
        <v>476</v>
      </c>
      <c r="C59" s="37"/>
      <c r="D59" s="37"/>
    </row>
    <row r="60" spans="1:4" ht="15">
      <c r="A60" s="20" t="s">
        <v>477</v>
      </c>
      <c r="B60" s="9" t="s">
        <v>476</v>
      </c>
      <c r="C60" s="37"/>
      <c r="D60" s="37"/>
    </row>
    <row r="61" spans="1:4" ht="15">
      <c r="A61" s="122" t="s">
        <v>680</v>
      </c>
      <c r="B61" s="59" t="s">
        <v>478</v>
      </c>
      <c r="C61" s="37"/>
      <c r="D61" s="37"/>
    </row>
    <row r="62" spans="1:4" ht="15">
      <c r="A62" s="16" t="s">
        <v>479</v>
      </c>
      <c r="B62" s="5" t="s">
        <v>480</v>
      </c>
      <c r="C62" s="37"/>
      <c r="D62" s="37"/>
    </row>
    <row r="63" spans="1:4" ht="15">
      <c r="A63" s="17" t="s">
        <v>481</v>
      </c>
      <c r="B63" s="5" t="s">
        <v>482</v>
      </c>
      <c r="C63" s="37"/>
      <c r="D63" s="37"/>
    </row>
    <row r="64" spans="1:4" ht="15">
      <c r="A64" s="29" t="s">
        <v>483</v>
      </c>
      <c r="B64" s="5" t="s">
        <v>484</v>
      </c>
      <c r="C64" s="37"/>
      <c r="D64" s="37"/>
    </row>
    <row r="65" spans="1:4" ht="15">
      <c r="A65" s="29" t="s">
        <v>662</v>
      </c>
      <c r="B65" s="5" t="s">
        <v>485</v>
      </c>
      <c r="C65" s="37"/>
      <c r="D65" s="37"/>
    </row>
    <row r="66" spans="1:4" ht="15">
      <c r="A66" s="68" t="s">
        <v>325</v>
      </c>
      <c r="B66" s="68" t="s">
        <v>485</v>
      </c>
      <c r="C66" s="37"/>
      <c r="D66" s="37"/>
    </row>
    <row r="67" spans="1:4" ht="15">
      <c r="A67" s="68" t="s">
        <v>326</v>
      </c>
      <c r="B67" s="68" t="s">
        <v>485</v>
      </c>
      <c r="C67" s="37"/>
      <c r="D67" s="37"/>
    </row>
    <row r="68" spans="1:4" ht="15">
      <c r="A68" s="76" t="s">
        <v>327</v>
      </c>
      <c r="B68" s="76" t="s">
        <v>485</v>
      </c>
      <c r="C68" s="37"/>
      <c r="D68" s="37"/>
    </row>
    <row r="69" spans="1:4" ht="15">
      <c r="A69" s="58" t="s">
        <v>681</v>
      </c>
      <c r="B69" s="59" t="s">
        <v>486</v>
      </c>
      <c r="C69" s="37"/>
      <c r="D69" s="37"/>
    </row>
  </sheetData>
  <sheetProtection/>
  <mergeCells count="2">
    <mergeCell ref="A1:D1"/>
    <mergeCell ref="A2:D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342" t="s">
        <v>92</v>
      </c>
      <c r="B1" s="343"/>
      <c r="C1" s="343"/>
      <c r="D1" s="343"/>
      <c r="E1" s="343"/>
      <c r="F1" s="343"/>
      <c r="G1" s="343"/>
    </row>
    <row r="2" spans="1:7" ht="25.5" customHeight="1">
      <c r="A2" s="352" t="s">
        <v>59</v>
      </c>
      <c r="B2" s="343"/>
      <c r="C2" s="343"/>
      <c r="D2" s="343"/>
      <c r="E2" s="343"/>
      <c r="F2" s="343"/>
      <c r="G2" s="343"/>
    </row>
    <row r="3" spans="1:7" ht="21.75" customHeight="1">
      <c r="A3" s="119"/>
      <c r="B3" s="93"/>
      <c r="C3" s="93"/>
      <c r="D3" s="93"/>
      <c r="E3" s="93"/>
      <c r="F3" s="93"/>
      <c r="G3" s="93"/>
    </row>
    <row r="4" ht="20.25" customHeight="1">
      <c r="A4" s="4" t="s">
        <v>1</v>
      </c>
    </row>
    <row r="5" spans="1:7" ht="15">
      <c r="A5" s="53" t="s">
        <v>819</v>
      </c>
      <c r="B5" s="3" t="s">
        <v>142</v>
      </c>
      <c r="C5" s="115" t="s">
        <v>57</v>
      </c>
      <c r="D5" s="115" t="s">
        <v>57</v>
      </c>
      <c r="E5" s="115" t="s">
        <v>57</v>
      </c>
      <c r="F5" s="115" t="s">
        <v>57</v>
      </c>
      <c r="G5" s="53" t="s">
        <v>58</v>
      </c>
    </row>
    <row r="6" spans="1:7" ht="26.25" customHeight="1">
      <c r="A6" s="116" t="s">
        <v>55</v>
      </c>
      <c r="B6" s="5" t="s">
        <v>311</v>
      </c>
      <c r="C6" s="37"/>
      <c r="D6" s="37"/>
      <c r="E6" s="37"/>
      <c r="F6" s="37"/>
      <c r="G6" s="37"/>
    </row>
    <row r="7" spans="1:7" ht="26.25" customHeight="1">
      <c r="A7" s="116" t="s">
        <v>56</v>
      </c>
      <c r="B7" s="5" t="s">
        <v>311</v>
      </c>
      <c r="C7" s="37"/>
      <c r="D7" s="37"/>
      <c r="E7" s="37"/>
      <c r="F7" s="37"/>
      <c r="G7" s="37"/>
    </row>
    <row r="8" spans="1:7" ht="22.5" customHeight="1">
      <c r="A8" s="53" t="s">
        <v>60</v>
      </c>
      <c r="B8" s="53"/>
      <c r="C8" s="37"/>
      <c r="D8" s="37"/>
      <c r="E8" s="37"/>
      <c r="F8" s="37"/>
      <c r="G8" s="37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39"/>
  <sheetViews>
    <sheetView view="pageLayout" workbookViewId="0" topLeftCell="A1">
      <selection activeCell="A7" sqref="A7"/>
    </sheetView>
  </sheetViews>
  <sheetFormatPr defaultColWidth="9.140625" defaultRowHeight="15"/>
  <cols>
    <col min="1" max="1" width="100.00390625" style="0" customWidth="1"/>
    <col min="3" max="4" width="17.00390625" style="163" customWidth="1"/>
  </cols>
  <sheetData>
    <row r="1" spans="1:4" ht="28.5" customHeight="1">
      <c r="A1" s="342" t="s">
        <v>950</v>
      </c>
      <c r="B1" s="347"/>
      <c r="C1" s="347"/>
      <c r="D1" s="268"/>
    </row>
    <row r="2" spans="1:4" ht="26.25" customHeight="1">
      <c r="A2" s="345" t="s">
        <v>841</v>
      </c>
      <c r="B2" s="346"/>
      <c r="C2" s="346"/>
      <c r="D2" s="92"/>
    </row>
    <row r="3" spans="1:4" ht="18.75" customHeight="1">
      <c r="A3" s="119"/>
      <c r="B3" s="123"/>
      <c r="C3" s="245"/>
      <c r="D3" s="245"/>
    </row>
    <row r="4" ht="23.25" customHeight="1">
      <c r="A4" s="4" t="s">
        <v>1</v>
      </c>
    </row>
    <row r="5" spans="1:4" ht="25.5">
      <c r="A5" s="53" t="s">
        <v>819</v>
      </c>
      <c r="B5" s="3" t="s">
        <v>142</v>
      </c>
      <c r="C5" s="246" t="s">
        <v>61</v>
      </c>
      <c r="D5" s="280" t="s">
        <v>963</v>
      </c>
    </row>
    <row r="6" spans="1:4" ht="15">
      <c r="A6" s="281" t="s">
        <v>529</v>
      </c>
      <c r="B6" s="5" t="s">
        <v>227</v>
      </c>
      <c r="C6" s="246"/>
      <c r="D6" s="282">
        <v>91000</v>
      </c>
    </row>
    <row r="7" spans="1:4" ht="15">
      <c r="A7" s="16" t="s">
        <v>534</v>
      </c>
      <c r="B7" s="6" t="s">
        <v>229</v>
      </c>
      <c r="C7" s="171"/>
      <c r="D7" s="171"/>
    </row>
    <row r="8" spans="1:4" ht="15">
      <c r="A8" s="16" t="s">
        <v>535</v>
      </c>
      <c r="B8" s="6" t="s">
        <v>229</v>
      </c>
      <c r="C8" s="171"/>
      <c r="D8" s="171"/>
    </row>
    <row r="9" spans="1:4" ht="15">
      <c r="A9" s="16" t="s">
        <v>536</v>
      </c>
      <c r="B9" s="6" t="s">
        <v>229</v>
      </c>
      <c r="C9" s="171"/>
      <c r="D9" s="171"/>
    </row>
    <row r="10" spans="1:4" ht="15">
      <c r="A10" s="16" t="s">
        <v>537</v>
      </c>
      <c r="B10" s="6" t="s">
        <v>229</v>
      </c>
      <c r="C10" s="171"/>
      <c r="D10" s="171"/>
    </row>
    <row r="11" spans="1:4" ht="15">
      <c r="A11" s="17" t="s">
        <v>538</v>
      </c>
      <c r="B11" s="6" t="s">
        <v>229</v>
      </c>
      <c r="C11" s="171"/>
      <c r="D11" s="171"/>
    </row>
    <row r="12" spans="1:4" ht="15">
      <c r="A12" s="17" t="s">
        <v>539</v>
      </c>
      <c r="B12" s="6" t="s">
        <v>229</v>
      </c>
      <c r="C12" s="171"/>
      <c r="D12" s="171"/>
    </row>
    <row r="13" spans="1:4" ht="15">
      <c r="A13" s="20" t="s">
        <v>70</v>
      </c>
      <c r="B13" s="18" t="s">
        <v>229</v>
      </c>
      <c r="C13" s="171">
        <f>SUM(C7:C12)</f>
        <v>0</v>
      </c>
      <c r="D13" s="171">
        <f>SUM(D7:D12)</f>
        <v>0</v>
      </c>
    </row>
    <row r="14" spans="1:4" ht="15">
      <c r="A14" s="16" t="s">
        <v>540</v>
      </c>
      <c r="B14" s="6" t="s">
        <v>230</v>
      </c>
      <c r="C14" s="171"/>
      <c r="D14" s="171"/>
    </row>
    <row r="15" spans="1:4" ht="15">
      <c r="A15" s="21" t="s">
        <v>69</v>
      </c>
      <c r="B15" s="18" t="s">
        <v>230</v>
      </c>
      <c r="C15" s="171">
        <f>SUM(C14)</f>
        <v>0</v>
      </c>
      <c r="D15" s="171">
        <f>SUM(D14)</f>
        <v>0</v>
      </c>
    </row>
    <row r="16" spans="1:4" ht="15">
      <c r="A16" s="16" t="s">
        <v>541</v>
      </c>
      <c r="B16" s="6" t="s">
        <v>231</v>
      </c>
      <c r="C16" s="171"/>
      <c r="D16" s="171"/>
    </row>
    <row r="17" spans="1:4" ht="15">
      <c r="A17" s="16" t="s">
        <v>542</v>
      </c>
      <c r="B17" s="6" t="s">
        <v>231</v>
      </c>
      <c r="C17" s="171"/>
      <c r="D17" s="171"/>
    </row>
    <row r="18" spans="1:4" ht="15">
      <c r="A18" s="17" t="s">
        <v>543</v>
      </c>
      <c r="B18" s="6" t="s">
        <v>231</v>
      </c>
      <c r="C18" s="171"/>
      <c r="D18" s="171"/>
    </row>
    <row r="19" spans="1:4" ht="15">
      <c r="A19" s="17" t="s">
        <v>544</v>
      </c>
      <c r="B19" s="6" t="s">
        <v>231</v>
      </c>
      <c r="C19" s="171"/>
      <c r="D19" s="171"/>
    </row>
    <row r="20" spans="1:4" ht="15">
      <c r="A20" s="17" t="s">
        <v>545</v>
      </c>
      <c r="B20" s="6" t="s">
        <v>231</v>
      </c>
      <c r="C20" s="171"/>
      <c r="D20" s="171"/>
    </row>
    <row r="21" spans="1:4" ht="30">
      <c r="A21" s="22" t="s">
        <v>546</v>
      </c>
      <c r="B21" s="6" t="s">
        <v>231</v>
      </c>
      <c r="C21" s="171"/>
      <c r="D21" s="171"/>
    </row>
    <row r="22" spans="1:4" ht="15">
      <c r="A22" s="15" t="s">
        <v>68</v>
      </c>
      <c r="B22" s="18" t="s">
        <v>231</v>
      </c>
      <c r="C22" s="171">
        <f>SUM(C16:C21)</f>
        <v>0</v>
      </c>
      <c r="D22" s="171">
        <f>SUM(D16:D21)</f>
        <v>0</v>
      </c>
    </row>
    <row r="23" spans="1:4" ht="15">
      <c r="A23" s="16" t="s">
        <v>547</v>
      </c>
      <c r="B23" s="6" t="s">
        <v>232</v>
      </c>
      <c r="C23" s="171"/>
      <c r="D23" s="171"/>
    </row>
    <row r="24" spans="1:4" ht="15">
      <c r="A24" s="16" t="s">
        <v>548</v>
      </c>
      <c r="B24" s="6" t="s">
        <v>232</v>
      </c>
      <c r="C24" s="171"/>
      <c r="D24" s="171"/>
    </row>
    <row r="25" spans="1:4" ht="15">
      <c r="A25" s="15" t="s">
        <v>67</v>
      </c>
      <c r="B25" s="10" t="s">
        <v>232</v>
      </c>
      <c r="C25" s="171"/>
      <c r="D25" s="171"/>
    </row>
    <row r="26" spans="1:4" ht="15">
      <c r="A26" s="16" t="s">
        <v>549</v>
      </c>
      <c r="B26" s="6" t="s">
        <v>233</v>
      </c>
      <c r="C26" s="171"/>
      <c r="D26" s="171"/>
    </row>
    <row r="27" spans="1:4" ht="15">
      <c r="A27" s="16" t="s">
        <v>550</v>
      </c>
      <c r="B27" s="6" t="s">
        <v>233</v>
      </c>
      <c r="C27" s="171"/>
      <c r="D27" s="171"/>
    </row>
    <row r="28" spans="1:4" ht="15">
      <c r="A28" s="17" t="s">
        <v>551</v>
      </c>
      <c r="B28" s="6" t="s">
        <v>233</v>
      </c>
      <c r="C28" s="171"/>
      <c r="D28" s="171"/>
    </row>
    <row r="29" spans="1:4" ht="15">
      <c r="A29" s="17" t="s">
        <v>552</v>
      </c>
      <c r="B29" s="6" t="s">
        <v>233</v>
      </c>
      <c r="C29" s="171"/>
      <c r="D29" s="171"/>
    </row>
    <row r="30" spans="1:4" ht="15">
      <c r="A30" s="17" t="s">
        <v>553</v>
      </c>
      <c r="B30" s="6" t="s">
        <v>233</v>
      </c>
      <c r="C30" s="171">
        <v>343000</v>
      </c>
      <c r="D30" s="171">
        <v>95497</v>
      </c>
    </row>
    <row r="31" spans="1:4" ht="15">
      <c r="A31" s="17" t="s">
        <v>554</v>
      </c>
      <c r="B31" s="6" t="s">
        <v>233</v>
      </c>
      <c r="C31" s="171"/>
      <c r="D31" s="171"/>
    </row>
    <row r="32" spans="1:4" ht="15">
      <c r="A32" s="17" t="s">
        <v>555</v>
      </c>
      <c r="B32" s="6" t="s">
        <v>233</v>
      </c>
      <c r="C32" s="171"/>
      <c r="D32" s="171"/>
    </row>
    <row r="33" spans="1:4" ht="15">
      <c r="A33" s="17" t="s">
        <v>556</v>
      </c>
      <c r="B33" s="6" t="s">
        <v>233</v>
      </c>
      <c r="C33" s="171"/>
      <c r="D33" s="171"/>
    </row>
    <row r="34" spans="1:4" ht="15">
      <c r="A34" s="17" t="s">
        <v>557</v>
      </c>
      <c r="B34" s="6" t="s">
        <v>233</v>
      </c>
      <c r="C34" s="171"/>
      <c r="D34" s="171"/>
    </row>
    <row r="35" spans="1:4" ht="15">
      <c r="A35" s="17" t="s">
        <v>558</v>
      </c>
      <c r="B35" s="6" t="s">
        <v>233</v>
      </c>
      <c r="C35" s="171"/>
      <c r="D35" s="171"/>
    </row>
    <row r="36" spans="1:4" ht="30">
      <c r="A36" s="17" t="s">
        <v>559</v>
      </c>
      <c r="B36" s="6" t="s">
        <v>233</v>
      </c>
      <c r="C36" s="171"/>
      <c r="D36" s="171"/>
    </row>
    <row r="37" spans="1:4" ht="30">
      <c r="A37" s="17" t="s">
        <v>560</v>
      </c>
      <c r="B37" s="6" t="s">
        <v>233</v>
      </c>
      <c r="C37" s="171"/>
      <c r="D37" s="171"/>
    </row>
    <row r="38" spans="1:4" ht="15">
      <c r="A38" s="15" t="s">
        <v>561</v>
      </c>
      <c r="B38" s="18" t="s">
        <v>233</v>
      </c>
      <c r="C38" s="171">
        <f>SUM(C26:C37)</f>
        <v>343000</v>
      </c>
      <c r="D38" s="171">
        <f>SUM(D26:D37)</f>
        <v>95497</v>
      </c>
    </row>
    <row r="39" spans="1:4" ht="15.75">
      <c r="A39" s="23" t="s">
        <v>562</v>
      </c>
      <c r="B39" s="12" t="s">
        <v>234</v>
      </c>
      <c r="C39" s="203">
        <f>C13+C15+C22+C38</f>
        <v>343000</v>
      </c>
      <c r="D39" s="203">
        <f>D13+D6+D65+D22+D38</f>
        <v>186497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70" r:id="rId1"/>
  <headerFooter>
    <oddHeader>&amp;C&amp;"Bookman Old Style,Normál"&amp;9 6. melléklet a 6/2020. (VII.3.) önkormányzati rendelethez</oddHeader>
    <oddFooter>&amp;C- 6 -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84"/>
  <sheetViews>
    <sheetView view="pageLayout" workbookViewId="0" topLeftCell="A1">
      <selection activeCell="A9" sqref="A9"/>
    </sheetView>
  </sheetViews>
  <sheetFormatPr defaultColWidth="9.140625" defaultRowHeight="15"/>
  <cols>
    <col min="1" max="1" width="91.28125" style="0" customWidth="1"/>
    <col min="2" max="2" width="10.8515625" style="0" customWidth="1"/>
    <col min="3" max="4" width="16.57421875" style="163" customWidth="1"/>
  </cols>
  <sheetData>
    <row r="1" spans="1:4" ht="27" customHeight="1">
      <c r="A1" s="342" t="s">
        <v>950</v>
      </c>
      <c r="B1" s="343"/>
      <c r="C1" s="343"/>
      <c r="D1" s="267"/>
    </row>
    <row r="2" spans="1:4" ht="27" customHeight="1">
      <c r="A2" s="345" t="s">
        <v>842</v>
      </c>
      <c r="B2" s="343"/>
      <c r="C2" s="343"/>
      <c r="D2" s="267"/>
    </row>
    <row r="3" spans="1:4" ht="19.5" customHeight="1">
      <c r="A3" s="92"/>
      <c r="B3" s="93"/>
      <c r="C3" s="247"/>
      <c r="D3" s="269"/>
    </row>
    <row r="4" ht="15">
      <c r="A4" s="4" t="s">
        <v>1</v>
      </c>
    </row>
    <row r="5" spans="1:4" ht="25.5">
      <c r="A5" s="53" t="s">
        <v>819</v>
      </c>
      <c r="B5" s="3" t="s">
        <v>142</v>
      </c>
      <c r="C5" s="246" t="s">
        <v>61</v>
      </c>
      <c r="D5" s="280" t="s">
        <v>963</v>
      </c>
    </row>
    <row r="6" spans="1:4" ht="15">
      <c r="A6" s="17" t="s">
        <v>764</v>
      </c>
      <c r="B6" s="6" t="s">
        <v>240</v>
      </c>
      <c r="C6" s="171"/>
      <c r="D6" s="171"/>
    </row>
    <row r="7" spans="1:4" ht="15">
      <c r="A7" s="17" t="s">
        <v>765</v>
      </c>
      <c r="B7" s="6" t="s">
        <v>240</v>
      </c>
      <c r="C7" s="171"/>
      <c r="D7" s="171"/>
    </row>
    <row r="8" spans="1:4" ht="15">
      <c r="A8" s="17" t="s">
        <v>766</v>
      </c>
      <c r="B8" s="6" t="s">
        <v>240</v>
      </c>
      <c r="C8" s="171"/>
      <c r="D8" s="171"/>
    </row>
    <row r="9" spans="1:4" ht="15">
      <c r="A9" s="17" t="s">
        <v>767</v>
      </c>
      <c r="B9" s="6" t="s">
        <v>240</v>
      </c>
      <c r="C9" s="171"/>
      <c r="D9" s="171"/>
    </row>
    <row r="10" spans="1:4" ht="15">
      <c r="A10" s="17" t="s">
        <v>768</v>
      </c>
      <c r="B10" s="6" t="s">
        <v>240</v>
      </c>
      <c r="C10" s="171"/>
      <c r="D10" s="171"/>
    </row>
    <row r="11" spans="1:4" ht="15">
      <c r="A11" s="17" t="s">
        <v>769</v>
      </c>
      <c r="B11" s="6" t="s">
        <v>240</v>
      </c>
      <c r="C11" s="171"/>
      <c r="D11" s="171"/>
    </row>
    <row r="12" spans="1:4" ht="15">
      <c r="A12" s="17" t="s">
        <v>770</v>
      </c>
      <c r="B12" s="6" t="s">
        <v>240</v>
      </c>
      <c r="C12" s="171"/>
      <c r="D12" s="171"/>
    </row>
    <row r="13" spans="1:4" ht="15">
      <c r="A13" s="17" t="s">
        <v>771</v>
      </c>
      <c r="B13" s="6" t="s">
        <v>240</v>
      </c>
      <c r="C13" s="171"/>
      <c r="D13" s="171"/>
    </row>
    <row r="14" spans="1:4" ht="15">
      <c r="A14" s="17" t="s">
        <v>772</v>
      </c>
      <c r="B14" s="6" t="s">
        <v>240</v>
      </c>
      <c r="C14" s="171"/>
      <c r="D14" s="171"/>
    </row>
    <row r="15" spans="1:4" ht="15">
      <c r="A15" s="17" t="s">
        <v>773</v>
      </c>
      <c r="B15" s="6" t="s">
        <v>240</v>
      </c>
      <c r="C15" s="171"/>
      <c r="D15" s="171"/>
    </row>
    <row r="16" spans="1:4" ht="30">
      <c r="A16" s="260" t="s">
        <v>918</v>
      </c>
      <c r="B16" s="9" t="s">
        <v>240</v>
      </c>
      <c r="C16" s="246"/>
      <c r="D16" s="246"/>
    </row>
    <row r="17" spans="1:4" ht="15">
      <c r="A17" s="17" t="s">
        <v>764</v>
      </c>
      <c r="B17" s="6" t="s">
        <v>241</v>
      </c>
      <c r="C17" s="171"/>
      <c r="D17" s="171"/>
    </row>
    <row r="18" spans="1:4" ht="15">
      <c r="A18" s="17" t="s">
        <v>765</v>
      </c>
      <c r="B18" s="6" t="s">
        <v>241</v>
      </c>
      <c r="C18" s="171"/>
      <c r="D18" s="171"/>
    </row>
    <row r="19" spans="1:4" ht="15">
      <c r="A19" s="17" t="s">
        <v>766</v>
      </c>
      <c r="B19" s="6" t="s">
        <v>241</v>
      </c>
      <c r="C19" s="171"/>
      <c r="D19" s="171"/>
    </row>
    <row r="20" spans="1:4" ht="15">
      <c r="A20" s="17" t="s">
        <v>767</v>
      </c>
      <c r="B20" s="6" t="s">
        <v>241</v>
      </c>
      <c r="C20" s="171"/>
      <c r="D20" s="171"/>
    </row>
    <row r="21" spans="1:4" ht="15">
      <c r="A21" s="17" t="s">
        <v>768</v>
      </c>
      <c r="B21" s="6" t="s">
        <v>241</v>
      </c>
      <c r="C21" s="171"/>
      <c r="D21" s="171"/>
    </row>
    <row r="22" spans="1:4" ht="15">
      <c r="A22" s="17" t="s">
        <v>769</v>
      </c>
      <c r="B22" s="6" t="s">
        <v>241</v>
      </c>
      <c r="C22" s="171"/>
      <c r="D22" s="171"/>
    </row>
    <row r="23" spans="1:4" ht="15">
      <c r="A23" s="17" t="s">
        <v>770</v>
      </c>
      <c r="B23" s="6" t="s">
        <v>241</v>
      </c>
      <c r="C23" s="171"/>
      <c r="D23" s="171"/>
    </row>
    <row r="24" spans="1:4" ht="15">
      <c r="A24" s="17" t="s">
        <v>771</v>
      </c>
      <c r="B24" s="6" t="s">
        <v>241</v>
      </c>
      <c r="C24" s="171"/>
      <c r="D24" s="171"/>
    </row>
    <row r="25" spans="1:4" ht="15">
      <c r="A25" s="17" t="s">
        <v>772</v>
      </c>
      <c r="B25" s="6" t="s">
        <v>241</v>
      </c>
      <c r="C25" s="171"/>
      <c r="D25" s="171"/>
    </row>
    <row r="26" spans="1:4" ht="15">
      <c r="A26" s="17" t="s">
        <v>773</v>
      </c>
      <c r="B26" s="6" t="s">
        <v>241</v>
      </c>
      <c r="C26" s="171"/>
      <c r="D26" s="171"/>
    </row>
    <row r="27" spans="1:4" ht="25.5">
      <c r="A27" s="15" t="s">
        <v>564</v>
      </c>
      <c r="B27" s="10" t="s">
        <v>241</v>
      </c>
      <c r="C27" s="171">
        <f>SUM(C17:C26)</f>
        <v>0</v>
      </c>
      <c r="D27" s="171">
        <f>SUM(D17:D26)</f>
        <v>0</v>
      </c>
    </row>
    <row r="28" spans="1:4" ht="15">
      <c r="A28" s="17" t="s">
        <v>764</v>
      </c>
      <c r="B28" s="6" t="s">
        <v>242</v>
      </c>
      <c r="C28" s="171"/>
      <c r="D28" s="171"/>
    </row>
    <row r="29" spans="1:4" ht="15">
      <c r="A29" s="17" t="s">
        <v>765</v>
      </c>
      <c r="B29" s="6" t="s">
        <v>242</v>
      </c>
      <c r="C29" s="171"/>
      <c r="D29" s="171"/>
    </row>
    <row r="30" spans="1:4" ht="15">
      <c r="A30" s="17" t="s">
        <v>766</v>
      </c>
      <c r="B30" s="6" t="s">
        <v>242</v>
      </c>
      <c r="C30" s="171"/>
      <c r="D30" s="171"/>
    </row>
    <row r="31" spans="1:4" ht="15">
      <c r="A31" s="17" t="s">
        <v>767</v>
      </c>
      <c r="B31" s="6" t="s">
        <v>242</v>
      </c>
      <c r="C31" s="171"/>
      <c r="D31" s="171"/>
    </row>
    <row r="32" spans="1:4" ht="15">
      <c r="A32" s="17" t="s">
        <v>768</v>
      </c>
      <c r="B32" s="6" t="s">
        <v>242</v>
      </c>
      <c r="C32" s="171"/>
      <c r="D32" s="171"/>
    </row>
    <row r="33" spans="1:4" ht="15">
      <c r="A33" s="17" t="s">
        <v>769</v>
      </c>
      <c r="B33" s="6" t="s">
        <v>242</v>
      </c>
      <c r="C33" s="171"/>
      <c r="D33" s="171"/>
    </row>
    <row r="34" spans="1:4" ht="15">
      <c r="A34" s="17" t="s">
        <v>770</v>
      </c>
      <c r="B34" s="6" t="s">
        <v>242</v>
      </c>
      <c r="C34" s="171"/>
      <c r="D34" s="171"/>
    </row>
    <row r="35" spans="1:4" ht="15">
      <c r="A35" s="17" t="s">
        <v>771</v>
      </c>
      <c r="B35" s="6" t="s">
        <v>242</v>
      </c>
      <c r="C35" s="171"/>
      <c r="D35" s="171"/>
    </row>
    <row r="36" spans="1:4" ht="15">
      <c r="A36" s="17" t="s">
        <v>772</v>
      </c>
      <c r="B36" s="6" t="s">
        <v>242</v>
      </c>
      <c r="C36" s="171"/>
      <c r="D36" s="171"/>
    </row>
    <row r="37" spans="1:4" ht="15">
      <c r="A37" s="17" t="s">
        <v>773</v>
      </c>
      <c r="B37" s="6" t="s">
        <v>242</v>
      </c>
      <c r="C37" s="171"/>
      <c r="D37" s="171"/>
    </row>
    <row r="38" spans="1:4" ht="25.5">
      <c r="A38" s="15" t="s">
        <v>565</v>
      </c>
      <c r="B38" s="10" t="s">
        <v>242</v>
      </c>
      <c r="C38" s="210">
        <f>SUM(C28:C37)</f>
        <v>0</v>
      </c>
      <c r="D38" s="210">
        <f>SUM(D28:D37)</f>
        <v>0</v>
      </c>
    </row>
    <row r="39" spans="1:4" ht="15">
      <c r="A39" s="17" t="s">
        <v>764</v>
      </c>
      <c r="B39" s="6" t="s">
        <v>243</v>
      </c>
      <c r="C39" s="171"/>
      <c r="D39" s="171"/>
    </row>
    <row r="40" spans="1:4" ht="15">
      <c r="A40" s="17" t="s">
        <v>765</v>
      </c>
      <c r="B40" s="6" t="s">
        <v>243</v>
      </c>
      <c r="C40" s="171"/>
      <c r="D40" s="171"/>
    </row>
    <row r="41" spans="1:4" ht="15">
      <c r="A41" s="17" t="s">
        <v>766</v>
      </c>
      <c r="B41" s="6" t="s">
        <v>243</v>
      </c>
      <c r="C41" s="171"/>
      <c r="D41" s="171"/>
    </row>
    <row r="42" spans="1:4" ht="15">
      <c r="A42" s="17" t="s">
        <v>767</v>
      </c>
      <c r="B42" s="6" t="s">
        <v>243</v>
      </c>
      <c r="C42" s="171"/>
      <c r="D42" s="171"/>
    </row>
    <row r="43" spans="1:4" ht="15">
      <c r="A43" s="17" t="s">
        <v>768</v>
      </c>
      <c r="B43" s="6" t="s">
        <v>243</v>
      </c>
      <c r="C43" s="171"/>
      <c r="D43" s="171"/>
    </row>
    <row r="44" spans="1:4" ht="15">
      <c r="A44" s="17" t="s">
        <v>769</v>
      </c>
      <c r="B44" s="6" t="s">
        <v>243</v>
      </c>
      <c r="C44" s="171"/>
      <c r="D44" s="171"/>
    </row>
    <row r="45" spans="1:4" ht="15">
      <c r="A45" s="17" t="s">
        <v>770</v>
      </c>
      <c r="B45" s="6" t="s">
        <v>243</v>
      </c>
      <c r="C45" s="171">
        <v>4150239</v>
      </c>
      <c r="D45" s="171">
        <v>4486865</v>
      </c>
    </row>
    <row r="46" spans="1:4" ht="15">
      <c r="A46" s="17" t="s">
        <v>771</v>
      </c>
      <c r="B46" s="6" t="s">
        <v>243</v>
      </c>
      <c r="C46" s="171">
        <v>17678115</v>
      </c>
      <c r="D46" s="171">
        <v>17678115</v>
      </c>
    </row>
    <row r="47" spans="1:4" ht="15">
      <c r="A47" s="17" t="s">
        <v>772</v>
      </c>
      <c r="B47" s="6" t="s">
        <v>243</v>
      </c>
      <c r="C47" s="171"/>
      <c r="D47" s="171"/>
    </row>
    <row r="48" spans="1:4" ht="15">
      <c r="A48" s="17" t="s">
        <v>773</v>
      </c>
      <c r="B48" s="6" t="s">
        <v>243</v>
      </c>
      <c r="C48" s="171"/>
      <c r="D48" s="171"/>
    </row>
    <row r="49" spans="1:4" ht="15">
      <c r="A49" s="15" t="s">
        <v>566</v>
      </c>
      <c r="B49" s="10" t="s">
        <v>243</v>
      </c>
      <c r="C49" s="210">
        <f>SUM(C39:C48)</f>
        <v>21828354</v>
      </c>
      <c r="D49" s="210">
        <f>SUM(D39:D48)</f>
        <v>22164980</v>
      </c>
    </row>
    <row r="50" spans="1:4" ht="15">
      <c r="A50" s="17" t="s">
        <v>764</v>
      </c>
      <c r="B50" s="6" t="s">
        <v>244</v>
      </c>
      <c r="C50" s="171"/>
      <c r="D50" s="171"/>
    </row>
    <row r="51" spans="1:4" ht="15">
      <c r="A51" s="17" t="s">
        <v>765</v>
      </c>
      <c r="B51" s="6" t="s">
        <v>244</v>
      </c>
      <c r="C51" s="171"/>
      <c r="D51" s="171"/>
    </row>
    <row r="52" spans="1:4" ht="15">
      <c r="A52" s="17" t="s">
        <v>766</v>
      </c>
      <c r="B52" s="6" t="s">
        <v>244</v>
      </c>
      <c r="C52" s="171"/>
      <c r="D52" s="171"/>
    </row>
    <row r="53" spans="1:4" ht="15">
      <c r="A53" s="17" t="s">
        <v>767</v>
      </c>
      <c r="B53" s="6" t="s">
        <v>244</v>
      </c>
      <c r="C53" s="171"/>
      <c r="D53" s="171"/>
    </row>
    <row r="54" spans="1:4" ht="15">
      <c r="A54" s="17" t="s">
        <v>768</v>
      </c>
      <c r="B54" s="6" t="s">
        <v>244</v>
      </c>
      <c r="C54" s="171"/>
      <c r="D54" s="171"/>
    </row>
    <row r="55" spans="1:4" ht="15">
      <c r="A55" s="17" t="s">
        <v>769</v>
      </c>
      <c r="B55" s="6" t="s">
        <v>244</v>
      </c>
      <c r="C55" s="171"/>
      <c r="D55" s="171"/>
    </row>
    <row r="56" spans="1:4" ht="15">
      <c r="A56" s="17" t="s">
        <v>770</v>
      </c>
      <c r="B56" s="6" t="s">
        <v>244</v>
      </c>
      <c r="C56" s="171"/>
      <c r="D56" s="171"/>
    </row>
    <row r="57" spans="1:4" ht="15">
      <c r="A57" s="17" t="s">
        <v>771</v>
      </c>
      <c r="B57" s="6" t="s">
        <v>244</v>
      </c>
      <c r="C57" s="171"/>
      <c r="D57" s="171"/>
    </row>
    <row r="58" spans="1:4" ht="15">
      <c r="A58" s="17" t="s">
        <v>772</v>
      </c>
      <c r="B58" s="6" t="s">
        <v>244</v>
      </c>
      <c r="C58" s="171"/>
      <c r="D58" s="171"/>
    </row>
    <row r="59" spans="1:4" ht="15">
      <c r="A59" s="17" t="s">
        <v>773</v>
      </c>
      <c r="B59" s="6" t="s">
        <v>244</v>
      </c>
      <c r="C59" s="171"/>
      <c r="D59" s="171"/>
    </row>
    <row r="60" spans="1:4" ht="25.5">
      <c r="A60" s="15" t="s">
        <v>919</v>
      </c>
      <c r="B60" s="10" t="s">
        <v>244</v>
      </c>
      <c r="C60" s="210"/>
      <c r="D60" s="210"/>
    </row>
    <row r="61" spans="1:4" ht="15">
      <c r="A61" s="17" t="s">
        <v>774</v>
      </c>
      <c r="B61" s="5" t="s">
        <v>246</v>
      </c>
      <c r="C61" s="171"/>
      <c r="D61" s="171"/>
    </row>
    <row r="62" spans="1:4" ht="15">
      <c r="A62" s="17" t="s">
        <v>775</v>
      </c>
      <c r="B62" s="5" t="s">
        <v>246</v>
      </c>
      <c r="C62" s="171"/>
      <c r="D62" s="171"/>
    </row>
    <row r="63" spans="1:4" ht="15">
      <c r="A63" s="17" t="s">
        <v>776</v>
      </c>
      <c r="B63" s="5" t="s">
        <v>246</v>
      </c>
      <c r="C63" s="171"/>
      <c r="D63" s="171"/>
    </row>
    <row r="64" spans="1:4" ht="15">
      <c r="A64" s="5" t="s">
        <v>777</v>
      </c>
      <c r="B64" s="5" t="s">
        <v>246</v>
      </c>
      <c r="C64" s="171"/>
      <c r="D64" s="171"/>
    </row>
    <row r="65" spans="1:4" ht="15">
      <c r="A65" s="5" t="s">
        <v>778</v>
      </c>
      <c r="B65" s="5" t="s">
        <v>246</v>
      </c>
      <c r="C65" s="171"/>
      <c r="D65" s="171"/>
    </row>
    <row r="66" spans="1:4" ht="15">
      <c r="A66" s="5" t="s">
        <v>779</v>
      </c>
      <c r="B66" s="5" t="s">
        <v>246</v>
      </c>
      <c r="C66" s="171"/>
      <c r="D66" s="171"/>
    </row>
    <row r="67" spans="1:4" ht="15">
      <c r="A67" s="17" t="s">
        <v>780</v>
      </c>
      <c r="B67" s="5" t="s">
        <v>246</v>
      </c>
      <c r="C67" s="171"/>
      <c r="D67" s="171"/>
    </row>
    <row r="68" spans="1:4" ht="15">
      <c r="A68" s="17" t="s">
        <v>781</v>
      </c>
      <c r="B68" s="5" t="s">
        <v>246</v>
      </c>
      <c r="C68" s="171"/>
      <c r="D68" s="171"/>
    </row>
    <row r="69" spans="1:4" ht="15">
      <c r="A69" s="17" t="s">
        <v>782</v>
      </c>
      <c r="B69" s="5" t="s">
        <v>246</v>
      </c>
      <c r="C69" s="171"/>
      <c r="D69" s="171"/>
    </row>
    <row r="70" spans="1:4" ht="15">
      <c r="A70" s="17" t="s">
        <v>783</v>
      </c>
      <c r="B70" s="5" t="s">
        <v>246</v>
      </c>
      <c r="C70" s="171"/>
      <c r="D70" s="171"/>
    </row>
    <row r="71" spans="1:4" ht="25.5">
      <c r="A71" s="15" t="s">
        <v>568</v>
      </c>
      <c r="B71" s="10" t="s">
        <v>246</v>
      </c>
      <c r="C71" s="171">
        <f>SUM(C61:C70)</f>
        <v>0</v>
      </c>
      <c r="D71" s="171">
        <f>SUM(D61:D70)</f>
        <v>0</v>
      </c>
    </row>
    <row r="72" spans="1:4" s="211" customFormat="1" ht="15">
      <c r="A72" s="15" t="s">
        <v>920</v>
      </c>
      <c r="B72" s="10" t="s">
        <v>248</v>
      </c>
      <c r="C72" s="210"/>
      <c r="D72" s="210"/>
    </row>
    <row r="73" spans="1:4" s="211" customFormat="1" ht="15">
      <c r="A73" s="15" t="s">
        <v>249</v>
      </c>
      <c r="B73" s="10" t="s">
        <v>250</v>
      </c>
      <c r="C73" s="210"/>
      <c r="D73" s="210"/>
    </row>
    <row r="74" spans="1:4" ht="15">
      <c r="A74" s="17" t="s">
        <v>774</v>
      </c>
      <c r="B74" s="5" t="s">
        <v>251</v>
      </c>
      <c r="C74" s="171"/>
      <c r="D74" s="171"/>
    </row>
    <row r="75" spans="1:4" ht="15">
      <c r="A75" s="17" t="s">
        <v>775</v>
      </c>
      <c r="B75" s="5" t="s">
        <v>251</v>
      </c>
      <c r="C75" s="171"/>
      <c r="D75" s="171"/>
    </row>
    <row r="76" spans="1:4" ht="15">
      <c r="A76" s="17" t="s">
        <v>776</v>
      </c>
      <c r="B76" s="5" t="s">
        <v>251</v>
      </c>
      <c r="C76" s="171"/>
      <c r="D76" s="171"/>
    </row>
    <row r="77" spans="1:4" ht="15">
      <c r="A77" s="5" t="s">
        <v>777</v>
      </c>
      <c r="B77" s="5" t="s">
        <v>251</v>
      </c>
      <c r="C77" s="171"/>
      <c r="D77" s="171"/>
    </row>
    <row r="78" spans="1:4" ht="15">
      <c r="A78" s="5" t="s">
        <v>778</v>
      </c>
      <c r="B78" s="5" t="s">
        <v>251</v>
      </c>
      <c r="C78" s="171"/>
      <c r="D78" s="171"/>
    </row>
    <row r="79" spans="1:4" ht="15">
      <c r="A79" s="5" t="s">
        <v>779</v>
      </c>
      <c r="B79" s="5" t="s">
        <v>251</v>
      </c>
      <c r="C79" s="171"/>
      <c r="D79" s="171"/>
    </row>
    <row r="80" spans="1:4" ht="15">
      <c r="A80" s="17" t="s">
        <v>780</v>
      </c>
      <c r="B80" s="5" t="s">
        <v>251</v>
      </c>
      <c r="C80" s="171"/>
      <c r="D80" s="171"/>
    </row>
    <row r="81" spans="1:4" ht="15">
      <c r="A81" s="17" t="s">
        <v>784</v>
      </c>
      <c r="B81" s="5" t="s">
        <v>251</v>
      </c>
      <c r="C81" s="171"/>
      <c r="D81" s="171"/>
    </row>
    <row r="82" spans="1:4" ht="15">
      <c r="A82" s="17" t="s">
        <v>782</v>
      </c>
      <c r="B82" s="5" t="s">
        <v>251</v>
      </c>
      <c r="C82" s="171"/>
      <c r="D82" s="171"/>
    </row>
    <row r="83" spans="1:4" ht="15">
      <c r="A83" s="17" t="s">
        <v>783</v>
      </c>
      <c r="B83" s="5" t="s">
        <v>251</v>
      </c>
      <c r="C83" s="171"/>
      <c r="D83" s="171"/>
    </row>
    <row r="84" spans="1:4" s="211" customFormat="1" ht="15">
      <c r="A84" s="15" t="s">
        <v>921</v>
      </c>
      <c r="B84" s="10" t="s">
        <v>251</v>
      </c>
      <c r="C84" s="210"/>
      <c r="D84" s="210"/>
    </row>
    <row r="85" spans="1:4" ht="15">
      <c r="A85" s="17" t="s">
        <v>774</v>
      </c>
      <c r="B85" s="5" t="s">
        <v>252</v>
      </c>
      <c r="C85" s="171"/>
      <c r="D85" s="171"/>
    </row>
    <row r="86" spans="1:4" ht="15">
      <c r="A86" s="17" t="s">
        <v>775</v>
      </c>
      <c r="B86" s="5" t="s">
        <v>252</v>
      </c>
      <c r="C86" s="171">
        <v>1257775</v>
      </c>
      <c r="D86" s="171">
        <v>872972</v>
      </c>
    </row>
    <row r="87" spans="1:4" ht="15">
      <c r="A87" s="17" t="s">
        <v>776</v>
      </c>
      <c r="B87" s="5" t="s">
        <v>252</v>
      </c>
      <c r="C87" s="171"/>
      <c r="D87" s="171"/>
    </row>
    <row r="88" spans="1:4" ht="15">
      <c r="A88" s="5" t="s">
        <v>777</v>
      </c>
      <c r="B88" s="5" t="s">
        <v>252</v>
      </c>
      <c r="C88" s="171"/>
      <c r="D88" s="171"/>
    </row>
    <row r="89" spans="1:4" ht="15">
      <c r="A89" s="5" t="s">
        <v>778</v>
      </c>
      <c r="B89" s="5" t="s">
        <v>252</v>
      </c>
      <c r="C89" s="171"/>
      <c r="D89" s="171"/>
    </row>
    <row r="90" spans="1:4" ht="15">
      <c r="A90" s="5" t="s">
        <v>779</v>
      </c>
      <c r="B90" s="5" t="s">
        <v>252</v>
      </c>
      <c r="C90" s="171"/>
      <c r="D90" s="171"/>
    </row>
    <row r="91" spans="1:4" ht="15">
      <c r="A91" s="17" t="s">
        <v>780</v>
      </c>
      <c r="B91" s="5" t="s">
        <v>252</v>
      </c>
      <c r="C91" s="171"/>
      <c r="D91" s="171"/>
    </row>
    <row r="92" spans="1:4" ht="15">
      <c r="A92" s="17" t="s">
        <v>784</v>
      </c>
      <c r="B92" s="5" t="s">
        <v>252</v>
      </c>
      <c r="C92" s="171"/>
      <c r="D92" s="171"/>
    </row>
    <row r="93" spans="1:4" ht="15">
      <c r="A93" s="17" t="s">
        <v>782</v>
      </c>
      <c r="B93" s="5" t="s">
        <v>252</v>
      </c>
      <c r="C93" s="171"/>
      <c r="D93" s="171"/>
    </row>
    <row r="94" spans="1:4" ht="15">
      <c r="A94" s="17" t="s">
        <v>783</v>
      </c>
      <c r="B94" s="5" t="s">
        <v>252</v>
      </c>
      <c r="C94" s="171"/>
      <c r="D94" s="171"/>
    </row>
    <row r="95" spans="1:4" ht="15">
      <c r="A95" s="20" t="s">
        <v>569</v>
      </c>
      <c r="B95" s="10" t="s">
        <v>252</v>
      </c>
      <c r="C95" s="210">
        <f>SUM(C85:C94)</f>
        <v>1257775</v>
      </c>
      <c r="D95" s="210">
        <f>SUM(D85:D94)</f>
        <v>872972</v>
      </c>
    </row>
    <row r="96" spans="1:4" ht="15">
      <c r="A96" s="17" t="s">
        <v>764</v>
      </c>
      <c r="B96" s="6" t="s">
        <v>279</v>
      </c>
      <c r="C96" s="171"/>
      <c r="D96" s="171"/>
    </row>
    <row r="97" spans="1:4" ht="15">
      <c r="A97" s="17" t="s">
        <v>765</v>
      </c>
      <c r="B97" s="6" t="s">
        <v>279</v>
      </c>
      <c r="C97" s="171"/>
      <c r="D97" s="171"/>
    </row>
    <row r="98" spans="1:4" ht="15">
      <c r="A98" s="17" t="s">
        <v>766</v>
      </c>
      <c r="B98" s="6" t="s">
        <v>279</v>
      </c>
      <c r="C98" s="171"/>
      <c r="D98" s="171"/>
    </row>
    <row r="99" spans="1:4" ht="15">
      <c r="A99" s="17" t="s">
        <v>767</v>
      </c>
      <c r="B99" s="6" t="s">
        <v>279</v>
      </c>
      <c r="C99" s="171"/>
      <c r="D99" s="171"/>
    </row>
    <row r="100" spans="1:4" ht="15">
      <c r="A100" s="17" t="s">
        <v>768</v>
      </c>
      <c r="B100" s="6" t="s">
        <v>279</v>
      </c>
      <c r="C100" s="171"/>
      <c r="D100" s="171"/>
    </row>
    <row r="101" spans="1:4" ht="15">
      <c r="A101" s="17" t="s">
        <v>769</v>
      </c>
      <c r="B101" s="6" t="s">
        <v>279</v>
      </c>
      <c r="C101" s="171"/>
      <c r="D101" s="171"/>
    </row>
    <row r="102" spans="1:4" ht="15">
      <c r="A102" s="17" t="s">
        <v>770</v>
      </c>
      <c r="B102" s="6" t="s">
        <v>279</v>
      </c>
      <c r="C102" s="171"/>
      <c r="D102" s="171"/>
    </row>
    <row r="103" spans="1:4" ht="15">
      <c r="A103" s="17" t="s">
        <v>771</v>
      </c>
      <c r="B103" s="6" t="s">
        <v>279</v>
      </c>
      <c r="C103" s="171"/>
      <c r="D103" s="171"/>
    </row>
    <row r="104" spans="1:4" ht="15">
      <c r="A104" s="17" t="s">
        <v>772</v>
      </c>
      <c r="B104" s="6" t="s">
        <v>279</v>
      </c>
      <c r="C104" s="171"/>
      <c r="D104" s="171"/>
    </row>
    <row r="105" spans="1:4" ht="15">
      <c r="A105" s="17" t="s">
        <v>773</v>
      </c>
      <c r="B105" s="6" t="s">
        <v>279</v>
      </c>
      <c r="C105" s="171"/>
      <c r="D105" s="171"/>
    </row>
    <row r="106" spans="1:4" ht="25.5">
      <c r="A106" s="20" t="s">
        <v>922</v>
      </c>
      <c r="B106" s="10" t="s">
        <v>279</v>
      </c>
      <c r="C106" s="210"/>
      <c r="D106" s="210"/>
    </row>
    <row r="107" spans="1:4" ht="15">
      <c r="A107" s="17" t="s">
        <v>764</v>
      </c>
      <c r="B107" s="6" t="s">
        <v>280</v>
      </c>
      <c r="C107" s="171"/>
      <c r="D107" s="171"/>
    </row>
    <row r="108" spans="1:4" ht="15">
      <c r="A108" s="17" t="s">
        <v>765</v>
      </c>
      <c r="B108" s="6" t="s">
        <v>280</v>
      </c>
      <c r="C108" s="171"/>
      <c r="D108" s="171"/>
    </row>
    <row r="109" spans="1:4" ht="15">
      <c r="A109" s="17" t="s">
        <v>766</v>
      </c>
      <c r="B109" s="6" t="s">
        <v>280</v>
      </c>
      <c r="C109" s="171"/>
      <c r="D109" s="171"/>
    </row>
    <row r="110" spans="1:4" ht="15">
      <c r="A110" s="17" t="s">
        <v>767</v>
      </c>
      <c r="B110" s="6" t="s">
        <v>280</v>
      </c>
      <c r="C110" s="171"/>
      <c r="D110" s="171"/>
    </row>
    <row r="111" spans="1:4" ht="15">
      <c r="A111" s="17" t="s">
        <v>768</v>
      </c>
      <c r="B111" s="6" t="s">
        <v>280</v>
      </c>
      <c r="C111" s="171"/>
      <c r="D111" s="171"/>
    </row>
    <row r="112" spans="1:4" ht="15">
      <c r="A112" s="17" t="s">
        <v>769</v>
      </c>
      <c r="B112" s="6" t="s">
        <v>280</v>
      </c>
      <c r="C112" s="171"/>
      <c r="D112" s="171"/>
    </row>
    <row r="113" spans="1:4" ht="15">
      <c r="A113" s="17" t="s">
        <v>770</v>
      </c>
      <c r="B113" s="6" t="s">
        <v>280</v>
      </c>
      <c r="C113" s="171"/>
      <c r="D113" s="171"/>
    </row>
    <row r="114" spans="1:4" ht="15">
      <c r="A114" s="17" t="s">
        <v>771</v>
      </c>
      <c r="B114" s="6" t="s">
        <v>280</v>
      </c>
      <c r="C114" s="171"/>
      <c r="D114" s="171"/>
    </row>
    <row r="115" spans="1:4" ht="15">
      <c r="A115" s="17" t="s">
        <v>772</v>
      </c>
      <c r="B115" s="6" t="s">
        <v>280</v>
      </c>
      <c r="C115" s="171"/>
      <c r="D115" s="171"/>
    </row>
    <row r="116" spans="1:4" ht="15">
      <c r="A116" s="17" t="s">
        <v>773</v>
      </c>
      <c r="B116" s="6" t="s">
        <v>280</v>
      </c>
      <c r="C116" s="171"/>
      <c r="D116" s="171"/>
    </row>
    <row r="117" spans="1:4" ht="25.5">
      <c r="A117" s="15" t="s">
        <v>580</v>
      </c>
      <c r="B117" s="10" t="s">
        <v>280</v>
      </c>
      <c r="C117" s="210">
        <f>SUM(C107:C116)</f>
        <v>0</v>
      </c>
      <c r="D117" s="210">
        <f>SUM(D107:D116)</f>
        <v>0</v>
      </c>
    </row>
    <row r="118" spans="1:4" ht="15">
      <c r="A118" s="17" t="s">
        <v>764</v>
      </c>
      <c r="B118" s="6" t="s">
        <v>281</v>
      </c>
      <c r="C118" s="171"/>
      <c r="D118" s="171"/>
    </row>
    <row r="119" spans="1:4" ht="15">
      <c r="A119" s="17" t="s">
        <v>765</v>
      </c>
      <c r="B119" s="6" t="s">
        <v>281</v>
      </c>
      <c r="C119" s="171"/>
      <c r="D119" s="171"/>
    </row>
    <row r="120" spans="1:4" ht="15">
      <c r="A120" s="17" t="s">
        <v>766</v>
      </c>
      <c r="B120" s="6" t="s">
        <v>281</v>
      </c>
      <c r="C120" s="171"/>
      <c r="D120" s="171"/>
    </row>
    <row r="121" spans="1:4" ht="15">
      <c r="A121" s="17" t="s">
        <v>767</v>
      </c>
      <c r="B121" s="6" t="s">
        <v>281</v>
      </c>
      <c r="C121" s="171"/>
      <c r="D121" s="171"/>
    </row>
    <row r="122" spans="1:4" ht="15">
      <c r="A122" s="17" t="s">
        <v>768</v>
      </c>
      <c r="B122" s="6" t="s">
        <v>281</v>
      </c>
      <c r="C122" s="171"/>
      <c r="D122" s="171"/>
    </row>
    <row r="123" spans="1:4" ht="15">
      <c r="A123" s="17" t="s">
        <v>769</v>
      </c>
      <c r="B123" s="6" t="s">
        <v>281</v>
      </c>
      <c r="C123" s="171"/>
      <c r="D123" s="171"/>
    </row>
    <row r="124" spans="1:4" ht="15">
      <c r="A124" s="17" t="s">
        <v>770</v>
      </c>
      <c r="B124" s="6" t="s">
        <v>281</v>
      </c>
      <c r="C124" s="171"/>
      <c r="D124" s="171"/>
    </row>
    <row r="125" spans="1:4" ht="15">
      <c r="A125" s="17" t="s">
        <v>771</v>
      </c>
      <c r="B125" s="6" t="s">
        <v>281</v>
      </c>
      <c r="C125" s="171"/>
      <c r="D125" s="171"/>
    </row>
    <row r="126" spans="1:4" ht="15">
      <c r="A126" s="17" t="s">
        <v>772</v>
      </c>
      <c r="B126" s="6" t="s">
        <v>281</v>
      </c>
      <c r="C126" s="171"/>
      <c r="D126" s="171"/>
    </row>
    <row r="127" spans="1:4" ht="15">
      <c r="A127" s="17" t="s">
        <v>773</v>
      </c>
      <c r="B127" s="6" t="s">
        <v>281</v>
      </c>
      <c r="C127" s="171"/>
      <c r="D127" s="171"/>
    </row>
    <row r="128" spans="1:4" ht="25.5">
      <c r="A128" s="15" t="s">
        <v>579</v>
      </c>
      <c r="B128" s="10" t="s">
        <v>281</v>
      </c>
      <c r="C128" s="210">
        <f>SUM(C118:C127)</f>
        <v>0</v>
      </c>
      <c r="D128" s="210">
        <f>SUM(D118:D127)</f>
        <v>0</v>
      </c>
    </row>
    <row r="129" spans="1:4" ht="15">
      <c r="A129" s="17" t="s">
        <v>764</v>
      </c>
      <c r="B129" s="6" t="s">
        <v>282</v>
      </c>
      <c r="C129" s="171"/>
      <c r="D129" s="171"/>
    </row>
    <row r="130" spans="1:4" ht="15">
      <c r="A130" s="17" t="s">
        <v>765</v>
      </c>
      <c r="B130" s="6" t="s">
        <v>282</v>
      </c>
      <c r="C130" s="171"/>
      <c r="D130" s="171"/>
    </row>
    <row r="131" spans="1:4" ht="15">
      <c r="A131" s="17" t="s">
        <v>766</v>
      </c>
      <c r="B131" s="6" t="s">
        <v>282</v>
      </c>
      <c r="C131" s="171"/>
      <c r="D131" s="171">
        <v>84588</v>
      </c>
    </row>
    <row r="132" spans="1:4" ht="15">
      <c r="A132" s="17" t="s">
        <v>767</v>
      </c>
      <c r="B132" s="6" t="s">
        <v>282</v>
      </c>
      <c r="C132" s="171"/>
      <c r="D132" s="171"/>
    </row>
    <row r="133" spans="1:4" ht="15">
      <c r="A133" s="17" t="s">
        <v>768</v>
      </c>
      <c r="B133" s="6" t="s">
        <v>282</v>
      </c>
      <c r="C133" s="171"/>
      <c r="D133" s="171"/>
    </row>
    <row r="134" spans="1:4" ht="15">
      <c r="A134" s="17" t="s">
        <v>769</v>
      </c>
      <c r="B134" s="6" t="s">
        <v>282</v>
      </c>
      <c r="C134" s="171"/>
      <c r="D134" s="171"/>
    </row>
    <row r="135" spans="1:4" ht="15">
      <c r="A135" s="17" t="s">
        <v>770</v>
      </c>
      <c r="B135" s="6" t="s">
        <v>282</v>
      </c>
      <c r="C135" s="171"/>
      <c r="D135" s="171"/>
    </row>
    <row r="136" spans="1:4" ht="15">
      <c r="A136" s="17" t="s">
        <v>771</v>
      </c>
      <c r="B136" s="6" t="s">
        <v>282</v>
      </c>
      <c r="C136" s="171"/>
      <c r="D136" s="171"/>
    </row>
    <row r="137" spans="1:4" ht="15">
      <c r="A137" s="17" t="s">
        <v>772</v>
      </c>
      <c r="B137" s="6" t="s">
        <v>282</v>
      </c>
      <c r="C137" s="171"/>
      <c r="D137" s="171"/>
    </row>
    <row r="138" spans="1:4" ht="15">
      <c r="A138" s="17" t="s">
        <v>773</v>
      </c>
      <c r="B138" s="6" t="s">
        <v>282</v>
      </c>
      <c r="C138" s="171"/>
      <c r="D138" s="171"/>
    </row>
    <row r="139" spans="1:4" ht="15">
      <c r="A139" s="15" t="s">
        <v>578</v>
      </c>
      <c r="B139" s="10" t="s">
        <v>282</v>
      </c>
      <c r="C139" s="210">
        <f>SUM(C129:C138)</f>
        <v>0</v>
      </c>
      <c r="D139" s="210">
        <f>SUM(D129:D138)</f>
        <v>84588</v>
      </c>
    </row>
    <row r="140" spans="1:4" ht="15">
      <c r="A140" s="17" t="s">
        <v>774</v>
      </c>
      <c r="B140" s="5" t="s">
        <v>283</v>
      </c>
      <c r="C140" s="171"/>
      <c r="D140" s="171"/>
    </row>
    <row r="141" spans="1:4" ht="15">
      <c r="A141" s="17" t="s">
        <v>775</v>
      </c>
      <c r="B141" s="5" t="s">
        <v>283</v>
      </c>
      <c r="C141" s="171"/>
      <c r="D141" s="171"/>
    </row>
    <row r="142" spans="1:4" ht="15">
      <c r="A142" s="17" t="s">
        <v>776</v>
      </c>
      <c r="B142" s="5" t="s">
        <v>283</v>
      </c>
      <c r="C142" s="171"/>
      <c r="D142" s="171"/>
    </row>
    <row r="143" spans="1:4" ht="15">
      <c r="A143" s="5" t="s">
        <v>777</v>
      </c>
      <c r="B143" s="5" t="s">
        <v>283</v>
      </c>
      <c r="C143" s="171"/>
      <c r="D143" s="171"/>
    </row>
    <row r="144" spans="1:4" ht="15">
      <c r="A144" s="5" t="s">
        <v>778</v>
      </c>
      <c r="B144" s="5" t="s">
        <v>283</v>
      </c>
      <c r="C144" s="171"/>
      <c r="D144" s="171"/>
    </row>
    <row r="145" spans="1:4" ht="15">
      <c r="A145" s="5" t="s">
        <v>779</v>
      </c>
      <c r="B145" s="5" t="s">
        <v>283</v>
      </c>
      <c r="C145" s="171"/>
      <c r="D145" s="171"/>
    </row>
    <row r="146" spans="1:4" ht="15">
      <c r="A146" s="17" t="s">
        <v>780</v>
      </c>
      <c r="B146" s="5" t="s">
        <v>283</v>
      </c>
      <c r="C146" s="171"/>
      <c r="D146" s="171"/>
    </row>
    <row r="147" spans="1:4" ht="15">
      <c r="A147" s="17" t="s">
        <v>784</v>
      </c>
      <c r="B147" s="5" t="s">
        <v>283</v>
      </c>
      <c r="C147" s="171"/>
      <c r="D147" s="171"/>
    </row>
    <row r="148" spans="1:4" ht="15">
      <c r="A148" s="17" t="s">
        <v>782</v>
      </c>
      <c r="B148" s="5" t="s">
        <v>283</v>
      </c>
      <c r="C148" s="171"/>
      <c r="D148" s="171"/>
    </row>
    <row r="149" spans="1:4" ht="15">
      <c r="A149" s="17" t="s">
        <v>783</v>
      </c>
      <c r="B149" s="5" t="s">
        <v>283</v>
      </c>
      <c r="C149" s="171"/>
      <c r="D149" s="171"/>
    </row>
    <row r="150" spans="1:4" ht="25.5">
      <c r="A150" s="15" t="s">
        <v>923</v>
      </c>
      <c r="B150" s="9" t="s">
        <v>283</v>
      </c>
      <c r="C150" s="210"/>
      <c r="D150" s="210"/>
    </row>
    <row r="151" spans="1:4" ht="15">
      <c r="A151" s="17" t="s">
        <v>774</v>
      </c>
      <c r="B151" s="5" t="s">
        <v>284</v>
      </c>
      <c r="C151" s="171"/>
      <c r="D151" s="171"/>
    </row>
    <row r="152" spans="1:4" ht="15">
      <c r="A152" s="17" t="s">
        <v>775</v>
      </c>
      <c r="B152" s="6" t="s">
        <v>284</v>
      </c>
      <c r="C152" s="171"/>
      <c r="D152" s="171"/>
    </row>
    <row r="153" spans="1:4" ht="15">
      <c r="A153" s="17" t="s">
        <v>776</v>
      </c>
      <c r="B153" s="5" t="s">
        <v>284</v>
      </c>
      <c r="C153" s="171"/>
      <c r="D153" s="171"/>
    </row>
    <row r="154" spans="1:4" ht="15">
      <c r="A154" s="5" t="s">
        <v>777</v>
      </c>
      <c r="B154" s="6" t="s">
        <v>284</v>
      </c>
      <c r="C154" s="171"/>
      <c r="D154" s="171"/>
    </row>
    <row r="155" spans="1:4" ht="15">
      <c r="A155" s="5" t="s">
        <v>778</v>
      </c>
      <c r="B155" s="5" t="s">
        <v>284</v>
      </c>
      <c r="C155" s="171"/>
      <c r="D155" s="171"/>
    </row>
    <row r="156" spans="1:4" ht="15">
      <c r="A156" s="5" t="s">
        <v>779</v>
      </c>
      <c r="B156" s="6" t="s">
        <v>284</v>
      </c>
      <c r="C156" s="171"/>
      <c r="D156" s="171"/>
    </row>
    <row r="157" spans="1:4" ht="15">
      <c r="A157" s="17" t="s">
        <v>780</v>
      </c>
      <c r="B157" s="5" t="s">
        <v>284</v>
      </c>
      <c r="C157" s="171"/>
      <c r="D157" s="171"/>
    </row>
    <row r="158" spans="1:4" ht="15">
      <c r="A158" s="17" t="s">
        <v>784</v>
      </c>
      <c r="B158" s="6" t="s">
        <v>284</v>
      </c>
      <c r="C158" s="171"/>
      <c r="D158" s="171"/>
    </row>
    <row r="159" spans="1:4" ht="15">
      <c r="A159" s="17" t="s">
        <v>782</v>
      </c>
      <c r="B159" s="5" t="s">
        <v>284</v>
      </c>
      <c r="C159" s="171"/>
      <c r="D159" s="171"/>
    </row>
    <row r="160" spans="1:4" ht="15">
      <c r="A160" s="17" t="s">
        <v>783</v>
      </c>
      <c r="B160" s="6" t="s">
        <v>284</v>
      </c>
      <c r="C160" s="171"/>
      <c r="D160" s="171"/>
    </row>
    <row r="161" spans="1:4" ht="25.5">
      <c r="A161" s="15" t="s">
        <v>576</v>
      </c>
      <c r="B161" s="10" t="s">
        <v>284</v>
      </c>
      <c r="C161" s="210">
        <f>SUM(C151:C160)</f>
        <v>0</v>
      </c>
      <c r="D161" s="210">
        <f>SUM(D151:D160)</f>
        <v>0</v>
      </c>
    </row>
    <row r="162" spans="1:4" s="211" customFormat="1" ht="15">
      <c r="A162" s="15" t="s">
        <v>285</v>
      </c>
      <c r="B162" s="10" t="s">
        <v>286</v>
      </c>
      <c r="C162" s="210"/>
      <c r="D162" s="210"/>
    </row>
    <row r="163" spans="1:4" ht="15">
      <c r="A163" s="17" t="s">
        <v>774</v>
      </c>
      <c r="B163" s="5" t="s">
        <v>287</v>
      </c>
      <c r="C163" s="171"/>
      <c r="D163" s="171"/>
    </row>
    <row r="164" spans="1:4" ht="15">
      <c r="A164" s="17" t="s">
        <v>775</v>
      </c>
      <c r="B164" s="5" t="s">
        <v>287</v>
      </c>
      <c r="C164" s="171"/>
      <c r="D164" s="171"/>
    </row>
    <row r="165" spans="1:4" ht="15">
      <c r="A165" s="17" t="s">
        <v>776</v>
      </c>
      <c r="B165" s="5" t="s">
        <v>287</v>
      </c>
      <c r="C165" s="171"/>
      <c r="D165" s="171"/>
    </row>
    <row r="166" spans="1:4" ht="15">
      <c r="A166" s="5" t="s">
        <v>777</v>
      </c>
      <c r="B166" s="5" t="s">
        <v>287</v>
      </c>
      <c r="C166" s="171"/>
      <c r="D166" s="171"/>
    </row>
    <row r="167" spans="1:4" ht="15">
      <c r="A167" s="5" t="s">
        <v>778</v>
      </c>
      <c r="B167" s="5" t="s">
        <v>287</v>
      </c>
      <c r="C167" s="171"/>
      <c r="D167" s="171"/>
    </row>
    <row r="168" spans="1:4" ht="15">
      <c r="A168" s="5" t="s">
        <v>779</v>
      </c>
      <c r="B168" s="5" t="s">
        <v>287</v>
      </c>
      <c r="C168" s="171"/>
      <c r="D168" s="171"/>
    </row>
    <row r="169" spans="1:4" ht="15">
      <c r="A169" s="17" t="s">
        <v>780</v>
      </c>
      <c r="B169" s="5" t="s">
        <v>287</v>
      </c>
      <c r="C169" s="171"/>
      <c r="D169" s="171"/>
    </row>
    <row r="170" spans="1:4" ht="15">
      <c r="A170" s="17" t="s">
        <v>784</v>
      </c>
      <c r="B170" s="5" t="s">
        <v>287</v>
      </c>
      <c r="C170" s="171"/>
      <c r="D170" s="171"/>
    </row>
    <row r="171" spans="1:4" ht="15">
      <c r="A171" s="17" t="s">
        <v>782</v>
      </c>
      <c r="B171" s="5" t="s">
        <v>287</v>
      </c>
      <c r="C171" s="171"/>
      <c r="D171" s="171"/>
    </row>
    <row r="172" spans="1:4" ht="15">
      <c r="A172" s="17" t="s">
        <v>783</v>
      </c>
      <c r="B172" s="5" t="s">
        <v>287</v>
      </c>
      <c r="C172" s="171"/>
      <c r="D172" s="171"/>
    </row>
    <row r="173" spans="1:4" ht="15">
      <c r="A173" s="20" t="s">
        <v>924</v>
      </c>
      <c r="B173" s="10" t="s">
        <v>287</v>
      </c>
      <c r="C173" s="210">
        <f>SUM(C163:C172)</f>
        <v>0</v>
      </c>
      <c r="D173" s="210">
        <f>SUM(D163:D172)</f>
        <v>0</v>
      </c>
    </row>
    <row r="174" spans="1:4" ht="15">
      <c r="A174" s="17" t="s">
        <v>774</v>
      </c>
      <c r="B174" s="5" t="s">
        <v>875</v>
      </c>
      <c r="C174" s="171"/>
      <c r="D174" s="171"/>
    </row>
    <row r="175" spans="1:4" ht="15">
      <c r="A175" s="17" t="s">
        <v>775</v>
      </c>
      <c r="B175" s="5" t="s">
        <v>875</v>
      </c>
      <c r="C175" s="171"/>
      <c r="D175" s="171"/>
    </row>
    <row r="176" spans="1:4" ht="15">
      <c r="A176" s="17" t="s">
        <v>776</v>
      </c>
      <c r="B176" s="5" t="s">
        <v>875</v>
      </c>
      <c r="C176" s="171"/>
      <c r="D176" s="171"/>
    </row>
    <row r="177" spans="1:4" ht="15">
      <c r="A177" s="5" t="s">
        <v>777</v>
      </c>
      <c r="B177" s="5" t="s">
        <v>875</v>
      </c>
      <c r="C177" s="171"/>
      <c r="D177" s="171"/>
    </row>
    <row r="178" spans="1:4" ht="15">
      <c r="A178" s="5" t="s">
        <v>778</v>
      </c>
      <c r="B178" s="5" t="s">
        <v>875</v>
      </c>
      <c r="C178" s="171"/>
      <c r="D178" s="171"/>
    </row>
    <row r="179" spans="1:4" ht="15">
      <c r="A179" s="5" t="s">
        <v>779</v>
      </c>
      <c r="B179" s="5" t="s">
        <v>875</v>
      </c>
      <c r="C179" s="171"/>
      <c r="D179" s="171"/>
    </row>
    <row r="180" spans="1:4" ht="15">
      <c r="A180" s="17" t="s">
        <v>780</v>
      </c>
      <c r="B180" s="5" t="s">
        <v>875</v>
      </c>
      <c r="C180" s="171"/>
      <c r="D180" s="171"/>
    </row>
    <row r="181" spans="1:4" ht="15">
      <c r="A181" s="17" t="s">
        <v>784</v>
      </c>
      <c r="B181" s="5" t="s">
        <v>875</v>
      </c>
      <c r="C181" s="171"/>
      <c r="D181" s="171"/>
    </row>
    <row r="182" spans="1:4" ht="15">
      <c r="A182" s="17" t="s">
        <v>782</v>
      </c>
      <c r="B182" s="5" t="s">
        <v>875</v>
      </c>
      <c r="C182" s="171"/>
      <c r="D182" s="171"/>
    </row>
    <row r="183" spans="1:4" ht="15">
      <c r="A183" s="17" t="s">
        <v>783</v>
      </c>
      <c r="B183" s="5" t="s">
        <v>875</v>
      </c>
      <c r="C183" s="171"/>
      <c r="D183" s="171"/>
    </row>
    <row r="184" spans="1:4" ht="15">
      <c r="A184" s="20" t="s">
        <v>617</v>
      </c>
      <c r="B184" s="10" t="s">
        <v>875</v>
      </c>
      <c r="C184" s="210">
        <f>SUM(C174:C183)</f>
        <v>0</v>
      </c>
      <c r="D184" s="210">
        <f>SUM(D174:D183)</f>
        <v>0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69" r:id="rId1"/>
  <headerFooter>
    <oddHeader>&amp;C&amp;"Bookman Old Style,Normál"&amp;9 7. melléklet a 6/2020. (VII.3.) önkormányzati rendelethez</oddHeader>
    <oddFooter>&amp;C- 7 -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15"/>
  <sheetViews>
    <sheetView view="pageLayout" workbookViewId="0" topLeftCell="A1">
      <selection activeCell="B15" sqref="B15"/>
    </sheetView>
  </sheetViews>
  <sheetFormatPr defaultColWidth="9.140625" defaultRowHeight="15"/>
  <cols>
    <col min="1" max="1" width="82.57421875" style="0" customWidth="1"/>
    <col min="3" max="4" width="16.28125" style="163" customWidth="1"/>
  </cols>
  <sheetData>
    <row r="1" spans="1:4" ht="27" customHeight="1">
      <c r="A1" s="342" t="s">
        <v>950</v>
      </c>
      <c r="B1" s="343"/>
      <c r="C1" s="343"/>
      <c r="D1" s="267"/>
    </row>
    <row r="2" spans="1:4" ht="25.5" customHeight="1">
      <c r="A2" s="345" t="s">
        <v>843</v>
      </c>
      <c r="B2" s="343"/>
      <c r="C2" s="343"/>
      <c r="D2" s="267"/>
    </row>
    <row r="3" spans="1:4" ht="15.75" customHeight="1">
      <c r="A3" s="92"/>
      <c r="B3" s="93"/>
      <c r="C3" s="247"/>
      <c r="D3" s="269"/>
    </row>
    <row r="4" ht="21" customHeight="1">
      <c r="A4" s="4" t="s">
        <v>1</v>
      </c>
    </row>
    <row r="5" spans="1:4" ht="25.5">
      <c r="A5" s="53" t="s">
        <v>819</v>
      </c>
      <c r="B5" s="3" t="s">
        <v>142</v>
      </c>
      <c r="C5" s="246" t="s">
        <v>61</v>
      </c>
      <c r="D5" s="280" t="s">
        <v>963</v>
      </c>
    </row>
    <row r="6" spans="1:4" s="239" customFormat="1" ht="15">
      <c r="A6" s="262" t="s">
        <v>925</v>
      </c>
      <c r="B6" s="9" t="s">
        <v>346</v>
      </c>
      <c r="C6" s="261"/>
      <c r="D6" s="261"/>
    </row>
    <row r="7" spans="1:4" ht="15">
      <c r="A7" s="17" t="s">
        <v>785</v>
      </c>
      <c r="B7" s="6" t="s">
        <v>348</v>
      </c>
      <c r="C7" s="171"/>
      <c r="D7" s="171"/>
    </row>
    <row r="8" spans="1:4" ht="15">
      <c r="A8" s="17" t="s">
        <v>794</v>
      </c>
      <c r="B8" s="6" t="s">
        <v>348</v>
      </c>
      <c r="C8" s="171"/>
      <c r="D8" s="171"/>
    </row>
    <row r="9" spans="1:4" ht="30">
      <c r="A9" s="17" t="s">
        <v>795</v>
      </c>
      <c r="B9" s="6" t="s">
        <v>348</v>
      </c>
      <c r="C9" s="171"/>
      <c r="D9" s="171"/>
    </row>
    <row r="10" spans="1:4" ht="15">
      <c r="A10" s="17" t="s">
        <v>793</v>
      </c>
      <c r="B10" s="6" t="s">
        <v>348</v>
      </c>
      <c r="C10" s="171"/>
      <c r="D10" s="171"/>
    </row>
    <row r="11" spans="1:4" ht="15">
      <c r="A11" s="17" t="s">
        <v>792</v>
      </c>
      <c r="B11" s="6" t="s">
        <v>348</v>
      </c>
      <c r="C11" s="171"/>
      <c r="D11" s="171"/>
    </row>
    <row r="12" spans="1:4" ht="15">
      <c r="A12" s="17" t="s">
        <v>791</v>
      </c>
      <c r="B12" s="6" t="s">
        <v>348</v>
      </c>
      <c r="C12" s="171"/>
      <c r="D12" s="171"/>
    </row>
    <row r="13" spans="1:4" ht="15">
      <c r="A13" s="17" t="s">
        <v>786</v>
      </c>
      <c r="B13" s="6" t="s">
        <v>348</v>
      </c>
      <c r="C13" s="171"/>
      <c r="D13" s="171"/>
    </row>
    <row r="14" spans="1:4" ht="15">
      <c r="A14" s="17" t="s">
        <v>787</v>
      </c>
      <c r="B14" s="6" t="s">
        <v>348</v>
      </c>
      <c r="C14" s="171"/>
      <c r="D14" s="171"/>
    </row>
    <row r="15" spans="1:4" ht="15">
      <c r="A15" s="17" t="s">
        <v>788</v>
      </c>
      <c r="B15" s="6" t="s">
        <v>348</v>
      </c>
      <c r="C15" s="171"/>
      <c r="D15" s="171"/>
    </row>
    <row r="16" spans="1:4" ht="15">
      <c r="A16" s="17" t="s">
        <v>789</v>
      </c>
      <c r="B16" s="6" t="s">
        <v>348</v>
      </c>
      <c r="C16" s="171"/>
      <c r="D16" s="171"/>
    </row>
    <row r="17" spans="1:4" ht="25.5">
      <c r="A17" s="9" t="s">
        <v>926</v>
      </c>
      <c r="B17" s="10" t="s">
        <v>348</v>
      </c>
      <c r="C17" s="171">
        <f>SUM(C7:C16)</f>
        <v>0</v>
      </c>
      <c r="D17" s="171">
        <f>SUM(D7:D16)</f>
        <v>0</v>
      </c>
    </row>
    <row r="18" spans="1:4" ht="15">
      <c r="A18" s="17" t="s">
        <v>785</v>
      </c>
      <c r="B18" s="6" t="s">
        <v>349</v>
      </c>
      <c r="C18" s="171"/>
      <c r="D18" s="171"/>
    </row>
    <row r="19" spans="1:4" ht="15">
      <c r="A19" s="17" t="s">
        <v>794</v>
      </c>
      <c r="B19" s="6" t="s">
        <v>349</v>
      </c>
      <c r="C19" s="171"/>
      <c r="D19" s="171"/>
    </row>
    <row r="20" spans="1:4" ht="30">
      <c r="A20" s="17" t="s">
        <v>795</v>
      </c>
      <c r="B20" s="6" t="s">
        <v>349</v>
      </c>
      <c r="C20" s="171"/>
      <c r="D20" s="171"/>
    </row>
    <row r="21" spans="1:4" ht="15">
      <c r="A21" s="17" t="s">
        <v>793</v>
      </c>
      <c r="B21" s="6" t="s">
        <v>349</v>
      </c>
      <c r="C21" s="171"/>
      <c r="D21" s="171"/>
    </row>
    <row r="22" spans="1:4" ht="15">
      <c r="A22" s="17" t="s">
        <v>792</v>
      </c>
      <c r="B22" s="6" t="s">
        <v>349</v>
      </c>
      <c r="C22" s="171"/>
      <c r="D22" s="171"/>
    </row>
    <row r="23" spans="1:4" ht="15">
      <c r="A23" s="17" t="s">
        <v>791</v>
      </c>
      <c r="B23" s="6" t="s">
        <v>349</v>
      </c>
      <c r="C23" s="171"/>
      <c r="D23" s="171"/>
    </row>
    <row r="24" spans="1:4" ht="15">
      <c r="A24" s="17" t="s">
        <v>786</v>
      </c>
      <c r="B24" s="6" t="s">
        <v>349</v>
      </c>
      <c r="C24" s="171"/>
      <c r="D24" s="171"/>
    </row>
    <row r="25" spans="1:4" ht="15">
      <c r="A25" s="17" t="s">
        <v>787</v>
      </c>
      <c r="B25" s="6" t="s">
        <v>349</v>
      </c>
      <c r="C25" s="171"/>
      <c r="D25" s="171"/>
    </row>
    <row r="26" spans="1:4" ht="15">
      <c r="A26" s="17" t="s">
        <v>788</v>
      </c>
      <c r="B26" s="6" t="s">
        <v>349</v>
      </c>
      <c r="C26" s="171"/>
      <c r="D26" s="171"/>
    </row>
    <row r="27" spans="1:4" ht="15">
      <c r="A27" s="17" t="s">
        <v>789</v>
      </c>
      <c r="B27" s="6" t="s">
        <v>349</v>
      </c>
      <c r="C27" s="171"/>
      <c r="D27" s="171"/>
    </row>
    <row r="28" spans="1:4" ht="25.5">
      <c r="A28" s="9" t="s">
        <v>627</v>
      </c>
      <c r="B28" s="10" t="s">
        <v>349</v>
      </c>
      <c r="C28" s="171">
        <f>SUM(C18:C27)</f>
        <v>0</v>
      </c>
      <c r="D28" s="171">
        <f>SUM(D18:D27)</f>
        <v>0</v>
      </c>
    </row>
    <row r="29" spans="1:4" ht="15">
      <c r="A29" s="17" t="s">
        <v>785</v>
      </c>
      <c r="B29" s="6" t="s">
        <v>350</v>
      </c>
      <c r="C29" s="171"/>
      <c r="D29" s="171"/>
    </row>
    <row r="30" spans="1:4" ht="15">
      <c r="A30" s="17" t="s">
        <v>794</v>
      </c>
      <c r="B30" s="6" t="s">
        <v>350</v>
      </c>
      <c r="C30" s="171"/>
      <c r="D30" s="171"/>
    </row>
    <row r="31" spans="1:4" ht="30">
      <c r="A31" s="17" t="s">
        <v>795</v>
      </c>
      <c r="B31" s="6" t="s">
        <v>350</v>
      </c>
      <c r="C31" s="171"/>
      <c r="D31" s="171"/>
    </row>
    <row r="32" spans="1:4" ht="15">
      <c r="A32" s="17" t="s">
        <v>793</v>
      </c>
      <c r="B32" s="6" t="s">
        <v>350</v>
      </c>
      <c r="C32" s="171"/>
      <c r="D32" s="171"/>
    </row>
    <row r="33" spans="1:4" ht="15">
      <c r="A33" s="17" t="s">
        <v>792</v>
      </c>
      <c r="B33" s="6" t="s">
        <v>350</v>
      </c>
      <c r="C33" s="171"/>
      <c r="D33" s="171"/>
    </row>
    <row r="34" spans="1:4" ht="15">
      <c r="A34" s="17" t="s">
        <v>791</v>
      </c>
      <c r="B34" s="6" t="s">
        <v>350</v>
      </c>
      <c r="C34" s="171"/>
      <c r="D34" s="171"/>
    </row>
    <row r="35" spans="1:4" ht="15">
      <c r="A35" s="17" t="s">
        <v>786</v>
      </c>
      <c r="B35" s="6" t="s">
        <v>350</v>
      </c>
      <c r="C35" s="171"/>
      <c r="D35" s="171"/>
    </row>
    <row r="36" spans="1:4" ht="15">
      <c r="A36" s="17" t="s">
        <v>787</v>
      </c>
      <c r="B36" s="6" t="s">
        <v>350</v>
      </c>
      <c r="C36" s="171"/>
      <c r="D36" s="171"/>
    </row>
    <row r="37" spans="1:4" ht="15">
      <c r="A37" s="17" t="s">
        <v>788</v>
      </c>
      <c r="B37" s="6" t="s">
        <v>350</v>
      </c>
      <c r="C37" s="171"/>
      <c r="D37" s="171"/>
    </row>
    <row r="38" spans="1:4" ht="15">
      <c r="A38" s="17" t="s">
        <v>789</v>
      </c>
      <c r="B38" s="6" t="s">
        <v>350</v>
      </c>
      <c r="C38" s="171"/>
      <c r="D38" s="171"/>
    </row>
    <row r="39" spans="1:4" ht="25.5">
      <c r="A39" s="9" t="s">
        <v>686</v>
      </c>
      <c r="B39" s="10" t="s">
        <v>350</v>
      </c>
      <c r="C39" s="171">
        <f>SUM(C29:C38)</f>
        <v>0</v>
      </c>
      <c r="D39" s="171">
        <f>SUM(D29:D38)</f>
        <v>0</v>
      </c>
    </row>
    <row r="40" spans="1:4" ht="15">
      <c r="A40" s="17" t="s">
        <v>785</v>
      </c>
      <c r="B40" s="6" t="s">
        <v>351</v>
      </c>
      <c r="C40" s="171"/>
      <c r="D40" s="171"/>
    </row>
    <row r="41" spans="1:4" ht="15">
      <c r="A41" s="17" t="s">
        <v>794</v>
      </c>
      <c r="B41" s="6" t="s">
        <v>351</v>
      </c>
      <c r="C41" s="171"/>
      <c r="D41" s="171"/>
    </row>
    <row r="42" spans="1:4" ht="30">
      <c r="A42" s="17" t="s">
        <v>795</v>
      </c>
      <c r="B42" s="6" t="s">
        <v>351</v>
      </c>
      <c r="C42" s="171"/>
      <c r="D42" s="171"/>
    </row>
    <row r="43" spans="1:4" ht="15">
      <c r="A43" s="17" t="s">
        <v>793</v>
      </c>
      <c r="B43" s="6" t="s">
        <v>351</v>
      </c>
      <c r="C43" s="171"/>
      <c r="D43" s="171"/>
    </row>
    <row r="44" spans="1:4" ht="15">
      <c r="A44" s="17" t="s">
        <v>792</v>
      </c>
      <c r="B44" s="6" t="s">
        <v>351</v>
      </c>
      <c r="C44" s="171"/>
      <c r="D44" s="171"/>
    </row>
    <row r="45" spans="1:4" ht="15">
      <c r="A45" s="17" t="s">
        <v>791</v>
      </c>
      <c r="B45" s="6" t="s">
        <v>351</v>
      </c>
      <c r="C45" s="171"/>
      <c r="D45" s="171"/>
    </row>
    <row r="46" spans="1:4" ht="15">
      <c r="A46" s="17" t="s">
        <v>786</v>
      </c>
      <c r="B46" s="6" t="s">
        <v>351</v>
      </c>
      <c r="C46" s="171"/>
      <c r="D46" s="171"/>
    </row>
    <row r="47" spans="1:4" ht="15">
      <c r="A47" s="17" t="s">
        <v>787</v>
      </c>
      <c r="B47" s="6" t="s">
        <v>351</v>
      </c>
      <c r="C47" s="171"/>
      <c r="D47" s="171"/>
    </row>
    <row r="48" spans="1:4" ht="15">
      <c r="A48" s="17" t="s">
        <v>788</v>
      </c>
      <c r="B48" s="6" t="s">
        <v>351</v>
      </c>
      <c r="C48" s="171"/>
      <c r="D48" s="171"/>
    </row>
    <row r="49" spans="1:4" ht="15">
      <c r="A49" s="17" t="s">
        <v>789</v>
      </c>
      <c r="B49" s="6" t="s">
        <v>351</v>
      </c>
      <c r="C49" s="171"/>
      <c r="D49" s="171"/>
    </row>
    <row r="50" spans="1:4" ht="15">
      <c r="A50" s="9" t="s">
        <v>685</v>
      </c>
      <c r="B50" s="10" t="s">
        <v>351</v>
      </c>
      <c r="C50" s="171">
        <f>SUM(C40:C49)</f>
        <v>0</v>
      </c>
      <c r="D50" s="171">
        <f>SUM(D40:D49)</f>
        <v>0</v>
      </c>
    </row>
    <row r="51" spans="1:4" ht="15">
      <c r="A51" s="17" t="s">
        <v>785</v>
      </c>
      <c r="B51" s="6" t="s">
        <v>354</v>
      </c>
      <c r="C51" s="171"/>
      <c r="D51" s="171"/>
    </row>
    <row r="52" spans="1:4" ht="15">
      <c r="A52" s="17" t="s">
        <v>794</v>
      </c>
      <c r="B52" s="6" t="s">
        <v>354</v>
      </c>
      <c r="C52" s="171"/>
      <c r="D52" s="171">
        <v>143000</v>
      </c>
    </row>
    <row r="53" spans="1:4" ht="30">
      <c r="A53" s="17" t="s">
        <v>795</v>
      </c>
      <c r="B53" s="6" t="s">
        <v>354</v>
      </c>
      <c r="C53" s="171"/>
      <c r="D53" s="171"/>
    </row>
    <row r="54" spans="1:4" ht="15">
      <c r="A54" s="17" t="s">
        <v>793</v>
      </c>
      <c r="B54" s="6" t="s">
        <v>354</v>
      </c>
      <c r="C54" s="171"/>
      <c r="D54" s="171"/>
    </row>
    <row r="55" spans="1:4" ht="15">
      <c r="A55" s="17" t="s">
        <v>792</v>
      </c>
      <c r="B55" s="6" t="s">
        <v>354</v>
      </c>
      <c r="C55" s="171"/>
      <c r="D55" s="171"/>
    </row>
    <row r="56" spans="1:4" ht="15">
      <c r="A56" s="17" t="s">
        <v>791</v>
      </c>
      <c r="B56" s="6" t="s">
        <v>354</v>
      </c>
      <c r="C56" s="171"/>
      <c r="D56" s="171"/>
    </row>
    <row r="57" spans="1:4" ht="15">
      <c r="A57" s="17" t="s">
        <v>786</v>
      </c>
      <c r="B57" s="6" t="s">
        <v>354</v>
      </c>
      <c r="C57" s="171"/>
      <c r="D57" s="171"/>
    </row>
    <row r="58" spans="1:4" ht="15">
      <c r="A58" s="17" t="s">
        <v>787</v>
      </c>
      <c r="B58" s="6" t="s">
        <v>354</v>
      </c>
      <c r="C58" s="171"/>
      <c r="D58" s="171"/>
    </row>
    <row r="59" spans="1:4" ht="15">
      <c r="A59" s="17" t="s">
        <v>788</v>
      </c>
      <c r="B59" s="6" t="s">
        <v>354</v>
      </c>
      <c r="C59" s="171"/>
      <c r="D59" s="171"/>
    </row>
    <row r="60" spans="1:4" ht="15">
      <c r="A60" s="17" t="s">
        <v>789</v>
      </c>
      <c r="B60" s="6" t="s">
        <v>354</v>
      </c>
      <c r="C60" s="171"/>
      <c r="D60" s="171"/>
    </row>
    <row r="61" spans="1:4" ht="15">
      <c r="A61" s="9" t="s">
        <v>927</v>
      </c>
      <c r="B61" s="10" t="s">
        <v>354</v>
      </c>
      <c r="C61" s="171">
        <f>SUM(C51:C60)</f>
        <v>0</v>
      </c>
      <c r="D61" s="171">
        <f>SUM(D51:D60)</f>
        <v>143000</v>
      </c>
    </row>
    <row r="62" spans="1:4" ht="15">
      <c r="A62" s="17" t="s">
        <v>785</v>
      </c>
      <c r="B62" s="6" t="s">
        <v>356</v>
      </c>
      <c r="C62" s="171"/>
      <c r="D62" s="171"/>
    </row>
    <row r="63" spans="1:4" ht="15">
      <c r="A63" s="17" t="s">
        <v>794</v>
      </c>
      <c r="B63" s="6" t="s">
        <v>356</v>
      </c>
      <c r="C63" s="171"/>
      <c r="D63" s="171"/>
    </row>
    <row r="64" spans="1:4" ht="30">
      <c r="A64" s="17" t="s">
        <v>795</v>
      </c>
      <c r="B64" s="6" t="s">
        <v>356</v>
      </c>
      <c r="C64" s="171"/>
      <c r="D64" s="171"/>
    </row>
    <row r="65" spans="1:4" ht="15">
      <c r="A65" s="17" t="s">
        <v>793</v>
      </c>
      <c r="B65" s="6" t="s">
        <v>356</v>
      </c>
      <c r="C65" s="171"/>
      <c r="D65" s="171"/>
    </row>
    <row r="66" spans="1:4" ht="15">
      <c r="A66" s="17" t="s">
        <v>792</v>
      </c>
      <c r="B66" s="6" t="s">
        <v>356</v>
      </c>
      <c r="C66" s="171"/>
      <c r="D66" s="171"/>
    </row>
    <row r="67" spans="1:4" ht="15">
      <c r="A67" s="17" t="s">
        <v>791</v>
      </c>
      <c r="B67" s="6" t="s">
        <v>356</v>
      </c>
      <c r="C67" s="171"/>
      <c r="D67" s="171"/>
    </row>
    <row r="68" spans="1:4" ht="15">
      <c r="A68" s="17" t="s">
        <v>786</v>
      </c>
      <c r="B68" s="6" t="s">
        <v>356</v>
      </c>
      <c r="C68" s="171"/>
      <c r="D68" s="171"/>
    </row>
    <row r="69" spans="1:4" ht="15">
      <c r="A69" s="17" t="s">
        <v>787</v>
      </c>
      <c r="B69" s="6" t="s">
        <v>356</v>
      </c>
      <c r="C69" s="171"/>
      <c r="D69" s="171"/>
    </row>
    <row r="70" spans="1:4" ht="15">
      <c r="A70" s="17" t="s">
        <v>788</v>
      </c>
      <c r="B70" s="6" t="s">
        <v>356</v>
      </c>
      <c r="C70" s="171"/>
      <c r="D70" s="171"/>
    </row>
    <row r="71" spans="1:4" ht="15">
      <c r="A71" s="17" t="s">
        <v>789</v>
      </c>
      <c r="B71" s="6" t="s">
        <v>356</v>
      </c>
      <c r="C71" s="171"/>
      <c r="D71" s="171"/>
    </row>
    <row r="72" spans="1:4" ht="25.5">
      <c r="A72" s="9" t="s">
        <v>928</v>
      </c>
      <c r="B72" s="10" t="s">
        <v>356</v>
      </c>
      <c r="C72" s="171">
        <f>SUM(C62:C71)</f>
        <v>0</v>
      </c>
      <c r="D72" s="171">
        <f>SUM(D62:D71)</f>
        <v>0</v>
      </c>
    </row>
    <row r="73" spans="1:4" ht="15">
      <c r="A73" s="17" t="s">
        <v>785</v>
      </c>
      <c r="B73" s="6" t="s">
        <v>357</v>
      </c>
      <c r="C73" s="171"/>
      <c r="D73" s="171"/>
    </row>
    <row r="74" spans="1:4" ht="15">
      <c r="A74" s="17" t="s">
        <v>794</v>
      </c>
      <c r="B74" s="6" t="s">
        <v>357</v>
      </c>
      <c r="C74" s="171"/>
      <c r="D74" s="171"/>
    </row>
    <row r="75" spans="1:4" ht="30">
      <c r="A75" s="17" t="s">
        <v>795</v>
      </c>
      <c r="B75" s="6" t="s">
        <v>357</v>
      </c>
      <c r="C75" s="171"/>
      <c r="D75" s="171"/>
    </row>
    <row r="76" spans="1:4" ht="15">
      <c r="A76" s="17" t="s">
        <v>793</v>
      </c>
      <c r="B76" s="6" t="s">
        <v>357</v>
      </c>
      <c r="C76" s="171"/>
      <c r="D76" s="171"/>
    </row>
    <row r="77" spans="1:4" ht="15">
      <c r="A77" s="17" t="s">
        <v>792</v>
      </c>
      <c r="B77" s="6" t="s">
        <v>357</v>
      </c>
      <c r="C77" s="171"/>
      <c r="D77" s="171"/>
    </row>
    <row r="78" spans="1:4" ht="15">
      <c r="A78" s="17" t="s">
        <v>791</v>
      </c>
      <c r="B78" s="6" t="s">
        <v>357</v>
      </c>
      <c r="C78" s="171"/>
      <c r="D78" s="171"/>
    </row>
    <row r="79" spans="1:4" ht="15">
      <c r="A79" s="17" t="s">
        <v>786</v>
      </c>
      <c r="B79" s="6" t="s">
        <v>357</v>
      </c>
      <c r="C79" s="171"/>
      <c r="D79" s="171"/>
    </row>
    <row r="80" spans="1:4" ht="15">
      <c r="A80" s="17" t="s">
        <v>787</v>
      </c>
      <c r="B80" s="6" t="s">
        <v>357</v>
      </c>
      <c r="C80" s="171"/>
      <c r="D80" s="171"/>
    </row>
    <row r="81" spans="1:4" ht="15">
      <c r="A81" s="17" t="s">
        <v>788</v>
      </c>
      <c r="B81" s="6" t="s">
        <v>357</v>
      </c>
      <c r="C81" s="171"/>
      <c r="D81" s="171"/>
    </row>
    <row r="82" spans="1:4" ht="15">
      <c r="A82" s="17" t="s">
        <v>789</v>
      </c>
      <c r="B82" s="6" t="s">
        <v>357</v>
      </c>
      <c r="C82" s="171"/>
      <c r="D82" s="171"/>
    </row>
    <row r="83" spans="1:4" ht="25.5">
      <c r="A83" s="9" t="s">
        <v>683</v>
      </c>
      <c r="B83" s="10" t="s">
        <v>357</v>
      </c>
      <c r="C83" s="171">
        <f>SUM(C73:C82)</f>
        <v>0</v>
      </c>
      <c r="D83" s="171">
        <f>SUM(D73:D82)</f>
        <v>0</v>
      </c>
    </row>
    <row r="84" spans="1:4" ht="15">
      <c r="A84" s="17" t="s">
        <v>790</v>
      </c>
      <c r="B84" s="6" t="s">
        <v>358</v>
      </c>
      <c r="C84" s="171"/>
      <c r="D84" s="171"/>
    </row>
    <row r="85" spans="1:4" ht="15">
      <c r="A85" s="17" t="s">
        <v>794</v>
      </c>
      <c r="B85" s="6" t="s">
        <v>358</v>
      </c>
      <c r="C85" s="171"/>
      <c r="D85" s="171"/>
    </row>
    <row r="86" spans="1:4" ht="30">
      <c r="A86" s="17" t="s">
        <v>795</v>
      </c>
      <c r="B86" s="6" t="s">
        <v>358</v>
      </c>
      <c r="C86" s="171"/>
      <c r="D86" s="171"/>
    </row>
    <row r="87" spans="1:4" ht="15">
      <c r="A87" s="17" t="s">
        <v>793</v>
      </c>
      <c r="B87" s="6" t="s">
        <v>358</v>
      </c>
      <c r="C87" s="171"/>
      <c r="D87" s="171"/>
    </row>
    <row r="88" spans="1:4" ht="15">
      <c r="A88" s="17" t="s">
        <v>792</v>
      </c>
      <c r="B88" s="6" t="s">
        <v>358</v>
      </c>
      <c r="C88" s="171"/>
      <c r="D88" s="171"/>
    </row>
    <row r="89" spans="1:4" ht="15">
      <c r="A89" s="17" t="s">
        <v>791</v>
      </c>
      <c r="B89" s="6" t="s">
        <v>358</v>
      </c>
      <c r="C89" s="171"/>
      <c r="D89" s="171"/>
    </row>
    <row r="90" spans="1:4" ht="15">
      <c r="A90" s="17" t="s">
        <v>786</v>
      </c>
      <c r="B90" s="6" t="s">
        <v>358</v>
      </c>
      <c r="C90" s="171"/>
      <c r="D90" s="171"/>
    </row>
    <row r="91" spans="1:4" ht="15">
      <c r="A91" s="17" t="s">
        <v>787</v>
      </c>
      <c r="B91" s="6" t="s">
        <v>358</v>
      </c>
      <c r="C91" s="171"/>
      <c r="D91" s="171"/>
    </row>
    <row r="92" spans="1:4" ht="15">
      <c r="A92" s="17" t="s">
        <v>788</v>
      </c>
      <c r="B92" s="6" t="s">
        <v>358</v>
      </c>
      <c r="C92" s="171"/>
      <c r="D92" s="171"/>
    </row>
    <row r="93" spans="1:4" ht="15">
      <c r="A93" s="17" t="s">
        <v>789</v>
      </c>
      <c r="B93" s="6" t="s">
        <v>358</v>
      </c>
      <c r="C93" s="171"/>
      <c r="D93" s="171"/>
    </row>
    <row r="94" spans="1:4" ht="25.5">
      <c r="A94" s="9" t="s">
        <v>687</v>
      </c>
      <c r="B94" s="10" t="s">
        <v>358</v>
      </c>
      <c r="C94" s="171">
        <f>SUM(C84:C93)</f>
        <v>0</v>
      </c>
      <c r="D94" s="171">
        <f>SUM(D84:D93)</f>
        <v>0</v>
      </c>
    </row>
    <row r="95" spans="1:4" ht="15">
      <c r="A95" s="17" t="s">
        <v>785</v>
      </c>
      <c r="B95" s="6" t="s">
        <v>359</v>
      </c>
      <c r="C95" s="171"/>
      <c r="D95" s="171"/>
    </row>
    <row r="96" spans="1:4" ht="15">
      <c r="A96" s="17" t="s">
        <v>794</v>
      </c>
      <c r="B96" s="6" t="s">
        <v>359</v>
      </c>
      <c r="C96" s="171"/>
      <c r="D96" s="171"/>
    </row>
    <row r="97" spans="1:4" ht="30">
      <c r="A97" s="17" t="s">
        <v>795</v>
      </c>
      <c r="B97" s="6" t="s">
        <v>359</v>
      </c>
      <c r="C97" s="171"/>
      <c r="D97" s="171"/>
    </row>
    <row r="98" spans="1:4" ht="15">
      <c r="A98" s="17" t="s">
        <v>793</v>
      </c>
      <c r="B98" s="6" t="s">
        <v>359</v>
      </c>
      <c r="C98" s="171"/>
      <c r="D98" s="171"/>
    </row>
    <row r="99" spans="1:4" ht="15">
      <c r="A99" s="17" t="s">
        <v>792</v>
      </c>
      <c r="B99" s="6" t="s">
        <v>359</v>
      </c>
      <c r="C99" s="171"/>
      <c r="D99" s="171"/>
    </row>
    <row r="100" spans="1:4" ht="15">
      <c r="A100" s="17" t="s">
        <v>791</v>
      </c>
      <c r="B100" s="6" t="s">
        <v>359</v>
      </c>
      <c r="C100" s="171"/>
      <c r="D100" s="171"/>
    </row>
    <row r="101" spans="1:4" ht="15">
      <c r="A101" s="17" t="s">
        <v>786</v>
      </c>
      <c r="B101" s="6" t="s">
        <v>359</v>
      </c>
      <c r="C101" s="171"/>
      <c r="D101" s="171"/>
    </row>
    <row r="102" spans="1:4" ht="15">
      <c r="A102" s="17" t="s">
        <v>787</v>
      </c>
      <c r="B102" s="6" t="s">
        <v>359</v>
      </c>
      <c r="C102" s="171"/>
      <c r="D102" s="171"/>
    </row>
    <row r="103" spans="1:4" ht="15">
      <c r="A103" s="17" t="s">
        <v>788</v>
      </c>
      <c r="B103" s="6" t="s">
        <v>359</v>
      </c>
      <c r="C103" s="171"/>
      <c r="D103" s="171"/>
    </row>
    <row r="104" spans="1:4" ht="15">
      <c r="A104" s="17" t="s">
        <v>789</v>
      </c>
      <c r="B104" s="6" t="s">
        <v>359</v>
      </c>
      <c r="C104" s="171"/>
      <c r="D104" s="171"/>
    </row>
    <row r="105" spans="1:4" ht="15">
      <c r="A105" s="9" t="s">
        <v>632</v>
      </c>
      <c r="B105" s="10" t="s">
        <v>359</v>
      </c>
      <c r="C105" s="171">
        <f>SUM(C95:C104)</f>
        <v>0</v>
      </c>
      <c r="D105" s="171">
        <f>SUM(D95:D104)</f>
        <v>0</v>
      </c>
    </row>
    <row r="106" spans="1:4" ht="15">
      <c r="A106" s="17" t="s">
        <v>796</v>
      </c>
      <c r="B106" s="5" t="s">
        <v>443</v>
      </c>
      <c r="C106" s="171"/>
      <c r="D106" s="171"/>
    </row>
    <row r="107" spans="1:4" ht="15">
      <c r="A107" s="17" t="s">
        <v>797</v>
      </c>
      <c r="B107" s="5" t="s">
        <v>443</v>
      </c>
      <c r="C107" s="171"/>
      <c r="D107" s="171"/>
    </row>
    <row r="108" spans="1:4" ht="15">
      <c r="A108" s="17" t="s">
        <v>805</v>
      </c>
      <c r="B108" s="5" t="s">
        <v>443</v>
      </c>
      <c r="C108" s="171"/>
      <c r="D108" s="171"/>
    </row>
    <row r="109" spans="1:4" ht="15">
      <c r="A109" s="5" t="s">
        <v>804</v>
      </c>
      <c r="B109" s="5" t="s">
        <v>443</v>
      </c>
      <c r="C109" s="171"/>
      <c r="D109" s="171"/>
    </row>
    <row r="110" spans="1:4" ht="15">
      <c r="A110" s="5" t="s">
        <v>803</v>
      </c>
      <c r="B110" s="5" t="s">
        <v>443</v>
      </c>
      <c r="C110" s="171"/>
      <c r="D110" s="171"/>
    </row>
    <row r="111" spans="1:4" ht="15">
      <c r="A111" s="5" t="s">
        <v>802</v>
      </c>
      <c r="B111" s="5" t="s">
        <v>443</v>
      </c>
      <c r="C111" s="171"/>
      <c r="D111" s="171"/>
    </row>
    <row r="112" spans="1:4" ht="15">
      <c r="A112" s="17" t="s">
        <v>801</v>
      </c>
      <c r="B112" s="5" t="s">
        <v>443</v>
      </c>
      <c r="C112" s="171"/>
      <c r="D112" s="171"/>
    </row>
    <row r="113" spans="1:4" ht="15">
      <c r="A113" s="17" t="s">
        <v>806</v>
      </c>
      <c r="B113" s="5" t="s">
        <v>443</v>
      </c>
      <c r="C113" s="171"/>
      <c r="D113" s="171"/>
    </row>
    <row r="114" spans="1:4" ht="15">
      <c r="A114" s="17" t="s">
        <v>798</v>
      </c>
      <c r="B114" s="5" t="s">
        <v>443</v>
      </c>
      <c r="C114" s="171"/>
      <c r="D114" s="171"/>
    </row>
    <row r="115" spans="1:4" ht="15">
      <c r="A115" s="17" t="s">
        <v>799</v>
      </c>
      <c r="B115" s="5" t="s">
        <v>443</v>
      </c>
      <c r="C115" s="171"/>
      <c r="D115" s="171"/>
    </row>
    <row r="116" spans="1:4" ht="25.5">
      <c r="A116" s="9" t="s">
        <v>929</v>
      </c>
      <c r="B116" s="10" t="s">
        <v>443</v>
      </c>
      <c r="C116" s="171">
        <f>SUM(C106:C115)</f>
        <v>0</v>
      </c>
      <c r="D116" s="171">
        <f>SUM(D106:D115)</f>
        <v>0</v>
      </c>
    </row>
    <row r="117" spans="1:4" ht="15">
      <c r="A117" s="17" t="s">
        <v>796</v>
      </c>
      <c r="B117" s="5" t="s">
        <v>444</v>
      </c>
      <c r="C117" s="171"/>
      <c r="D117" s="171"/>
    </row>
    <row r="118" spans="1:4" ht="15">
      <c r="A118" s="17" t="s">
        <v>797</v>
      </c>
      <c r="B118" s="5" t="s">
        <v>444</v>
      </c>
      <c r="C118" s="171"/>
      <c r="D118" s="171"/>
    </row>
    <row r="119" spans="1:4" ht="15">
      <c r="A119" s="17" t="s">
        <v>805</v>
      </c>
      <c r="B119" s="5" t="s">
        <v>444</v>
      </c>
      <c r="C119" s="171"/>
      <c r="D119" s="171"/>
    </row>
    <row r="120" spans="1:4" ht="15">
      <c r="A120" s="5" t="s">
        <v>804</v>
      </c>
      <c r="B120" s="5" t="s">
        <v>444</v>
      </c>
      <c r="C120" s="171"/>
      <c r="D120" s="171"/>
    </row>
    <row r="121" spans="1:4" ht="15">
      <c r="A121" s="5" t="s">
        <v>803</v>
      </c>
      <c r="B121" s="5" t="s">
        <v>444</v>
      </c>
      <c r="C121" s="171"/>
      <c r="D121" s="171"/>
    </row>
    <row r="122" spans="1:4" ht="15">
      <c r="A122" s="5" t="s">
        <v>802</v>
      </c>
      <c r="B122" s="5" t="s">
        <v>444</v>
      </c>
      <c r="C122" s="171"/>
      <c r="D122" s="171"/>
    </row>
    <row r="123" spans="1:4" ht="15">
      <c r="A123" s="17" t="s">
        <v>801</v>
      </c>
      <c r="B123" s="5" t="s">
        <v>444</v>
      </c>
      <c r="C123" s="171"/>
      <c r="D123" s="171"/>
    </row>
    <row r="124" spans="1:4" ht="15">
      <c r="A124" s="17" t="s">
        <v>806</v>
      </c>
      <c r="B124" s="5" t="s">
        <v>444</v>
      </c>
      <c r="C124" s="171"/>
      <c r="D124" s="171"/>
    </row>
    <row r="125" spans="1:4" ht="15">
      <c r="A125" s="17" t="s">
        <v>798</v>
      </c>
      <c r="B125" s="5" t="s">
        <v>444</v>
      </c>
      <c r="C125" s="171"/>
      <c r="D125" s="171"/>
    </row>
    <row r="126" spans="1:4" ht="15">
      <c r="A126" s="17" t="s">
        <v>799</v>
      </c>
      <c r="B126" s="5" t="s">
        <v>444</v>
      </c>
      <c r="C126" s="171"/>
      <c r="D126" s="171"/>
    </row>
    <row r="127" spans="1:4" ht="25.5">
      <c r="A127" s="9" t="s">
        <v>930</v>
      </c>
      <c r="B127" s="10" t="s">
        <v>444</v>
      </c>
      <c r="C127" s="171">
        <f>SUM(C117:C126)</f>
        <v>0</v>
      </c>
      <c r="D127" s="171">
        <f>SUM(D117:D126)</f>
        <v>0</v>
      </c>
    </row>
    <row r="128" spans="1:4" ht="15">
      <c r="A128" s="17" t="s">
        <v>796</v>
      </c>
      <c r="B128" s="5" t="s">
        <v>445</v>
      </c>
      <c r="C128" s="171"/>
      <c r="D128" s="171"/>
    </row>
    <row r="129" spans="1:4" ht="15">
      <c r="A129" s="17" t="s">
        <v>797</v>
      </c>
      <c r="B129" s="5" t="s">
        <v>445</v>
      </c>
      <c r="C129" s="171"/>
      <c r="D129" s="171"/>
    </row>
    <row r="130" spans="1:4" ht="15">
      <c r="A130" s="17" t="s">
        <v>805</v>
      </c>
      <c r="B130" s="5" t="s">
        <v>445</v>
      </c>
      <c r="C130" s="171"/>
      <c r="D130" s="171"/>
    </row>
    <row r="131" spans="1:4" ht="15">
      <c r="A131" s="5" t="s">
        <v>804</v>
      </c>
      <c r="B131" s="5" t="s">
        <v>445</v>
      </c>
      <c r="C131" s="171"/>
      <c r="D131" s="171"/>
    </row>
    <row r="132" spans="1:4" ht="15">
      <c r="A132" s="5" t="s">
        <v>803</v>
      </c>
      <c r="B132" s="5" t="s">
        <v>445</v>
      </c>
      <c r="C132" s="171"/>
      <c r="D132" s="171"/>
    </row>
    <row r="133" spans="1:4" ht="15">
      <c r="A133" s="5" t="s">
        <v>802</v>
      </c>
      <c r="B133" s="5" t="s">
        <v>445</v>
      </c>
      <c r="C133" s="171"/>
      <c r="D133" s="171"/>
    </row>
    <row r="134" spans="1:4" ht="15">
      <c r="A134" s="17" t="s">
        <v>801</v>
      </c>
      <c r="B134" s="5" t="s">
        <v>445</v>
      </c>
      <c r="C134" s="171"/>
      <c r="D134" s="171"/>
    </row>
    <row r="135" spans="1:4" ht="15">
      <c r="A135" s="17" t="s">
        <v>800</v>
      </c>
      <c r="B135" s="5" t="s">
        <v>445</v>
      </c>
      <c r="C135" s="171"/>
      <c r="D135" s="171"/>
    </row>
    <row r="136" spans="1:4" ht="15">
      <c r="A136" s="17" t="s">
        <v>798</v>
      </c>
      <c r="B136" s="5" t="s">
        <v>445</v>
      </c>
      <c r="C136" s="171"/>
      <c r="D136" s="171"/>
    </row>
    <row r="137" spans="1:4" ht="15">
      <c r="A137" s="17" t="s">
        <v>799</v>
      </c>
      <c r="B137" s="5" t="s">
        <v>445</v>
      </c>
      <c r="C137" s="171"/>
      <c r="D137" s="171"/>
    </row>
    <row r="138" spans="1:4" ht="25.5">
      <c r="A138" s="20" t="s">
        <v>931</v>
      </c>
      <c r="B138" s="10" t="s">
        <v>445</v>
      </c>
      <c r="C138" s="171">
        <f>SUM(C128:C137)</f>
        <v>0</v>
      </c>
      <c r="D138" s="171">
        <f>SUM(D128:D137)</f>
        <v>0</v>
      </c>
    </row>
    <row r="139" spans="1:4" ht="15">
      <c r="A139" s="17" t="s">
        <v>796</v>
      </c>
      <c r="B139" s="5" t="s">
        <v>916</v>
      </c>
      <c r="C139" s="171"/>
      <c r="D139" s="171"/>
    </row>
    <row r="140" spans="1:4" ht="15">
      <c r="A140" s="17" t="s">
        <v>797</v>
      </c>
      <c r="B140" s="5" t="s">
        <v>916</v>
      </c>
      <c r="C140" s="171"/>
      <c r="D140" s="171"/>
    </row>
    <row r="141" spans="1:4" ht="15">
      <c r="A141" s="17" t="s">
        <v>805</v>
      </c>
      <c r="B141" s="5" t="s">
        <v>916</v>
      </c>
      <c r="C141" s="171"/>
      <c r="D141" s="171"/>
    </row>
    <row r="142" spans="1:4" ht="15">
      <c r="A142" s="5" t="s">
        <v>804</v>
      </c>
      <c r="B142" s="5" t="s">
        <v>916</v>
      </c>
      <c r="C142" s="171"/>
      <c r="D142" s="171"/>
    </row>
    <row r="143" spans="1:4" ht="15">
      <c r="A143" s="5" t="s">
        <v>803</v>
      </c>
      <c r="B143" s="5" t="s">
        <v>916</v>
      </c>
      <c r="C143" s="171"/>
      <c r="D143" s="171"/>
    </row>
    <row r="144" spans="1:4" ht="15">
      <c r="A144" s="5" t="s">
        <v>802</v>
      </c>
      <c r="B144" s="5" t="s">
        <v>916</v>
      </c>
      <c r="C144" s="171"/>
      <c r="D144" s="171"/>
    </row>
    <row r="145" spans="1:4" ht="15">
      <c r="A145" s="17" t="s">
        <v>801</v>
      </c>
      <c r="B145" s="5" t="s">
        <v>916</v>
      </c>
      <c r="C145" s="171"/>
      <c r="D145" s="171"/>
    </row>
    <row r="146" spans="1:4" ht="15">
      <c r="A146" s="17" t="s">
        <v>800</v>
      </c>
      <c r="B146" s="5" t="s">
        <v>916</v>
      </c>
      <c r="C146" s="171"/>
      <c r="D146" s="171"/>
    </row>
    <row r="147" spans="1:4" ht="15">
      <c r="A147" s="17" t="s">
        <v>798</v>
      </c>
      <c r="B147" s="5" t="s">
        <v>916</v>
      </c>
      <c r="C147" s="171"/>
      <c r="D147" s="171"/>
    </row>
    <row r="148" spans="1:4" ht="15">
      <c r="A148" s="17" t="s">
        <v>799</v>
      </c>
      <c r="B148" s="5" t="s">
        <v>916</v>
      </c>
      <c r="C148" s="171"/>
      <c r="D148" s="171"/>
    </row>
    <row r="149" spans="1:4" ht="25.5">
      <c r="A149" s="20" t="s">
        <v>932</v>
      </c>
      <c r="B149" s="10" t="s">
        <v>916</v>
      </c>
      <c r="C149" s="171">
        <f>SUM(C139:C148)</f>
        <v>0</v>
      </c>
      <c r="D149" s="171">
        <f>SUM(D139:D148)</f>
        <v>0</v>
      </c>
    </row>
    <row r="150" spans="1:4" ht="15">
      <c r="A150" s="17" t="s">
        <v>796</v>
      </c>
      <c r="B150" s="5" t="s">
        <v>917</v>
      </c>
      <c r="C150" s="171"/>
      <c r="D150" s="171"/>
    </row>
    <row r="151" spans="1:4" ht="15">
      <c r="A151" s="17" t="s">
        <v>797</v>
      </c>
      <c r="B151" s="5" t="s">
        <v>917</v>
      </c>
      <c r="C151" s="171"/>
      <c r="D151" s="171"/>
    </row>
    <row r="152" spans="1:4" ht="15">
      <c r="A152" s="17" t="s">
        <v>805</v>
      </c>
      <c r="B152" s="5" t="s">
        <v>917</v>
      </c>
      <c r="C152" s="171"/>
      <c r="D152" s="171"/>
    </row>
    <row r="153" spans="1:4" ht="15">
      <c r="A153" s="5" t="s">
        <v>804</v>
      </c>
      <c r="B153" s="5" t="s">
        <v>917</v>
      </c>
      <c r="C153" s="171"/>
      <c r="D153" s="171"/>
    </row>
    <row r="154" spans="1:4" ht="15">
      <c r="A154" s="5" t="s">
        <v>803</v>
      </c>
      <c r="B154" s="5" t="s">
        <v>917</v>
      </c>
      <c r="C154" s="171"/>
      <c r="D154" s="171"/>
    </row>
    <row r="155" spans="1:4" ht="15">
      <c r="A155" s="5" t="s">
        <v>802</v>
      </c>
      <c r="B155" s="5" t="s">
        <v>917</v>
      </c>
      <c r="C155" s="171"/>
      <c r="D155" s="171"/>
    </row>
    <row r="156" spans="1:4" ht="15">
      <c r="A156" s="17" t="s">
        <v>801</v>
      </c>
      <c r="B156" s="5" t="s">
        <v>917</v>
      </c>
      <c r="C156" s="171"/>
      <c r="D156" s="171"/>
    </row>
    <row r="157" spans="1:4" ht="15">
      <c r="A157" s="17" t="s">
        <v>800</v>
      </c>
      <c r="B157" s="5" t="s">
        <v>917</v>
      </c>
      <c r="C157" s="171"/>
      <c r="D157" s="171"/>
    </row>
    <row r="158" spans="1:4" ht="15">
      <c r="A158" s="17" t="s">
        <v>798</v>
      </c>
      <c r="B158" s="5" t="s">
        <v>917</v>
      </c>
      <c r="C158" s="171"/>
      <c r="D158" s="171"/>
    </row>
    <row r="159" spans="1:4" ht="15">
      <c r="A159" s="17" t="s">
        <v>799</v>
      </c>
      <c r="B159" s="5" t="s">
        <v>917</v>
      </c>
      <c r="C159" s="171"/>
      <c r="D159" s="171"/>
    </row>
    <row r="160" spans="1:4" ht="15">
      <c r="A160" s="20" t="s">
        <v>933</v>
      </c>
      <c r="B160" s="10" t="s">
        <v>917</v>
      </c>
      <c r="C160" s="171">
        <f>SUM(C150:C159)</f>
        <v>0</v>
      </c>
      <c r="D160" s="171">
        <f>SUM(D150:D159)</f>
        <v>0</v>
      </c>
    </row>
    <row r="161" spans="1:4" ht="15">
      <c r="A161" s="17" t="s">
        <v>796</v>
      </c>
      <c r="B161" s="5" t="s">
        <v>448</v>
      </c>
      <c r="C161" s="171"/>
      <c r="D161" s="171"/>
    </row>
    <row r="162" spans="1:4" ht="15">
      <c r="A162" s="17" t="s">
        <v>797</v>
      </c>
      <c r="B162" s="5" t="s">
        <v>448</v>
      </c>
      <c r="C162" s="171"/>
      <c r="D162" s="171"/>
    </row>
    <row r="163" spans="1:4" ht="15">
      <c r="A163" s="17" t="s">
        <v>805</v>
      </c>
      <c r="B163" s="5" t="s">
        <v>448</v>
      </c>
      <c r="C163" s="171"/>
      <c r="D163" s="171"/>
    </row>
    <row r="164" spans="1:4" ht="15">
      <c r="A164" s="5" t="s">
        <v>804</v>
      </c>
      <c r="B164" s="5" t="s">
        <v>448</v>
      </c>
      <c r="C164" s="171"/>
      <c r="D164" s="171"/>
    </row>
    <row r="165" spans="1:4" ht="15">
      <c r="A165" s="5" t="s">
        <v>803</v>
      </c>
      <c r="B165" s="5" t="s">
        <v>448</v>
      </c>
      <c r="C165" s="171"/>
      <c r="D165" s="171"/>
    </row>
    <row r="166" spans="1:4" ht="15">
      <c r="A166" s="5" t="s">
        <v>802</v>
      </c>
      <c r="B166" s="5" t="s">
        <v>448</v>
      </c>
      <c r="C166" s="171"/>
      <c r="D166" s="171"/>
    </row>
    <row r="167" spans="1:4" ht="15">
      <c r="A167" s="17" t="s">
        <v>801</v>
      </c>
      <c r="B167" s="5" t="s">
        <v>448</v>
      </c>
      <c r="C167" s="171"/>
      <c r="D167" s="171"/>
    </row>
    <row r="168" spans="1:4" ht="15">
      <c r="A168" s="17" t="s">
        <v>806</v>
      </c>
      <c r="B168" s="5" t="s">
        <v>448</v>
      </c>
      <c r="C168" s="171"/>
      <c r="D168" s="171"/>
    </row>
    <row r="169" spans="1:4" ht="15">
      <c r="A169" s="17" t="s">
        <v>798</v>
      </c>
      <c r="B169" s="5" t="s">
        <v>448</v>
      </c>
      <c r="C169" s="171"/>
      <c r="D169" s="171"/>
    </row>
    <row r="170" spans="1:4" ht="15">
      <c r="A170" s="17" t="s">
        <v>799</v>
      </c>
      <c r="B170" s="5" t="s">
        <v>448</v>
      </c>
      <c r="C170" s="171"/>
      <c r="D170" s="171"/>
    </row>
    <row r="171" spans="1:4" ht="25.5">
      <c r="A171" s="9" t="s">
        <v>934</v>
      </c>
      <c r="B171" s="10" t="s">
        <v>448</v>
      </c>
      <c r="C171" s="171">
        <f>SUM(C161:C170)</f>
        <v>0</v>
      </c>
      <c r="D171" s="171">
        <f>SUM(D161:D170)</f>
        <v>0</v>
      </c>
    </row>
    <row r="172" spans="1:4" ht="15">
      <c r="A172" s="17" t="s">
        <v>796</v>
      </c>
      <c r="B172" s="5" t="s">
        <v>449</v>
      </c>
      <c r="C172" s="171"/>
      <c r="D172" s="171"/>
    </row>
    <row r="173" spans="1:4" ht="15">
      <c r="A173" s="17" t="s">
        <v>797</v>
      </c>
      <c r="B173" s="5" t="s">
        <v>449</v>
      </c>
      <c r="C173" s="171"/>
      <c r="D173" s="171"/>
    </row>
    <row r="174" spans="1:4" ht="15">
      <c r="A174" s="17" t="s">
        <v>805</v>
      </c>
      <c r="B174" s="5" t="s">
        <v>449</v>
      </c>
      <c r="C174" s="171"/>
      <c r="D174" s="171"/>
    </row>
    <row r="175" spans="1:4" ht="15">
      <c r="A175" s="5" t="s">
        <v>804</v>
      </c>
      <c r="B175" s="5" t="s">
        <v>449</v>
      </c>
      <c r="C175" s="171"/>
      <c r="D175" s="171"/>
    </row>
    <row r="176" spans="1:4" ht="15">
      <c r="A176" s="5" t="s">
        <v>803</v>
      </c>
      <c r="B176" s="5" t="s">
        <v>449</v>
      </c>
      <c r="C176" s="171"/>
      <c r="D176" s="171"/>
    </row>
    <row r="177" spans="1:4" ht="15">
      <c r="A177" s="5" t="s">
        <v>802</v>
      </c>
      <c r="B177" s="5" t="s">
        <v>449</v>
      </c>
      <c r="C177" s="171"/>
      <c r="D177" s="171"/>
    </row>
    <row r="178" spans="1:4" ht="15">
      <c r="A178" s="17" t="s">
        <v>801</v>
      </c>
      <c r="B178" s="5" t="s">
        <v>449</v>
      </c>
      <c r="C178" s="171"/>
      <c r="D178" s="171"/>
    </row>
    <row r="179" spans="1:4" ht="15">
      <c r="A179" s="17" t="s">
        <v>806</v>
      </c>
      <c r="B179" s="5" t="s">
        <v>449</v>
      </c>
      <c r="C179" s="171"/>
      <c r="D179" s="171"/>
    </row>
    <row r="180" spans="1:4" ht="15">
      <c r="A180" s="17" t="s">
        <v>798</v>
      </c>
      <c r="B180" s="5" t="s">
        <v>449</v>
      </c>
      <c r="C180" s="171"/>
      <c r="D180" s="171"/>
    </row>
    <row r="181" spans="1:4" ht="15">
      <c r="A181" s="17" t="s">
        <v>799</v>
      </c>
      <c r="B181" s="5" t="s">
        <v>449</v>
      </c>
      <c r="C181" s="171"/>
      <c r="D181" s="171"/>
    </row>
    <row r="182" spans="1:4" ht="25.5">
      <c r="A182" s="9" t="s">
        <v>722</v>
      </c>
      <c r="B182" s="10" t="s">
        <v>449</v>
      </c>
      <c r="C182" s="171">
        <f>SUM(C172:C181)</f>
        <v>0</v>
      </c>
      <c r="D182" s="171">
        <f>SUM(D172:D181)</f>
        <v>0</v>
      </c>
    </row>
    <row r="183" spans="1:4" ht="15">
      <c r="A183" s="17" t="s">
        <v>796</v>
      </c>
      <c r="B183" s="5" t="s">
        <v>450</v>
      </c>
      <c r="C183" s="171"/>
      <c r="D183" s="171"/>
    </row>
    <row r="184" spans="1:4" ht="15">
      <c r="A184" s="17" t="s">
        <v>797</v>
      </c>
      <c r="B184" s="5" t="s">
        <v>450</v>
      </c>
      <c r="C184" s="171"/>
      <c r="D184" s="171"/>
    </row>
    <row r="185" spans="1:4" ht="15">
      <c r="A185" s="17" t="s">
        <v>805</v>
      </c>
      <c r="B185" s="5" t="s">
        <v>450</v>
      </c>
      <c r="C185" s="171"/>
      <c r="D185" s="171"/>
    </row>
    <row r="186" spans="1:4" ht="15">
      <c r="A186" s="5" t="s">
        <v>804</v>
      </c>
      <c r="B186" s="5" t="s">
        <v>450</v>
      </c>
      <c r="C186" s="171"/>
      <c r="D186" s="171"/>
    </row>
    <row r="187" spans="1:4" ht="15">
      <c r="A187" s="5" t="s">
        <v>803</v>
      </c>
      <c r="B187" s="5" t="s">
        <v>450</v>
      </c>
      <c r="C187" s="171"/>
      <c r="D187" s="171"/>
    </row>
    <row r="188" spans="1:4" ht="15">
      <c r="A188" s="5" t="s">
        <v>802</v>
      </c>
      <c r="B188" s="5" t="s">
        <v>450</v>
      </c>
      <c r="C188" s="171"/>
      <c r="D188" s="171"/>
    </row>
    <row r="189" spans="1:4" ht="15">
      <c r="A189" s="17" t="s">
        <v>801</v>
      </c>
      <c r="B189" s="5" t="s">
        <v>450</v>
      </c>
      <c r="C189" s="171"/>
      <c r="D189" s="171"/>
    </row>
    <row r="190" spans="1:4" ht="15">
      <c r="A190" s="17" t="s">
        <v>800</v>
      </c>
      <c r="B190" s="5" t="s">
        <v>450</v>
      </c>
      <c r="C190" s="171"/>
      <c r="D190" s="171"/>
    </row>
    <row r="191" spans="1:4" ht="15">
      <c r="A191" s="17" t="s">
        <v>798</v>
      </c>
      <c r="B191" s="5" t="s">
        <v>450</v>
      </c>
      <c r="C191" s="171"/>
      <c r="D191" s="171"/>
    </row>
    <row r="192" spans="1:4" ht="15">
      <c r="A192" s="17" t="s">
        <v>799</v>
      </c>
      <c r="B192" s="5" t="s">
        <v>450</v>
      </c>
      <c r="C192" s="171"/>
      <c r="D192" s="171"/>
    </row>
    <row r="193" spans="1:4" ht="25.5">
      <c r="A193" s="9" t="s">
        <v>935</v>
      </c>
      <c r="B193" s="10" t="s">
        <v>450</v>
      </c>
      <c r="C193" s="171">
        <f>SUM(C183:C192)</f>
        <v>0</v>
      </c>
      <c r="D193" s="171">
        <f>SUM(D183:D192)</f>
        <v>0</v>
      </c>
    </row>
    <row r="194" spans="1:4" ht="15">
      <c r="A194" s="17" t="s">
        <v>796</v>
      </c>
      <c r="B194" s="5" t="s">
        <v>863</v>
      </c>
      <c r="C194" s="171"/>
      <c r="D194" s="171"/>
    </row>
    <row r="195" spans="1:4" ht="15">
      <c r="A195" s="17" t="s">
        <v>797</v>
      </c>
      <c r="B195" s="5" t="s">
        <v>863</v>
      </c>
      <c r="C195" s="171"/>
      <c r="D195" s="171"/>
    </row>
    <row r="196" spans="1:4" ht="15">
      <c r="A196" s="17" t="s">
        <v>805</v>
      </c>
      <c r="B196" s="5" t="s">
        <v>863</v>
      </c>
      <c r="C196" s="171"/>
      <c r="D196" s="171"/>
    </row>
    <row r="197" spans="1:4" ht="15">
      <c r="A197" s="5" t="s">
        <v>804</v>
      </c>
      <c r="B197" s="5" t="s">
        <v>863</v>
      </c>
      <c r="C197" s="171"/>
      <c r="D197" s="171"/>
    </row>
    <row r="198" spans="1:4" ht="15">
      <c r="A198" s="5" t="s">
        <v>803</v>
      </c>
      <c r="B198" s="5" t="s">
        <v>863</v>
      </c>
      <c r="C198" s="171"/>
      <c r="D198" s="171"/>
    </row>
    <row r="199" spans="1:4" ht="15">
      <c r="A199" s="5" t="s">
        <v>802</v>
      </c>
      <c r="B199" s="5" t="s">
        <v>863</v>
      </c>
      <c r="C199" s="171"/>
      <c r="D199" s="171"/>
    </row>
    <row r="200" spans="1:4" ht="15">
      <c r="A200" s="17" t="s">
        <v>801</v>
      </c>
      <c r="B200" s="5" t="s">
        <v>863</v>
      </c>
      <c r="C200" s="171"/>
      <c r="D200" s="171"/>
    </row>
    <row r="201" spans="1:4" ht="15">
      <c r="A201" s="17" t="s">
        <v>800</v>
      </c>
      <c r="B201" s="5" t="s">
        <v>863</v>
      </c>
      <c r="C201" s="171"/>
      <c r="D201" s="171"/>
    </row>
    <row r="202" spans="1:4" ht="15">
      <c r="A202" s="17" t="s">
        <v>798</v>
      </c>
      <c r="B202" s="5" t="s">
        <v>863</v>
      </c>
      <c r="C202" s="171"/>
      <c r="D202" s="171"/>
    </row>
    <row r="203" spans="1:4" ht="15">
      <c r="A203" s="17" t="s">
        <v>799</v>
      </c>
      <c r="B203" s="5" t="s">
        <v>863</v>
      </c>
      <c r="C203" s="171"/>
      <c r="D203" s="171"/>
    </row>
    <row r="204" spans="1:4" ht="25.5">
      <c r="A204" s="9" t="s">
        <v>722</v>
      </c>
      <c r="B204" s="10" t="s">
        <v>863</v>
      </c>
      <c r="C204" s="171">
        <f>SUM(C194:C203)</f>
        <v>0</v>
      </c>
      <c r="D204" s="171">
        <f>SUM(D194:D203)</f>
        <v>0</v>
      </c>
    </row>
    <row r="205" spans="1:4" ht="15">
      <c r="A205" s="17" t="s">
        <v>796</v>
      </c>
      <c r="B205" s="5" t="s">
        <v>865</v>
      </c>
      <c r="C205" s="171"/>
      <c r="D205" s="171"/>
    </row>
    <row r="206" spans="1:4" ht="15">
      <c r="A206" s="17" t="s">
        <v>797</v>
      </c>
      <c r="B206" s="5" t="s">
        <v>865</v>
      </c>
      <c r="C206" s="171"/>
      <c r="D206" s="171"/>
    </row>
    <row r="207" spans="1:4" ht="15">
      <c r="A207" s="17" t="s">
        <v>805</v>
      </c>
      <c r="B207" s="5" t="s">
        <v>865</v>
      </c>
      <c r="C207" s="171"/>
      <c r="D207" s="171"/>
    </row>
    <row r="208" spans="1:4" ht="15">
      <c r="A208" s="5" t="s">
        <v>804</v>
      </c>
      <c r="B208" s="5" t="s">
        <v>865</v>
      </c>
      <c r="C208" s="171"/>
      <c r="D208" s="171"/>
    </row>
    <row r="209" spans="1:4" ht="15">
      <c r="A209" s="5" t="s">
        <v>803</v>
      </c>
      <c r="B209" s="5" t="s">
        <v>865</v>
      </c>
      <c r="C209" s="171"/>
      <c r="D209" s="171"/>
    </row>
    <row r="210" spans="1:4" ht="15">
      <c r="A210" s="5" t="s">
        <v>802</v>
      </c>
      <c r="B210" s="5" t="s">
        <v>865</v>
      </c>
      <c r="C210" s="171"/>
      <c r="D210" s="171"/>
    </row>
    <row r="211" spans="1:4" ht="15">
      <c r="A211" s="17" t="s">
        <v>801</v>
      </c>
      <c r="B211" s="5" t="s">
        <v>865</v>
      </c>
      <c r="C211" s="171"/>
      <c r="D211" s="171"/>
    </row>
    <row r="212" spans="1:4" ht="15">
      <c r="A212" s="17" t="s">
        <v>800</v>
      </c>
      <c r="B212" s="5" t="s">
        <v>865</v>
      </c>
      <c r="C212" s="171"/>
      <c r="D212" s="171"/>
    </row>
    <row r="213" spans="1:4" ht="15">
      <c r="A213" s="17" t="s">
        <v>798</v>
      </c>
      <c r="B213" s="5" t="s">
        <v>865</v>
      </c>
      <c r="C213" s="171"/>
      <c r="D213" s="171"/>
    </row>
    <row r="214" spans="1:4" ht="15">
      <c r="A214" s="17" t="s">
        <v>799</v>
      </c>
      <c r="B214" s="5" t="s">
        <v>865</v>
      </c>
      <c r="C214" s="171"/>
      <c r="D214" s="171"/>
    </row>
    <row r="215" spans="1:4" ht="15">
      <c r="A215" s="9" t="s">
        <v>655</v>
      </c>
      <c r="B215" s="10" t="s">
        <v>865</v>
      </c>
      <c r="C215" s="171">
        <f>SUM(C205:C214)</f>
        <v>0</v>
      </c>
      <c r="D215" s="171">
        <f>SUM(D205:D214)</f>
        <v>0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81" r:id="rId1"/>
  <headerFooter>
    <oddHeader>&amp;C&amp;"Bookman Old Style,Normál"&amp;9 8. melléklet a 6/2020. (VII.3.) önkormányzati rendelethez</oddHeader>
    <oddFooter>&amp;C - 8 -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33"/>
  <sheetViews>
    <sheetView view="pageLayout" workbookViewId="0" topLeftCell="A1">
      <selection activeCell="C3" sqref="B3:C3"/>
    </sheetView>
  </sheetViews>
  <sheetFormatPr defaultColWidth="9.140625" defaultRowHeight="15"/>
  <cols>
    <col min="1" max="1" width="65.00390625" style="0" customWidth="1"/>
    <col min="3" max="4" width="16.8515625" style="163" customWidth="1"/>
  </cols>
  <sheetData>
    <row r="1" spans="1:4" ht="24" customHeight="1">
      <c r="A1" s="342" t="s">
        <v>950</v>
      </c>
      <c r="B1" s="343"/>
      <c r="C1" s="343"/>
      <c r="D1" s="267"/>
    </row>
    <row r="2" spans="1:4" ht="26.25" customHeight="1">
      <c r="A2" s="345" t="s">
        <v>845</v>
      </c>
      <c r="B2" s="343"/>
      <c r="C2" s="343"/>
      <c r="D2" s="267"/>
    </row>
    <row r="4" spans="1:4" ht="25.5">
      <c r="A4" s="53" t="s">
        <v>819</v>
      </c>
      <c r="B4" s="3" t="s">
        <v>142</v>
      </c>
      <c r="C4" s="246" t="s">
        <v>61</v>
      </c>
      <c r="D4" s="280" t="s">
        <v>963</v>
      </c>
    </row>
    <row r="5" spans="1:4" ht="15">
      <c r="A5" s="5" t="s">
        <v>690</v>
      </c>
      <c r="B5" s="5" t="s">
        <v>369</v>
      </c>
      <c r="C5" s="171"/>
      <c r="D5" s="171"/>
    </row>
    <row r="6" spans="1:4" ht="15">
      <c r="A6" s="5" t="s">
        <v>691</v>
      </c>
      <c r="B6" s="5" t="s">
        <v>369</v>
      </c>
      <c r="C6" s="171"/>
      <c r="D6" s="171"/>
    </row>
    <row r="7" spans="1:4" ht="15">
      <c r="A7" s="5" t="s">
        <v>692</v>
      </c>
      <c r="B7" s="5" t="s">
        <v>369</v>
      </c>
      <c r="C7" s="171">
        <v>1382000</v>
      </c>
      <c r="D7" s="171">
        <v>1382000</v>
      </c>
    </row>
    <row r="8" spans="1:4" ht="15">
      <c r="A8" s="5" t="s">
        <v>693</v>
      </c>
      <c r="B8" s="5" t="s">
        <v>369</v>
      </c>
      <c r="C8" s="171"/>
      <c r="D8" s="171"/>
    </row>
    <row r="9" spans="1:4" ht="15">
      <c r="A9" s="9" t="s">
        <v>637</v>
      </c>
      <c r="B9" s="10" t="s">
        <v>369</v>
      </c>
      <c r="C9" s="171">
        <f>SUM(C5:C8)</f>
        <v>1382000</v>
      </c>
      <c r="D9" s="171">
        <f>SUM(D5:D8)</f>
        <v>1382000</v>
      </c>
    </row>
    <row r="10" spans="1:4" ht="15">
      <c r="A10" s="5" t="s">
        <v>638</v>
      </c>
      <c r="B10" s="6" t="s">
        <v>370</v>
      </c>
      <c r="C10" s="171">
        <v>4500000</v>
      </c>
      <c r="D10" s="171">
        <v>5339151</v>
      </c>
    </row>
    <row r="11" spans="1:4" ht="27">
      <c r="A11" s="218" t="s">
        <v>371</v>
      </c>
      <c r="B11" s="218" t="s">
        <v>370</v>
      </c>
      <c r="C11" s="248"/>
      <c r="D11" s="248"/>
    </row>
    <row r="12" spans="1:4" ht="27">
      <c r="A12" s="218" t="s">
        <v>372</v>
      </c>
      <c r="B12" s="218" t="s">
        <v>370</v>
      </c>
      <c r="C12" s="248">
        <v>0</v>
      </c>
      <c r="D12" s="248">
        <v>0</v>
      </c>
    </row>
    <row r="13" spans="1:4" ht="15">
      <c r="A13" s="5" t="s">
        <v>640</v>
      </c>
      <c r="B13" s="6" t="s">
        <v>376</v>
      </c>
      <c r="C13" s="171">
        <v>2275000</v>
      </c>
      <c r="D13" s="171">
        <v>2275000</v>
      </c>
    </row>
    <row r="14" spans="1:4" ht="27">
      <c r="A14" s="218" t="s">
        <v>377</v>
      </c>
      <c r="B14" s="218" t="s">
        <v>376</v>
      </c>
      <c r="C14" s="248">
        <v>3412500</v>
      </c>
      <c r="D14" s="248">
        <v>3412500</v>
      </c>
    </row>
    <row r="15" spans="1:4" ht="27">
      <c r="A15" s="218" t="s">
        <v>378</v>
      </c>
      <c r="B15" s="218" t="s">
        <v>376</v>
      </c>
      <c r="C15" s="248">
        <v>2275000</v>
      </c>
      <c r="D15" s="248">
        <v>2275000</v>
      </c>
    </row>
    <row r="16" spans="1:4" ht="15">
      <c r="A16" s="218" t="s">
        <v>379</v>
      </c>
      <c r="B16" s="218" t="s">
        <v>376</v>
      </c>
      <c r="C16" s="248"/>
      <c r="D16" s="248"/>
    </row>
    <row r="17" spans="1:4" ht="15">
      <c r="A17" s="218" t="s">
        <v>380</v>
      </c>
      <c r="B17" s="218" t="s">
        <v>376</v>
      </c>
      <c r="C17" s="248"/>
      <c r="D17" s="248"/>
    </row>
    <row r="18" spans="1:4" ht="15">
      <c r="A18" s="5" t="s">
        <v>698</v>
      </c>
      <c r="B18" s="6" t="s">
        <v>381</v>
      </c>
      <c r="C18" s="171"/>
      <c r="D18" s="171"/>
    </row>
    <row r="19" spans="1:4" ht="15">
      <c r="A19" s="218" t="s">
        <v>389</v>
      </c>
      <c r="B19" s="218" t="s">
        <v>381</v>
      </c>
      <c r="C19" s="248"/>
      <c r="D19" s="248"/>
    </row>
    <row r="20" spans="1:4" ht="15">
      <c r="A20" s="218" t="s">
        <v>390</v>
      </c>
      <c r="B20" s="218" t="s">
        <v>381</v>
      </c>
      <c r="C20" s="248"/>
      <c r="D20" s="248"/>
    </row>
    <row r="21" spans="1:4" ht="15">
      <c r="A21" s="9" t="s">
        <v>670</v>
      </c>
      <c r="B21" s="10" t="s">
        <v>397</v>
      </c>
      <c r="C21" s="171">
        <f>C18+C13+C10</f>
        <v>6775000</v>
      </c>
      <c r="D21" s="171">
        <f>D18+D13+D10</f>
        <v>7614151</v>
      </c>
    </row>
    <row r="22" spans="1:4" s="239" customFormat="1" ht="15">
      <c r="A22" s="5" t="s">
        <v>844</v>
      </c>
      <c r="B22" s="6" t="s">
        <v>398</v>
      </c>
      <c r="C22" s="249">
        <v>702500</v>
      </c>
      <c r="D22" s="249">
        <v>702500</v>
      </c>
    </row>
    <row r="23" spans="1:4" ht="15">
      <c r="A23" s="5" t="s">
        <v>699</v>
      </c>
      <c r="B23" s="5" t="s">
        <v>398</v>
      </c>
      <c r="C23" s="171"/>
      <c r="D23" s="171"/>
    </row>
    <row r="24" spans="1:4" ht="15">
      <c r="A24" s="5" t="s">
        <v>701</v>
      </c>
      <c r="B24" s="5" t="s">
        <v>398</v>
      </c>
      <c r="C24" s="171"/>
      <c r="D24" s="171"/>
    </row>
    <row r="25" spans="1:4" ht="15">
      <c r="A25" s="5" t="s">
        <v>702</v>
      </c>
      <c r="B25" s="5" t="s">
        <v>398</v>
      </c>
      <c r="C25" s="171"/>
      <c r="D25" s="171"/>
    </row>
    <row r="26" spans="1:4" ht="15">
      <c r="A26" s="5" t="s">
        <v>703</v>
      </c>
      <c r="B26" s="5" t="s">
        <v>398</v>
      </c>
      <c r="C26" s="171"/>
      <c r="D26" s="171"/>
    </row>
    <row r="27" spans="1:4" ht="15">
      <c r="A27" s="5" t="s">
        <v>705</v>
      </c>
      <c r="B27" s="5" t="s">
        <v>398</v>
      </c>
      <c r="C27" s="171"/>
      <c r="D27" s="171"/>
    </row>
    <row r="28" spans="1:4" ht="15">
      <c r="A28" s="5" t="s">
        <v>706</v>
      </c>
      <c r="B28" s="5" t="s">
        <v>398</v>
      </c>
      <c r="C28" s="171"/>
      <c r="D28" s="171"/>
    </row>
    <row r="29" spans="1:4" ht="15">
      <c r="A29" s="5" t="s">
        <v>707</v>
      </c>
      <c r="B29" s="5" t="s">
        <v>398</v>
      </c>
      <c r="C29" s="171"/>
      <c r="D29" s="171"/>
    </row>
    <row r="30" spans="1:4" ht="15">
      <c r="A30" s="5" t="s">
        <v>708</v>
      </c>
      <c r="B30" s="5" t="s">
        <v>398</v>
      </c>
      <c r="C30" s="171"/>
      <c r="D30" s="171"/>
    </row>
    <row r="31" spans="1:4" ht="45">
      <c r="A31" s="5" t="s">
        <v>709</v>
      </c>
      <c r="B31" s="5" t="s">
        <v>398</v>
      </c>
      <c r="C31" s="171"/>
      <c r="D31" s="171"/>
    </row>
    <row r="32" spans="1:4" ht="15">
      <c r="A32" s="5" t="s">
        <v>710</v>
      </c>
      <c r="B32" s="5" t="s">
        <v>398</v>
      </c>
      <c r="C32" s="171"/>
      <c r="D32" s="171"/>
    </row>
    <row r="33" spans="1:4" ht="15">
      <c r="A33" s="9" t="s">
        <v>642</v>
      </c>
      <c r="B33" s="10" t="s">
        <v>398</v>
      </c>
      <c r="C33" s="171">
        <f>SUM(C22:C32)</f>
        <v>702500</v>
      </c>
      <c r="D33" s="171">
        <f>SUM(D22:D32)</f>
        <v>702500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80" r:id="rId1"/>
  <headerFooter>
    <oddHeader>&amp;C&amp;"Bookman Old Style,Normál"&amp;9 9. melléklet a 6/2020. (VII.3.) önkormányzati rendelethez</oddHeader>
    <oddFooter>&amp;C- 9 -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181"/>
  <sheetViews>
    <sheetView view="pageLayout" workbookViewId="0" topLeftCell="A1">
      <selection activeCell="D6" sqref="D6"/>
    </sheetView>
  </sheetViews>
  <sheetFormatPr defaultColWidth="9.140625" defaultRowHeight="15"/>
  <cols>
    <col min="1" max="1" width="92.00390625" style="0" customWidth="1"/>
    <col min="3" max="3" width="15.7109375" style="163" bestFit="1" customWidth="1"/>
    <col min="4" max="4" width="14.140625" style="163" customWidth="1"/>
    <col min="5" max="5" width="14.28125" style="163" customWidth="1"/>
    <col min="6" max="6" width="15.7109375" style="163" bestFit="1" customWidth="1"/>
    <col min="7" max="8" width="14.28125" style="163" customWidth="1"/>
    <col min="9" max="9" width="15.7109375" style="176" bestFit="1" customWidth="1"/>
  </cols>
  <sheetData>
    <row r="1" spans="1:9" ht="21" customHeight="1">
      <c r="A1" s="342" t="s">
        <v>950</v>
      </c>
      <c r="B1" s="343"/>
      <c r="C1" s="343"/>
      <c r="D1" s="343"/>
      <c r="E1" s="343"/>
      <c r="F1" s="343"/>
      <c r="G1" s="343"/>
      <c r="H1" s="343"/>
      <c r="I1" s="344"/>
    </row>
    <row r="2" spans="1:9" ht="18.75" customHeight="1">
      <c r="A2" s="345" t="s">
        <v>837</v>
      </c>
      <c r="B2" s="343"/>
      <c r="C2" s="343"/>
      <c r="D2" s="343"/>
      <c r="E2" s="343"/>
      <c r="F2" s="343"/>
      <c r="G2" s="343"/>
      <c r="H2" s="343"/>
      <c r="I2" s="344"/>
    </row>
    <row r="3" ht="18">
      <c r="A3" s="62"/>
    </row>
    <row r="4" spans="1:9" ht="15">
      <c r="A4" s="4" t="s">
        <v>1</v>
      </c>
      <c r="C4" s="163" t="s">
        <v>958</v>
      </c>
      <c r="F4" s="163" t="s">
        <v>959</v>
      </c>
      <c r="I4" s="176" t="s">
        <v>1612</v>
      </c>
    </row>
    <row r="5" spans="1:9" ht="30">
      <c r="A5" s="2" t="s">
        <v>141</v>
      </c>
      <c r="B5" s="3" t="s">
        <v>142</v>
      </c>
      <c r="C5" s="168" t="s">
        <v>762</v>
      </c>
      <c r="D5" s="168" t="s">
        <v>763</v>
      </c>
      <c r="E5" s="168" t="s">
        <v>95</v>
      </c>
      <c r="F5" s="168" t="s">
        <v>762</v>
      </c>
      <c r="G5" s="168" t="s">
        <v>763</v>
      </c>
      <c r="H5" s="168" t="s">
        <v>95</v>
      </c>
      <c r="I5" s="177" t="s">
        <v>58</v>
      </c>
    </row>
    <row r="6" spans="1:9" ht="15">
      <c r="A6" s="38" t="s">
        <v>143</v>
      </c>
      <c r="B6" s="39" t="s">
        <v>144</v>
      </c>
      <c r="C6" s="170">
        <v>5416500</v>
      </c>
      <c r="D6" s="170"/>
      <c r="E6" s="170"/>
      <c r="F6" s="170">
        <v>8215073</v>
      </c>
      <c r="G6" s="170"/>
      <c r="H6" s="170"/>
      <c r="I6" s="178">
        <f>SUM(F6:H6)</f>
        <v>8215073</v>
      </c>
    </row>
    <row r="7" spans="1:9" ht="15">
      <c r="A7" s="38" t="s">
        <v>145</v>
      </c>
      <c r="B7" s="40" t="s">
        <v>146</v>
      </c>
      <c r="C7" s="170"/>
      <c r="D7" s="170"/>
      <c r="E7" s="170"/>
      <c r="F7" s="170"/>
      <c r="G7" s="170"/>
      <c r="H7" s="170"/>
      <c r="I7" s="178">
        <f aca="true" t="shared" si="0" ref="I7:I70">SUM(F7:H7)</f>
        <v>0</v>
      </c>
    </row>
    <row r="8" spans="1:9" ht="15">
      <c r="A8" s="38" t="s">
        <v>147</v>
      </c>
      <c r="B8" s="40" t="s">
        <v>148</v>
      </c>
      <c r="C8" s="170"/>
      <c r="D8" s="170"/>
      <c r="E8" s="170"/>
      <c r="F8" s="170"/>
      <c r="G8" s="170"/>
      <c r="H8" s="170"/>
      <c r="I8" s="178">
        <f t="shared" si="0"/>
        <v>0</v>
      </c>
    </row>
    <row r="9" spans="1:9" ht="15">
      <c r="A9" s="41" t="s">
        <v>149</v>
      </c>
      <c r="B9" s="40" t="s">
        <v>150</v>
      </c>
      <c r="C9" s="170"/>
      <c r="D9" s="170"/>
      <c r="E9" s="170"/>
      <c r="F9" s="170"/>
      <c r="G9" s="170"/>
      <c r="H9" s="170"/>
      <c r="I9" s="178">
        <f t="shared" si="0"/>
        <v>0</v>
      </c>
    </row>
    <row r="10" spans="1:9" ht="15">
      <c r="A10" s="41" t="s">
        <v>151</v>
      </c>
      <c r="B10" s="40" t="s">
        <v>152</v>
      </c>
      <c r="C10" s="170"/>
      <c r="D10" s="170"/>
      <c r="E10" s="170"/>
      <c r="F10" s="170"/>
      <c r="G10" s="170"/>
      <c r="H10" s="170"/>
      <c r="I10" s="178">
        <f t="shared" si="0"/>
        <v>0</v>
      </c>
    </row>
    <row r="11" spans="1:9" ht="15">
      <c r="A11" s="41" t="s">
        <v>153</v>
      </c>
      <c r="B11" s="40" t="s">
        <v>154</v>
      </c>
      <c r="C11" s="170"/>
      <c r="D11" s="170"/>
      <c r="E11" s="170"/>
      <c r="F11" s="170"/>
      <c r="G11" s="170"/>
      <c r="H11" s="170"/>
      <c r="I11" s="178">
        <f t="shared" si="0"/>
        <v>0</v>
      </c>
    </row>
    <row r="12" spans="1:9" ht="15">
      <c r="A12" s="41" t="s">
        <v>155</v>
      </c>
      <c r="B12" s="40" t="s">
        <v>156</v>
      </c>
      <c r="C12" s="170">
        <v>200000</v>
      </c>
      <c r="D12" s="170"/>
      <c r="E12" s="170"/>
      <c r="F12" s="170">
        <v>200000</v>
      </c>
      <c r="G12" s="170"/>
      <c r="H12" s="170"/>
      <c r="I12" s="178">
        <f t="shared" si="0"/>
        <v>200000</v>
      </c>
    </row>
    <row r="13" spans="1:9" ht="15">
      <c r="A13" s="41" t="s">
        <v>157</v>
      </c>
      <c r="B13" s="40" t="s">
        <v>158</v>
      </c>
      <c r="C13" s="170"/>
      <c r="D13" s="170"/>
      <c r="E13" s="170"/>
      <c r="F13" s="170"/>
      <c r="G13" s="170"/>
      <c r="H13" s="170"/>
      <c r="I13" s="178">
        <f t="shared" si="0"/>
        <v>0</v>
      </c>
    </row>
    <row r="14" spans="1:9" ht="15">
      <c r="A14" s="5" t="s">
        <v>159</v>
      </c>
      <c r="B14" s="40" t="s">
        <v>160</v>
      </c>
      <c r="C14" s="170">
        <v>41000</v>
      </c>
      <c r="D14" s="170"/>
      <c r="E14" s="170"/>
      <c r="F14" s="170">
        <v>41000</v>
      </c>
      <c r="G14" s="170"/>
      <c r="H14" s="170"/>
      <c r="I14" s="178">
        <f t="shared" si="0"/>
        <v>41000</v>
      </c>
    </row>
    <row r="15" spans="1:9" ht="15">
      <c r="A15" s="5" t="s">
        <v>161</v>
      </c>
      <c r="B15" s="40" t="s">
        <v>162</v>
      </c>
      <c r="C15" s="170">
        <v>24000</v>
      </c>
      <c r="D15" s="170"/>
      <c r="E15" s="170"/>
      <c r="F15" s="170">
        <v>24000</v>
      </c>
      <c r="G15" s="170"/>
      <c r="H15" s="170"/>
      <c r="I15" s="178">
        <f t="shared" si="0"/>
        <v>24000</v>
      </c>
    </row>
    <row r="16" spans="1:9" ht="15">
      <c r="A16" s="5" t="s">
        <v>163</v>
      </c>
      <c r="B16" s="40" t="s">
        <v>164</v>
      </c>
      <c r="C16" s="170"/>
      <c r="D16" s="170"/>
      <c r="E16" s="170"/>
      <c r="F16" s="170"/>
      <c r="G16" s="170"/>
      <c r="H16" s="170"/>
      <c r="I16" s="178">
        <f t="shared" si="0"/>
        <v>0</v>
      </c>
    </row>
    <row r="17" spans="1:9" ht="15">
      <c r="A17" s="5" t="s">
        <v>165</v>
      </c>
      <c r="B17" s="40" t="s">
        <v>166</v>
      </c>
      <c r="C17" s="170"/>
      <c r="D17" s="170"/>
      <c r="E17" s="170"/>
      <c r="F17" s="170"/>
      <c r="G17" s="170"/>
      <c r="H17" s="170"/>
      <c r="I17" s="178">
        <f t="shared" si="0"/>
        <v>0</v>
      </c>
    </row>
    <row r="18" spans="1:9" ht="15">
      <c r="A18" s="5" t="s">
        <v>593</v>
      </c>
      <c r="B18" s="40" t="s">
        <v>167</v>
      </c>
      <c r="C18" s="170"/>
      <c r="D18" s="170"/>
      <c r="E18" s="170"/>
      <c r="F18" s="170">
        <v>124856</v>
      </c>
      <c r="G18" s="170"/>
      <c r="H18" s="170"/>
      <c r="I18" s="178">
        <f t="shared" si="0"/>
        <v>124856</v>
      </c>
    </row>
    <row r="19" spans="1:9" s="211" customFormat="1" ht="15">
      <c r="A19" s="42" t="s">
        <v>491</v>
      </c>
      <c r="B19" s="43" t="s">
        <v>169</v>
      </c>
      <c r="C19" s="215">
        <f>SUM(C6:C18)</f>
        <v>5681500</v>
      </c>
      <c r="D19" s="215">
        <f>SUM(D6:D18)</f>
        <v>0</v>
      </c>
      <c r="E19" s="215">
        <f>SUM(E6:E18)</f>
        <v>0</v>
      </c>
      <c r="F19" s="215">
        <v>8604929</v>
      </c>
      <c r="G19" s="215"/>
      <c r="H19" s="215"/>
      <c r="I19" s="270">
        <f t="shared" si="0"/>
        <v>8604929</v>
      </c>
    </row>
    <row r="20" spans="1:9" ht="15">
      <c r="A20" s="5" t="s">
        <v>170</v>
      </c>
      <c r="B20" s="40" t="s">
        <v>171</v>
      </c>
      <c r="C20" s="170">
        <v>6745519</v>
      </c>
      <c r="D20" s="170"/>
      <c r="E20" s="170"/>
      <c r="F20" s="170">
        <v>8950932</v>
      </c>
      <c r="G20" s="170"/>
      <c r="H20" s="170"/>
      <c r="I20" s="178">
        <f t="shared" si="0"/>
        <v>8950932</v>
      </c>
    </row>
    <row r="21" spans="1:9" ht="15">
      <c r="A21" s="5" t="s">
        <v>172</v>
      </c>
      <c r="B21" s="40" t="s">
        <v>173</v>
      </c>
      <c r="C21" s="170"/>
      <c r="D21" s="170"/>
      <c r="E21" s="170"/>
      <c r="F21" s="170">
        <v>204643</v>
      </c>
      <c r="G21" s="170"/>
      <c r="H21" s="170"/>
      <c r="I21" s="178">
        <f t="shared" si="0"/>
        <v>204643</v>
      </c>
    </row>
    <row r="22" spans="1:9" ht="15">
      <c r="A22" s="6" t="s">
        <v>174</v>
      </c>
      <c r="B22" s="40" t="s">
        <v>175</v>
      </c>
      <c r="C22" s="170">
        <v>277452</v>
      </c>
      <c r="D22" s="170"/>
      <c r="E22" s="170"/>
      <c r="F22" s="170">
        <v>277452</v>
      </c>
      <c r="G22" s="170"/>
      <c r="H22" s="170"/>
      <c r="I22" s="178">
        <f t="shared" si="0"/>
        <v>277452</v>
      </c>
    </row>
    <row r="23" spans="1:9" s="211" customFormat="1" ht="15">
      <c r="A23" s="9" t="s">
        <v>492</v>
      </c>
      <c r="B23" s="43" t="s">
        <v>176</v>
      </c>
      <c r="C23" s="215">
        <f aca="true" t="shared" si="1" ref="C23:H23">SUM(C20:C22)</f>
        <v>7022971</v>
      </c>
      <c r="D23" s="215">
        <f t="shared" si="1"/>
        <v>0</v>
      </c>
      <c r="E23" s="215">
        <f t="shared" si="1"/>
        <v>0</v>
      </c>
      <c r="F23" s="215">
        <f t="shared" si="1"/>
        <v>9433027</v>
      </c>
      <c r="G23" s="215">
        <f t="shared" si="1"/>
        <v>0</v>
      </c>
      <c r="H23" s="215">
        <f t="shared" si="1"/>
        <v>0</v>
      </c>
      <c r="I23" s="270">
        <f t="shared" si="0"/>
        <v>9433027</v>
      </c>
    </row>
    <row r="24" spans="1:9" s="211" customFormat="1" ht="15">
      <c r="A24" s="65" t="s">
        <v>623</v>
      </c>
      <c r="B24" s="66" t="s">
        <v>177</v>
      </c>
      <c r="C24" s="215">
        <f aca="true" t="shared" si="2" ref="C24:H24">C23+C19</f>
        <v>12704471</v>
      </c>
      <c r="D24" s="215">
        <f t="shared" si="2"/>
        <v>0</v>
      </c>
      <c r="E24" s="215">
        <f t="shared" si="2"/>
        <v>0</v>
      </c>
      <c r="F24" s="215">
        <f t="shared" si="2"/>
        <v>18037956</v>
      </c>
      <c r="G24" s="215">
        <f t="shared" si="2"/>
        <v>0</v>
      </c>
      <c r="H24" s="215">
        <f t="shared" si="2"/>
        <v>0</v>
      </c>
      <c r="I24" s="270">
        <f t="shared" si="0"/>
        <v>18037956</v>
      </c>
    </row>
    <row r="25" spans="1:9" s="211" customFormat="1" ht="15">
      <c r="A25" s="49" t="s">
        <v>594</v>
      </c>
      <c r="B25" s="66" t="s">
        <v>178</v>
      </c>
      <c r="C25" s="215">
        <v>2454344</v>
      </c>
      <c r="D25" s="215"/>
      <c r="E25" s="215"/>
      <c r="F25" s="215">
        <v>3163739</v>
      </c>
      <c r="G25" s="215"/>
      <c r="H25" s="215"/>
      <c r="I25" s="178">
        <f t="shared" si="0"/>
        <v>3163739</v>
      </c>
    </row>
    <row r="26" spans="1:9" ht="15">
      <c r="A26" s="5" t="s">
        <v>179</v>
      </c>
      <c r="B26" s="40" t="s">
        <v>180</v>
      </c>
      <c r="C26" s="170"/>
      <c r="D26" s="170"/>
      <c r="E26" s="170"/>
      <c r="F26" s="170">
        <v>11008</v>
      </c>
      <c r="G26" s="170"/>
      <c r="H26" s="170"/>
      <c r="I26" s="178">
        <f t="shared" si="0"/>
        <v>11008</v>
      </c>
    </row>
    <row r="27" spans="1:9" ht="15">
      <c r="A27" s="5" t="s">
        <v>181</v>
      </c>
      <c r="B27" s="40" t="s">
        <v>182</v>
      </c>
      <c r="C27" s="170">
        <v>1190507</v>
      </c>
      <c r="D27" s="170"/>
      <c r="E27" s="170"/>
      <c r="F27" s="170">
        <v>1417075</v>
      </c>
      <c r="G27" s="170"/>
      <c r="H27" s="170"/>
      <c r="I27" s="178">
        <f t="shared" si="0"/>
        <v>1417075</v>
      </c>
    </row>
    <row r="28" spans="1:9" ht="15">
      <c r="A28" s="5" t="s">
        <v>183</v>
      </c>
      <c r="B28" s="40" t="s">
        <v>184</v>
      </c>
      <c r="C28" s="170"/>
      <c r="D28" s="170"/>
      <c r="E28" s="170"/>
      <c r="F28" s="170"/>
      <c r="G28" s="170"/>
      <c r="H28" s="170"/>
      <c r="I28" s="178">
        <f t="shared" si="0"/>
        <v>0</v>
      </c>
    </row>
    <row r="29" spans="1:10" s="211" customFormat="1" ht="15">
      <c r="A29" s="9" t="s">
        <v>502</v>
      </c>
      <c r="B29" s="43" t="s">
        <v>185</v>
      </c>
      <c r="C29" s="215">
        <f aca="true" t="shared" si="3" ref="C29:H29">SUM(C26:C28)</f>
        <v>1190507</v>
      </c>
      <c r="D29" s="215">
        <f t="shared" si="3"/>
        <v>0</v>
      </c>
      <c r="E29" s="215">
        <f t="shared" si="3"/>
        <v>0</v>
      </c>
      <c r="F29" s="215">
        <f t="shared" si="3"/>
        <v>1428083</v>
      </c>
      <c r="G29" s="215">
        <f t="shared" si="3"/>
        <v>0</v>
      </c>
      <c r="H29" s="215">
        <f t="shared" si="3"/>
        <v>0</v>
      </c>
      <c r="I29" s="270">
        <f t="shared" si="0"/>
        <v>1428083</v>
      </c>
      <c r="J29" s="271"/>
    </row>
    <row r="30" spans="1:9" ht="15">
      <c r="A30" s="5" t="s">
        <v>186</v>
      </c>
      <c r="B30" s="40" t="s">
        <v>187</v>
      </c>
      <c r="C30" s="170">
        <v>42000</v>
      </c>
      <c r="D30" s="170"/>
      <c r="E30" s="170"/>
      <c r="F30" s="170">
        <v>51234</v>
      </c>
      <c r="G30" s="170"/>
      <c r="H30" s="170"/>
      <c r="I30" s="178">
        <f t="shared" si="0"/>
        <v>51234</v>
      </c>
    </row>
    <row r="31" spans="1:9" ht="15">
      <c r="A31" s="5" t="s">
        <v>188</v>
      </c>
      <c r="B31" s="40" t="s">
        <v>189</v>
      </c>
      <c r="C31" s="170">
        <v>140000</v>
      </c>
      <c r="D31" s="170"/>
      <c r="E31" s="170"/>
      <c r="F31" s="170">
        <v>122138</v>
      </c>
      <c r="G31" s="170"/>
      <c r="H31" s="170"/>
      <c r="I31" s="178">
        <f t="shared" si="0"/>
        <v>122138</v>
      </c>
    </row>
    <row r="32" spans="1:9" s="211" customFormat="1" ht="15" customHeight="1">
      <c r="A32" s="9" t="s">
        <v>624</v>
      </c>
      <c r="B32" s="43" t="s">
        <v>190</v>
      </c>
      <c r="C32" s="215">
        <f aca="true" t="shared" si="4" ref="C32:H32">SUM(C30:C31)</f>
        <v>182000</v>
      </c>
      <c r="D32" s="215">
        <f t="shared" si="4"/>
        <v>0</v>
      </c>
      <c r="E32" s="215">
        <f t="shared" si="4"/>
        <v>0</v>
      </c>
      <c r="F32" s="215">
        <f t="shared" si="4"/>
        <v>173372</v>
      </c>
      <c r="G32" s="215">
        <f t="shared" si="4"/>
        <v>0</v>
      </c>
      <c r="H32" s="215">
        <f t="shared" si="4"/>
        <v>0</v>
      </c>
      <c r="I32" s="270">
        <f t="shared" si="0"/>
        <v>173372</v>
      </c>
    </row>
    <row r="33" spans="1:9" ht="15">
      <c r="A33" s="5" t="s">
        <v>191</v>
      </c>
      <c r="B33" s="40" t="s">
        <v>192</v>
      </c>
      <c r="C33" s="170">
        <v>3070000</v>
      </c>
      <c r="D33" s="170"/>
      <c r="E33" s="170"/>
      <c r="F33" s="170">
        <v>3355045</v>
      </c>
      <c r="G33" s="170"/>
      <c r="H33" s="170"/>
      <c r="I33" s="178">
        <f t="shared" si="0"/>
        <v>3355045</v>
      </c>
    </row>
    <row r="34" spans="1:9" ht="15">
      <c r="A34" s="5" t="s">
        <v>193</v>
      </c>
      <c r="B34" s="40" t="s">
        <v>194</v>
      </c>
      <c r="C34" s="170">
        <v>10432996</v>
      </c>
      <c r="D34" s="170"/>
      <c r="E34" s="170"/>
      <c r="F34" s="170">
        <v>12091247</v>
      </c>
      <c r="G34" s="170"/>
      <c r="H34" s="170"/>
      <c r="I34" s="178">
        <f t="shared" si="0"/>
        <v>12091247</v>
      </c>
    </row>
    <row r="35" spans="1:9" ht="15">
      <c r="A35" s="5" t="s">
        <v>595</v>
      </c>
      <c r="B35" s="40" t="s">
        <v>195</v>
      </c>
      <c r="C35" s="170"/>
      <c r="D35" s="170"/>
      <c r="E35" s="170"/>
      <c r="F35" s="170">
        <v>236550</v>
      </c>
      <c r="G35" s="170"/>
      <c r="H35" s="170"/>
      <c r="I35" s="178">
        <f t="shared" si="0"/>
        <v>236550</v>
      </c>
    </row>
    <row r="36" spans="1:9" ht="15">
      <c r="A36" s="5" t="s">
        <v>197</v>
      </c>
      <c r="B36" s="40" t="s">
        <v>198</v>
      </c>
      <c r="C36" s="170">
        <v>160000</v>
      </c>
      <c r="D36" s="170"/>
      <c r="E36" s="170"/>
      <c r="F36" s="170">
        <v>456900</v>
      </c>
      <c r="G36" s="170"/>
      <c r="H36" s="170"/>
      <c r="I36" s="178">
        <f t="shared" si="0"/>
        <v>456900</v>
      </c>
    </row>
    <row r="37" spans="1:9" ht="15">
      <c r="A37" s="14" t="s">
        <v>596</v>
      </c>
      <c r="B37" s="40" t="s">
        <v>199</v>
      </c>
      <c r="C37" s="170">
        <v>1415961</v>
      </c>
      <c r="D37" s="170"/>
      <c r="E37" s="170"/>
      <c r="F37" s="170">
        <v>1415961</v>
      </c>
      <c r="G37" s="170"/>
      <c r="H37" s="170"/>
      <c r="I37" s="178">
        <f t="shared" si="0"/>
        <v>1415961</v>
      </c>
    </row>
    <row r="38" spans="1:9" ht="15">
      <c r="A38" s="6" t="s">
        <v>201</v>
      </c>
      <c r="B38" s="40" t="s">
        <v>202</v>
      </c>
      <c r="C38" s="170">
        <v>230000</v>
      </c>
      <c r="D38" s="170"/>
      <c r="E38" s="170"/>
      <c r="F38" s="170">
        <v>549750</v>
      </c>
      <c r="G38" s="170"/>
      <c r="H38" s="170"/>
      <c r="I38" s="178">
        <f t="shared" si="0"/>
        <v>549750</v>
      </c>
    </row>
    <row r="39" spans="1:9" ht="15">
      <c r="A39" s="5" t="s">
        <v>597</v>
      </c>
      <c r="B39" s="40" t="s">
        <v>203</v>
      </c>
      <c r="C39" s="170">
        <v>1994000</v>
      </c>
      <c r="D39" s="170"/>
      <c r="E39" s="170"/>
      <c r="F39" s="170">
        <v>2362595</v>
      </c>
      <c r="G39" s="170"/>
      <c r="H39" s="170"/>
      <c r="I39" s="178">
        <f t="shared" si="0"/>
        <v>2362595</v>
      </c>
    </row>
    <row r="40" spans="1:9" s="211" customFormat="1" ht="15">
      <c r="A40" s="9" t="s">
        <v>507</v>
      </c>
      <c r="B40" s="43" t="s">
        <v>205</v>
      </c>
      <c r="C40" s="215">
        <f aca="true" t="shared" si="5" ref="C40:H40">SUM(C33:C39)</f>
        <v>17302957</v>
      </c>
      <c r="D40" s="215">
        <f t="shared" si="5"/>
        <v>0</v>
      </c>
      <c r="E40" s="215">
        <f t="shared" si="5"/>
        <v>0</v>
      </c>
      <c r="F40" s="215">
        <f t="shared" si="5"/>
        <v>20468048</v>
      </c>
      <c r="G40" s="215">
        <f t="shared" si="5"/>
        <v>0</v>
      </c>
      <c r="H40" s="215">
        <f t="shared" si="5"/>
        <v>0</v>
      </c>
      <c r="I40" s="270">
        <f t="shared" si="0"/>
        <v>20468048</v>
      </c>
    </row>
    <row r="41" spans="1:9" ht="15">
      <c r="A41" s="5" t="s">
        <v>206</v>
      </c>
      <c r="B41" s="40" t="s">
        <v>207</v>
      </c>
      <c r="C41" s="170"/>
      <c r="D41" s="170"/>
      <c r="E41" s="170"/>
      <c r="F41" s="170"/>
      <c r="G41" s="170"/>
      <c r="H41" s="170"/>
      <c r="I41" s="178">
        <f t="shared" si="0"/>
        <v>0</v>
      </c>
    </row>
    <row r="42" spans="1:9" ht="15">
      <c r="A42" s="5" t="s">
        <v>208</v>
      </c>
      <c r="B42" s="40" t="s">
        <v>209</v>
      </c>
      <c r="C42" s="170">
        <v>0</v>
      </c>
      <c r="D42" s="170"/>
      <c r="E42" s="170"/>
      <c r="F42" s="170"/>
      <c r="G42" s="170"/>
      <c r="H42" s="170"/>
      <c r="I42" s="178">
        <f t="shared" si="0"/>
        <v>0</v>
      </c>
    </row>
    <row r="43" spans="1:9" s="211" customFormat="1" ht="15">
      <c r="A43" s="9" t="s">
        <v>508</v>
      </c>
      <c r="B43" s="43" t="s">
        <v>210</v>
      </c>
      <c r="C43" s="215">
        <f aca="true" t="shared" si="6" ref="C43:H43">SUM(C41:C42)</f>
        <v>0</v>
      </c>
      <c r="D43" s="215">
        <f t="shared" si="6"/>
        <v>0</v>
      </c>
      <c r="E43" s="215">
        <f t="shared" si="6"/>
        <v>0</v>
      </c>
      <c r="F43" s="215">
        <f t="shared" si="6"/>
        <v>0</v>
      </c>
      <c r="G43" s="215">
        <f t="shared" si="6"/>
        <v>0</v>
      </c>
      <c r="H43" s="215">
        <f t="shared" si="6"/>
        <v>0</v>
      </c>
      <c r="I43" s="270">
        <f t="shared" si="0"/>
        <v>0</v>
      </c>
    </row>
    <row r="44" spans="1:9" ht="15">
      <c r="A44" s="5" t="s">
        <v>211</v>
      </c>
      <c r="B44" s="40" t="s">
        <v>212</v>
      </c>
      <c r="C44" s="170">
        <v>4292729</v>
      </c>
      <c r="D44" s="170"/>
      <c r="E44" s="170"/>
      <c r="F44" s="170">
        <v>4882393</v>
      </c>
      <c r="G44" s="170"/>
      <c r="H44" s="170"/>
      <c r="I44" s="178">
        <f t="shared" si="0"/>
        <v>4882393</v>
      </c>
    </row>
    <row r="45" spans="1:9" ht="15">
      <c r="A45" s="5" t="s">
        <v>213</v>
      </c>
      <c r="B45" s="40" t="s">
        <v>214</v>
      </c>
      <c r="C45" s="170"/>
      <c r="D45" s="170"/>
      <c r="E45" s="170"/>
      <c r="F45" s="170"/>
      <c r="G45" s="170"/>
      <c r="H45" s="170"/>
      <c r="I45" s="178">
        <f t="shared" si="0"/>
        <v>0</v>
      </c>
    </row>
    <row r="46" spans="1:9" ht="15">
      <c r="A46" s="5" t="s">
        <v>598</v>
      </c>
      <c r="B46" s="40" t="s">
        <v>215</v>
      </c>
      <c r="C46" s="170"/>
      <c r="D46" s="170"/>
      <c r="E46" s="170"/>
      <c r="F46" s="170"/>
      <c r="G46" s="170"/>
      <c r="H46" s="170"/>
      <c r="I46" s="178">
        <f t="shared" si="0"/>
        <v>0</v>
      </c>
    </row>
    <row r="47" spans="1:9" ht="15">
      <c r="A47" s="5" t="s">
        <v>599</v>
      </c>
      <c r="B47" s="40" t="s">
        <v>217</v>
      </c>
      <c r="C47" s="170"/>
      <c r="D47" s="170"/>
      <c r="E47" s="170"/>
      <c r="F47" s="170"/>
      <c r="G47" s="170"/>
      <c r="H47" s="170"/>
      <c r="I47" s="178">
        <f t="shared" si="0"/>
        <v>0</v>
      </c>
    </row>
    <row r="48" spans="1:9" ht="15">
      <c r="A48" s="5" t="s">
        <v>221</v>
      </c>
      <c r="B48" s="40" t="s">
        <v>222</v>
      </c>
      <c r="C48" s="170">
        <v>404000</v>
      </c>
      <c r="D48" s="170"/>
      <c r="E48" s="170"/>
      <c r="F48" s="170">
        <v>416713</v>
      </c>
      <c r="G48" s="170"/>
      <c r="H48" s="170"/>
      <c r="I48" s="178">
        <f t="shared" si="0"/>
        <v>416713</v>
      </c>
    </row>
    <row r="49" spans="1:9" s="211" customFormat="1" ht="15">
      <c r="A49" s="9" t="s">
        <v>511</v>
      </c>
      <c r="B49" s="43" t="s">
        <v>223</v>
      </c>
      <c r="C49" s="215">
        <f aca="true" t="shared" si="7" ref="C49:H49">SUM(C44:C48)</f>
        <v>4696729</v>
      </c>
      <c r="D49" s="215">
        <f t="shared" si="7"/>
        <v>0</v>
      </c>
      <c r="E49" s="215">
        <f t="shared" si="7"/>
        <v>0</v>
      </c>
      <c r="F49" s="215">
        <f t="shared" si="7"/>
        <v>5299106</v>
      </c>
      <c r="G49" s="215">
        <f t="shared" si="7"/>
        <v>0</v>
      </c>
      <c r="H49" s="215">
        <f t="shared" si="7"/>
        <v>0</v>
      </c>
      <c r="I49" s="270">
        <f t="shared" si="0"/>
        <v>5299106</v>
      </c>
    </row>
    <row r="50" spans="1:9" s="211" customFormat="1" ht="15">
      <c r="A50" s="49" t="s">
        <v>512</v>
      </c>
      <c r="B50" s="66" t="s">
        <v>224</v>
      </c>
      <c r="C50" s="215">
        <f aca="true" t="shared" si="8" ref="C50:H50">C29+C32+C40+C43+C49</f>
        <v>23372193</v>
      </c>
      <c r="D50" s="215">
        <f t="shared" si="8"/>
        <v>0</v>
      </c>
      <c r="E50" s="215">
        <f t="shared" si="8"/>
        <v>0</v>
      </c>
      <c r="F50" s="215">
        <f t="shared" si="8"/>
        <v>27368609</v>
      </c>
      <c r="G50" s="215">
        <f t="shared" si="8"/>
        <v>0</v>
      </c>
      <c r="H50" s="215">
        <f t="shared" si="8"/>
        <v>0</v>
      </c>
      <c r="I50" s="270">
        <f t="shared" si="0"/>
        <v>27368609</v>
      </c>
    </row>
    <row r="51" spans="1:9" ht="15">
      <c r="A51" s="17" t="s">
        <v>225</v>
      </c>
      <c r="B51" s="40" t="s">
        <v>226</v>
      </c>
      <c r="C51" s="170"/>
      <c r="D51" s="170"/>
      <c r="E51" s="170"/>
      <c r="F51" s="170"/>
      <c r="G51" s="170"/>
      <c r="H51" s="170"/>
      <c r="I51" s="178">
        <f t="shared" si="0"/>
        <v>0</v>
      </c>
    </row>
    <row r="52" spans="1:9" ht="15">
      <c r="A52" s="17" t="s">
        <v>529</v>
      </c>
      <c r="B52" s="40" t="s">
        <v>227</v>
      </c>
      <c r="C52" s="170"/>
      <c r="D52" s="170"/>
      <c r="E52" s="170"/>
      <c r="F52" s="170">
        <v>91000</v>
      </c>
      <c r="G52" s="170"/>
      <c r="H52" s="170"/>
      <c r="I52" s="178">
        <f t="shared" si="0"/>
        <v>91000</v>
      </c>
    </row>
    <row r="53" spans="1:9" ht="15">
      <c r="A53" s="22" t="s">
        <v>600</v>
      </c>
      <c r="B53" s="40" t="s">
        <v>228</v>
      </c>
      <c r="C53" s="170"/>
      <c r="D53" s="170"/>
      <c r="E53" s="170"/>
      <c r="F53" s="170"/>
      <c r="G53" s="170"/>
      <c r="H53" s="170"/>
      <c r="I53" s="178">
        <f t="shared" si="0"/>
        <v>0</v>
      </c>
    </row>
    <row r="54" spans="1:9" ht="15">
      <c r="A54" s="22" t="s">
        <v>601</v>
      </c>
      <c r="B54" s="40" t="s">
        <v>229</v>
      </c>
      <c r="C54" s="170"/>
      <c r="D54" s="170"/>
      <c r="E54" s="170"/>
      <c r="F54" s="170"/>
      <c r="G54" s="170"/>
      <c r="H54" s="170"/>
      <c r="I54" s="178">
        <f t="shared" si="0"/>
        <v>0</v>
      </c>
    </row>
    <row r="55" spans="1:9" ht="15">
      <c r="A55" s="22" t="s">
        <v>602</v>
      </c>
      <c r="B55" s="40" t="s">
        <v>230</v>
      </c>
      <c r="C55" s="170"/>
      <c r="D55" s="170"/>
      <c r="E55" s="170"/>
      <c r="F55" s="170"/>
      <c r="G55" s="170"/>
      <c r="H55" s="170"/>
      <c r="I55" s="178">
        <f t="shared" si="0"/>
        <v>0</v>
      </c>
    </row>
    <row r="56" spans="1:9" ht="15">
      <c r="A56" s="17" t="s">
        <v>603</v>
      </c>
      <c r="B56" s="40" t="s">
        <v>231</v>
      </c>
      <c r="C56" s="170"/>
      <c r="D56" s="170"/>
      <c r="E56" s="170"/>
      <c r="F56" s="170"/>
      <c r="G56" s="170"/>
      <c r="H56" s="170"/>
      <c r="I56" s="178">
        <f t="shared" si="0"/>
        <v>0</v>
      </c>
    </row>
    <row r="57" spans="1:9" ht="15">
      <c r="A57" s="17" t="s">
        <v>604</v>
      </c>
      <c r="B57" s="40" t="s">
        <v>232</v>
      </c>
      <c r="C57" s="170"/>
      <c r="D57" s="170"/>
      <c r="E57" s="170"/>
      <c r="F57" s="170"/>
      <c r="G57" s="170"/>
      <c r="H57" s="170"/>
      <c r="I57" s="178">
        <f t="shared" si="0"/>
        <v>0</v>
      </c>
    </row>
    <row r="58" spans="1:9" ht="15">
      <c r="A58" s="17" t="s">
        <v>605</v>
      </c>
      <c r="B58" s="40" t="s">
        <v>233</v>
      </c>
      <c r="C58" s="170">
        <v>343000</v>
      </c>
      <c r="D58" s="170"/>
      <c r="E58" s="170"/>
      <c r="F58" s="170">
        <v>95497</v>
      </c>
      <c r="G58" s="170"/>
      <c r="H58" s="170"/>
      <c r="I58" s="178">
        <f t="shared" si="0"/>
        <v>95497</v>
      </c>
    </row>
    <row r="59" spans="1:9" s="211" customFormat="1" ht="15">
      <c r="A59" s="63" t="s">
        <v>562</v>
      </c>
      <c r="B59" s="66" t="s">
        <v>234</v>
      </c>
      <c r="C59" s="215">
        <f aca="true" t="shared" si="9" ref="C59:H59">SUM(C51:C58)</f>
        <v>343000</v>
      </c>
      <c r="D59" s="215">
        <f t="shared" si="9"/>
        <v>0</v>
      </c>
      <c r="E59" s="215">
        <f t="shared" si="9"/>
        <v>0</v>
      </c>
      <c r="F59" s="215">
        <f t="shared" si="9"/>
        <v>186497</v>
      </c>
      <c r="G59" s="215">
        <f t="shared" si="9"/>
        <v>0</v>
      </c>
      <c r="H59" s="215">
        <f t="shared" si="9"/>
        <v>0</v>
      </c>
      <c r="I59" s="270">
        <f t="shared" si="0"/>
        <v>186497</v>
      </c>
    </row>
    <row r="60" spans="1:9" ht="15">
      <c r="A60" s="16" t="s">
        <v>606</v>
      </c>
      <c r="B60" s="40" t="s">
        <v>235</v>
      </c>
      <c r="C60" s="170"/>
      <c r="D60" s="170"/>
      <c r="E60" s="170"/>
      <c r="F60" s="170"/>
      <c r="G60" s="170"/>
      <c r="H60" s="170"/>
      <c r="I60" s="178">
        <f t="shared" si="0"/>
        <v>0</v>
      </c>
    </row>
    <row r="61" spans="1:9" ht="15">
      <c r="A61" s="16" t="s">
        <v>868</v>
      </c>
      <c r="B61" s="40" t="s">
        <v>869</v>
      </c>
      <c r="C61" s="170"/>
      <c r="D61" s="170"/>
      <c r="E61" s="170"/>
      <c r="F61" s="170"/>
      <c r="G61" s="170"/>
      <c r="H61" s="170"/>
      <c r="I61" s="178">
        <f t="shared" si="0"/>
        <v>0</v>
      </c>
    </row>
    <row r="62" spans="1:9" ht="15">
      <c r="A62" s="16" t="s">
        <v>871</v>
      </c>
      <c r="B62" s="40" t="s">
        <v>870</v>
      </c>
      <c r="C62" s="170"/>
      <c r="D62" s="170"/>
      <c r="E62" s="170"/>
      <c r="F62" s="170"/>
      <c r="G62" s="170"/>
      <c r="H62" s="170"/>
      <c r="I62" s="178">
        <f t="shared" si="0"/>
        <v>0</v>
      </c>
    </row>
    <row r="63" spans="1:9" ht="15">
      <c r="A63" s="16" t="s">
        <v>872</v>
      </c>
      <c r="B63" s="40" t="s">
        <v>873</v>
      </c>
      <c r="C63" s="170"/>
      <c r="D63" s="170"/>
      <c r="E63" s="170"/>
      <c r="F63" s="170"/>
      <c r="G63" s="170"/>
      <c r="H63" s="170"/>
      <c r="I63" s="178">
        <f t="shared" si="0"/>
        <v>0</v>
      </c>
    </row>
    <row r="64" spans="1:9" ht="15">
      <c r="A64" s="16" t="s">
        <v>239</v>
      </c>
      <c r="B64" s="40" t="s">
        <v>240</v>
      </c>
      <c r="C64" s="170"/>
      <c r="D64" s="170"/>
      <c r="E64" s="170"/>
      <c r="F64" s="170"/>
      <c r="G64" s="170"/>
      <c r="H64" s="170"/>
      <c r="I64" s="178">
        <f t="shared" si="0"/>
        <v>0</v>
      </c>
    </row>
    <row r="65" spans="1:9" ht="15">
      <c r="A65" s="16" t="s">
        <v>564</v>
      </c>
      <c r="B65" s="40" t="s">
        <v>241</v>
      </c>
      <c r="C65" s="170"/>
      <c r="D65" s="170"/>
      <c r="E65" s="170"/>
      <c r="F65" s="170"/>
      <c r="G65" s="170"/>
      <c r="H65" s="170"/>
      <c r="I65" s="178">
        <f t="shared" si="0"/>
        <v>0</v>
      </c>
    </row>
    <row r="66" spans="1:9" ht="15">
      <c r="A66" s="16" t="s">
        <v>607</v>
      </c>
      <c r="B66" s="40" t="s">
        <v>242</v>
      </c>
      <c r="C66" s="170"/>
      <c r="D66" s="170"/>
      <c r="E66" s="170"/>
      <c r="F66" s="170"/>
      <c r="G66" s="170"/>
      <c r="H66" s="170"/>
      <c r="I66" s="178">
        <f t="shared" si="0"/>
        <v>0</v>
      </c>
    </row>
    <row r="67" spans="1:9" ht="15">
      <c r="A67" s="16" t="s">
        <v>566</v>
      </c>
      <c r="B67" s="40" t="s">
        <v>243</v>
      </c>
      <c r="C67" s="170">
        <v>21828354</v>
      </c>
      <c r="D67" s="170"/>
      <c r="E67" s="170"/>
      <c r="F67" s="170">
        <v>22164980</v>
      </c>
      <c r="G67" s="170"/>
      <c r="H67" s="170"/>
      <c r="I67" s="178">
        <f t="shared" si="0"/>
        <v>22164980</v>
      </c>
    </row>
    <row r="68" spans="1:9" ht="15">
      <c r="A68" s="16" t="s">
        <v>608</v>
      </c>
      <c r="B68" s="40" t="s">
        <v>244</v>
      </c>
      <c r="C68" s="170"/>
      <c r="D68" s="170"/>
      <c r="E68" s="170"/>
      <c r="F68" s="170"/>
      <c r="G68" s="170"/>
      <c r="H68" s="170"/>
      <c r="I68" s="178">
        <f t="shared" si="0"/>
        <v>0</v>
      </c>
    </row>
    <row r="69" spans="1:9" ht="15">
      <c r="A69" s="16" t="s">
        <v>609</v>
      </c>
      <c r="B69" s="40" t="s">
        <v>246</v>
      </c>
      <c r="C69" s="170"/>
      <c r="D69" s="170"/>
      <c r="E69" s="170"/>
      <c r="F69" s="170"/>
      <c r="G69" s="170"/>
      <c r="H69" s="170"/>
      <c r="I69" s="178">
        <f t="shared" si="0"/>
        <v>0</v>
      </c>
    </row>
    <row r="70" spans="1:9" ht="15">
      <c r="A70" s="16" t="s">
        <v>247</v>
      </c>
      <c r="B70" s="40" t="s">
        <v>248</v>
      </c>
      <c r="C70" s="170"/>
      <c r="D70" s="170"/>
      <c r="E70" s="170"/>
      <c r="F70" s="170"/>
      <c r="G70" s="170"/>
      <c r="H70" s="170"/>
      <c r="I70" s="178">
        <f t="shared" si="0"/>
        <v>0</v>
      </c>
    </row>
    <row r="71" spans="1:9" ht="15">
      <c r="A71" s="29" t="s">
        <v>249</v>
      </c>
      <c r="B71" s="40" t="s">
        <v>250</v>
      </c>
      <c r="C71" s="170"/>
      <c r="D71" s="170"/>
      <c r="E71" s="170"/>
      <c r="F71" s="170"/>
      <c r="G71" s="170"/>
      <c r="H71" s="170"/>
      <c r="I71" s="178">
        <f aca="true" t="shared" si="10" ref="I71:I100">SUM(F71:H71)</f>
        <v>0</v>
      </c>
    </row>
    <row r="72" spans="1:9" ht="15">
      <c r="A72" s="29" t="s">
        <v>856</v>
      </c>
      <c r="B72" s="40" t="s">
        <v>251</v>
      </c>
      <c r="C72" s="170"/>
      <c r="D72" s="170"/>
      <c r="E72" s="170"/>
      <c r="F72" s="170"/>
      <c r="G72" s="170"/>
      <c r="H72" s="170"/>
      <c r="I72" s="178">
        <f t="shared" si="10"/>
        <v>0</v>
      </c>
    </row>
    <row r="73" spans="1:9" s="277" customFormat="1" ht="15">
      <c r="A73" s="273" t="s">
        <v>610</v>
      </c>
      <c r="B73" s="274" t="s">
        <v>252</v>
      </c>
      <c r="C73" s="275">
        <f>1257775-D73</f>
        <v>515200</v>
      </c>
      <c r="D73" s="275">
        <v>742575</v>
      </c>
      <c r="E73" s="275"/>
      <c r="F73" s="275">
        <v>872972</v>
      </c>
      <c r="G73" s="275"/>
      <c r="H73" s="275"/>
      <c r="I73" s="276">
        <f t="shared" si="10"/>
        <v>872972</v>
      </c>
    </row>
    <row r="74" spans="1:9" ht="15">
      <c r="A74" s="29" t="s">
        <v>815</v>
      </c>
      <c r="B74" s="40" t="s">
        <v>857</v>
      </c>
      <c r="C74" s="170"/>
      <c r="D74" s="170"/>
      <c r="E74" s="170"/>
      <c r="F74" s="170"/>
      <c r="G74" s="170"/>
      <c r="H74" s="170"/>
      <c r="I74" s="178">
        <f t="shared" si="10"/>
        <v>0</v>
      </c>
    </row>
    <row r="75" spans="1:9" ht="15">
      <c r="A75" s="29" t="s">
        <v>816</v>
      </c>
      <c r="B75" s="40" t="s">
        <v>857</v>
      </c>
      <c r="C75" s="170"/>
      <c r="D75" s="170"/>
      <c r="E75" s="170"/>
      <c r="F75" s="170"/>
      <c r="G75" s="170"/>
      <c r="H75" s="170"/>
      <c r="I75" s="178">
        <f t="shared" si="10"/>
        <v>0</v>
      </c>
    </row>
    <row r="76" spans="1:9" s="211" customFormat="1" ht="15">
      <c r="A76" s="63" t="s">
        <v>570</v>
      </c>
      <c r="B76" s="66" t="s">
        <v>253</v>
      </c>
      <c r="C76" s="215">
        <f aca="true" t="shared" si="11" ref="C76:H76">SUM(C60:C75)</f>
        <v>22343554</v>
      </c>
      <c r="D76" s="215">
        <f t="shared" si="11"/>
        <v>742575</v>
      </c>
      <c r="E76" s="215">
        <f t="shared" si="11"/>
        <v>0</v>
      </c>
      <c r="F76" s="215">
        <f t="shared" si="11"/>
        <v>23037952</v>
      </c>
      <c r="G76" s="215">
        <f t="shared" si="11"/>
        <v>0</v>
      </c>
      <c r="H76" s="215">
        <f t="shared" si="11"/>
        <v>0</v>
      </c>
      <c r="I76" s="270">
        <f t="shared" si="10"/>
        <v>23037952</v>
      </c>
    </row>
    <row r="77" spans="1:9" ht="15.75">
      <c r="A77" s="82" t="s">
        <v>93</v>
      </c>
      <c r="B77" s="181"/>
      <c r="C77" s="182">
        <f aca="true" t="shared" si="12" ref="C77:H77">C76+C59+C50+C25+C24</f>
        <v>61217562</v>
      </c>
      <c r="D77" s="182">
        <f t="shared" si="12"/>
        <v>742575</v>
      </c>
      <c r="E77" s="182">
        <f t="shared" si="12"/>
        <v>0</v>
      </c>
      <c r="F77" s="182">
        <f t="shared" si="12"/>
        <v>71794753</v>
      </c>
      <c r="G77" s="182">
        <f t="shared" si="12"/>
        <v>0</v>
      </c>
      <c r="H77" s="182">
        <f t="shared" si="12"/>
        <v>0</v>
      </c>
      <c r="I77" s="183">
        <f t="shared" si="10"/>
        <v>71794753</v>
      </c>
    </row>
    <row r="78" spans="1:9" ht="15">
      <c r="A78" s="44" t="s">
        <v>254</v>
      </c>
      <c r="B78" s="40" t="s">
        <v>255</v>
      </c>
      <c r="C78" s="170"/>
      <c r="D78" s="170"/>
      <c r="E78" s="170"/>
      <c r="F78" s="170"/>
      <c r="G78" s="170"/>
      <c r="H78" s="170"/>
      <c r="I78" s="178">
        <f t="shared" si="10"/>
        <v>0</v>
      </c>
    </row>
    <row r="79" spans="1:9" ht="15">
      <c r="A79" s="44" t="s">
        <v>611</v>
      </c>
      <c r="B79" s="40" t="s">
        <v>256</v>
      </c>
      <c r="C79" s="170">
        <v>54850724</v>
      </c>
      <c r="D79" s="170"/>
      <c r="E79" s="170"/>
      <c r="F79" s="170">
        <v>63480062</v>
      </c>
      <c r="G79" s="170"/>
      <c r="H79" s="170"/>
      <c r="I79" s="178">
        <f t="shared" si="10"/>
        <v>63480062</v>
      </c>
    </row>
    <row r="80" spans="1:9" ht="15">
      <c r="A80" s="44" t="s">
        <v>258</v>
      </c>
      <c r="B80" s="40" t="s">
        <v>259</v>
      </c>
      <c r="C80" s="170"/>
      <c r="D80" s="170"/>
      <c r="E80" s="170"/>
      <c r="F80" s="170"/>
      <c r="G80" s="170"/>
      <c r="H80" s="170"/>
      <c r="I80" s="178">
        <f t="shared" si="10"/>
        <v>0</v>
      </c>
    </row>
    <row r="81" spans="1:9" ht="15">
      <c r="A81" s="44" t="s">
        <v>260</v>
      </c>
      <c r="B81" s="40" t="s">
        <v>261</v>
      </c>
      <c r="C81" s="170"/>
      <c r="D81" s="170"/>
      <c r="E81" s="170"/>
      <c r="F81" s="170">
        <v>210225</v>
      </c>
      <c r="G81" s="170"/>
      <c r="H81" s="170"/>
      <c r="I81" s="178">
        <f t="shared" si="10"/>
        <v>210225</v>
      </c>
    </row>
    <row r="82" spans="1:9" ht="15">
      <c r="A82" s="6" t="s">
        <v>262</v>
      </c>
      <c r="B82" s="40" t="s">
        <v>263</v>
      </c>
      <c r="C82" s="170"/>
      <c r="D82" s="170"/>
      <c r="E82" s="170"/>
      <c r="F82" s="170"/>
      <c r="G82" s="170"/>
      <c r="H82" s="170"/>
      <c r="I82" s="178">
        <f t="shared" si="10"/>
        <v>0</v>
      </c>
    </row>
    <row r="83" spans="1:9" ht="15">
      <c r="A83" s="6" t="s">
        <v>264</v>
      </c>
      <c r="B83" s="40" t="s">
        <v>265</v>
      </c>
      <c r="C83" s="170"/>
      <c r="D83" s="170"/>
      <c r="E83" s="170"/>
      <c r="F83" s="170"/>
      <c r="G83" s="170"/>
      <c r="H83" s="170"/>
      <c r="I83" s="178">
        <f t="shared" si="10"/>
        <v>0</v>
      </c>
    </row>
    <row r="84" spans="1:9" ht="15">
      <c r="A84" s="6" t="s">
        <v>266</v>
      </c>
      <c r="B84" s="40" t="s">
        <v>267</v>
      </c>
      <c r="C84" s="170">
        <v>14809696</v>
      </c>
      <c r="D84" s="170"/>
      <c r="E84" s="170"/>
      <c r="F84" s="170">
        <v>17320307</v>
      </c>
      <c r="G84" s="170"/>
      <c r="H84" s="170"/>
      <c r="I84" s="178">
        <f t="shared" si="10"/>
        <v>17320307</v>
      </c>
    </row>
    <row r="85" spans="1:9" s="211" customFormat="1" ht="15">
      <c r="A85" s="64" t="s">
        <v>572</v>
      </c>
      <c r="B85" s="66" t="s">
        <v>268</v>
      </c>
      <c r="C85" s="215">
        <f aca="true" t="shared" si="13" ref="C85:H85">SUM(C78:C84)</f>
        <v>69660420</v>
      </c>
      <c r="D85" s="215">
        <f t="shared" si="13"/>
        <v>0</v>
      </c>
      <c r="E85" s="215">
        <f t="shared" si="13"/>
        <v>0</v>
      </c>
      <c r="F85" s="215">
        <f t="shared" si="13"/>
        <v>81010594</v>
      </c>
      <c r="G85" s="215">
        <f t="shared" si="13"/>
        <v>0</v>
      </c>
      <c r="H85" s="215">
        <f t="shared" si="13"/>
        <v>0</v>
      </c>
      <c r="I85" s="270">
        <f t="shared" si="10"/>
        <v>81010594</v>
      </c>
    </row>
    <row r="86" spans="1:9" ht="15">
      <c r="A86" s="17" t="s">
        <v>269</v>
      </c>
      <c r="B86" s="40" t="s">
        <v>270</v>
      </c>
      <c r="C86" s="170">
        <v>4709804</v>
      </c>
      <c r="D86" s="170"/>
      <c r="E86" s="170"/>
      <c r="F86" s="170">
        <v>5724804</v>
      </c>
      <c r="G86" s="170"/>
      <c r="H86" s="170"/>
      <c r="I86" s="178">
        <f t="shared" si="10"/>
        <v>5724804</v>
      </c>
    </row>
    <row r="87" spans="1:9" ht="15">
      <c r="A87" s="17" t="s">
        <v>271</v>
      </c>
      <c r="B87" s="40" t="s">
        <v>272</v>
      </c>
      <c r="C87" s="170"/>
      <c r="D87" s="170"/>
      <c r="E87" s="170"/>
      <c r="F87" s="170"/>
      <c r="G87" s="170"/>
      <c r="H87" s="170"/>
      <c r="I87" s="178">
        <f t="shared" si="10"/>
        <v>0</v>
      </c>
    </row>
    <row r="88" spans="1:9" ht="15">
      <c r="A88" s="17" t="s">
        <v>273</v>
      </c>
      <c r="B88" s="40" t="s">
        <v>274</v>
      </c>
      <c r="C88" s="170"/>
      <c r="D88" s="170"/>
      <c r="E88" s="170"/>
      <c r="F88" s="170">
        <v>79900</v>
      </c>
      <c r="G88" s="170"/>
      <c r="H88" s="170"/>
      <c r="I88" s="178">
        <f t="shared" si="10"/>
        <v>79900</v>
      </c>
    </row>
    <row r="89" spans="1:9" ht="15">
      <c r="A89" s="17" t="s">
        <v>275</v>
      </c>
      <c r="B89" s="40" t="s">
        <v>276</v>
      </c>
      <c r="C89" s="170">
        <v>1271647</v>
      </c>
      <c r="D89" s="170"/>
      <c r="E89" s="170"/>
      <c r="F89" s="170">
        <v>1495720</v>
      </c>
      <c r="G89" s="170"/>
      <c r="H89" s="170"/>
      <c r="I89" s="178">
        <f t="shared" si="10"/>
        <v>1495720</v>
      </c>
    </row>
    <row r="90" spans="1:9" s="211" customFormat="1" ht="15">
      <c r="A90" s="63" t="s">
        <v>573</v>
      </c>
      <c r="B90" s="66" t="s">
        <v>277</v>
      </c>
      <c r="C90" s="215">
        <f aca="true" t="shared" si="14" ref="C90:H90">SUM(C86:C89)</f>
        <v>5981451</v>
      </c>
      <c r="D90" s="215">
        <f t="shared" si="14"/>
        <v>0</v>
      </c>
      <c r="E90" s="215">
        <f t="shared" si="14"/>
        <v>0</v>
      </c>
      <c r="F90" s="215">
        <f t="shared" si="14"/>
        <v>7300424</v>
      </c>
      <c r="G90" s="215">
        <f t="shared" si="14"/>
        <v>0</v>
      </c>
      <c r="H90" s="215">
        <f t="shared" si="14"/>
        <v>0</v>
      </c>
      <c r="I90" s="270">
        <f t="shared" si="10"/>
        <v>7300424</v>
      </c>
    </row>
    <row r="91" spans="1:9" ht="30">
      <c r="A91" s="17" t="s">
        <v>278</v>
      </c>
      <c r="B91" s="40" t="s">
        <v>279</v>
      </c>
      <c r="C91" s="170"/>
      <c r="D91" s="170"/>
      <c r="E91" s="170"/>
      <c r="F91" s="170"/>
      <c r="G91" s="170"/>
      <c r="H91" s="170"/>
      <c r="I91" s="178">
        <f t="shared" si="10"/>
        <v>0</v>
      </c>
    </row>
    <row r="92" spans="1:9" ht="15">
      <c r="A92" s="17" t="s">
        <v>612</v>
      </c>
      <c r="B92" s="40" t="s">
        <v>280</v>
      </c>
      <c r="C92" s="170"/>
      <c r="D92" s="170"/>
      <c r="E92" s="170"/>
      <c r="F92" s="170"/>
      <c r="G92" s="170"/>
      <c r="H92" s="170"/>
      <c r="I92" s="178">
        <f t="shared" si="10"/>
        <v>0</v>
      </c>
    </row>
    <row r="93" spans="1:9" ht="30">
      <c r="A93" s="17" t="s">
        <v>613</v>
      </c>
      <c r="B93" s="40" t="s">
        <v>281</v>
      </c>
      <c r="C93" s="170"/>
      <c r="D93" s="170"/>
      <c r="E93" s="170"/>
      <c r="F93" s="170"/>
      <c r="G93" s="170"/>
      <c r="H93" s="170"/>
      <c r="I93" s="178">
        <f t="shared" si="10"/>
        <v>0</v>
      </c>
    </row>
    <row r="94" spans="1:9" ht="15">
      <c r="A94" s="17" t="s">
        <v>614</v>
      </c>
      <c r="B94" s="40" t="s">
        <v>282</v>
      </c>
      <c r="C94" s="170"/>
      <c r="D94" s="170"/>
      <c r="E94" s="170"/>
      <c r="F94" s="170">
        <v>84588</v>
      </c>
      <c r="G94" s="170"/>
      <c r="H94" s="170"/>
      <c r="I94" s="178">
        <f t="shared" si="10"/>
        <v>84588</v>
      </c>
    </row>
    <row r="95" spans="1:9" ht="30">
      <c r="A95" s="17" t="s">
        <v>615</v>
      </c>
      <c r="B95" s="40" t="s">
        <v>283</v>
      </c>
      <c r="C95" s="170"/>
      <c r="D95" s="170"/>
      <c r="E95" s="170"/>
      <c r="F95" s="170"/>
      <c r="G95" s="170"/>
      <c r="H95" s="170"/>
      <c r="I95" s="178">
        <f t="shared" si="10"/>
        <v>0</v>
      </c>
    </row>
    <row r="96" spans="1:9" ht="15">
      <c r="A96" s="17" t="s">
        <v>616</v>
      </c>
      <c r="B96" s="40" t="s">
        <v>284</v>
      </c>
      <c r="C96" s="170"/>
      <c r="D96" s="170"/>
      <c r="E96" s="170"/>
      <c r="F96" s="170"/>
      <c r="G96" s="170"/>
      <c r="H96" s="170"/>
      <c r="I96" s="178">
        <f t="shared" si="10"/>
        <v>0</v>
      </c>
    </row>
    <row r="97" spans="1:9" ht="15">
      <c r="A97" s="17" t="s">
        <v>285</v>
      </c>
      <c r="B97" s="40" t="s">
        <v>286</v>
      </c>
      <c r="C97" s="170"/>
      <c r="D97" s="170"/>
      <c r="E97" s="170"/>
      <c r="F97" s="170"/>
      <c r="G97" s="170"/>
      <c r="H97" s="170"/>
      <c r="I97" s="178">
        <f t="shared" si="10"/>
        <v>0</v>
      </c>
    </row>
    <row r="98" spans="1:9" ht="15">
      <c r="A98" s="17" t="s">
        <v>874</v>
      </c>
      <c r="B98" s="40" t="s">
        <v>287</v>
      </c>
      <c r="C98" s="170"/>
      <c r="D98" s="170"/>
      <c r="E98" s="170"/>
      <c r="F98" s="170"/>
      <c r="G98" s="170"/>
      <c r="H98" s="170"/>
      <c r="I98" s="178">
        <f t="shared" si="10"/>
        <v>0</v>
      </c>
    </row>
    <row r="99" spans="1:9" ht="15">
      <c r="A99" s="17" t="s">
        <v>66</v>
      </c>
      <c r="B99" s="40" t="s">
        <v>875</v>
      </c>
      <c r="C99" s="170"/>
      <c r="D99" s="170"/>
      <c r="E99" s="170"/>
      <c r="F99" s="170"/>
      <c r="G99" s="170"/>
      <c r="H99" s="170"/>
      <c r="I99" s="178">
        <f t="shared" si="10"/>
        <v>0</v>
      </c>
    </row>
    <row r="100" spans="1:9" s="211" customFormat="1" ht="15">
      <c r="A100" s="63" t="s">
        <v>574</v>
      </c>
      <c r="B100" s="66" t="s">
        <v>288</v>
      </c>
      <c r="C100" s="215">
        <f aca="true" t="shared" si="15" ref="C100:H100">SUM(C91:C99)</f>
        <v>0</v>
      </c>
      <c r="D100" s="215">
        <f t="shared" si="15"/>
        <v>0</v>
      </c>
      <c r="E100" s="215">
        <f t="shared" si="15"/>
        <v>0</v>
      </c>
      <c r="F100" s="215">
        <f t="shared" si="15"/>
        <v>84588</v>
      </c>
      <c r="G100" s="215">
        <f t="shared" si="15"/>
        <v>0</v>
      </c>
      <c r="H100" s="215">
        <f t="shared" si="15"/>
        <v>0</v>
      </c>
      <c r="I100" s="178">
        <f t="shared" si="10"/>
        <v>84588</v>
      </c>
    </row>
    <row r="101" spans="1:9" ht="15.75">
      <c r="A101" s="82" t="s">
        <v>94</v>
      </c>
      <c r="B101" s="181"/>
      <c r="C101" s="182">
        <f aca="true" t="shared" si="16" ref="C101:H101">C85+C90+C100</f>
        <v>75641871</v>
      </c>
      <c r="D101" s="182">
        <f t="shared" si="16"/>
        <v>0</v>
      </c>
      <c r="E101" s="182">
        <f t="shared" si="16"/>
        <v>0</v>
      </c>
      <c r="F101" s="182">
        <f t="shared" si="16"/>
        <v>88395606</v>
      </c>
      <c r="G101" s="182">
        <f t="shared" si="16"/>
        <v>0</v>
      </c>
      <c r="H101" s="182">
        <f t="shared" si="16"/>
        <v>0</v>
      </c>
      <c r="I101" s="183">
        <f>SUM(F101:H101)</f>
        <v>88395606</v>
      </c>
    </row>
    <row r="102" spans="1:9" s="211" customFormat="1" ht="15.75">
      <c r="A102" s="45" t="s">
        <v>625</v>
      </c>
      <c r="B102" s="46" t="s">
        <v>289</v>
      </c>
      <c r="C102" s="215">
        <f aca="true" t="shared" si="17" ref="C102:H102">C77+C101</f>
        <v>136859433</v>
      </c>
      <c r="D102" s="215">
        <f t="shared" si="17"/>
        <v>742575</v>
      </c>
      <c r="E102" s="215">
        <f t="shared" si="17"/>
        <v>0</v>
      </c>
      <c r="F102" s="215">
        <f t="shared" si="17"/>
        <v>160190359</v>
      </c>
      <c r="G102" s="215">
        <f t="shared" si="17"/>
        <v>0</v>
      </c>
      <c r="H102" s="215">
        <f t="shared" si="17"/>
        <v>0</v>
      </c>
      <c r="I102" s="270">
        <f>SUM(F102:H102)</f>
        <v>160190359</v>
      </c>
    </row>
    <row r="103" spans="1:28" ht="15">
      <c r="A103" s="17" t="s">
        <v>618</v>
      </c>
      <c r="B103" s="5" t="s">
        <v>290</v>
      </c>
      <c r="C103" s="172"/>
      <c r="D103" s="172"/>
      <c r="E103" s="172"/>
      <c r="F103" s="172"/>
      <c r="G103" s="172"/>
      <c r="H103" s="172"/>
      <c r="I103" s="178">
        <f>SUM(F103:H103)</f>
        <v>0</v>
      </c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3"/>
      <c r="AB103" s="33"/>
    </row>
    <row r="104" spans="1:28" ht="15">
      <c r="A104" s="17" t="s">
        <v>293</v>
      </c>
      <c r="B104" s="5" t="s">
        <v>294</v>
      </c>
      <c r="C104" s="172"/>
      <c r="D104" s="172"/>
      <c r="E104" s="172"/>
      <c r="F104" s="172"/>
      <c r="G104" s="172"/>
      <c r="H104" s="172"/>
      <c r="I104" s="178">
        <f aca="true" t="shared" si="18" ref="I104:I132">SUM(F104:H104)</f>
        <v>0</v>
      </c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3"/>
      <c r="AB104" s="33"/>
    </row>
    <row r="105" spans="1:28" ht="15">
      <c r="A105" s="17" t="s">
        <v>619</v>
      </c>
      <c r="B105" s="5" t="s">
        <v>295</v>
      </c>
      <c r="C105" s="172"/>
      <c r="D105" s="172"/>
      <c r="E105" s="172"/>
      <c r="F105" s="172"/>
      <c r="G105" s="172"/>
      <c r="H105" s="172"/>
      <c r="I105" s="178">
        <f t="shared" si="18"/>
        <v>0</v>
      </c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3"/>
      <c r="AB105" s="33"/>
    </row>
    <row r="106" spans="1:28" s="211" customFormat="1" ht="15">
      <c r="A106" s="20" t="s">
        <v>581</v>
      </c>
      <c r="B106" s="9" t="s">
        <v>297</v>
      </c>
      <c r="C106" s="341">
        <f aca="true" t="shared" si="19" ref="C106:H106">SUM(C103:C105)</f>
        <v>0</v>
      </c>
      <c r="D106" s="341">
        <f t="shared" si="19"/>
        <v>0</v>
      </c>
      <c r="E106" s="341">
        <f t="shared" si="19"/>
        <v>0</v>
      </c>
      <c r="F106" s="341">
        <f t="shared" si="19"/>
        <v>0</v>
      </c>
      <c r="G106" s="341">
        <f t="shared" si="19"/>
        <v>0</v>
      </c>
      <c r="H106" s="341">
        <f t="shared" si="19"/>
        <v>0</v>
      </c>
      <c r="I106" s="270">
        <f t="shared" si="18"/>
        <v>0</v>
      </c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272"/>
      <c r="AB106" s="272"/>
    </row>
    <row r="107" spans="1:28" ht="15">
      <c r="A107" s="47" t="s">
        <v>620</v>
      </c>
      <c r="B107" s="5" t="s">
        <v>298</v>
      </c>
      <c r="C107" s="173"/>
      <c r="D107" s="173"/>
      <c r="E107" s="173"/>
      <c r="F107" s="173"/>
      <c r="G107" s="173"/>
      <c r="H107" s="173"/>
      <c r="I107" s="178">
        <f t="shared" si="18"/>
        <v>0</v>
      </c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3"/>
      <c r="AB107" s="33"/>
    </row>
    <row r="108" spans="1:28" ht="15">
      <c r="A108" s="47" t="s">
        <v>876</v>
      </c>
      <c r="B108" s="5" t="s">
        <v>301</v>
      </c>
      <c r="C108" s="173"/>
      <c r="D108" s="173"/>
      <c r="E108" s="173"/>
      <c r="F108" s="173"/>
      <c r="G108" s="173"/>
      <c r="H108" s="173"/>
      <c r="I108" s="178">
        <f t="shared" si="18"/>
        <v>0</v>
      </c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3"/>
      <c r="AB108" s="33"/>
    </row>
    <row r="109" spans="1:28" ht="15">
      <c r="A109" s="17" t="s">
        <v>877</v>
      </c>
      <c r="B109" s="5" t="s">
        <v>303</v>
      </c>
      <c r="C109" s="172"/>
      <c r="D109" s="172"/>
      <c r="E109" s="172"/>
      <c r="F109" s="172"/>
      <c r="G109" s="172"/>
      <c r="H109" s="172"/>
      <c r="I109" s="178">
        <f t="shared" si="18"/>
        <v>0</v>
      </c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3"/>
      <c r="AB109" s="33"/>
    </row>
    <row r="110" spans="1:28" ht="15">
      <c r="A110" s="17" t="s">
        <v>878</v>
      </c>
      <c r="B110" s="5" t="s">
        <v>304</v>
      </c>
      <c r="C110" s="172"/>
      <c r="D110" s="172"/>
      <c r="E110" s="172"/>
      <c r="F110" s="172"/>
      <c r="G110" s="172"/>
      <c r="H110" s="172"/>
      <c r="I110" s="178">
        <f t="shared" si="18"/>
        <v>0</v>
      </c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3"/>
      <c r="AB110" s="33"/>
    </row>
    <row r="111" spans="1:28" ht="15">
      <c r="A111" s="17" t="s">
        <v>879</v>
      </c>
      <c r="B111" s="5" t="s">
        <v>880</v>
      </c>
      <c r="C111" s="172"/>
      <c r="D111" s="172"/>
      <c r="E111" s="172"/>
      <c r="F111" s="172"/>
      <c r="G111" s="172"/>
      <c r="H111" s="172"/>
      <c r="I111" s="178">
        <f t="shared" si="18"/>
        <v>0</v>
      </c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3"/>
      <c r="AB111" s="33"/>
    </row>
    <row r="112" spans="1:28" ht="15">
      <c r="A112" s="17" t="s">
        <v>882</v>
      </c>
      <c r="B112" s="5" t="s">
        <v>881</v>
      </c>
      <c r="C112" s="172"/>
      <c r="D112" s="172"/>
      <c r="E112" s="172"/>
      <c r="F112" s="172"/>
      <c r="G112" s="172"/>
      <c r="H112" s="172"/>
      <c r="I112" s="178">
        <f t="shared" si="18"/>
        <v>0</v>
      </c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3"/>
      <c r="AB112" s="33"/>
    </row>
    <row r="113" spans="1:28" s="211" customFormat="1" ht="15">
      <c r="A113" s="18" t="s">
        <v>584</v>
      </c>
      <c r="B113" s="9" t="s">
        <v>305</v>
      </c>
      <c r="C113" s="340">
        <f aca="true" t="shared" si="20" ref="C113:H113">SUM(C107:C110)</f>
        <v>0</v>
      </c>
      <c r="D113" s="340">
        <f t="shared" si="20"/>
        <v>0</v>
      </c>
      <c r="E113" s="340">
        <f t="shared" si="20"/>
        <v>0</v>
      </c>
      <c r="F113" s="340">
        <f t="shared" si="20"/>
        <v>0</v>
      </c>
      <c r="G113" s="340">
        <f t="shared" si="20"/>
        <v>0</v>
      </c>
      <c r="H113" s="340">
        <f t="shared" si="20"/>
        <v>0</v>
      </c>
      <c r="I113" s="270">
        <f t="shared" si="18"/>
        <v>0</v>
      </c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272"/>
      <c r="AB113" s="272"/>
    </row>
    <row r="114" spans="1:28" ht="15">
      <c r="A114" s="47" t="s">
        <v>306</v>
      </c>
      <c r="B114" s="5" t="s">
        <v>307</v>
      </c>
      <c r="C114" s="173"/>
      <c r="D114" s="173"/>
      <c r="E114" s="173"/>
      <c r="F114" s="173"/>
      <c r="G114" s="173"/>
      <c r="H114" s="173"/>
      <c r="I114" s="178">
        <f t="shared" si="18"/>
        <v>0</v>
      </c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3"/>
      <c r="AB114" s="33"/>
    </row>
    <row r="115" spans="1:28" ht="15">
      <c r="A115" s="47" t="s">
        <v>308</v>
      </c>
      <c r="B115" s="5" t="s">
        <v>309</v>
      </c>
      <c r="C115" s="173"/>
      <c r="D115" s="173"/>
      <c r="E115" s="173"/>
      <c r="F115" s="173"/>
      <c r="G115" s="173"/>
      <c r="H115" s="173"/>
      <c r="I115" s="178">
        <f t="shared" si="18"/>
        <v>0</v>
      </c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3"/>
      <c r="AB115" s="33"/>
    </row>
    <row r="116" spans="1:28" ht="15">
      <c r="A116" s="18" t="s">
        <v>310</v>
      </c>
      <c r="B116" s="5" t="s">
        <v>311</v>
      </c>
      <c r="C116" s="173"/>
      <c r="D116" s="173"/>
      <c r="E116" s="173"/>
      <c r="F116" s="173"/>
      <c r="G116" s="173"/>
      <c r="H116" s="173"/>
      <c r="I116" s="178">
        <f t="shared" si="18"/>
        <v>0</v>
      </c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3"/>
      <c r="AB116" s="33"/>
    </row>
    <row r="117" spans="1:28" ht="15">
      <c r="A117" s="47" t="s">
        <v>883</v>
      </c>
      <c r="B117" s="5" t="s">
        <v>313</v>
      </c>
      <c r="C117" s="173"/>
      <c r="D117" s="173"/>
      <c r="E117" s="173"/>
      <c r="F117" s="173"/>
      <c r="G117" s="173"/>
      <c r="H117" s="173"/>
      <c r="I117" s="178">
        <f t="shared" si="18"/>
        <v>0</v>
      </c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3"/>
      <c r="AB117" s="33"/>
    </row>
    <row r="118" spans="1:28" ht="15">
      <c r="A118" s="47" t="s">
        <v>314</v>
      </c>
      <c r="B118" s="5" t="s">
        <v>315</v>
      </c>
      <c r="C118" s="173"/>
      <c r="D118" s="173"/>
      <c r="E118" s="173"/>
      <c r="F118" s="173"/>
      <c r="G118" s="173"/>
      <c r="H118" s="173"/>
      <c r="I118" s="178">
        <f t="shared" si="18"/>
        <v>0</v>
      </c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3"/>
      <c r="AB118" s="33"/>
    </row>
    <row r="119" spans="1:28" ht="15">
      <c r="A119" s="47" t="s">
        <v>316</v>
      </c>
      <c r="B119" s="5" t="s">
        <v>317</v>
      </c>
      <c r="C119" s="173"/>
      <c r="D119" s="173"/>
      <c r="E119" s="173"/>
      <c r="F119" s="173"/>
      <c r="G119" s="173"/>
      <c r="H119" s="173"/>
      <c r="I119" s="178">
        <f t="shared" si="18"/>
        <v>0</v>
      </c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3"/>
      <c r="AB119" s="33"/>
    </row>
    <row r="120" spans="1:28" ht="15">
      <c r="A120" s="47" t="s">
        <v>884</v>
      </c>
      <c r="B120" s="5" t="s">
        <v>885</v>
      </c>
      <c r="C120" s="173"/>
      <c r="D120" s="173"/>
      <c r="E120" s="173"/>
      <c r="F120" s="173"/>
      <c r="G120" s="173"/>
      <c r="H120" s="173"/>
      <c r="I120" s="178">
        <f t="shared" si="18"/>
        <v>0</v>
      </c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3"/>
      <c r="AB120" s="33"/>
    </row>
    <row r="121" spans="1:28" ht="15">
      <c r="A121" s="47" t="s">
        <v>887</v>
      </c>
      <c r="B121" s="5" t="s">
        <v>886</v>
      </c>
      <c r="C121" s="173"/>
      <c r="D121" s="173"/>
      <c r="E121" s="173"/>
      <c r="F121" s="173"/>
      <c r="G121" s="173"/>
      <c r="H121" s="173"/>
      <c r="I121" s="178">
        <f t="shared" si="18"/>
        <v>0</v>
      </c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3"/>
      <c r="AB121" s="33"/>
    </row>
    <row r="122" spans="1:28" s="211" customFormat="1" ht="15">
      <c r="A122" s="48" t="s">
        <v>585</v>
      </c>
      <c r="B122" s="49" t="s">
        <v>318</v>
      </c>
      <c r="C122" s="340">
        <f aca="true" t="shared" si="21" ref="C122:H122">C106+C113+C114+C115+C116+C117+C118+C119</f>
        <v>0</v>
      </c>
      <c r="D122" s="340">
        <f t="shared" si="21"/>
        <v>0</v>
      </c>
      <c r="E122" s="340">
        <f t="shared" si="21"/>
        <v>0</v>
      </c>
      <c r="F122" s="340">
        <f t="shared" si="21"/>
        <v>0</v>
      </c>
      <c r="G122" s="340">
        <f t="shared" si="21"/>
        <v>0</v>
      </c>
      <c r="H122" s="340">
        <f t="shared" si="21"/>
        <v>0</v>
      </c>
      <c r="I122" s="270">
        <f t="shared" si="18"/>
        <v>0</v>
      </c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272"/>
      <c r="AB122" s="272"/>
    </row>
    <row r="123" spans="1:28" ht="15">
      <c r="A123" s="47" t="s">
        <v>319</v>
      </c>
      <c r="B123" s="5" t="s">
        <v>320</v>
      </c>
      <c r="C123" s="173"/>
      <c r="D123" s="173"/>
      <c r="E123" s="173"/>
      <c r="F123" s="173"/>
      <c r="G123" s="173"/>
      <c r="H123" s="173"/>
      <c r="I123" s="178">
        <f t="shared" si="18"/>
        <v>0</v>
      </c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3"/>
      <c r="AB123" s="33"/>
    </row>
    <row r="124" spans="1:28" ht="15">
      <c r="A124" s="17" t="s">
        <v>321</v>
      </c>
      <c r="B124" s="5" t="s">
        <v>322</v>
      </c>
      <c r="C124" s="172"/>
      <c r="D124" s="172"/>
      <c r="E124" s="172"/>
      <c r="F124" s="172"/>
      <c r="G124" s="172"/>
      <c r="H124" s="172"/>
      <c r="I124" s="178">
        <f t="shared" si="18"/>
        <v>0</v>
      </c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3"/>
      <c r="AB124" s="33"/>
    </row>
    <row r="125" spans="1:28" ht="15">
      <c r="A125" s="47" t="s">
        <v>622</v>
      </c>
      <c r="B125" s="5" t="s">
        <v>323</v>
      </c>
      <c r="C125" s="173"/>
      <c r="D125" s="173"/>
      <c r="E125" s="173"/>
      <c r="F125" s="173"/>
      <c r="G125" s="173"/>
      <c r="H125" s="173"/>
      <c r="I125" s="178">
        <f t="shared" si="18"/>
        <v>0</v>
      </c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3"/>
      <c r="AB125" s="33"/>
    </row>
    <row r="126" spans="1:28" ht="15">
      <c r="A126" s="47" t="s">
        <v>888</v>
      </c>
      <c r="B126" s="5" t="s">
        <v>324</v>
      </c>
      <c r="C126" s="173"/>
      <c r="D126" s="173"/>
      <c r="E126" s="173"/>
      <c r="F126" s="173"/>
      <c r="G126" s="173"/>
      <c r="H126" s="173"/>
      <c r="I126" s="178">
        <f t="shared" si="18"/>
        <v>0</v>
      </c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3"/>
      <c r="AB126" s="33"/>
    </row>
    <row r="127" spans="1:28" ht="15">
      <c r="A127" s="47" t="s">
        <v>889</v>
      </c>
      <c r="B127" s="5" t="s">
        <v>890</v>
      </c>
      <c r="C127" s="173"/>
      <c r="D127" s="173"/>
      <c r="E127" s="173"/>
      <c r="F127" s="173"/>
      <c r="G127" s="173"/>
      <c r="H127" s="173"/>
      <c r="I127" s="178">
        <f t="shared" si="18"/>
        <v>0</v>
      </c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3"/>
      <c r="AB127" s="33"/>
    </row>
    <row r="128" spans="1:28" s="211" customFormat="1" ht="15">
      <c r="A128" s="48" t="s">
        <v>591</v>
      </c>
      <c r="B128" s="49" t="s">
        <v>328</v>
      </c>
      <c r="C128" s="174">
        <f aca="true" t="shared" si="22" ref="C128:H128">SUM(C123:C127)</f>
        <v>0</v>
      </c>
      <c r="D128" s="174">
        <f t="shared" si="22"/>
        <v>0</v>
      </c>
      <c r="E128" s="174">
        <f t="shared" si="22"/>
        <v>0</v>
      </c>
      <c r="F128" s="174">
        <f t="shared" si="22"/>
        <v>0</v>
      </c>
      <c r="G128" s="174">
        <f t="shared" si="22"/>
        <v>0</v>
      </c>
      <c r="H128" s="174">
        <f t="shared" si="22"/>
        <v>0</v>
      </c>
      <c r="I128" s="270">
        <f t="shared" si="18"/>
        <v>0</v>
      </c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272"/>
      <c r="AB128" s="272"/>
    </row>
    <row r="129" spans="1:28" ht="15">
      <c r="A129" s="17" t="s">
        <v>329</v>
      </c>
      <c r="B129" s="5" t="s">
        <v>330</v>
      </c>
      <c r="C129" s="172"/>
      <c r="D129" s="172"/>
      <c r="E129" s="172"/>
      <c r="F129" s="172"/>
      <c r="G129" s="172"/>
      <c r="H129" s="172"/>
      <c r="I129" s="178">
        <f t="shared" si="18"/>
        <v>0</v>
      </c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3"/>
      <c r="AB129" s="33"/>
    </row>
    <row r="130" spans="1:28" ht="15">
      <c r="A130" s="17" t="s">
        <v>891</v>
      </c>
      <c r="B130" s="5" t="s">
        <v>892</v>
      </c>
      <c r="C130" s="172"/>
      <c r="D130" s="172"/>
      <c r="E130" s="172"/>
      <c r="F130" s="172"/>
      <c r="G130" s="172"/>
      <c r="H130" s="172"/>
      <c r="I130" s="178">
        <f t="shared" si="18"/>
        <v>0</v>
      </c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3"/>
      <c r="AB130" s="33"/>
    </row>
    <row r="131" spans="1:28" s="211" customFormat="1" ht="15.75">
      <c r="A131" s="50" t="s">
        <v>626</v>
      </c>
      <c r="B131" s="51" t="s">
        <v>331</v>
      </c>
      <c r="C131" s="340">
        <v>1058146</v>
      </c>
      <c r="D131" s="340">
        <f>D122+D128+D129</f>
        <v>0</v>
      </c>
      <c r="E131" s="340">
        <f>E122+E128+E129</f>
        <v>0</v>
      </c>
      <c r="F131" s="340">
        <v>1058146</v>
      </c>
      <c r="G131" s="340">
        <f>G122+G128+G129</f>
        <v>0</v>
      </c>
      <c r="H131" s="340">
        <f>H122+H128+H129</f>
        <v>0</v>
      </c>
      <c r="I131" s="270">
        <f t="shared" si="18"/>
        <v>1058146</v>
      </c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272"/>
      <c r="AB131" s="272"/>
    </row>
    <row r="132" spans="1:28" ht="15.75">
      <c r="A132" s="55" t="s">
        <v>663</v>
      </c>
      <c r="B132" s="56"/>
      <c r="C132" s="170">
        <f aca="true" t="shared" si="23" ref="C132:H132">C102+C131</f>
        <v>137917579</v>
      </c>
      <c r="D132" s="170">
        <f t="shared" si="23"/>
        <v>742575</v>
      </c>
      <c r="E132" s="170">
        <f t="shared" si="23"/>
        <v>0</v>
      </c>
      <c r="F132" s="170">
        <f t="shared" si="23"/>
        <v>161248505</v>
      </c>
      <c r="G132" s="170">
        <f t="shared" si="23"/>
        <v>0</v>
      </c>
      <c r="H132" s="170">
        <f t="shared" si="23"/>
        <v>0</v>
      </c>
      <c r="I132" s="178">
        <f t="shared" si="18"/>
        <v>161248505</v>
      </c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</row>
    <row r="133" spans="2:28" ht="15">
      <c r="B133" s="33"/>
      <c r="C133" s="175"/>
      <c r="D133" s="175"/>
      <c r="E133" s="175"/>
      <c r="F133" s="175"/>
      <c r="G133" s="175"/>
      <c r="H133" s="175"/>
      <c r="I133" s="180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</row>
    <row r="134" spans="2:28" ht="15">
      <c r="B134" s="33"/>
      <c r="C134" s="175"/>
      <c r="D134" s="175"/>
      <c r="E134" s="175"/>
      <c r="F134" s="175"/>
      <c r="G134" s="175"/>
      <c r="H134" s="175"/>
      <c r="I134" s="180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</row>
    <row r="135" spans="2:28" ht="15">
      <c r="B135" s="33"/>
      <c r="C135" s="175"/>
      <c r="D135" s="175"/>
      <c r="E135" s="175"/>
      <c r="F135" s="175"/>
      <c r="G135" s="175"/>
      <c r="H135" s="175"/>
      <c r="I135" s="180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</row>
    <row r="136" spans="2:28" ht="15">
      <c r="B136" s="33"/>
      <c r="C136" s="175"/>
      <c r="D136" s="175"/>
      <c r="E136" s="175"/>
      <c r="F136" s="175"/>
      <c r="G136" s="175"/>
      <c r="H136" s="175"/>
      <c r="I136" s="180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</row>
    <row r="137" spans="2:28" ht="15">
      <c r="B137" s="33"/>
      <c r="C137" s="175"/>
      <c r="D137" s="175"/>
      <c r="E137" s="175"/>
      <c r="F137" s="175"/>
      <c r="G137" s="175"/>
      <c r="H137" s="175"/>
      <c r="I137" s="180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</row>
    <row r="138" spans="2:28" ht="15">
      <c r="B138" s="33"/>
      <c r="C138" s="175"/>
      <c r="D138" s="175"/>
      <c r="E138" s="175"/>
      <c r="F138" s="175"/>
      <c r="G138" s="175"/>
      <c r="H138" s="175"/>
      <c r="I138" s="180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</row>
    <row r="139" spans="2:28" ht="15">
      <c r="B139" s="33"/>
      <c r="C139" s="175"/>
      <c r="D139" s="175"/>
      <c r="E139" s="175"/>
      <c r="F139" s="175"/>
      <c r="G139" s="175"/>
      <c r="H139" s="175"/>
      <c r="I139" s="180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</row>
    <row r="140" spans="2:28" ht="15">
      <c r="B140" s="33"/>
      <c r="C140" s="175"/>
      <c r="D140" s="175"/>
      <c r="E140" s="175"/>
      <c r="F140" s="175"/>
      <c r="G140" s="175"/>
      <c r="H140" s="175"/>
      <c r="I140" s="180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</row>
    <row r="141" spans="2:28" ht="15">
      <c r="B141" s="33"/>
      <c r="C141" s="175"/>
      <c r="D141" s="175"/>
      <c r="E141" s="175"/>
      <c r="F141" s="175"/>
      <c r="G141" s="175"/>
      <c r="H141" s="175"/>
      <c r="I141" s="180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</row>
    <row r="142" spans="2:28" ht="15">
      <c r="B142" s="33"/>
      <c r="C142" s="175"/>
      <c r="D142" s="175"/>
      <c r="E142" s="175"/>
      <c r="F142" s="175"/>
      <c r="G142" s="175"/>
      <c r="H142" s="175"/>
      <c r="I142" s="180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</row>
    <row r="143" spans="2:28" ht="15">
      <c r="B143" s="33"/>
      <c r="C143" s="175"/>
      <c r="D143" s="175"/>
      <c r="E143" s="175"/>
      <c r="F143" s="175"/>
      <c r="G143" s="175"/>
      <c r="H143" s="175"/>
      <c r="I143" s="180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</row>
    <row r="144" spans="2:28" ht="15">
      <c r="B144" s="33"/>
      <c r="C144" s="175"/>
      <c r="D144" s="175"/>
      <c r="E144" s="175"/>
      <c r="F144" s="175"/>
      <c r="G144" s="175"/>
      <c r="H144" s="175"/>
      <c r="I144" s="180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</row>
    <row r="145" spans="2:28" ht="15">
      <c r="B145" s="33"/>
      <c r="C145" s="175"/>
      <c r="D145" s="175"/>
      <c r="E145" s="175"/>
      <c r="F145" s="175"/>
      <c r="G145" s="175"/>
      <c r="H145" s="175"/>
      <c r="I145" s="180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</row>
    <row r="146" spans="2:28" ht="15">
      <c r="B146" s="33"/>
      <c r="C146" s="175"/>
      <c r="D146" s="175"/>
      <c r="E146" s="175"/>
      <c r="F146" s="175"/>
      <c r="G146" s="175"/>
      <c r="H146" s="175"/>
      <c r="I146" s="180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</row>
    <row r="147" spans="2:28" ht="15">
      <c r="B147" s="33"/>
      <c r="C147" s="175"/>
      <c r="D147" s="175"/>
      <c r="E147" s="175"/>
      <c r="F147" s="175"/>
      <c r="G147" s="175"/>
      <c r="H147" s="175"/>
      <c r="I147" s="180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</row>
    <row r="148" spans="2:28" ht="15">
      <c r="B148" s="33"/>
      <c r="C148" s="175"/>
      <c r="D148" s="175"/>
      <c r="E148" s="175"/>
      <c r="F148" s="175"/>
      <c r="G148" s="175"/>
      <c r="H148" s="175"/>
      <c r="I148" s="180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</row>
    <row r="149" spans="2:28" ht="15">
      <c r="B149" s="33"/>
      <c r="C149" s="175"/>
      <c r="D149" s="175"/>
      <c r="E149" s="175"/>
      <c r="F149" s="175"/>
      <c r="G149" s="175"/>
      <c r="H149" s="175"/>
      <c r="I149" s="180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</row>
    <row r="150" spans="2:28" ht="15">
      <c r="B150" s="33"/>
      <c r="C150" s="175"/>
      <c r="D150" s="175"/>
      <c r="E150" s="175"/>
      <c r="F150" s="175"/>
      <c r="G150" s="175"/>
      <c r="H150" s="175"/>
      <c r="I150" s="180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</row>
    <row r="151" spans="2:28" ht="15">
      <c r="B151" s="33"/>
      <c r="C151" s="175"/>
      <c r="D151" s="175"/>
      <c r="E151" s="175"/>
      <c r="F151" s="175"/>
      <c r="G151" s="175"/>
      <c r="H151" s="175"/>
      <c r="I151" s="180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</row>
    <row r="152" spans="2:28" ht="15">
      <c r="B152" s="33"/>
      <c r="C152" s="175"/>
      <c r="D152" s="175"/>
      <c r="E152" s="175"/>
      <c r="F152" s="175"/>
      <c r="G152" s="175"/>
      <c r="H152" s="175"/>
      <c r="I152" s="180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</row>
    <row r="153" spans="2:28" ht="15">
      <c r="B153" s="33"/>
      <c r="C153" s="175"/>
      <c r="D153" s="175"/>
      <c r="E153" s="175"/>
      <c r="F153" s="175"/>
      <c r="G153" s="175"/>
      <c r="H153" s="175"/>
      <c r="I153" s="180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</row>
    <row r="154" spans="2:28" ht="15">
      <c r="B154" s="33"/>
      <c r="C154" s="175"/>
      <c r="D154" s="175"/>
      <c r="E154" s="175"/>
      <c r="F154" s="175"/>
      <c r="G154" s="175"/>
      <c r="H154" s="175"/>
      <c r="I154" s="180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</row>
    <row r="155" spans="2:28" ht="15">
      <c r="B155" s="33"/>
      <c r="C155" s="175"/>
      <c r="D155" s="175"/>
      <c r="E155" s="175"/>
      <c r="F155" s="175"/>
      <c r="G155" s="175"/>
      <c r="H155" s="175"/>
      <c r="I155" s="180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</row>
    <row r="156" spans="2:28" ht="15">
      <c r="B156" s="33"/>
      <c r="C156" s="175"/>
      <c r="D156" s="175"/>
      <c r="E156" s="175"/>
      <c r="F156" s="175"/>
      <c r="G156" s="175"/>
      <c r="H156" s="175"/>
      <c r="I156" s="180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</row>
    <row r="157" spans="2:28" ht="15">
      <c r="B157" s="33"/>
      <c r="C157" s="175"/>
      <c r="D157" s="175"/>
      <c r="E157" s="175"/>
      <c r="F157" s="175"/>
      <c r="G157" s="175"/>
      <c r="H157" s="175"/>
      <c r="I157" s="180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</row>
    <row r="158" spans="2:28" ht="15">
      <c r="B158" s="33"/>
      <c r="C158" s="175"/>
      <c r="D158" s="175"/>
      <c r="E158" s="175"/>
      <c r="F158" s="175"/>
      <c r="G158" s="175"/>
      <c r="H158" s="175"/>
      <c r="I158" s="180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</row>
    <row r="159" spans="2:28" ht="15">
      <c r="B159" s="33"/>
      <c r="C159" s="175"/>
      <c r="D159" s="175"/>
      <c r="E159" s="175"/>
      <c r="F159" s="175"/>
      <c r="G159" s="175"/>
      <c r="H159" s="175"/>
      <c r="I159" s="180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</row>
    <row r="160" spans="2:28" ht="15">
      <c r="B160" s="33"/>
      <c r="C160" s="175"/>
      <c r="D160" s="175"/>
      <c r="E160" s="175"/>
      <c r="F160" s="175"/>
      <c r="G160" s="175"/>
      <c r="H160" s="175"/>
      <c r="I160" s="180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</row>
    <row r="161" spans="2:28" ht="15">
      <c r="B161" s="33"/>
      <c r="C161" s="175"/>
      <c r="D161" s="175"/>
      <c r="E161" s="175"/>
      <c r="F161" s="175"/>
      <c r="G161" s="175"/>
      <c r="H161" s="175"/>
      <c r="I161" s="180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</row>
    <row r="162" spans="2:28" ht="15">
      <c r="B162" s="33"/>
      <c r="C162" s="175"/>
      <c r="D162" s="175"/>
      <c r="E162" s="175"/>
      <c r="F162" s="175"/>
      <c r="G162" s="175"/>
      <c r="H162" s="175"/>
      <c r="I162" s="180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</row>
    <row r="163" spans="2:28" ht="15">
      <c r="B163" s="33"/>
      <c r="C163" s="175"/>
      <c r="D163" s="175"/>
      <c r="E163" s="175"/>
      <c r="F163" s="175"/>
      <c r="G163" s="175"/>
      <c r="H163" s="175"/>
      <c r="I163" s="180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</row>
    <row r="164" spans="2:28" ht="15">
      <c r="B164" s="33"/>
      <c r="C164" s="175"/>
      <c r="D164" s="175"/>
      <c r="E164" s="175"/>
      <c r="F164" s="175"/>
      <c r="G164" s="175"/>
      <c r="H164" s="175"/>
      <c r="I164" s="180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</row>
    <row r="165" spans="2:28" ht="15">
      <c r="B165" s="33"/>
      <c r="C165" s="175"/>
      <c r="D165" s="175"/>
      <c r="E165" s="175"/>
      <c r="F165" s="175"/>
      <c r="G165" s="175"/>
      <c r="H165" s="175"/>
      <c r="I165" s="180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</row>
    <row r="166" spans="2:28" ht="15">
      <c r="B166" s="33"/>
      <c r="C166" s="175"/>
      <c r="D166" s="175"/>
      <c r="E166" s="175"/>
      <c r="F166" s="175"/>
      <c r="G166" s="175"/>
      <c r="H166" s="175"/>
      <c r="I166" s="180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</row>
    <row r="167" spans="2:28" ht="15">
      <c r="B167" s="33"/>
      <c r="C167" s="175"/>
      <c r="D167" s="175"/>
      <c r="E167" s="175"/>
      <c r="F167" s="175"/>
      <c r="G167" s="175"/>
      <c r="H167" s="175"/>
      <c r="I167" s="180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</row>
    <row r="168" spans="2:28" ht="15">
      <c r="B168" s="33"/>
      <c r="C168" s="175"/>
      <c r="D168" s="175"/>
      <c r="E168" s="175"/>
      <c r="F168" s="175"/>
      <c r="G168" s="175"/>
      <c r="H168" s="175"/>
      <c r="I168" s="180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</row>
    <row r="169" spans="2:28" ht="15">
      <c r="B169" s="33"/>
      <c r="C169" s="175"/>
      <c r="D169" s="175"/>
      <c r="E169" s="175"/>
      <c r="F169" s="175"/>
      <c r="G169" s="175"/>
      <c r="H169" s="175"/>
      <c r="I169" s="180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</row>
    <row r="170" spans="2:28" ht="15">
      <c r="B170" s="33"/>
      <c r="C170" s="175"/>
      <c r="D170" s="175"/>
      <c r="E170" s="175"/>
      <c r="F170" s="175"/>
      <c r="G170" s="175"/>
      <c r="H170" s="175"/>
      <c r="I170" s="180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</row>
    <row r="171" spans="2:28" ht="15">
      <c r="B171" s="33"/>
      <c r="C171" s="175"/>
      <c r="D171" s="175"/>
      <c r="E171" s="175"/>
      <c r="F171" s="175"/>
      <c r="G171" s="175"/>
      <c r="H171" s="175"/>
      <c r="I171" s="180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</row>
    <row r="172" spans="2:28" ht="15">
      <c r="B172" s="33"/>
      <c r="C172" s="175"/>
      <c r="D172" s="175"/>
      <c r="E172" s="175"/>
      <c r="F172" s="175"/>
      <c r="G172" s="175"/>
      <c r="H172" s="175"/>
      <c r="I172" s="180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</row>
    <row r="173" spans="2:28" ht="15">
      <c r="B173" s="33"/>
      <c r="C173" s="175"/>
      <c r="D173" s="175"/>
      <c r="E173" s="175"/>
      <c r="F173" s="175"/>
      <c r="G173" s="175"/>
      <c r="H173" s="175"/>
      <c r="I173" s="180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</row>
    <row r="174" spans="2:28" ht="15">
      <c r="B174" s="33"/>
      <c r="C174" s="175"/>
      <c r="D174" s="175"/>
      <c r="E174" s="175"/>
      <c r="F174" s="175"/>
      <c r="G174" s="175"/>
      <c r="H174" s="175"/>
      <c r="I174" s="180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</row>
    <row r="175" spans="2:28" ht="15">
      <c r="B175" s="33"/>
      <c r="C175" s="175"/>
      <c r="D175" s="175"/>
      <c r="E175" s="175"/>
      <c r="F175" s="175"/>
      <c r="G175" s="175"/>
      <c r="H175" s="175"/>
      <c r="I175" s="180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</row>
    <row r="176" spans="2:28" ht="15">
      <c r="B176" s="33"/>
      <c r="C176" s="175"/>
      <c r="D176" s="175"/>
      <c r="E176" s="175"/>
      <c r="F176" s="175"/>
      <c r="G176" s="175"/>
      <c r="H176" s="175"/>
      <c r="I176" s="180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</row>
    <row r="177" spans="2:28" ht="15">
      <c r="B177" s="33"/>
      <c r="C177" s="175"/>
      <c r="D177" s="175"/>
      <c r="E177" s="175"/>
      <c r="F177" s="175"/>
      <c r="G177" s="175"/>
      <c r="H177" s="175"/>
      <c r="I177" s="180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</row>
    <row r="178" spans="2:28" ht="15">
      <c r="B178" s="33"/>
      <c r="C178" s="175"/>
      <c r="D178" s="175"/>
      <c r="E178" s="175"/>
      <c r="F178" s="175"/>
      <c r="G178" s="175"/>
      <c r="H178" s="175"/>
      <c r="I178" s="180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</row>
    <row r="179" spans="2:28" ht="15">
      <c r="B179" s="33"/>
      <c r="C179" s="175"/>
      <c r="D179" s="175"/>
      <c r="E179" s="175"/>
      <c r="F179" s="175"/>
      <c r="G179" s="175"/>
      <c r="H179" s="175"/>
      <c r="I179" s="180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</row>
    <row r="180" spans="2:28" ht="15">
      <c r="B180" s="33"/>
      <c r="C180" s="175"/>
      <c r="D180" s="175"/>
      <c r="E180" s="175"/>
      <c r="F180" s="175"/>
      <c r="G180" s="175"/>
      <c r="H180" s="175"/>
      <c r="I180" s="180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</row>
    <row r="181" spans="2:28" ht="15">
      <c r="B181" s="33"/>
      <c r="C181" s="175"/>
      <c r="D181" s="175"/>
      <c r="E181" s="175"/>
      <c r="F181" s="175"/>
      <c r="G181" s="175"/>
      <c r="H181" s="175"/>
      <c r="I181" s="180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</row>
  </sheetData>
  <sheetProtection/>
  <mergeCells count="2">
    <mergeCell ref="A1:I1"/>
    <mergeCell ref="A2:I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49" r:id="rId1"/>
  <headerFooter>
    <oddHeader>&amp;C&amp;"Bookman Old Style,Normál"&amp;9 2. melléklet a 6/2020.(VII.3.) önkormányzati rendelethez</oddHeader>
    <oddFooter>&amp;C&amp;"Bookman Old Style,Normál"&amp;9- 2 -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56"/>
  <sheetViews>
    <sheetView view="pageLayout" workbookViewId="0" topLeftCell="A1">
      <selection activeCell="A12" sqref="A12"/>
    </sheetView>
  </sheetViews>
  <sheetFormatPr defaultColWidth="9.140625" defaultRowHeight="15"/>
  <cols>
    <col min="1" max="1" width="91.8515625" style="0" customWidth="1"/>
    <col min="3" max="3" width="12.140625" style="225" customWidth="1"/>
    <col min="4" max="5" width="13.421875" style="225" customWidth="1"/>
  </cols>
  <sheetData>
    <row r="1" spans="1:5" ht="26.25" customHeight="1">
      <c r="A1" s="342" t="s">
        <v>950</v>
      </c>
      <c r="B1" s="347"/>
      <c r="C1" s="347"/>
      <c r="D1" s="347"/>
      <c r="E1"/>
    </row>
    <row r="2" spans="1:5" ht="30" customHeight="1">
      <c r="A2" s="345" t="s">
        <v>846</v>
      </c>
      <c r="B2" s="343"/>
      <c r="C2" s="343"/>
      <c r="D2" s="343"/>
      <c r="E2"/>
    </row>
    <row r="4" ht="15.75">
      <c r="A4" s="238" t="s">
        <v>5</v>
      </c>
    </row>
    <row r="5" spans="1:5" ht="45">
      <c r="A5" s="2" t="s">
        <v>141</v>
      </c>
      <c r="B5" s="3" t="s">
        <v>142</v>
      </c>
      <c r="C5" s="224" t="s">
        <v>951</v>
      </c>
      <c r="D5" s="224" t="s">
        <v>952</v>
      </c>
      <c r="E5" s="224" t="s">
        <v>964</v>
      </c>
    </row>
    <row r="6" spans="1:5" ht="15.75">
      <c r="A6" s="41" t="s">
        <v>491</v>
      </c>
      <c r="B6" s="40" t="s">
        <v>169</v>
      </c>
      <c r="C6" s="213">
        <v>8586564</v>
      </c>
      <c r="D6" s="213">
        <v>5681500</v>
      </c>
      <c r="E6" s="213">
        <v>8604929</v>
      </c>
    </row>
    <row r="7" spans="1:5" ht="15.75">
      <c r="A7" s="5" t="s">
        <v>492</v>
      </c>
      <c r="B7" s="40" t="s">
        <v>176</v>
      </c>
      <c r="C7" s="213">
        <v>7305567</v>
      </c>
      <c r="D7" s="213">
        <v>7022971</v>
      </c>
      <c r="E7" s="213">
        <v>9433027</v>
      </c>
    </row>
    <row r="8" spans="1:5" ht="15.75">
      <c r="A8" s="65" t="s">
        <v>623</v>
      </c>
      <c r="B8" s="66" t="s">
        <v>177</v>
      </c>
      <c r="C8" s="213">
        <f>SUM(C6:C7)</f>
        <v>15892131</v>
      </c>
      <c r="D8" s="213">
        <f>SUM(D6:D7)</f>
        <v>12704471</v>
      </c>
      <c r="E8" s="213">
        <f>SUM(E6:E7)</f>
        <v>18037956</v>
      </c>
    </row>
    <row r="9" spans="1:5" ht="15.75">
      <c r="A9" s="49" t="s">
        <v>594</v>
      </c>
      <c r="B9" s="66" t="s">
        <v>178</v>
      </c>
      <c r="C9" s="213">
        <v>2922887</v>
      </c>
      <c r="D9" s="213">
        <v>2454344</v>
      </c>
      <c r="E9" s="213">
        <v>3163739</v>
      </c>
    </row>
    <row r="10" spans="1:5" ht="15.75">
      <c r="A10" s="5" t="s">
        <v>502</v>
      </c>
      <c r="B10" s="40" t="s">
        <v>185</v>
      </c>
      <c r="C10" s="213">
        <v>1226643</v>
      </c>
      <c r="D10" s="213">
        <v>1190507</v>
      </c>
      <c r="E10" s="213">
        <v>1428083</v>
      </c>
    </row>
    <row r="11" spans="1:5" ht="15.75">
      <c r="A11" s="5" t="s">
        <v>624</v>
      </c>
      <c r="B11" s="40" t="s">
        <v>190</v>
      </c>
      <c r="C11" s="213">
        <v>177480</v>
      </c>
      <c r="D11" s="213">
        <v>182000</v>
      </c>
      <c r="E11" s="213">
        <v>173372</v>
      </c>
    </row>
    <row r="12" spans="1:5" ht="15.75">
      <c r="A12" s="5" t="s">
        <v>507</v>
      </c>
      <c r="B12" s="40" t="s">
        <v>205</v>
      </c>
      <c r="C12" s="213">
        <v>18727863</v>
      </c>
      <c r="D12" s="213">
        <v>17302957</v>
      </c>
      <c r="E12" s="213">
        <v>20468048</v>
      </c>
    </row>
    <row r="13" spans="1:5" ht="15.75">
      <c r="A13" s="5" t="s">
        <v>508</v>
      </c>
      <c r="B13" s="40" t="s">
        <v>210</v>
      </c>
      <c r="C13" s="213"/>
      <c r="D13" s="213">
        <v>0</v>
      </c>
      <c r="E13" s="213">
        <v>0</v>
      </c>
    </row>
    <row r="14" spans="1:5" ht="15.75">
      <c r="A14" s="5" t="s">
        <v>511</v>
      </c>
      <c r="B14" s="40" t="s">
        <v>223</v>
      </c>
      <c r="C14" s="213">
        <v>8266517</v>
      </c>
      <c r="D14" s="213">
        <v>4696729</v>
      </c>
      <c r="E14" s="213">
        <v>5299106</v>
      </c>
    </row>
    <row r="15" spans="1:5" ht="15.75">
      <c r="A15" s="49" t="s">
        <v>512</v>
      </c>
      <c r="B15" s="66" t="s">
        <v>224</v>
      </c>
      <c r="C15" s="213">
        <f>SUM(C10:C14)</f>
        <v>28398503</v>
      </c>
      <c r="D15" s="213">
        <f>SUM(D10:D14)</f>
        <v>23372193</v>
      </c>
      <c r="E15" s="213">
        <f>SUM(E10:E14)</f>
        <v>27368609</v>
      </c>
    </row>
    <row r="16" spans="1:5" ht="15.75">
      <c r="A16" s="17" t="s">
        <v>225</v>
      </c>
      <c r="B16" s="40" t="s">
        <v>226</v>
      </c>
      <c r="C16" s="213"/>
      <c r="D16" s="213">
        <v>0</v>
      </c>
      <c r="E16" s="213">
        <v>0</v>
      </c>
    </row>
    <row r="17" spans="1:5" ht="15.75">
      <c r="A17" s="17" t="s">
        <v>529</v>
      </c>
      <c r="B17" s="40" t="s">
        <v>227</v>
      </c>
      <c r="C17" s="213">
        <v>107500</v>
      </c>
      <c r="D17" s="213">
        <v>0</v>
      </c>
      <c r="E17" s="213">
        <v>91000</v>
      </c>
    </row>
    <row r="18" spans="1:5" ht="15.75">
      <c r="A18" s="22" t="s">
        <v>600</v>
      </c>
      <c r="B18" s="40" t="s">
        <v>228</v>
      </c>
      <c r="C18" s="213"/>
      <c r="D18" s="213">
        <v>0</v>
      </c>
      <c r="E18" s="213">
        <v>0</v>
      </c>
    </row>
    <row r="19" spans="1:5" ht="15.75">
      <c r="A19" s="22" t="s">
        <v>601</v>
      </c>
      <c r="B19" s="40" t="s">
        <v>229</v>
      </c>
      <c r="C19" s="213"/>
      <c r="D19" s="213">
        <v>0</v>
      </c>
      <c r="E19" s="213">
        <v>0</v>
      </c>
    </row>
    <row r="20" spans="1:5" ht="15.75">
      <c r="A20" s="22" t="s">
        <v>602</v>
      </c>
      <c r="B20" s="40" t="s">
        <v>230</v>
      </c>
      <c r="C20" s="213"/>
      <c r="D20" s="213">
        <v>0</v>
      </c>
      <c r="E20" s="213">
        <v>0</v>
      </c>
    </row>
    <row r="21" spans="1:5" ht="15.75">
      <c r="A21" s="17" t="s">
        <v>603</v>
      </c>
      <c r="B21" s="40" t="s">
        <v>231</v>
      </c>
      <c r="C21" s="213"/>
      <c r="D21" s="213">
        <v>0</v>
      </c>
      <c r="E21" s="213">
        <v>0</v>
      </c>
    </row>
    <row r="22" spans="1:5" ht="15.75">
      <c r="A22" s="17" t="s">
        <v>604</v>
      </c>
      <c r="B22" s="40" t="s">
        <v>232</v>
      </c>
      <c r="C22" s="213"/>
      <c r="D22" s="213">
        <v>0</v>
      </c>
      <c r="E22" s="213">
        <v>0</v>
      </c>
    </row>
    <row r="23" spans="1:5" ht="15.75">
      <c r="A23" s="17" t="s">
        <v>605</v>
      </c>
      <c r="B23" s="40" t="s">
        <v>233</v>
      </c>
      <c r="C23" s="213">
        <v>356380</v>
      </c>
      <c r="D23" s="213">
        <v>343000</v>
      </c>
      <c r="E23" s="213">
        <v>95497</v>
      </c>
    </row>
    <row r="24" spans="1:5" ht="15.75">
      <c r="A24" s="63" t="s">
        <v>562</v>
      </c>
      <c r="B24" s="66" t="s">
        <v>234</v>
      </c>
      <c r="C24" s="213">
        <f>SUM(C16:C23)</f>
        <v>463880</v>
      </c>
      <c r="D24" s="213">
        <f>SUM(D16:D23)</f>
        <v>343000</v>
      </c>
      <c r="E24" s="213">
        <f>SUM(E16:E23)</f>
        <v>186497</v>
      </c>
    </row>
    <row r="25" spans="1:5" ht="15.75">
      <c r="A25" s="16" t="s">
        <v>606</v>
      </c>
      <c r="B25" s="40" t="s">
        <v>235</v>
      </c>
      <c r="C25" s="213"/>
      <c r="D25" s="213">
        <v>0</v>
      </c>
      <c r="E25" s="213">
        <v>0</v>
      </c>
    </row>
    <row r="26" spans="1:5" ht="15.75">
      <c r="A26" s="16" t="s">
        <v>237</v>
      </c>
      <c r="B26" s="40" t="s">
        <v>238</v>
      </c>
      <c r="C26" s="213">
        <v>1841715</v>
      </c>
      <c r="D26" s="213"/>
      <c r="E26" s="213"/>
    </row>
    <row r="27" spans="1:5" ht="15.75">
      <c r="A27" s="16" t="s">
        <v>239</v>
      </c>
      <c r="B27" s="40" t="s">
        <v>240</v>
      </c>
      <c r="C27" s="213"/>
      <c r="D27" s="213">
        <v>0</v>
      </c>
      <c r="E27" s="213">
        <v>0</v>
      </c>
    </row>
    <row r="28" spans="1:5" ht="15.75">
      <c r="A28" s="16" t="s">
        <v>564</v>
      </c>
      <c r="B28" s="40" t="s">
        <v>241</v>
      </c>
      <c r="C28" s="213"/>
      <c r="D28" s="213">
        <v>0</v>
      </c>
      <c r="E28" s="213">
        <v>0</v>
      </c>
    </row>
    <row r="29" spans="1:5" ht="15.75">
      <c r="A29" s="16" t="s">
        <v>607</v>
      </c>
      <c r="B29" s="40" t="s">
        <v>242</v>
      </c>
      <c r="C29" s="213"/>
      <c r="D29" s="213">
        <v>0</v>
      </c>
      <c r="E29" s="213">
        <v>0</v>
      </c>
    </row>
    <row r="30" spans="1:5" ht="15.75">
      <c r="A30" s="16" t="s">
        <v>566</v>
      </c>
      <c r="B30" s="40" t="s">
        <v>243</v>
      </c>
      <c r="C30" s="213">
        <v>8214233</v>
      </c>
      <c r="D30" s="213">
        <v>21828354</v>
      </c>
      <c r="E30" s="213">
        <v>22164980</v>
      </c>
    </row>
    <row r="31" spans="1:5" ht="15.75">
      <c r="A31" s="16" t="s">
        <v>608</v>
      </c>
      <c r="B31" s="40" t="s">
        <v>244</v>
      </c>
      <c r="C31" s="213"/>
      <c r="D31" s="213">
        <v>0</v>
      </c>
      <c r="E31" s="213">
        <v>0</v>
      </c>
    </row>
    <row r="32" spans="1:5" ht="15.75">
      <c r="A32" s="16" t="s">
        <v>609</v>
      </c>
      <c r="B32" s="40" t="s">
        <v>246</v>
      </c>
      <c r="C32" s="213"/>
      <c r="D32" s="213">
        <v>0</v>
      </c>
      <c r="E32" s="213">
        <v>0</v>
      </c>
    </row>
    <row r="33" spans="1:5" ht="15.75">
      <c r="A33" s="16" t="s">
        <v>247</v>
      </c>
      <c r="B33" s="40" t="s">
        <v>248</v>
      </c>
      <c r="C33" s="213"/>
      <c r="D33" s="213">
        <v>0</v>
      </c>
      <c r="E33" s="213">
        <v>0</v>
      </c>
    </row>
    <row r="34" spans="1:5" ht="15.75">
      <c r="A34" s="29" t="s">
        <v>249</v>
      </c>
      <c r="B34" s="40" t="s">
        <v>250</v>
      </c>
      <c r="C34" s="213"/>
      <c r="D34" s="213">
        <v>0</v>
      </c>
      <c r="E34" s="213">
        <v>0</v>
      </c>
    </row>
    <row r="35" spans="1:5" ht="15.75">
      <c r="A35" s="29" t="s">
        <v>860</v>
      </c>
      <c r="B35" s="40" t="s">
        <v>251</v>
      </c>
      <c r="C35" s="213"/>
      <c r="D35" s="213">
        <v>0</v>
      </c>
      <c r="E35" s="213">
        <v>0</v>
      </c>
    </row>
    <row r="36" spans="1:5" ht="15.75">
      <c r="A36" s="16" t="s">
        <v>610</v>
      </c>
      <c r="B36" s="40" t="s">
        <v>252</v>
      </c>
      <c r="C36" s="213">
        <v>815958</v>
      </c>
      <c r="D36" s="213">
        <v>1257775</v>
      </c>
      <c r="E36" s="213">
        <v>872972</v>
      </c>
    </row>
    <row r="37" spans="1:5" ht="15.75">
      <c r="A37" s="29" t="s">
        <v>815</v>
      </c>
      <c r="B37" s="40" t="s">
        <v>252</v>
      </c>
      <c r="C37" s="213"/>
      <c r="D37" s="213">
        <v>0</v>
      </c>
      <c r="E37" s="213">
        <v>0</v>
      </c>
    </row>
    <row r="38" spans="1:5" ht="15.75">
      <c r="A38" s="29" t="s">
        <v>816</v>
      </c>
      <c r="B38" s="40" t="s">
        <v>252</v>
      </c>
      <c r="C38" s="213"/>
      <c r="D38" s="213">
        <v>0</v>
      </c>
      <c r="E38" s="213">
        <v>0</v>
      </c>
    </row>
    <row r="39" spans="1:5" ht="15.75">
      <c r="A39" s="63" t="s">
        <v>570</v>
      </c>
      <c r="B39" s="66" t="s">
        <v>253</v>
      </c>
      <c r="C39" s="213">
        <f>SUM(C25:C38)</f>
        <v>10871906</v>
      </c>
      <c r="D39" s="213">
        <f>SUM(D25:D38)</f>
        <v>23086129</v>
      </c>
      <c r="E39" s="213">
        <f>SUM(E25:E38)</f>
        <v>23037952</v>
      </c>
    </row>
    <row r="40" spans="1:5" ht="16.5">
      <c r="A40" s="188" t="s">
        <v>93</v>
      </c>
      <c r="B40" s="181"/>
      <c r="C40" s="226">
        <f>C39+C24+C15+C9+C8</f>
        <v>58549307</v>
      </c>
      <c r="D40" s="226">
        <f>D39+D24+D15+D9+D8</f>
        <v>61960137</v>
      </c>
      <c r="E40" s="226">
        <f>E39+E24+E15+E9+E8</f>
        <v>71794753</v>
      </c>
    </row>
    <row r="41" spans="1:5" ht="15.75">
      <c r="A41" s="44" t="s">
        <v>254</v>
      </c>
      <c r="B41" s="40" t="s">
        <v>255</v>
      </c>
      <c r="C41" s="213">
        <v>950000</v>
      </c>
      <c r="D41" s="213"/>
      <c r="E41" s="213"/>
    </row>
    <row r="42" spans="1:5" ht="15.75">
      <c r="A42" s="44" t="s">
        <v>611</v>
      </c>
      <c r="B42" s="40" t="s">
        <v>256</v>
      </c>
      <c r="C42" s="213">
        <v>4135852</v>
      </c>
      <c r="D42" s="213">
        <v>54850724</v>
      </c>
      <c r="E42" s="213">
        <v>63480062</v>
      </c>
    </row>
    <row r="43" spans="1:5" ht="15.75">
      <c r="A43" s="44" t="s">
        <v>258</v>
      </c>
      <c r="B43" s="40" t="s">
        <v>259</v>
      </c>
      <c r="C43" s="213">
        <v>189206</v>
      </c>
      <c r="D43" s="213">
        <v>0</v>
      </c>
      <c r="E43" s="213">
        <v>0</v>
      </c>
    </row>
    <row r="44" spans="1:5" ht="15.75">
      <c r="A44" s="44" t="s">
        <v>260</v>
      </c>
      <c r="B44" s="40" t="s">
        <v>261</v>
      </c>
      <c r="C44" s="213">
        <v>1686501</v>
      </c>
      <c r="D44" s="213"/>
      <c r="E44" s="213">
        <v>210225</v>
      </c>
    </row>
    <row r="45" spans="1:5" ht="15.75">
      <c r="A45" s="6" t="s">
        <v>262</v>
      </c>
      <c r="B45" s="40" t="s">
        <v>263</v>
      </c>
      <c r="C45" s="213"/>
      <c r="D45" s="213">
        <v>0</v>
      </c>
      <c r="E45" s="213">
        <v>0</v>
      </c>
    </row>
    <row r="46" spans="1:5" ht="15.75">
      <c r="A46" s="6" t="s">
        <v>264</v>
      </c>
      <c r="B46" s="40" t="s">
        <v>265</v>
      </c>
      <c r="C46" s="213"/>
      <c r="D46" s="213">
        <v>0</v>
      </c>
      <c r="E46" s="213">
        <v>0</v>
      </c>
    </row>
    <row r="47" spans="1:5" ht="15.75">
      <c r="A47" s="6" t="s">
        <v>266</v>
      </c>
      <c r="B47" s="40" t="s">
        <v>267</v>
      </c>
      <c r="C47" s="213">
        <v>1445135</v>
      </c>
      <c r="D47" s="213">
        <v>14809696</v>
      </c>
      <c r="E47" s="213">
        <v>17320307</v>
      </c>
    </row>
    <row r="48" spans="1:5" ht="15.75">
      <c r="A48" s="64" t="s">
        <v>572</v>
      </c>
      <c r="B48" s="66" t="s">
        <v>268</v>
      </c>
      <c r="C48" s="213">
        <f>SUM(C41:C47)</f>
        <v>8406694</v>
      </c>
      <c r="D48" s="213">
        <f>SUM(D41:D47)</f>
        <v>69660420</v>
      </c>
      <c r="E48" s="213">
        <f>SUM(E41:E47)</f>
        <v>81010594</v>
      </c>
    </row>
    <row r="49" spans="1:5" ht="15.75">
      <c r="A49" s="17" t="s">
        <v>269</v>
      </c>
      <c r="B49" s="40" t="s">
        <v>270</v>
      </c>
      <c r="C49" s="213">
        <v>17517959</v>
      </c>
      <c r="D49" s="213">
        <v>4709804</v>
      </c>
      <c r="E49" s="213">
        <v>5724804</v>
      </c>
    </row>
    <row r="50" spans="1:5" ht="15.75">
      <c r="A50" s="17" t="s">
        <v>271</v>
      </c>
      <c r="B50" s="40" t="s">
        <v>272</v>
      </c>
      <c r="C50" s="213"/>
      <c r="D50" s="213">
        <v>0</v>
      </c>
      <c r="E50" s="213">
        <v>0</v>
      </c>
    </row>
    <row r="51" spans="1:5" ht="15.75">
      <c r="A51" s="17" t="s">
        <v>273</v>
      </c>
      <c r="B51" s="40" t="s">
        <v>274</v>
      </c>
      <c r="C51" s="213"/>
      <c r="D51" s="213">
        <v>0</v>
      </c>
      <c r="E51" s="213">
        <v>79900</v>
      </c>
    </row>
    <row r="52" spans="1:5" ht="15.75">
      <c r="A52" s="17" t="s">
        <v>275</v>
      </c>
      <c r="B52" s="40" t="s">
        <v>276</v>
      </c>
      <c r="C52" s="213">
        <v>4729849</v>
      </c>
      <c r="D52" s="213">
        <v>1271647</v>
      </c>
      <c r="E52" s="213">
        <v>1495720</v>
      </c>
    </row>
    <row r="53" spans="1:5" ht="15.75">
      <c r="A53" s="63" t="s">
        <v>573</v>
      </c>
      <c r="B53" s="66" t="s">
        <v>277</v>
      </c>
      <c r="C53" s="213">
        <f>SUM(C49:C52)</f>
        <v>22247808</v>
      </c>
      <c r="D53" s="213">
        <f>SUM(D49:D52)</f>
        <v>5981451</v>
      </c>
      <c r="E53" s="213">
        <f>SUM(E49:E52)</f>
        <v>7300424</v>
      </c>
    </row>
    <row r="54" spans="1:5" ht="30">
      <c r="A54" s="17" t="s">
        <v>278</v>
      </c>
      <c r="B54" s="40" t="s">
        <v>279</v>
      </c>
      <c r="C54" s="213"/>
      <c r="D54" s="213">
        <v>0</v>
      </c>
      <c r="E54" s="213">
        <v>0</v>
      </c>
    </row>
    <row r="55" spans="1:5" ht="15.75">
      <c r="A55" s="17" t="s">
        <v>612</v>
      </c>
      <c r="B55" s="40" t="s">
        <v>280</v>
      </c>
      <c r="C55" s="213"/>
      <c r="D55" s="213">
        <v>0</v>
      </c>
      <c r="E55" s="213">
        <v>0</v>
      </c>
    </row>
    <row r="56" spans="1:5" ht="30">
      <c r="A56" s="17" t="s">
        <v>613</v>
      </c>
      <c r="B56" s="40" t="s">
        <v>281</v>
      </c>
      <c r="C56" s="213"/>
      <c r="D56" s="213">
        <v>0</v>
      </c>
      <c r="E56" s="213">
        <v>0</v>
      </c>
    </row>
    <row r="57" spans="1:5" ht="15.75">
      <c r="A57" s="17" t="s">
        <v>614</v>
      </c>
      <c r="B57" s="40" t="s">
        <v>282</v>
      </c>
      <c r="C57" s="213"/>
      <c r="D57" s="213">
        <v>0</v>
      </c>
      <c r="E57" s="213">
        <v>84588</v>
      </c>
    </row>
    <row r="58" spans="1:5" ht="30">
      <c r="A58" s="17" t="s">
        <v>615</v>
      </c>
      <c r="B58" s="40" t="s">
        <v>283</v>
      </c>
      <c r="C58" s="213"/>
      <c r="D58" s="213">
        <v>0</v>
      </c>
      <c r="E58" s="213">
        <v>0</v>
      </c>
    </row>
    <row r="59" spans="1:5" ht="15.75">
      <c r="A59" s="17" t="s">
        <v>616</v>
      </c>
      <c r="B59" s="40" t="s">
        <v>284</v>
      </c>
      <c r="C59" s="213"/>
      <c r="D59" s="213">
        <v>0</v>
      </c>
      <c r="E59" s="213">
        <v>0</v>
      </c>
    </row>
    <row r="60" spans="1:5" ht="15.75">
      <c r="A60" s="17" t="s">
        <v>285</v>
      </c>
      <c r="B60" s="40" t="s">
        <v>286</v>
      </c>
      <c r="C60" s="213"/>
      <c r="D60" s="213">
        <v>0</v>
      </c>
      <c r="E60" s="213">
        <v>0</v>
      </c>
    </row>
    <row r="61" spans="1:5" ht="15.75">
      <c r="A61" s="17" t="s">
        <v>617</v>
      </c>
      <c r="B61" s="40" t="s">
        <v>875</v>
      </c>
      <c r="C61" s="213"/>
      <c r="D61" s="213"/>
      <c r="E61" s="213"/>
    </row>
    <row r="62" spans="1:5" ht="15.75">
      <c r="A62" s="63" t="s">
        <v>574</v>
      </c>
      <c r="B62" s="66" t="s">
        <v>288</v>
      </c>
      <c r="C62" s="213">
        <f>SUM(C54:C61)</f>
        <v>0</v>
      </c>
      <c r="D62" s="213">
        <f>SUM(D54:D61)</f>
        <v>0</v>
      </c>
      <c r="E62" s="213">
        <f>SUM(E54:E61)</f>
        <v>84588</v>
      </c>
    </row>
    <row r="63" spans="1:5" ht="16.5">
      <c r="A63" s="188" t="s">
        <v>94</v>
      </c>
      <c r="B63" s="181"/>
      <c r="C63" s="226">
        <f>C62+C53+C48</f>
        <v>30654502</v>
      </c>
      <c r="D63" s="226">
        <f>D62+D53+D48</f>
        <v>75641871</v>
      </c>
      <c r="E63" s="226">
        <f>E62+E53+E48</f>
        <v>88395606</v>
      </c>
    </row>
    <row r="64" spans="1:5" ht="15.75">
      <c r="A64" s="187" t="s">
        <v>625</v>
      </c>
      <c r="B64" s="221" t="s">
        <v>289</v>
      </c>
      <c r="C64" s="227">
        <f>C63+C40</f>
        <v>89203809</v>
      </c>
      <c r="D64" s="227">
        <f>D63+D40</f>
        <v>137602008</v>
      </c>
      <c r="E64" s="227">
        <f>E63+E40</f>
        <v>160190359</v>
      </c>
    </row>
    <row r="65" spans="1:5" ht="15">
      <c r="A65" s="20" t="s">
        <v>581</v>
      </c>
      <c r="B65" s="9" t="s">
        <v>297</v>
      </c>
      <c r="C65" s="233"/>
      <c r="D65" s="233">
        <v>0</v>
      </c>
      <c r="E65" s="233">
        <v>0</v>
      </c>
    </row>
    <row r="66" spans="1:5" ht="15">
      <c r="A66" s="18" t="s">
        <v>584</v>
      </c>
      <c r="B66" s="9" t="s">
        <v>305</v>
      </c>
      <c r="C66" s="234"/>
      <c r="D66" s="234">
        <v>0</v>
      </c>
      <c r="E66" s="234">
        <v>0</v>
      </c>
    </row>
    <row r="67" spans="1:5" ht="15">
      <c r="A67" s="47" t="s">
        <v>306</v>
      </c>
      <c r="B67" s="5" t="s">
        <v>307</v>
      </c>
      <c r="C67" s="235"/>
      <c r="D67" s="235">
        <v>0</v>
      </c>
      <c r="E67" s="235">
        <v>0</v>
      </c>
    </row>
    <row r="68" spans="1:5" ht="15">
      <c r="A68" s="47" t="s">
        <v>308</v>
      </c>
      <c r="B68" s="5" t="s">
        <v>309</v>
      </c>
      <c r="C68" s="235">
        <v>1181810</v>
      </c>
      <c r="D68" s="235">
        <v>1058146</v>
      </c>
      <c r="E68" s="235">
        <v>1058146</v>
      </c>
    </row>
    <row r="69" spans="1:5" ht="15">
      <c r="A69" s="18" t="s">
        <v>310</v>
      </c>
      <c r="B69" s="9" t="s">
        <v>311</v>
      </c>
      <c r="C69" s="235"/>
      <c r="D69" s="235"/>
      <c r="E69" s="235"/>
    </row>
    <row r="70" spans="1:5" ht="15">
      <c r="A70" s="47" t="s">
        <v>312</v>
      </c>
      <c r="B70" s="5" t="s">
        <v>313</v>
      </c>
      <c r="C70" s="235"/>
      <c r="D70" s="235"/>
      <c r="E70" s="235"/>
    </row>
    <row r="71" spans="1:5" ht="15">
      <c r="A71" s="47" t="s">
        <v>314</v>
      </c>
      <c r="B71" s="5" t="s">
        <v>315</v>
      </c>
      <c r="C71" s="235"/>
      <c r="D71" s="235"/>
      <c r="E71" s="235"/>
    </row>
    <row r="72" spans="1:5" ht="15">
      <c r="A72" s="47" t="s">
        <v>316</v>
      </c>
      <c r="B72" s="5" t="s">
        <v>317</v>
      </c>
      <c r="C72" s="235"/>
      <c r="D72" s="235"/>
      <c r="E72" s="235"/>
    </row>
    <row r="73" spans="1:5" ht="15">
      <c r="A73" s="48" t="s">
        <v>585</v>
      </c>
      <c r="B73" s="49" t="s">
        <v>318</v>
      </c>
      <c r="C73" s="234">
        <f>C65+C66+C69+C68</f>
        <v>1181810</v>
      </c>
      <c r="D73" s="234">
        <f>D65+D66+D67+D68+D69+D70+D71+D72</f>
        <v>1058146</v>
      </c>
      <c r="E73" s="234">
        <f>E65+E66+E67+E68+E69+E70+E71+E72</f>
        <v>1058146</v>
      </c>
    </row>
    <row r="74" spans="1:5" ht="15">
      <c r="A74" s="47" t="s">
        <v>319</v>
      </c>
      <c r="B74" s="5" t="s">
        <v>320</v>
      </c>
      <c r="C74" s="235"/>
      <c r="D74" s="235"/>
      <c r="E74" s="235"/>
    </row>
    <row r="75" spans="1:5" ht="15">
      <c r="A75" s="17" t="s">
        <v>321</v>
      </c>
      <c r="B75" s="5" t="s">
        <v>322</v>
      </c>
      <c r="C75" s="236"/>
      <c r="D75" s="236"/>
      <c r="E75" s="236"/>
    </row>
    <row r="76" spans="1:5" ht="15">
      <c r="A76" s="47" t="s">
        <v>622</v>
      </c>
      <c r="B76" s="5" t="s">
        <v>323</v>
      </c>
      <c r="C76" s="235"/>
      <c r="D76" s="235"/>
      <c r="E76" s="235"/>
    </row>
    <row r="77" spans="1:5" ht="15">
      <c r="A77" s="47" t="s">
        <v>590</v>
      </c>
      <c r="B77" s="5" t="s">
        <v>324</v>
      </c>
      <c r="C77" s="235"/>
      <c r="D77" s="235"/>
      <c r="E77" s="235"/>
    </row>
    <row r="78" spans="1:5" ht="15">
      <c r="A78" s="48" t="s">
        <v>591</v>
      </c>
      <c r="B78" s="49" t="s">
        <v>328</v>
      </c>
      <c r="C78" s="234">
        <f>SUM(C74:C77)</f>
        <v>0</v>
      </c>
      <c r="D78" s="234">
        <v>0</v>
      </c>
      <c r="E78" s="234">
        <v>0</v>
      </c>
    </row>
    <row r="79" spans="1:5" ht="15">
      <c r="A79" s="17" t="s">
        <v>329</v>
      </c>
      <c r="B79" s="5" t="s">
        <v>330</v>
      </c>
      <c r="C79" s="236"/>
      <c r="D79" s="236"/>
      <c r="E79" s="236"/>
    </row>
    <row r="80" spans="1:5" ht="15.75">
      <c r="A80" s="184" t="s">
        <v>626</v>
      </c>
      <c r="B80" s="185" t="s">
        <v>331</v>
      </c>
      <c r="C80" s="237">
        <f>C78+C79+C73</f>
        <v>1181810</v>
      </c>
      <c r="D80" s="237">
        <f>D78+D79+D73</f>
        <v>1058146</v>
      </c>
      <c r="E80" s="237">
        <f>E78+E79+E73</f>
        <v>1058146</v>
      </c>
    </row>
    <row r="81" spans="1:5" ht="16.5">
      <c r="A81" s="219" t="s">
        <v>663</v>
      </c>
      <c r="B81" s="220"/>
      <c r="C81" s="228">
        <f>C80+C64</f>
        <v>90385619</v>
      </c>
      <c r="D81" s="228">
        <f>D80+D64</f>
        <v>138660154</v>
      </c>
      <c r="E81" s="228">
        <f>E80+E64</f>
        <v>161248505</v>
      </c>
    </row>
    <row r="82" spans="1:5" ht="45">
      <c r="A82" s="2" t="s">
        <v>141</v>
      </c>
      <c r="B82" s="3" t="s">
        <v>72</v>
      </c>
      <c r="C82" s="224" t="s">
        <v>951</v>
      </c>
      <c r="D82" s="224" t="s">
        <v>952</v>
      </c>
      <c r="E82" s="224" t="s">
        <v>964</v>
      </c>
    </row>
    <row r="83" spans="1:5" ht="15.75">
      <c r="A83" s="5" t="s">
        <v>666</v>
      </c>
      <c r="B83" s="6" t="s">
        <v>344</v>
      </c>
      <c r="C83" s="209">
        <v>32719629</v>
      </c>
      <c r="D83" s="209">
        <v>26453643</v>
      </c>
      <c r="E83" s="209">
        <v>30673897</v>
      </c>
    </row>
    <row r="84" spans="1:5" ht="15.75">
      <c r="A84" s="5" t="s">
        <v>345</v>
      </c>
      <c r="B84" s="6" t="s">
        <v>346</v>
      </c>
      <c r="C84" s="209"/>
      <c r="D84" s="209"/>
      <c r="E84" s="209"/>
    </row>
    <row r="85" spans="1:5" ht="30">
      <c r="A85" s="5" t="s">
        <v>347</v>
      </c>
      <c r="B85" s="6" t="s">
        <v>348</v>
      </c>
      <c r="C85" s="209"/>
      <c r="D85" s="209"/>
      <c r="E85" s="209"/>
    </row>
    <row r="86" spans="1:5" ht="30">
      <c r="A86" s="5" t="s">
        <v>627</v>
      </c>
      <c r="B86" s="6" t="s">
        <v>349</v>
      </c>
      <c r="C86" s="209"/>
      <c r="D86" s="209"/>
      <c r="E86" s="209"/>
    </row>
    <row r="87" spans="1:5" ht="30">
      <c r="A87" s="5" t="s">
        <v>628</v>
      </c>
      <c r="B87" s="6" t="s">
        <v>350</v>
      </c>
      <c r="C87" s="209"/>
      <c r="D87" s="209"/>
      <c r="E87" s="209"/>
    </row>
    <row r="88" spans="1:5" ht="15.75">
      <c r="A88" s="5" t="s">
        <v>629</v>
      </c>
      <c r="B88" s="6" t="s">
        <v>351</v>
      </c>
      <c r="C88" s="209">
        <v>5488471</v>
      </c>
      <c r="D88" s="209"/>
      <c r="E88" s="209">
        <v>2345876</v>
      </c>
    </row>
    <row r="89" spans="1:5" ht="15.75">
      <c r="A89" s="49" t="s">
        <v>667</v>
      </c>
      <c r="B89" s="64" t="s">
        <v>352</v>
      </c>
      <c r="C89" s="209">
        <f>SUM(C83:C88)</f>
        <v>38208100</v>
      </c>
      <c r="D89" s="209">
        <f>SUM(D83:D88)</f>
        <v>26453643</v>
      </c>
      <c r="E89" s="209">
        <f>SUM(E83:E88)</f>
        <v>33019773</v>
      </c>
    </row>
    <row r="90" spans="1:5" ht="15.75">
      <c r="A90" s="5" t="s">
        <v>669</v>
      </c>
      <c r="B90" s="6" t="s">
        <v>366</v>
      </c>
      <c r="C90" s="209"/>
      <c r="D90" s="209"/>
      <c r="E90" s="209"/>
    </row>
    <row r="91" spans="1:5" ht="15.75">
      <c r="A91" s="5" t="s">
        <v>635</v>
      </c>
      <c r="B91" s="6" t="s">
        <v>367</v>
      </c>
      <c r="C91" s="209"/>
      <c r="D91" s="209"/>
      <c r="E91" s="209"/>
    </row>
    <row r="92" spans="1:5" ht="15.75">
      <c r="A92" s="5" t="s">
        <v>636</v>
      </c>
      <c r="B92" s="6" t="s">
        <v>368</v>
      </c>
      <c r="C92" s="209"/>
      <c r="D92" s="209"/>
      <c r="E92" s="209"/>
    </row>
    <row r="93" spans="1:5" ht="15.75">
      <c r="A93" s="5" t="s">
        <v>637</v>
      </c>
      <c r="B93" s="6" t="s">
        <v>369</v>
      </c>
      <c r="C93" s="209">
        <v>1382250</v>
      </c>
      <c r="D93" s="209">
        <v>1382000</v>
      </c>
      <c r="E93" s="209">
        <v>1382000</v>
      </c>
    </row>
    <row r="94" spans="1:5" ht="15.75">
      <c r="A94" s="5" t="s">
        <v>670</v>
      </c>
      <c r="B94" s="6" t="s">
        <v>397</v>
      </c>
      <c r="C94" s="209">
        <v>6115346</v>
      </c>
      <c r="D94" s="209">
        <v>6775000</v>
      </c>
      <c r="E94" s="209">
        <v>7614151</v>
      </c>
    </row>
    <row r="95" spans="1:5" ht="15.75">
      <c r="A95" s="5" t="s">
        <v>642</v>
      </c>
      <c r="B95" s="6" t="s">
        <v>398</v>
      </c>
      <c r="C95" s="209">
        <v>512876</v>
      </c>
      <c r="D95" s="209">
        <v>702500</v>
      </c>
      <c r="E95" s="209">
        <v>702500</v>
      </c>
    </row>
    <row r="96" spans="1:5" ht="15.75">
      <c r="A96" s="49" t="s">
        <v>671</v>
      </c>
      <c r="B96" s="64" t="s">
        <v>399</v>
      </c>
      <c r="C96" s="209">
        <f>SUM(C90:C95)</f>
        <v>8010472</v>
      </c>
      <c r="D96" s="209">
        <f>SUM(D90:D95)</f>
        <v>8859500</v>
      </c>
      <c r="E96" s="209">
        <f>SUM(E90:E95)</f>
        <v>9698651</v>
      </c>
    </row>
    <row r="97" spans="1:5" ht="15.75">
      <c r="A97" s="17" t="s">
        <v>400</v>
      </c>
      <c r="B97" s="6" t="s">
        <v>401</v>
      </c>
      <c r="C97" s="209"/>
      <c r="D97" s="209"/>
      <c r="E97" s="209"/>
    </row>
    <row r="98" spans="1:5" ht="15.75">
      <c r="A98" s="17" t="s">
        <v>643</v>
      </c>
      <c r="B98" s="6" t="s">
        <v>402</v>
      </c>
      <c r="C98" s="209">
        <v>88765</v>
      </c>
      <c r="D98" s="209"/>
      <c r="E98" s="209">
        <v>21426</v>
      </c>
    </row>
    <row r="99" spans="1:5" ht="15.75">
      <c r="A99" s="17" t="s">
        <v>644</v>
      </c>
      <c r="B99" s="6" t="s">
        <v>405</v>
      </c>
      <c r="C99" s="209"/>
      <c r="D99" s="209"/>
      <c r="E99" s="209"/>
    </row>
    <row r="100" spans="1:5" ht="15.75">
      <c r="A100" s="17" t="s">
        <v>645</v>
      </c>
      <c r="B100" s="6" t="s">
        <v>406</v>
      </c>
      <c r="C100" s="209">
        <v>5069311</v>
      </c>
      <c r="D100" s="209"/>
      <c r="E100" s="209">
        <v>1464180</v>
      </c>
    </row>
    <row r="101" spans="1:5" ht="15.75">
      <c r="A101" s="17" t="s">
        <v>413</v>
      </c>
      <c r="B101" s="6" t="s">
        <v>414</v>
      </c>
      <c r="C101" s="209">
        <v>5351391</v>
      </c>
      <c r="D101" s="209">
        <v>6413301</v>
      </c>
      <c r="E101" s="209">
        <v>6413301</v>
      </c>
    </row>
    <row r="102" spans="1:5" ht="15.75">
      <c r="A102" s="17" t="s">
        <v>415</v>
      </c>
      <c r="B102" s="6" t="s">
        <v>416</v>
      </c>
      <c r="C102" s="209">
        <v>2689776</v>
      </c>
      <c r="D102" s="209">
        <v>1731592</v>
      </c>
      <c r="E102" s="209">
        <v>2055592</v>
      </c>
    </row>
    <row r="103" spans="1:5" ht="15.75">
      <c r="A103" s="17" t="s">
        <v>417</v>
      </c>
      <c r="B103" s="6" t="s">
        <v>418</v>
      </c>
      <c r="C103" s="209">
        <v>3035000</v>
      </c>
      <c r="D103" s="209"/>
      <c r="E103" s="209"/>
    </row>
    <row r="104" spans="1:5" ht="15.75">
      <c r="A104" s="17" t="s">
        <v>646</v>
      </c>
      <c r="B104" s="6" t="s">
        <v>419</v>
      </c>
      <c r="C104" s="209">
        <v>1752490</v>
      </c>
      <c r="D104" s="209"/>
      <c r="E104" s="209"/>
    </row>
    <row r="105" spans="1:5" ht="15.75">
      <c r="A105" s="17" t="s">
        <v>647</v>
      </c>
      <c r="B105" s="6" t="s">
        <v>421</v>
      </c>
      <c r="C105" s="209"/>
      <c r="D105" s="209"/>
      <c r="E105" s="209"/>
    </row>
    <row r="106" spans="1:5" ht="15.75">
      <c r="A106" s="17" t="s">
        <v>859</v>
      </c>
      <c r="B106" s="6" t="s">
        <v>426</v>
      </c>
      <c r="C106" s="209">
        <v>71298</v>
      </c>
      <c r="D106" s="209"/>
      <c r="E106" s="209">
        <v>360914</v>
      </c>
    </row>
    <row r="107" spans="1:5" ht="15.75">
      <c r="A107" s="17" t="s">
        <v>648</v>
      </c>
      <c r="B107" s="6" t="s">
        <v>858</v>
      </c>
      <c r="C107" s="209">
        <v>673870</v>
      </c>
      <c r="D107" s="209"/>
      <c r="E107" s="209"/>
    </row>
    <row r="108" spans="1:5" ht="15.75">
      <c r="A108" s="63" t="s">
        <v>672</v>
      </c>
      <c r="B108" s="64" t="s">
        <v>430</v>
      </c>
      <c r="C108" s="209">
        <f>SUM(C97:C107)</f>
        <v>18731901</v>
      </c>
      <c r="D108" s="209">
        <f>SUM(D97:D107)</f>
        <v>8144893</v>
      </c>
      <c r="E108" s="209">
        <f>SUM(E97:E107)</f>
        <v>10315413</v>
      </c>
    </row>
    <row r="109" spans="1:5" ht="30">
      <c r="A109" s="17" t="s">
        <v>442</v>
      </c>
      <c r="B109" s="6" t="s">
        <v>443</v>
      </c>
      <c r="C109" s="209"/>
      <c r="D109" s="209"/>
      <c r="E109" s="209"/>
    </row>
    <row r="110" spans="1:5" ht="30">
      <c r="A110" s="5" t="s">
        <v>652</v>
      </c>
      <c r="B110" s="6" t="s">
        <v>444</v>
      </c>
      <c r="C110" s="209"/>
      <c r="D110" s="209"/>
      <c r="E110" s="209"/>
    </row>
    <row r="111" spans="1:5" ht="15.75">
      <c r="A111" s="17" t="s">
        <v>653</v>
      </c>
      <c r="B111" s="6" t="s">
        <v>917</v>
      </c>
      <c r="C111" s="209">
        <v>10000</v>
      </c>
      <c r="D111" s="209"/>
      <c r="E111" s="209"/>
    </row>
    <row r="112" spans="1:5" ht="15.75">
      <c r="A112" s="49" t="s">
        <v>674</v>
      </c>
      <c r="B112" s="64" t="s">
        <v>446</v>
      </c>
      <c r="C112" s="209">
        <f>SUM(C109:C111)</f>
        <v>10000</v>
      </c>
      <c r="D112" s="209">
        <f>SUM(D109:D111)</f>
        <v>0</v>
      </c>
      <c r="E112" s="209">
        <f>SUM(E109:E111)</f>
        <v>0</v>
      </c>
    </row>
    <row r="113" spans="1:5" ht="16.5">
      <c r="A113" s="188" t="s">
        <v>96</v>
      </c>
      <c r="B113" s="189"/>
      <c r="C113" s="229">
        <f>C112+C108+C96+C89</f>
        <v>64960473</v>
      </c>
      <c r="D113" s="229">
        <f>D112+D108+D96+D89</f>
        <v>43458036</v>
      </c>
      <c r="E113" s="229">
        <f>E112+E108+E96+E89</f>
        <v>53033837</v>
      </c>
    </row>
    <row r="114" spans="1:5" ht="15.75">
      <c r="A114" s="5" t="s">
        <v>353</v>
      </c>
      <c r="B114" s="6" t="s">
        <v>354</v>
      </c>
      <c r="C114" s="209"/>
      <c r="D114" s="209"/>
      <c r="E114" s="209">
        <v>143000</v>
      </c>
    </row>
    <row r="115" spans="1:5" ht="30">
      <c r="A115" s="5" t="s">
        <v>355</v>
      </c>
      <c r="B115" s="6" t="s">
        <v>356</v>
      </c>
      <c r="C115" s="209"/>
      <c r="D115" s="209"/>
      <c r="E115" s="209"/>
    </row>
    <row r="116" spans="1:5" ht="30">
      <c r="A116" s="5" t="s">
        <v>630</v>
      </c>
      <c r="B116" s="6" t="s">
        <v>357</v>
      </c>
      <c r="C116" s="209"/>
      <c r="D116" s="209"/>
      <c r="E116" s="209"/>
    </row>
    <row r="117" spans="1:5" ht="30">
      <c r="A117" s="5" t="s">
        <v>631</v>
      </c>
      <c r="B117" s="6" t="s">
        <v>358</v>
      </c>
      <c r="C117" s="209"/>
      <c r="D117" s="209"/>
      <c r="E117" s="209"/>
    </row>
    <row r="118" spans="1:5" ht="15.75">
      <c r="A118" s="5" t="s">
        <v>632</v>
      </c>
      <c r="B118" s="6" t="s">
        <v>359</v>
      </c>
      <c r="C118" s="209"/>
      <c r="D118" s="209"/>
      <c r="E118" s="209"/>
    </row>
    <row r="119" spans="1:5" ht="15.75">
      <c r="A119" s="49" t="s">
        <v>668</v>
      </c>
      <c r="B119" s="64" t="s">
        <v>360</v>
      </c>
      <c r="C119" s="209">
        <f>SUM(C114:C118)</f>
        <v>0</v>
      </c>
      <c r="D119" s="209">
        <f>SUM(D114:D118)</f>
        <v>0</v>
      </c>
      <c r="E119" s="209">
        <f>SUM(E114:E118)</f>
        <v>143000</v>
      </c>
    </row>
    <row r="120" spans="1:5" ht="15.75">
      <c r="A120" s="17" t="s">
        <v>649</v>
      </c>
      <c r="B120" s="6" t="s">
        <v>431</v>
      </c>
      <c r="C120" s="209"/>
      <c r="D120" s="209"/>
      <c r="E120" s="209"/>
    </row>
    <row r="121" spans="1:5" ht="15.75">
      <c r="A121" s="17" t="s">
        <v>650</v>
      </c>
      <c r="B121" s="6" t="s">
        <v>433</v>
      </c>
      <c r="C121" s="209">
        <v>2800000</v>
      </c>
      <c r="D121" s="209">
        <v>22280329</v>
      </c>
      <c r="E121" s="209">
        <v>24291875</v>
      </c>
    </row>
    <row r="122" spans="1:5" ht="15.75">
      <c r="A122" s="17" t="s">
        <v>435</v>
      </c>
      <c r="B122" s="6" t="s">
        <v>436</v>
      </c>
      <c r="C122" s="209"/>
      <c r="D122" s="209"/>
      <c r="E122" s="209"/>
    </row>
    <row r="123" spans="1:5" ht="15.75">
      <c r="A123" s="17" t="s">
        <v>651</v>
      </c>
      <c r="B123" s="6" t="s">
        <v>437</v>
      </c>
      <c r="C123" s="209"/>
      <c r="D123" s="209"/>
      <c r="E123" s="209"/>
    </row>
    <row r="124" spans="1:5" ht="15.75">
      <c r="A124" s="17" t="s">
        <v>439</v>
      </c>
      <c r="B124" s="6" t="s">
        <v>440</v>
      </c>
      <c r="C124" s="209"/>
      <c r="D124" s="209"/>
      <c r="E124" s="209"/>
    </row>
    <row r="125" spans="1:5" ht="15.75">
      <c r="A125" s="49" t="s">
        <v>673</v>
      </c>
      <c r="B125" s="64" t="s">
        <v>441</v>
      </c>
      <c r="C125" s="209">
        <f>SUM(C120:C124)</f>
        <v>2800000</v>
      </c>
      <c r="D125" s="209">
        <f>SUM(D120:D124)</f>
        <v>22280329</v>
      </c>
      <c r="E125" s="209">
        <f>SUM(E120:E124)</f>
        <v>24291875</v>
      </c>
    </row>
    <row r="126" spans="1:5" ht="30">
      <c r="A126" s="17" t="s">
        <v>447</v>
      </c>
      <c r="B126" s="6" t="s">
        <v>448</v>
      </c>
      <c r="C126" s="209"/>
      <c r="D126" s="209"/>
      <c r="E126" s="209"/>
    </row>
    <row r="127" spans="1:5" ht="15.75">
      <c r="A127" s="17" t="s">
        <v>861</v>
      </c>
      <c r="B127" s="6" t="s">
        <v>449</v>
      </c>
      <c r="C127" s="209"/>
      <c r="D127" s="209"/>
      <c r="E127" s="209"/>
    </row>
    <row r="128" spans="1:5" ht="30">
      <c r="A128" s="17" t="s">
        <v>862</v>
      </c>
      <c r="B128" s="6" t="s">
        <v>450</v>
      </c>
      <c r="C128" s="209"/>
      <c r="D128" s="209"/>
      <c r="E128" s="209"/>
    </row>
    <row r="129" spans="1:5" ht="15.75">
      <c r="A129" s="5" t="s">
        <v>864</v>
      </c>
      <c r="B129" s="6" t="s">
        <v>863</v>
      </c>
      <c r="C129" s="209"/>
      <c r="D129" s="209"/>
      <c r="E129" s="209"/>
    </row>
    <row r="130" spans="1:5" ht="15.75">
      <c r="A130" s="17" t="s">
        <v>655</v>
      </c>
      <c r="B130" s="6" t="s">
        <v>865</v>
      </c>
      <c r="C130" s="209">
        <v>230000</v>
      </c>
      <c r="D130" s="209"/>
      <c r="E130" s="209"/>
    </row>
    <row r="131" spans="1:5" ht="15.75">
      <c r="A131" s="49" t="s">
        <v>676</v>
      </c>
      <c r="B131" s="64" t="s">
        <v>451</v>
      </c>
      <c r="C131" s="209">
        <f>SUM(C126:C130)</f>
        <v>230000</v>
      </c>
      <c r="D131" s="209">
        <f>SUM(D126:D130)</f>
        <v>0</v>
      </c>
      <c r="E131" s="209">
        <f>SUM(E126:E130)</f>
        <v>0</v>
      </c>
    </row>
    <row r="132" spans="1:5" ht="16.5">
      <c r="A132" s="188" t="s">
        <v>97</v>
      </c>
      <c r="B132" s="189"/>
      <c r="C132" s="229">
        <f>C119+C125+C131</f>
        <v>3030000</v>
      </c>
      <c r="D132" s="229">
        <f>D119+D125+D131</f>
        <v>22280329</v>
      </c>
      <c r="E132" s="229">
        <f>E119+E125+E131</f>
        <v>24434875</v>
      </c>
    </row>
    <row r="133" spans="1:5" ht="15.75">
      <c r="A133" s="186" t="s">
        <v>675</v>
      </c>
      <c r="B133" s="187" t="s">
        <v>452</v>
      </c>
      <c r="C133" s="230">
        <f>C132+C113</f>
        <v>67990473</v>
      </c>
      <c r="D133" s="230">
        <f>D132+D113</f>
        <v>65738365</v>
      </c>
      <c r="E133" s="230">
        <f>E132+E113</f>
        <v>77468712</v>
      </c>
    </row>
    <row r="134" spans="1:5" ht="16.5">
      <c r="A134" s="222" t="s">
        <v>98</v>
      </c>
      <c r="B134" s="223"/>
      <c r="C134" s="231"/>
      <c r="D134" s="231"/>
      <c r="E134" s="231"/>
    </row>
    <row r="135" spans="1:5" ht="16.5">
      <c r="A135" s="222" t="s">
        <v>99</v>
      </c>
      <c r="B135" s="223"/>
      <c r="C135" s="231"/>
      <c r="D135" s="231"/>
      <c r="E135" s="231"/>
    </row>
    <row r="136" spans="1:5" ht="15.75">
      <c r="A136" s="20" t="s">
        <v>677</v>
      </c>
      <c r="B136" s="9" t="s">
        <v>457</v>
      </c>
      <c r="C136" s="209"/>
      <c r="D136" s="209"/>
      <c r="E136" s="209"/>
    </row>
    <row r="137" spans="1:5" ht="15.75">
      <c r="A137" s="18" t="s">
        <v>678</v>
      </c>
      <c r="B137" s="9" t="s">
        <v>464</v>
      </c>
      <c r="C137" s="209">
        <v>2758188</v>
      </c>
      <c r="D137" s="209"/>
      <c r="E137" s="209"/>
    </row>
    <row r="138" spans="1:5" ht="15.75">
      <c r="A138" s="5" t="s">
        <v>811</v>
      </c>
      <c r="B138" s="5" t="s">
        <v>465</v>
      </c>
      <c r="C138" s="209">
        <v>102355189</v>
      </c>
      <c r="D138" s="209">
        <v>3261369</v>
      </c>
      <c r="E138" s="209">
        <v>3261369</v>
      </c>
    </row>
    <row r="139" spans="1:5" ht="15.75">
      <c r="A139" s="5" t="s">
        <v>812</v>
      </c>
      <c r="B139" s="5" t="s">
        <v>465</v>
      </c>
      <c r="C139" s="209"/>
      <c r="D139" s="209">
        <v>69660420</v>
      </c>
      <c r="E139" s="209">
        <v>80518424</v>
      </c>
    </row>
    <row r="140" spans="1:5" ht="15.75">
      <c r="A140" s="5" t="s">
        <v>809</v>
      </c>
      <c r="B140" s="5" t="s">
        <v>466</v>
      </c>
      <c r="C140" s="209"/>
      <c r="D140" s="209"/>
      <c r="E140" s="209"/>
    </row>
    <row r="141" spans="1:5" ht="15.75">
      <c r="A141" s="5" t="s">
        <v>810</v>
      </c>
      <c r="B141" s="5" t="s">
        <v>466</v>
      </c>
      <c r="C141" s="209"/>
      <c r="D141" s="209"/>
      <c r="E141" s="209"/>
    </row>
    <row r="142" spans="1:5" ht="15.75">
      <c r="A142" s="9" t="s">
        <v>679</v>
      </c>
      <c r="B142" s="9" t="s">
        <v>467</v>
      </c>
      <c r="C142" s="209">
        <f>SUM(C138:C141)</f>
        <v>102355189</v>
      </c>
      <c r="D142" s="209">
        <f>SUM(D138:D141)</f>
        <v>72921789</v>
      </c>
      <c r="E142" s="209">
        <f>SUM(E138:E141)</f>
        <v>83779793</v>
      </c>
    </row>
    <row r="143" spans="1:5" ht="15.75">
      <c r="A143" s="47" t="s">
        <v>468</v>
      </c>
      <c r="B143" s="5" t="s">
        <v>469</v>
      </c>
      <c r="C143" s="209">
        <v>1058146</v>
      </c>
      <c r="D143" s="209"/>
      <c r="E143" s="209"/>
    </row>
    <row r="144" spans="1:5" ht="15.75">
      <c r="A144" s="47" t="s">
        <v>470</v>
      </c>
      <c r="B144" s="5" t="s">
        <v>471</v>
      </c>
      <c r="C144" s="209"/>
      <c r="D144" s="209"/>
      <c r="E144" s="209"/>
    </row>
    <row r="145" spans="1:5" ht="15.75">
      <c r="A145" s="47" t="s">
        <v>472</v>
      </c>
      <c r="B145" s="5" t="s">
        <v>473</v>
      </c>
      <c r="C145" s="209"/>
      <c r="D145" s="209"/>
      <c r="E145" s="209"/>
    </row>
    <row r="146" spans="1:5" ht="15.75">
      <c r="A146" s="47" t="s">
        <v>474</v>
      </c>
      <c r="B146" s="5" t="s">
        <v>475</v>
      </c>
      <c r="C146" s="209"/>
      <c r="D146" s="209"/>
      <c r="E146" s="209"/>
    </row>
    <row r="147" spans="1:5" ht="15.75">
      <c r="A147" s="17" t="s">
        <v>661</v>
      </c>
      <c r="B147" s="5" t="s">
        <v>476</v>
      </c>
      <c r="C147" s="209"/>
      <c r="D147" s="209"/>
      <c r="E147" s="209"/>
    </row>
    <row r="148" spans="1:5" ht="15.75">
      <c r="A148" s="20" t="s">
        <v>680</v>
      </c>
      <c r="B148" s="9" t="s">
        <v>478</v>
      </c>
      <c r="C148" s="209">
        <f>C136+C137+C142+C143+C144+C145+C146+C147</f>
        <v>106171523</v>
      </c>
      <c r="D148" s="209">
        <f>D136+D137+D142+D143+D144+D145+D146+D147</f>
        <v>72921789</v>
      </c>
      <c r="E148" s="209">
        <f>E136+E137+E142+E143+E144+E145+E146+E147</f>
        <v>83779793</v>
      </c>
    </row>
    <row r="149" spans="1:5" ht="15.75">
      <c r="A149" s="17" t="s">
        <v>479</v>
      </c>
      <c r="B149" s="5" t="s">
        <v>480</v>
      </c>
      <c r="C149" s="209"/>
      <c r="D149" s="209"/>
      <c r="E149" s="209"/>
    </row>
    <row r="150" spans="1:5" ht="15.75">
      <c r="A150" s="17" t="s">
        <v>481</v>
      </c>
      <c r="B150" s="5" t="s">
        <v>482</v>
      </c>
      <c r="C150" s="209"/>
      <c r="D150" s="209"/>
      <c r="E150" s="209"/>
    </row>
    <row r="151" spans="1:5" ht="15.75">
      <c r="A151" s="47" t="s">
        <v>483</v>
      </c>
      <c r="B151" s="5" t="s">
        <v>484</v>
      </c>
      <c r="C151" s="209"/>
      <c r="D151" s="209"/>
      <c r="E151" s="209"/>
    </row>
    <row r="152" spans="1:5" ht="15.75">
      <c r="A152" s="47" t="s">
        <v>662</v>
      </c>
      <c r="B152" s="5" t="s">
        <v>485</v>
      </c>
      <c r="C152" s="209"/>
      <c r="D152" s="209"/>
      <c r="E152" s="209"/>
    </row>
    <row r="153" spans="1:5" ht="15.75">
      <c r="A153" s="18" t="s">
        <v>681</v>
      </c>
      <c r="B153" s="9" t="s">
        <v>486</v>
      </c>
      <c r="C153" s="209"/>
      <c r="D153" s="209">
        <f>SUM(D149:D152)</f>
        <v>0</v>
      </c>
      <c r="E153" s="209">
        <f>SUM(E149:E152)</f>
        <v>0</v>
      </c>
    </row>
    <row r="154" spans="1:5" ht="15.75">
      <c r="A154" s="20" t="s">
        <v>487</v>
      </c>
      <c r="B154" s="9" t="s">
        <v>488</v>
      </c>
      <c r="C154" s="209"/>
      <c r="D154" s="209">
        <v>0</v>
      </c>
      <c r="E154" s="209">
        <v>0</v>
      </c>
    </row>
    <row r="155" spans="1:5" ht="15.75">
      <c r="A155" s="184" t="s">
        <v>682</v>
      </c>
      <c r="B155" s="185" t="s">
        <v>489</v>
      </c>
      <c r="C155" s="230">
        <f>C148+C153+C154</f>
        <v>106171523</v>
      </c>
      <c r="D155" s="230">
        <f>D148+D153+D154</f>
        <v>72921789</v>
      </c>
      <c r="E155" s="230">
        <f>E148+E153+E154</f>
        <v>83779793</v>
      </c>
    </row>
    <row r="156" spans="1:5" ht="16.5">
      <c r="A156" s="219" t="s">
        <v>664</v>
      </c>
      <c r="B156" s="220"/>
      <c r="C156" s="232">
        <f>C155+C133</f>
        <v>174161996</v>
      </c>
      <c r="D156" s="232">
        <f>D155+D133</f>
        <v>138660154</v>
      </c>
      <c r="E156" s="232">
        <f>E155+E133</f>
        <v>161248505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62" r:id="rId1"/>
  <headerFooter>
    <oddHeader>&amp;C&amp;"Bookman Old Style,Normál"&amp;9 10. melléklet a 6/2020. (VII.3.) önkormányzati rendelethez</oddHeader>
    <oddFooter>&amp;C- 10 -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31" sqref="A131:A132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1" t="s">
        <v>28</v>
      </c>
      <c r="B1" s="112"/>
      <c r="C1" s="112"/>
      <c r="D1" s="112"/>
      <c r="E1" s="134"/>
      <c r="F1" s="134"/>
    </row>
    <row r="2" spans="1:5" ht="26.25" customHeight="1">
      <c r="A2" s="342" t="s">
        <v>92</v>
      </c>
      <c r="B2" s="347"/>
      <c r="C2" s="347"/>
      <c r="D2" s="347"/>
      <c r="E2" s="347"/>
    </row>
    <row r="3" spans="1:5" ht="30.75" customHeight="1">
      <c r="A3" s="346" t="s">
        <v>40</v>
      </c>
      <c r="B3" s="343"/>
      <c r="C3" s="343"/>
      <c r="D3" s="343"/>
      <c r="E3" s="343"/>
    </row>
    <row r="5" ht="15">
      <c r="A5" s="4" t="s">
        <v>1</v>
      </c>
    </row>
    <row r="6" spans="1:5" ht="48.75" customHeight="1">
      <c r="A6" s="2" t="s">
        <v>141</v>
      </c>
      <c r="B6" s="3" t="s">
        <v>142</v>
      </c>
      <c r="C6" s="84" t="s">
        <v>113</v>
      </c>
      <c r="D6" s="84" t="s">
        <v>114</v>
      </c>
      <c r="E6" s="84" t="s">
        <v>115</v>
      </c>
    </row>
    <row r="7" spans="1:5" ht="15">
      <c r="A7" s="41" t="s">
        <v>491</v>
      </c>
      <c r="B7" s="40" t="s">
        <v>169</v>
      </c>
      <c r="C7" s="52"/>
      <c r="D7" s="52"/>
      <c r="E7" s="52"/>
    </row>
    <row r="8" spans="1:5" ht="15">
      <c r="A8" s="5" t="s">
        <v>492</v>
      </c>
      <c r="B8" s="40" t="s">
        <v>176</v>
      </c>
      <c r="C8" s="52"/>
      <c r="D8" s="52"/>
      <c r="E8" s="52"/>
    </row>
    <row r="9" spans="1:5" ht="15">
      <c r="A9" s="65" t="s">
        <v>623</v>
      </c>
      <c r="B9" s="66" t="s">
        <v>177</v>
      </c>
      <c r="C9" s="52"/>
      <c r="D9" s="52"/>
      <c r="E9" s="52"/>
    </row>
    <row r="10" spans="1:5" ht="15">
      <c r="A10" s="49" t="s">
        <v>594</v>
      </c>
      <c r="B10" s="66" t="s">
        <v>178</v>
      </c>
      <c r="C10" s="52"/>
      <c r="D10" s="52"/>
      <c r="E10" s="52"/>
    </row>
    <row r="11" spans="1:5" ht="15">
      <c r="A11" s="5" t="s">
        <v>502</v>
      </c>
      <c r="B11" s="40" t="s">
        <v>185</v>
      </c>
      <c r="C11" s="52"/>
      <c r="D11" s="52"/>
      <c r="E11" s="52"/>
    </row>
    <row r="12" spans="1:5" ht="15">
      <c r="A12" s="5" t="s">
        <v>624</v>
      </c>
      <c r="B12" s="40" t="s">
        <v>190</v>
      </c>
      <c r="C12" s="52"/>
      <c r="D12" s="52"/>
      <c r="E12" s="52"/>
    </row>
    <row r="13" spans="1:5" ht="15">
      <c r="A13" s="5" t="s">
        <v>507</v>
      </c>
      <c r="B13" s="40" t="s">
        <v>205</v>
      </c>
      <c r="C13" s="52"/>
      <c r="D13" s="52"/>
      <c r="E13" s="52"/>
    </row>
    <row r="14" spans="1:5" ht="15">
      <c r="A14" s="5" t="s">
        <v>508</v>
      </c>
      <c r="B14" s="40" t="s">
        <v>210</v>
      </c>
      <c r="C14" s="52"/>
      <c r="D14" s="52"/>
      <c r="E14" s="52"/>
    </row>
    <row r="15" spans="1:5" ht="15">
      <c r="A15" s="5" t="s">
        <v>511</v>
      </c>
      <c r="B15" s="40" t="s">
        <v>223</v>
      </c>
      <c r="C15" s="52"/>
      <c r="D15" s="52"/>
      <c r="E15" s="52"/>
    </row>
    <row r="16" spans="1:5" ht="15">
      <c r="A16" s="49" t="s">
        <v>512</v>
      </c>
      <c r="B16" s="66" t="s">
        <v>224</v>
      </c>
      <c r="C16" s="52"/>
      <c r="D16" s="52"/>
      <c r="E16" s="52"/>
    </row>
    <row r="17" spans="1:5" ht="15">
      <c r="A17" s="17" t="s">
        <v>225</v>
      </c>
      <c r="B17" s="40" t="s">
        <v>226</v>
      </c>
      <c r="C17" s="52"/>
      <c r="D17" s="52"/>
      <c r="E17" s="52"/>
    </row>
    <row r="18" spans="1:5" ht="15">
      <c r="A18" s="17" t="s">
        <v>529</v>
      </c>
      <c r="B18" s="40" t="s">
        <v>227</v>
      </c>
      <c r="C18" s="52"/>
      <c r="D18" s="52"/>
      <c r="E18" s="52"/>
    </row>
    <row r="19" spans="1:5" ht="15">
      <c r="A19" s="22" t="s">
        <v>600</v>
      </c>
      <c r="B19" s="40" t="s">
        <v>228</v>
      </c>
      <c r="C19" s="52"/>
      <c r="D19" s="52"/>
      <c r="E19" s="52"/>
    </row>
    <row r="20" spans="1:5" ht="15">
      <c r="A20" s="22" t="s">
        <v>601</v>
      </c>
      <c r="B20" s="40" t="s">
        <v>229</v>
      </c>
      <c r="C20" s="52"/>
      <c r="D20" s="52"/>
      <c r="E20" s="52"/>
    </row>
    <row r="21" spans="1:5" ht="15">
      <c r="A21" s="22" t="s">
        <v>602</v>
      </c>
      <c r="B21" s="40" t="s">
        <v>230</v>
      </c>
      <c r="C21" s="52"/>
      <c r="D21" s="52"/>
      <c r="E21" s="52"/>
    </row>
    <row r="22" spans="1:5" ht="15">
      <c r="A22" s="17" t="s">
        <v>603</v>
      </c>
      <c r="B22" s="40" t="s">
        <v>231</v>
      </c>
      <c r="C22" s="52"/>
      <c r="D22" s="52"/>
      <c r="E22" s="52"/>
    </row>
    <row r="23" spans="1:5" ht="15">
      <c r="A23" s="17" t="s">
        <v>604</v>
      </c>
      <c r="B23" s="40" t="s">
        <v>232</v>
      </c>
      <c r="C23" s="52"/>
      <c r="D23" s="52"/>
      <c r="E23" s="52"/>
    </row>
    <row r="24" spans="1:5" ht="15">
      <c r="A24" s="17" t="s">
        <v>605</v>
      </c>
      <c r="B24" s="40" t="s">
        <v>233</v>
      </c>
      <c r="C24" s="52"/>
      <c r="D24" s="52"/>
      <c r="E24" s="52"/>
    </row>
    <row r="25" spans="1:5" ht="15">
      <c r="A25" s="63" t="s">
        <v>562</v>
      </c>
      <c r="B25" s="66" t="s">
        <v>234</v>
      </c>
      <c r="C25" s="52"/>
      <c r="D25" s="52"/>
      <c r="E25" s="52"/>
    </row>
    <row r="26" spans="1:5" ht="15">
      <c r="A26" s="16" t="s">
        <v>606</v>
      </c>
      <c r="B26" s="40" t="s">
        <v>235</v>
      </c>
      <c r="C26" s="52"/>
      <c r="D26" s="52"/>
      <c r="E26" s="52"/>
    </row>
    <row r="27" spans="1:5" ht="15">
      <c r="A27" s="16" t="s">
        <v>237</v>
      </c>
      <c r="B27" s="40" t="s">
        <v>238</v>
      </c>
      <c r="C27" s="52"/>
      <c r="D27" s="52"/>
      <c r="E27" s="52"/>
    </row>
    <row r="28" spans="1:5" ht="15">
      <c r="A28" s="16" t="s">
        <v>239</v>
      </c>
      <c r="B28" s="40" t="s">
        <v>240</v>
      </c>
      <c r="C28" s="52"/>
      <c r="D28" s="52"/>
      <c r="E28" s="52"/>
    </row>
    <row r="29" spans="1:5" ht="15">
      <c r="A29" s="16" t="s">
        <v>564</v>
      </c>
      <c r="B29" s="40" t="s">
        <v>241</v>
      </c>
      <c r="C29" s="52"/>
      <c r="D29" s="52"/>
      <c r="E29" s="52"/>
    </row>
    <row r="30" spans="1:5" ht="15">
      <c r="A30" s="16" t="s">
        <v>607</v>
      </c>
      <c r="B30" s="40" t="s">
        <v>242</v>
      </c>
      <c r="C30" s="52"/>
      <c r="D30" s="52"/>
      <c r="E30" s="52"/>
    </row>
    <row r="31" spans="1:5" ht="15">
      <c r="A31" s="16" t="s">
        <v>566</v>
      </c>
      <c r="B31" s="40" t="s">
        <v>243</v>
      </c>
      <c r="C31" s="52"/>
      <c r="D31" s="52"/>
      <c r="E31" s="52"/>
    </row>
    <row r="32" spans="1:5" ht="15">
      <c r="A32" s="16" t="s">
        <v>608</v>
      </c>
      <c r="B32" s="40" t="s">
        <v>244</v>
      </c>
      <c r="C32" s="52"/>
      <c r="D32" s="52"/>
      <c r="E32" s="52"/>
    </row>
    <row r="33" spans="1:5" ht="15">
      <c r="A33" s="16" t="s">
        <v>609</v>
      </c>
      <c r="B33" s="40" t="s">
        <v>246</v>
      </c>
      <c r="C33" s="52"/>
      <c r="D33" s="52"/>
      <c r="E33" s="52"/>
    </row>
    <row r="34" spans="1:5" ht="15">
      <c r="A34" s="16" t="s">
        <v>247</v>
      </c>
      <c r="B34" s="40" t="s">
        <v>248</v>
      </c>
      <c r="C34" s="52"/>
      <c r="D34" s="52"/>
      <c r="E34" s="52"/>
    </row>
    <row r="35" spans="1:5" ht="15">
      <c r="A35" s="29" t="s">
        <v>249</v>
      </c>
      <c r="B35" s="40" t="s">
        <v>250</v>
      </c>
      <c r="C35" s="52"/>
      <c r="D35" s="52"/>
      <c r="E35" s="52"/>
    </row>
    <row r="36" spans="1:5" ht="15">
      <c r="A36" s="16" t="s">
        <v>610</v>
      </c>
      <c r="B36" s="40" t="s">
        <v>251</v>
      </c>
      <c r="C36" s="52"/>
      <c r="D36" s="52"/>
      <c r="E36" s="52"/>
    </row>
    <row r="37" spans="1:5" ht="15">
      <c r="A37" s="29" t="s">
        <v>815</v>
      </c>
      <c r="B37" s="40" t="s">
        <v>252</v>
      </c>
      <c r="C37" s="52"/>
      <c r="D37" s="52"/>
      <c r="E37" s="52"/>
    </row>
    <row r="38" spans="1:5" ht="15">
      <c r="A38" s="29" t="s">
        <v>816</v>
      </c>
      <c r="B38" s="40" t="s">
        <v>252</v>
      </c>
      <c r="C38" s="52"/>
      <c r="D38" s="52"/>
      <c r="E38" s="52"/>
    </row>
    <row r="39" spans="1:5" ht="15">
      <c r="A39" s="63" t="s">
        <v>570</v>
      </c>
      <c r="B39" s="66" t="s">
        <v>253</v>
      </c>
      <c r="C39" s="52"/>
      <c r="D39" s="52"/>
      <c r="E39" s="52"/>
    </row>
    <row r="40" spans="1:5" ht="15.75">
      <c r="A40" s="82" t="s">
        <v>93</v>
      </c>
      <c r="B40" s="133"/>
      <c r="C40" s="52"/>
      <c r="D40" s="52"/>
      <c r="E40" s="52"/>
    </row>
    <row r="41" spans="1:5" ht="15">
      <c r="A41" s="44" t="s">
        <v>254</v>
      </c>
      <c r="B41" s="40" t="s">
        <v>255</v>
      </c>
      <c r="C41" s="52"/>
      <c r="D41" s="52"/>
      <c r="E41" s="52"/>
    </row>
    <row r="42" spans="1:5" ht="15">
      <c r="A42" s="44" t="s">
        <v>611</v>
      </c>
      <c r="B42" s="40" t="s">
        <v>256</v>
      </c>
      <c r="C42" s="52"/>
      <c r="D42" s="52"/>
      <c r="E42" s="52"/>
    </row>
    <row r="43" spans="1:5" ht="15">
      <c r="A43" s="44" t="s">
        <v>258</v>
      </c>
      <c r="B43" s="40" t="s">
        <v>259</v>
      </c>
      <c r="C43" s="52"/>
      <c r="D43" s="52"/>
      <c r="E43" s="52"/>
    </row>
    <row r="44" spans="1:5" ht="15">
      <c r="A44" s="44" t="s">
        <v>260</v>
      </c>
      <c r="B44" s="40" t="s">
        <v>261</v>
      </c>
      <c r="C44" s="52"/>
      <c r="D44" s="52"/>
      <c r="E44" s="52"/>
    </row>
    <row r="45" spans="1:5" ht="15">
      <c r="A45" s="6" t="s">
        <v>262</v>
      </c>
      <c r="B45" s="40" t="s">
        <v>263</v>
      </c>
      <c r="C45" s="52"/>
      <c r="D45" s="52"/>
      <c r="E45" s="52"/>
    </row>
    <row r="46" spans="1:5" ht="15">
      <c r="A46" s="6" t="s">
        <v>264</v>
      </c>
      <c r="B46" s="40" t="s">
        <v>265</v>
      </c>
      <c r="C46" s="52"/>
      <c r="D46" s="52"/>
      <c r="E46" s="52"/>
    </row>
    <row r="47" spans="1:5" ht="15">
      <c r="A47" s="6" t="s">
        <v>266</v>
      </c>
      <c r="B47" s="40" t="s">
        <v>267</v>
      </c>
      <c r="C47" s="52"/>
      <c r="D47" s="52"/>
      <c r="E47" s="52"/>
    </row>
    <row r="48" spans="1:5" ht="15">
      <c r="A48" s="64" t="s">
        <v>572</v>
      </c>
      <c r="B48" s="66" t="s">
        <v>268</v>
      </c>
      <c r="C48" s="52"/>
      <c r="D48" s="52"/>
      <c r="E48" s="52"/>
    </row>
    <row r="49" spans="1:5" ht="15">
      <c r="A49" s="17" t="s">
        <v>269</v>
      </c>
      <c r="B49" s="40" t="s">
        <v>270</v>
      </c>
      <c r="C49" s="52"/>
      <c r="D49" s="52"/>
      <c r="E49" s="52"/>
    </row>
    <row r="50" spans="1:5" ht="15">
      <c r="A50" s="17" t="s">
        <v>271</v>
      </c>
      <c r="B50" s="40" t="s">
        <v>272</v>
      </c>
      <c r="C50" s="52"/>
      <c r="D50" s="52"/>
      <c r="E50" s="52"/>
    </row>
    <row r="51" spans="1:5" ht="15">
      <c r="A51" s="17" t="s">
        <v>273</v>
      </c>
      <c r="B51" s="40" t="s">
        <v>274</v>
      </c>
      <c r="C51" s="52"/>
      <c r="D51" s="52"/>
      <c r="E51" s="52"/>
    </row>
    <row r="52" spans="1:5" ht="15">
      <c r="A52" s="17" t="s">
        <v>275</v>
      </c>
      <c r="B52" s="40" t="s">
        <v>276</v>
      </c>
      <c r="C52" s="52"/>
      <c r="D52" s="52"/>
      <c r="E52" s="52"/>
    </row>
    <row r="53" spans="1:5" ht="15">
      <c r="A53" s="63" t="s">
        <v>573</v>
      </c>
      <c r="B53" s="66" t="s">
        <v>277</v>
      </c>
      <c r="C53" s="52"/>
      <c r="D53" s="52"/>
      <c r="E53" s="52"/>
    </row>
    <row r="54" spans="1:5" ht="15">
      <c r="A54" s="17" t="s">
        <v>278</v>
      </c>
      <c r="B54" s="40" t="s">
        <v>279</v>
      </c>
      <c r="C54" s="52"/>
      <c r="D54" s="52"/>
      <c r="E54" s="52"/>
    </row>
    <row r="55" spans="1:5" ht="15">
      <c r="A55" s="17" t="s">
        <v>612</v>
      </c>
      <c r="B55" s="40" t="s">
        <v>280</v>
      </c>
      <c r="C55" s="52"/>
      <c r="D55" s="52"/>
      <c r="E55" s="52"/>
    </row>
    <row r="56" spans="1:5" ht="15">
      <c r="A56" s="17" t="s">
        <v>613</v>
      </c>
      <c r="B56" s="40" t="s">
        <v>281</v>
      </c>
      <c r="C56" s="52"/>
      <c r="D56" s="52"/>
      <c r="E56" s="52"/>
    </row>
    <row r="57" spans="1:5" ht="15">
      <c r="A57" s="17" t="s">
        <v>614</v>
      </c>
      <c r="B57" s="40" t="s">
        <v>282</v>
      </c>
      <c r="C57" s="52"/>
      <c r="D57" s="52"/>
      <c r="E57" s="52"/>
    </row>
    <row r="58" spans="1:5" ht="15">
      <c r="A58" s="17" t="s">
        <v>615</v>
      </c>
      <c r="B58" s="40" t="s">
        <v>283</v>
      </c>
      <c r="C58" s="52"/>
      <c r="D58" s="52"/>
      <c r="E58" s="52"/>
    </row>
    <row r="59" spans="1:5" ht="15">
      <c r="A59" s="17" t="s">
        <v>616</v>
      </c>
      <c r="B59" s="40" t="s">
        <v>284</v>
      </c>
      <c r="C59" s="52"/>
      <c r="D59" s="52"/>
      <c r="E59" s="52"/>
    </row>
    <row r="60" spans="1:5" ht="15">
      <c r="A60" s="17" t="s">
        <v>285</v>
      </c>
      <c r="B60" s="40" t="s">
        <v>286</v>
      </c>
      <c r="C60" s="52"/>
      <c r="D60" s="52"/>
      <c r="E60" s="52"/>
    </row>
    <row r="61" spans="1:5" ht="15">
      <c r="A61" s="17" t="s">
        <v>617</v>
      </c>
      <c r="B61" s="40" t="s">
        <v>287</v>
      </c>
      <c r="C61" s="52"/>
      <c r="D61" s="52"/>
      <c r="E61" s="52"/>
    </row>
    <row r="62" spans="1:5" ht="15">
      <c r="A62" s="63" t="s">
        <v>574</v>
      </c>
      <c r="B62" s="66" t="s">
        <v>288</v>
      </c>
      <c r="C62" s="52"/>
      <c r="D62" s="52"/>
      <c r="E62" s="52"/>
    </row>
    <row r="63" spans="1:5" ht="15.75">
      <c r="A63" s="82" t="s">
        <v>94</v>
      </c>
      <c r="B63" s="133"/>
      <c r="C63" s="52"/>
      <c r="D63" s="52"/>
      <c r="E63" s="52"/>
    </row>
    <row r="64" spans="1:5" ht="15.75">
      <c r="A64" s="45" t="s">
        <v>625</v>
      </c>
      <c r="B64" s="46" t="s">
        <v>289</v>
      </c>
      <c r="C64" s="52"/>
      <c r="D64" s="52"/>
      <c r="E64" s="52"/>
    </row>
    <row r="65" spans="1:5" ht="15">
      <c r="A65" s="20" t="s">
        <v>581</v>
      </c>
      <c r="B65" s="9" t="s">
        <v>297</v>
      </c>
      <c r="C65" s="20"/>
      <c r="D65" s="20"/>
      <c r="E65" s="20"/>
    </row>
    <row r="66" spans="1:5" ht="15">
      <c r="A66" s="18" t="s">
        <v>584</v>
      </c>
      <c r="B66" s="9" t="s">
        <v>305</v>
      </c>
      <c r="C66" s="18"/>
      <c r="D66" s="18"/>
      <c r="E66" s="18"/>
    </row>
    <row r="67" spans="1:5" ht="15">
      <c r="A67" s="47" t="s">
        <v>306</v>
      </c>
      <c r="B67" s="5" t="s">
        <v>307</v>
      </c>
      <c r="C67" s="47"/>
      <c r="D67" s="47"/>
      <c r="E67" s="47"/>
    </row>
    <row r="68" spans="1:5" ht="15">
      <c r="A68" s="47" t="s">
        <v>308</v>
      </c>
      <c r="B68" s="5" t="s">
        <v>309</v>
      </c>
      <c r="C68" s="47"/>
      <c r="D68" s="47"/>
      <c r="E68" s="47"/>
    </row>
    <row r="69" spans="1:5" ht="15">
      <c r="A69" s="18" t="s">
        <v>310</v>
      </c>
      <c r="B69" s="9" t="s">
        <v>311</v>
      </c>
      <c r="C69" s="47"/>
      <c r="D69" s="47"/>
      <c r="E69" s="47"/>
    </row>
    <row r="70" spans="1:5" ht="15">
      <c r="A70" s="47" t="s">
        <v>312</v>
      </c>
      <c r="B70" s="5" t="s">
        <v>313</v>
      </c>
      <c r="C70" s="47"/>
      <c r="D70" s="47"/>
      <c r="E70" s="47"/>
    </row>
    <row r="71" spans="1:5" ht="15">
      <c r="A71" s="47" t="s">
        <v>314</v>
      </c>
      <c r="B71" s="5" t="s">
        <v>315</v>
      </c>
      <c r="C71" s="47"/>
      <c r="D71" s="47"/>
      <c r="E71" s="47"/>
    </row>
    <row r="72" spans="1:5" ht="15">
      <c r="A72" s="47" t="s">
        <v>316</v>
      </c>
      <c r="B72" s="5" t="s">
        <v>317</v>
      </c>
      <c r="C72" s="47"/>
      <c r="D72" s="47"/>
      <c r="E72" s="47"/>
    </row>
    <row r="73" spans="1:5" ht="15">
      <c r="A73" s="48" t="s">
        <v>585</v>
      </c>
      <c r="B73" s="49" t="s">
        <v>318</v>
      </c>
      <c r="C73" s="18"/>
      <c r="D73" s="18"/>
      <c r="E73" s="18"/>
    </row>
    <row r="74" spans="1:5" ht="15">
      <c r="A74" s="47" t="s">
        <v>319</v>
      </c>
      <c r="B74" s="5" t="s">
        <v>320</v>
      </c>
      <c r="C74" s="47"/>
      <c r="D74" s="47"/>
      <c r="E74" s="47"/>
    </row>
    <row r="75" spans="1:5" ht="15">
      <c r="A75" s="17" t="s">
        <v>321</v>
      </c>
      <c r="B75" s="5" t="s">
        <v>322</v>
      </c>
      <c r="C75" s="17"/>
      <c r="D75" s="17"/>
      <c r="E75" s="17"/>
    </row>
    <row r="76" spans="1:5" ht="15">
      <c r="A76" s="47" t="s">
        <v>622</v>
      </c>
      <c r="B76" s="5" t="s">
        <v>323</v>
      </c>
      <c r="C76" s="47"/>
      <c r="D76" s="47"/>
      <c r="E76" s="47"/>
    </row>
    <row r="77" spans="1:5" ht="15">
      <c r="A77" s="47" t="s">
        <v>590</v>
      </c>
      <c r="B77" s="5" t="s">
        <v>324</v>
      </c>
      <c r="C77" s="47"/>
      <c r="D77" s="47"/>
      <c r="E77" s="47"/>
    </row>
    <row r="78" spans="1:5" ht="15">
      <c r="A78" s="48" t="s">
        <v>591</v>
      </c>
      <c r="B78" s="49" t="s">
        <v>328</v>
      </c>
      <c r="C78" s="18"/>
      <c r="D78" s="18"/>
      <c r="E78" s="18"/>
    </row>
    <row r="79" spans="1:5" ht="15">
      <c r="A79" s="17" t="s">
        <v>329</v>
      </c>
      <c r="B79" s="5" t="s">
        <v>330</v>
      </c>
      <c r="C79" s="17"/>
      <c r="D79" s="17"/>
      <c r="E79" s="17"/>
    </row>
    <row r="80" spans="1:5" ht="15.75">
      <c r="A80" s="50" t="s">
        <v>626</v>
      </c>
      <c r="B80" s="51" t="s">
        <v>331</v>
      </c>
      <c r="C80" s="18"/>
      <c r="D80" s="18"/>
      <c r="E80" s="18"/>
    </row>
    <row r="81" spans="1:5" ht="15.75">
      <c r="A81" s="55" t="s">
        <v>663</v>
      </c>
      <c r="B81" s="56"/>
      <c r="C81" s="52"/>
      <c r="D81" s="52"/>
      <c r="E81" s="52"/>
    </row>
    <row r="82" spans="1:5" ht="51.75" customHeight="1">
      <c r="A82" s="2" t="s">
        <v>141</v>
      </c>
      <c r="B82" s="3" t="s">
        <v>72</v>
      </c>
      <c r="C82" s="84" t="s">
        <v>83</v>
      </c>
      <c r="D82" s="84" t="s">
        <v>84</v>
      </c>
      <c r="E82" s="84" t="s">
        <v>82</v>
      </c>
    </row>
    <row r="83" spans="1:5" ht="15">
      <c r="A83" s="5" t="s">
        <v>666</v>
      </c>
      <c r="B83" s="6" t="s">
        <v>344</v>
      </c>
      <c r="C83" s="37"/>
      <c r="D83" s="37"/>
      <c r="E83" s="37"/>
    </row>
    <row r="84" spans="1:5" ht="15">
      <c r="A84" s="5" t="s">
        <v>345</v>
      </c>
      <c r="B84" s="6" t="s">
        <v>346</v>
      </c>
      <c r="C84" s="37"/>
      <c r="D84" s="37"/>
      <c r="E84" s="37"/>
    </row>
    <row r="85" spans="1:5" ht="15">
      <c r="A85" s="5" t="s">
        <v>347</v>
      </c>
      <c r="B85" s="6" t="s">
        <v>348</v>
      </c>
      <c r="C85" s="37"/>
      <c r="D85" s="37"/>
      <c r="E85" s="37"/>
    </row>
    <row r="86" spans="1:5" ht="15">
      <c r="A86" s="5" t="s">
        <v>627</v>
      </c>
      <c r="B86" s="6" t="s">
        <v>349</v>
      </c>
      <c r="C86" s="37"/>
      <c r="D86" s="37"/>
      <c r="E86" s="37"/>
    </row>
    <row r="87" spans="1:5" ht="15">
      <c r="A87" s="5" t="s">
        <v>628</v>
      </c>
      <c r="B87" s="6" t="s">
        <v>350</v>
      </c>
      <c r="C87" s="37"/>
      <c r="D87" s="37"/>
      <c r="E87" s="37"/>
    </row>
    <row r="88" spans="1:5" ht="15">
      <c r="A88" s="5" t="s">
        <v>629</v>
      </c>
      <c r="B88" s="6" t="s">
        <v>351</v>
      </c>
      <c r="C88" s="37"/>
      <c r="D88" s="37"/>
      <c r="E88" s="37"/>
    </row>
    <row r="89" spans="1:5" ht="15">
      <c r="A89" s="49" t="s">
        <v>667</v>
      </c>
      <c r="B89" s="64" t="s">
        <v>352</v>
      </c>
      <c r="C89" s="37"/>
      <c r="D89" s="37"/>
      <c r="E89" s="37"/>
    </row>
    <row r="90" spans="1:5" ht="15">
      <c r="A90" s="5" t="s">
        <v>669</v>
      </c>
      <c r="B90" s="6" t="s">
        <v>366</v>
      </c>
      <c r="C90" s="37"/>
      <c r="D90" s="37"/>
      <c r="E90" s="37"/>
    </row>
    <row r="91" spans="1:5" ht="15">
      <c r="A91" s="5" t="s">
        <v>635</v>
      </c>
      <c r="B91" s="6" t="s">
        <v>367</v>
      </c>
      <c r="C91" s="37"/>
      <c r="D91" s="37"/>
      <c r="E91" s="37"/>
    </row>
    <row r="92" spans="1:5" ht="15">
      <c r="A92" s="5" t="s">
        <v>636</v>
      </c>
      <c r="B92" s="6" t="s">
        <v>368</v>
      </c>
      <c r="C92" s="37"/>
      <c r="D92" s="37"/>
      <c r="E92" s="37"/>
    </row>
    <row r="93" spans="1:5" ht="15">
      <c r="A93" s="5" t="s">
        <v>637</v>
      </c>
      <c r="B93" s="6" t="s">
        <v>369</v>
      </c>
      <c r="C93" s="37"/>
      <c r="D93" s="37"/>
      <c r="E93" s="37"/>
    </row>
    <row r="94" spans="1:5" ht="15">
      <c r="A94" s="5" t="s">
        <v>670</v>
      </c>
      <c r="B94" s="6" t="s">
        <v>397</v>
      </c>
      <c r="C94" s="37"/>
      <c r="D94" s="37"/>
      <c r="E94" s="37"/>
    </row>
    <row r="95" spans="1:5" ht="15">
      <c r="A95" s="5" t="s">
        <v>642</v>
      </c>
      <c r="B95" s="6" t="s">
        <v>398</v>
      </c>
      <c r="C95" s="37"/>
      <c r="D95" s="37"/>
      <c r="E95" s="37"/>
    </row>
    <row r="96" spans="1:5" ht="15">
      <c r="A96" s="49" t="s">
        <v>671</v>
      </c>
      <c r="B96" s="64" t="s">
        <v>399</v>
      </c>
      <c r="C96" s="37"/>
      <c r="D96" s="37"/>
      <c r="E96" s="37"/>
    </row>
    <row r="97" spans="1:5" ht="15">
      <c r="A97" s="17" t="s">
        <v>400</v>
      </c>
      <c r="B97" s="6" t="s">
        <v>401</v>
      </c>
      <c r="C97" s="37"/>
      <c r="D97" s="37"/>
      <c r="E97" s="37"/>
    </row>
    <row r="98" spans="1:5" ht="15">
      <c r="A98" s="17" t="s">
        <v>643</v>
      </c>
      <c r="B98" s="6" t="s">
        <v>402</v>
      </c>
      <c r="C98" s="37"/>
      <c r="D98" s="37"/>
      <c r="E98" s="37"/>
    </row>
    <row r="99" spans="1:5" ht="15">
      <c r="A99" s="17" t="s">
        <v>644</v>
      </c>
      <c r="B99" s="6" t="s">
        <v>405</v>
      </c>
      <c r="C99" s="37"/>
      <c r="D99" s="37"/>
      <c r="E99" s="37"/>
    </row>
    <row r="100" spans="1:5" ht="15">
      <c r="A100" s="17" t="s">
        <v>645</v>
      </c>
      <c r="B100" s="6" t="s">
        <v>406</v>
      </c>
      <c r="C100" s="37"/>
      <c r="D100" s="37"/>
      <c r="E100" s="37"/>
    </row>
    <row r="101" spans="1:5" ht="15">
      <c r="A101" s="17" t="s">
        <v>413</v>
      </c>
      <c r="B101" s="6" t="s">
        <v>414</v>
      </c>
      <c r="C101" s="37"/>
      <c r="D101" s="37"/>
      <c r="E101" s="37"/>
    </row>
    <row r="102" spans="1:5" ht="15">
      <c r="A102" s="17" t="s">
        <v>415</v>
      </c>
      <c r="B102" s="6" t="s">
        <v>416</v>
      </c>
      <c r="C102" s="37"/>
      <c r="D102" s="37"/>
      <c r="E102" s="37"/>
    </row>
    <row r="103" spans="1:5" ht="15">
      <c r="A103" s="17" t="s">
        <v>417</v>
      </c>
      <c r="B103" s="6" t="s">
        <v>418</v>
      </c>
      <c r="C103" s="37"/>
      <c r="D103" s="37"/>
      <c r="E103" s="37"/>
    </row>
    <row r="104" spans="1:5" ht="15">
      <c r="A104" s="17" t="s">
        <v>646</v>
      </c>
      <c r="B104" s="6" t="s">
        <v>419</v>
      </c>
      <c r="C104" s="37"/>
      <c r="D104" s="37"/>
      <c r="E104" s="37"/>
    </row>
    <row r="105" spans="1:5" ht="15">
      <c r="A105" s="17" t="s">
        <v>647</v>
      </c>
      <c r="B105" s="6" t="s">
        <v>421</v>
      </c>
      <c r="C105" s="37"/>
      <c r="D105" s="37"/>
      <c r="E105" s="37"/>
    </row>
    <row r="106" spans="1:5" ht="15">
      <c r="A106" s="17" t="s">
        <v>648</v>
      </c>
      <c r="B106" s="6" t="s">
        <v>426</v>
      </c>
      <c r="C106" s="37"/>
      <c r="D106" s="37"/>
      <c r="E106" s="37"/>
    </row>
    <row r="107" spans="1:5" ht="15">
      <c r="A107" s="63" t="s">
        <v>672</v>
      </c>
      <c r="B107" s="64" t="s">
        <v>430</v>
      </c>
      <c r="C107" s="37"/>
      <c r="D107" s="37"/>
      <c r="E107" s="37"/>
    </row>
    <row r="108" spans="1:5" ht="15">
      <c r="A108" s="17" t="s">
        <v>442</v>
      </c>
      <c r="B108" s="6" t="s">
        <v>443</v>
      </c>
      <c r="C108" s="37"/>
      <c r="D108" s="37"/>
      <c r="E108" s="37"/>
    </row>
    <row r="109" spans="1:5" ht="15">
      <c r="A109" s="5" t="s">
        <v>652</v>
      </c>
      <c r="B109" s="6" t="s">
        <v>444</v>
      </c>
      <c r="C109" s="37"/>
      <c r="D109" s="37"/>
      <c r="E109" s="37"/>
    </row>
    <row r="110" spans="1:5" ht="15">
      <c r="A110" s="17" t="s">
        <v>653</v>
      </c>
      <c r="B110" s="6" t="s">
        <v>445</v>
      </c>
      <c r="C110" s="37"/>
      <c r="D110" s="37"/>
      <c r="E110" s="37"/>
    </row>
    <row r="111" spans="1:5" ht="15">
      <c r="A111" s="49" t="s">
        <v>674</v>
      </c>
      <c r="B111" s="64" t="s">
        <v>446</v>
      </c>
      <c r="C111" s="37"/>
      <c r="D111" s="37"/>
      <c r="E111" s="37"/>
    </row>
    <row r="112" spans="1:5" ht="15.75">
      <c r="A112" s="82" t="s">
        <v>96</v>
      </c>
      <c r="B112" s="87"/>
      <c r="C112" s="37"/>
      <c r="D112" s="37"/>
      <c r="E112" s="37"/>
    </row>
    <row r="113" spans="1:5" ht="15">
      <c r="A113" s="5" t="s">
        <v>353</v>
      </c>
      <c r="B113" s="6" t="s">
        <v>354</v>
      </c>
      <c r="C113" s="37"/>
      <c r="D113" s="37"/>
      <c r="E113" s="37"/>
    </row>
    <row r="114" spans="1:5" ht="15">
      <c r="A114" s="5" t="s">
        <v>355</v>
      </c>
      <c r="B114" s="6" t="s">
        <v>356</v>
      </c>
      <c r="C114" s="37"/>
      <c r="D114" s="37"/>
      <c r="E114" s="37"/>
    </row>
    <row r="115" spans="1:5" ht="15">
      <c r="A115" s="5" t="s">
        <v>630</v>
      </c>
      <c r="B115" s="6" t="s">
        <v>357</v>
      </c>
      <c r="C115" s="37"/>
      <c r="D115" s="37"/>
      <c r="E115" s="37"/>
    </row>
    <row r="116" spans="1:5" ht="15">
      <c r="A116" s="5" t="s">
        <v>631</v>
      </c>
      <c r="B116" s="6" t="s">
        <v>358</v>
      </c>
      <c r="C116" s="37"/>
      <c r="D116" s="37"/>
      <c r="E116" s="37"/>
    </row>
    <row r="117" spans="1:5" ht="15">
      <c r="A117" s="5" t="s">
        <v>632</v>
      </c>
      <c r="B117" s="6" t="s">
        <v>359</v>
      </c>
      <c r="C117" s="37"/>
      <c r="D117" s="37"/>
      <c r="E117" s="37"/>
    </row>
    <row r="118" spans="1:5" ht="15">
      <c r="A118" s="49" t="s">
        <v>668</v>
      </c>
      <c r="B118" s="64" t="s">
        <v>360</v>
      </c>
      <c r="C118" s="37"/>
      <c r="D118" s="37"/>
      <c r="E118" s="37"/>
    </row>
    <row r="119" spans="1:5" ht="15">
      <c r="A119" s="17" t="s">
        <v>649</v>
      </c>
      <c r="B119" s="6" t="s">
        <v>431</v>
      </c>
      <c r="C119" s="37"/>
      <c r="D119" s="37"/>
      <c r="E119" s="37"/>
    </row>
    <row r="120" spans="1:5" ht="15">
      <c r="A120" s="17" t="s">
        <v>650</v>
      </c>
      <c r="B120" s="6" t="s">
        <v>433</v>
      </c>
      <c r="C120" s="37"/>
      <c r="D120" s="37"/>
      <c r="E120" s="37"/>
    </row>
    <row r="121" spans="1:5" ht="15">
      <c r="A121" s="17" t="s">
        <v>435</v>
      </c>
      <c r="B121" s="6" t="s">
        <v>436</v>
      </c>
      <c r="C121" s="37"/>
      <c r="D121" s="37"/>
      <c r="E121" s="37"/>
    </row>
    <row r="122" spans="1:5" ht="15">
      <c r="A122" s="17" t="s">
        <v>651</v>
      </c>
      <c r="B122" s="6" t="s">
        <v>437</v>
      </c>
      <c r="C122" s="37"/>
      <c r="D122" s="37"/>
      <c r="E122" s="37"/>
    </row>
    <row r="123" spans="1:5" ht="15">
      <c r="A123" s="17" t="s">
        <v>439</v>
      </c>
      <c r="B123" s="6" t="s">
        <v>440</v>
      </c>
      <c r="C123" s="37"/>
      <c r="D123" s="37"/>
      <c r="E123" s="37"/>
    </row>
    <row r="124" spans="1:5" ht="15">
      <c r="A124" s="49" t="s">
        <v>673</v>
      </c>
      <c r="B124" s="64" t="s">
        <v>441</v>
      </c>
      <c r="C124" s="37"/>
      <c r="D124" s="37"/>
      <c r="E124" s="37"/>
    </row>
    <row r="125" spans="1:5" ht="15">
      <c r="A125" s="17" t="s">
        <v>447</v>
      </c>
      <c r="B125" s="6" t="s">
        <v>448</v>
      </c>
      <c r="C125" s="37"/>
      <c r="D125" s="37"/>
      <c r="E125" s="37"/>
    </row>
    <row r="126" spans="1:5" ht="15">
      <c r="A126" s="5" t="s">
        <v>654</v>
      </c>
      <c r="B126" s="6" t="s">
        <v>449</v>
      </c>
      <c r="C126" s="37"/>
      <c r="D126" s="37"/>
      <c r="E126" s="37"/>
    </row>
    <row r="127" spans="1:5" ht="15">
      <c r="A127" s="17" t="s">
        <v>655</v>
      </c>
      <c r="B127" s="6" t="s">
        <v>450</v>
      </c>
      <c r="C127" s="37"/>
      <c r="D127" s="37"/>
      <c r="E127" s="37"/>
    </row>
    <row r="128" spans="1:5" ht="15">
      <c r="A128" s="49" t="s">
        <v>676</v>
      </c>
      <c r="B128" s="64" t="s">
        <v>451</v>
      </c>
      <c r="C128" s="37"/>
      <c r="D128" s="37"/>
      <c r="E128" s="37"/>
    </row>
    <row r="129" spans="1:5" ht="15.75">
      <c r="A129" s="82" t="s">
        <v>97</v>
      </c>
      <c r="B129" s="87"/>
      <c r="C129" s="37"/>
      <c r="D129" s="37"/>
      <c r="E129" s="37"/>
    </row>
    <row r="130" spans="1:5" ht="15.75">
      <c r="A130" s="61" t="s">
        <v>675</v>
      </c>
      <c r="B130" s="45" t="s">
        <v>452</v>
      </c>
      <c r="C130" s="37"/>
      <c r="D130" s="37"/>
      <c r="E130" s="37"/>
    </row>
    <row r="131" spans="1:5" ht="15.75">
      <c r="A131" s="144" t="s">
        <v>98</v>
      </c>
      <c r="B131" s="85"/>
      <c r="C131" s="37"/>
      <c r="D131" s="37"/>
      <c r="E131" s="37"/>
    </row>
    <row r="132" spans="1:5" ht="15.75">
      <c r="A132" s="144" t="s">
        <v>99</v>
      </c>
      <c r="B132" s="85"/>
      <c r="C132" s="37"/>
      <c r="D132" s="37"/>
      <c r="E132" s="37"/>
    </row>
    <row r="133" spans="1:5" ht="15">
      <c r="A133" s="20" t="s">
        <v>677</v>
      </c>
      <c r="B133" s="9" t="s">
        <v>457</v>
      </c>
      <c r="C133" s="37"/>
      <c r="D133" s="37"/>
      <c r="E133" s="37"/>
    </row>
    <row r="134" spans="1:5" ht="15">
      <c r="A134" s="18" t="s">
        <v>678</v>
      </c>
      <c r="B134" s="9" t="s">
        <v>464</v>
      </c>
      <c r="C134" s="37"/>
      <c r="D134" s="37"/>
      <c r="E134" s="37"/>
    </row>
    <row r="135" spans="1:5" ht="15">
      <c r="A135" s="5" t="s">
        <v>811</v>
      </c>
      <c r="B135" s="5" t="s">
        <v>465</v>
      </c>
      <c r="C135" s="37"/>
      <c r="D135" s="37"/>
      <c r="E135" s="37"/>
    </row>
    <row r="136" spans="1:5" ht="15">
      <c r="A136" s="5" t="s">
        <v>812</v>
      </c>
      <c r="B136" s="5" t="s">
        <v>465</v>
      </c>
      <c r="C136" s="37"/>
      <c r="D136" s="37"/>
      <c r="E136" s="37"/>
    </row>
    <row r="137" spans="1:5" ht="15">
      <c r="A137" s="5" t="s">
        <v>809</v>
      </c>
      <c r="B137" s="5" t="s">
        <v>466</v>
      </c>
      <c r="C137" s="37"/>
      <c r="D137" s="37"/>
      <c r="E137" s="37"/>
    </row>
    <row r="138" spans="1:5" ht="15">
      <c r="A138" s="5" t="s">
        <v>810</v>
      </c>
      <c r="B138" s="5" t="s">
        <v>466</v>
      </c>
      <c r="C138" s="37"/>
      <c r="D138" s="37"/>
      <c r="E138" s="37"/>
    </row>
    <row r="139" spans="1:5" ht="15">
      <c r="A139" s="9" t="s">
        <v>679</v>
      </c>
      <c r="B139" s="9" t="s">
        <v>467</v>
      </c>
      <c r="C139" s="37"/>
      <c r="D139" s="37"/>
      <c r="E139" s="37"/>
    </row>
    <row r="140" spans="1:5" ht="15">
      <c r="A140" s="47" t="s">
        <v>468</v>
      </c>
      <c r="B140" s="5" t="s">
        <v>469</v>
      </c>
      <c r="C140" s="37"/>
      <c r="D140" s="37"/>
      <c r="E140" s="37"/>
    </row>
    <row r="141" spans="1:5" ht="15">
      <c r="A141" s="47" t="s">
        <v>470</v>
      </c>
      <c r="B141" s="5" t="s">
        <v>471</v>
      </c>
      <c r="C141" s="37"/>
      <c r="D141" s="37"/>
      <c r="E141" s="37"/>
    </row>
    <row r="142" spans="1:5" ht="15">
      <c r="A142" s="47" t="s">
        <v>472</v>
      </c>
      <c r="B142" s="5" t="s">
        <v>473</v>
      </c>
      <c r="C142" s="37"/>
      <c r="D142" s="37"/>
      <c r="E142" s="37"/>
    </row>
    <row r="143" spans="1:5" ht="15">
      <c r="A143" s="47" t="s">
        <v>474</v>
      </c>
      <c r="B143" s="5" t="s">
        <v>475</v>
      </c>
      <c r="C143" s="37"/>
      <c r="D143" s="37"/>
      <c r="E143" s="37"/>
    </row>
    <row r="144" spans="1:5" ht="15">
      <c r="A144" s="17" t="s">
        <v>661</v>
      </c>
      <c r="B144" s="5" t="s">
        <v>476</v>
      </c>
      <c r="C144" s="37"/>
      <c r="D144" s="37"/>
      <c r="E144" s="37"/>
    </row>
    <row r="145" spans="1:5" ht="15">
      <c r="A145" s="20" t="s">
        <v>680</v>
      </c>
      <c r="B145" s="9" t="s">
        <v>478</v>
      </c>
      <c r="C145" s="37"/>
      <c r="D145" s="37"/>
      <c r="E145" s="37"/>
    </row>
    <row r="146" spans="1:5" ht="15">
      <c r="A146" s="17" t="s">
        <v>479</v>
      </c>
      <c r="B146" s="5" t="s">
        <v>480</v>
      </c>
      <c r="C146" s="37"/>
      <c r="D146" s="37"/>
      <c r="E146" s="37"/>
    </row>
    <row r="147" spans="1:5" ht="15">
      <c r="A147" s="17" t="s">
        <v>481</v>
      </c>
      <c r="B147" s="5" t="s">
        <v>482</v>
      </c>
      <c r="C147" s="37"/>
      <c r="D147" s="37"/>
      <c r="E147" s="37"/>
    </row>
    <row r="148" spans="1:5" ht="15">
      <c r="A148" s="47" t="s">
        <v>483</v>
      </c>
      <c r="B148" s="5" t="s">
        <v>484</v>
      </c>
      <c r="C148" s="37"/>
      <c r="D148" s="37"/>
      <c r="E148" s="37"/>
    </row>
    <row r="149" spans="1:5" ht="15">
      <c r="A149" s="47" t="s">
        <v>662</v>
      </c>
      <c r="B149" s="5" t="s">
        <v>485</v>
      </c>
      <c r="C149" s="37"/>
      <c r="D149" s="37"/>
      <c r="E149" s="37"/>
    </row>
    <row r="150" spans="1:5" ht="15">
      <c r="A150" s="18" t="s">
        <v>681</v>
      </c>
      <c r="B150" s="9" t="s">
        <v>486</v>
      </c>
      <c r="C150" s="37"/>
      <c r="D150" s="37"/>
      <c r="E150" s="37"/>
    </row>
    <row r="151" spans="1:5" ht="15">
      <c r="A151" s="20" t="s">
        <v>487</v>
      </c>
      <c r="B151" s="9" t="s">
        <v>488</v>
      </c>
      <c r="C151" s="37"/>
      <c r="D151" s="37"/>
      <c r="E151" s="37"/>
    </row>
    <row r="152" spans="1:5" ht="15.75">
      <c r="A152" s="50" t="s">
        <v>682</v>
      </c>
      <c r="B152" s="51" t="s">
        <v>489</v>
      </c>
      <c r="C152" s="37"/>
      <c r="D152" s="37"/>
      <c r="E152" s="37"/>
    </row>
    <row r="153" spans="1:5" ht="15.75">
      <c r="A153" s="55" t="s">
        <v>664</v>
      </c>
      <c r="B153" s="56"/>
      <c r="C153" s="37"/>
      <c r="D153" s="37"/>
      <c r="E153" s="37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111" t="s">
        <v>28</v>
      </c>
      <c r="B1" s="112"/>
      <c r="C1" s="112"/>
      <c r="D1" s="112"/>
      <c r="E1" s="134"/>
      <c r="F1" s="134"/>
    </row>
    <row r="2" spans="1:5" ht="26.25" customHeight="1">
      <c r="A2" s="342" t="s">
        <v>92</v>
      </c>
      <c r="B2" s="347"/>
      <c r="C2" s="347"/>
      <c r="D2" s="347"/>
      <c r="E2" s="347"/>
    </row>
    <row r="3" spans="1:5" ht="30" customHeight="1">
      <c r="A3" s="346" t="s">
        <v>40</v>
      </c>
      <c r="B3" s="343"/>
      <c r="C3" s="343"/>
      <c r="D3" s="343"/>
      <c r="E3" s="343"/>
    </row>
    <row r="5" ht="15">
      <c r="A5" s="4" t="s">
        <v>4</v>
      </c>
    </row>
    <row r="6" spans="1:5" ht="48.75" customHeight="1">
      <c r="A6" s="2" t="s">
        <v>141</v>
      </c>
      <c r="B6" s="3" t="s">
        <v>142</v>
      </c>
      <c r="C6" s="84" t="s">
        <v>113</v>
      </c>
      <c r="D6" s="84" t="s">
        <v>114</v>
      </c>
      <c r="E6" s="84" t="s">
        <v>115</v>
      </c>
    </row>
    <row r="7" spans="1:5" ht="15">
      <c r="A7" s="41" t="s">
        <v>491</v>
      </c>
      <c r="B7" s="40" t="s">
        <v>169</v>
      </c>
      <c r="C7" s="52"/>
      <c r="D7" s="52"/>
      <c r="E7" s="52"/>
    </row>
    <row r="8" spans="1:5" ht="15">
      <c r="A8" s="5" t="s">
        <v>492</v>
      </c>
      <c r="B8" s="40" t="s">
        <v>176</v>
      </c>
      <c r="C8" s="52"/>
      <c r="D8" s="52"/>
      <c r="E8" s="52"/>
    </row>
    <row r="9" spans="1:5" ht="15">
      <c r="A9" s="65" t="s">
        <v>623</v>
      </c>
      <c r="B9" s="66" t="s">
        <v>177</v>
      </c>
      <c r="C9" s="52"/>
      <c r="D9" s="52"/>
      <c r="E9" s="52"/>
    </row>
    <row r="10" spans="1:5" ht="15">
      <c r="A10" s="49" t="s">
        <v>594</v>
      </c>
      <c r="B10" s="66" t="s">
        <v>178</v>
      </c>
      <c r="C10" s="52"/>
      <c r="D10" s="52"/>
      <c r="E10" s="52"/>
    </row>
    <row r="11" spans="1:5" ht="15">
      <c r="A11" s="5" t="s">
        <v>502</v>
      </c>
      <c r="B11" s="40" t="s">
        <v>185</v>
      </c>
      <c r="C11" s="52"/>
      <c r="D11" s="52"/>
      <c r="E11" s="52"/>
    </row>
    <row r="12" spans="1:5" ht="15">
      <c r="A12" s="5" t="s">
        <v>624</v>
      </c>
      <c r="B12" s="40" t="s">
        <v>190</v>
      </c>
      <c r="C12" s="52"/>
      <c r="D12" s="52"/>
      <c r="E12" s="52"/>
    </row>
    <row r="13" spans="1:5" ht="15">
      <c r="A13" s="5" t="s">
        <v>507</v>
      </c>
      <c r="B13" s="40" t="s">
        <v>205</v>
      </c>
      <c r="C13" s="52"/>
      <c r="D13" s="52"/>
      <c r="E13" s="52"/>
    </row>
    <row r="14" spans="1:5" ht="15">
      <c r="A14" s="5" t="s">
        <v>508</v>
      </c>
      <c r="B14" s="40" t="s">
        <v>210</v>
      </c>
      <c r="C14" s="52"/>
      <c r="D14" s="52"/>
      <c r="E14" s="52"/>
    </row>
    <row r="15" spans="1:5" ht="15">
      <c r="A15" s="5" t="s">
        <v>511</v>
      </c>
      <c r="B15" s="40" t="s">
        <v>223</v>
      </c>
      <c r="C15" s="52"/>
      <c r="D15" s="52"/>
      <c r="E15" s="52"/>
    </row>
    <row r="16" spans="1:5" ht="15">
      <c r="A16" s="49" t="s">
        <v>512</v>
      </c>
      <c r="B16" s="66" t="s">
        <v>224</v>
      </c>
      <c r="C16" s="52"/>
      <c r="D16" s="52"/>
      <c r="E16" s="52"/>
    </row>
    <row r="17" spans="1:5" ht="15">
      <c r="A17" s="17" t="s">
        <v>225</v>
      </c>
      <c r="B17" s="40" t="s">
        <v>226</v>
      </c>
      <c r="C17" s="52"/>
      <c r="D17" s="52"/>
      <c r="E17" s="52"/>
    </row>
    <row r="18" spans="1:5" ht="15">
      <c r="A18" s="17" t="s">
        <v>529</v>
      </c>
      <c r="B18" s="40" t="s">
        <v>227</v>
      </c>
      <c r="C18" s="52"/>
      <c r="D18" s="52"/>
      <c r="E18" s="52"/>
    </row>
    <row r="19" spans="1:5" ht="15">
      <c r="A19" s="22" t="s">
        <v>600</v>
      </c>
      <c r="B19" s="40" t="s">
        <v>228</v>
      </c>
      <c r="C19" s="52"/>
      <c r="D19" s="52"/>
      <c r="E19" s="52"/>
    </row>
    <row r="20" spans="1:5" ht="15">
      <c r="A20" s="22" t="s">
        <v>601</v>
      </c>
      <c r="B20" s="40" t="s">
        <v>229</v>
      </c>
      <c r="C20" s="52"/>
      <c r="D20" s="52"/>
      <c r="E20" s="52"/>
    </row>
    <row r="21" spans="1:5" ht="15">
      <c r="A21" s="22" t="s">
        <v>602</v>
      </c>
      <c r="B21" s="40" t="s">
        <v>230</v>
      </c>
      <c r="C21" s="52"/>
      <c r="D21" s="52"/>
      <c r="E21" s="52"/>
    </row>
    <row r="22" spans="1:5" ht="15">
      <c r="A22" s="17" t="s">
        <v>603</v>
      </c>
      <c r="B22" s="40" t="s">
        <v>231</v>
      </c>
      <c r="C22" s="52"/>
      <c r="D22" s="52"/>
      <c r="E22" s="52"/>
    </row>
    <row r="23" spans="1:5" ht="15">
      <c r="A23" s="17" t="s">
        <v>604</v>
      </c>
      <c r="B23" s="40" t="s">
        <v>232</v>
      </c>
      <c r="C23" s="52"/>
      <c r="D23" s="52"/>
      <c r="E23" s="52"/>
    </row>
    <row r="24" spans="1:5" ht="15">
      <c r="A24" s="17" t="s">
        <v>605</v>
      </c>
      <c r="B24" s="40" t="s">
        <v>233</v>
      </c>
      <c r="C24" s="52"/>
      <c r="D24" s="52"/>
      <c r="E24" s="52"/>
    </row>
    <row r="25" spans="1:5" ht="15">
      <c r="A25" s="63" t="s">
        <v>562</v>
      </c>
      <c r="B25" s="66" t="s">
        <v>234</v>
      </c>
      <c r="C25" s="52"/>
      <c r="D25" s="52"/>
      <c r="E25" s="52"/>
    </row>
    <row r="26" spans="1:5" ht="15">
      <c r="A26" s="16" t="s">
        <v>606</v>
      </c>
      <c r="B26" s="40" t="s">
        <v>235</v>
      </c>
      <c r="C26" s="52"/>
      <c r="D26" s="52"/>
      <c r="E26" s="52"/>
    </row>
    <row r="27" spans="1:5" ht="15">
      <c r="A27" s="16" t="s">
        <v>237</v>
      </c>
      <c r="B27" s="40" t="s">
        <v>238</v>
      </c>
      <c r="C27" s="52"/>
      <c r="D27" s="52"/>
      <c r="E27" s="52"/>
    </row>
    <row r="28" spans="1:5" ht="15">
      <c r="A28" s="16" t="s">
        <v>239</v>
      </c>
      <c r="B28" s="40" t="s">
        <v>240</v>
      </c>
      <c r="C28" s="52"/>
      <c r="D28" s="52"/>
      <c r="E28" s="52"/>
    </row>
    <row r="29" spans="1:5" ht="15">
      <c r="A29" s="16" t="s">
        <v>564</v>
      </c>
      <c r="B29" s="40" t="s">
        <v>241</v>
      </c>
      <c r="C29" s="52"/>
      <c r="D29" s="52"/>
      <c r="E29" s="52"/>
    </row>
    <row r="30" spans="1:5" ht="15">
      <c r="A30" s="16" t="s">
        <v>607</v>
      </c>
      <c r="B30" s="40" t="s">
        <v>242</v>
      </c>
      <c r="C30" s="52"/>
      <c r="D30" s="52"/>
      <c r="E30" s="52"/>
    </row>
    <row r="31" spans="1:5" ht="15">
      <c r="A31" s="16" t="s">
        <v>566</v>
      </c>
      <c r="B31" s="40" t="s">
        <v>243</v>
      </c>
      <c r="C31" s="52"/>
      <c r="D31" s="52"/>
      <c r="E31" s="52"/>
    </row>
    <row r="32" spans="1:5" ht="15">
      <c r="A32" s="16" t="s">
        <v>608</v>
      </c>
      <c r="B32" s="40" t="s">
        <v>244</v>
      </c>
      <c r="C32" s="52"/>
      <c r="D32" s="52"/>
      <c r="E32" s="52"/>
    </row>
    <row r="33" spans="1:5" ht="15">
      <c r="A33" s="16" t="s">
        <v>609</v>
      </c>
      <c r="B33" s="40" t="s">
        <v>246</v>
      </c>
      <c r="C33" s="52"/>
      <c r="D33" s="52"/>
      <c r="E33" s="52"/>
    </row>
    <row r="34" spans="1:5" ht="15">
      <c r="A34" s="16" t="s">
        <v>247</v>
      </c>
      <c r="B34" s="40" t="s">
        <v>248</v>
      </c>
      <c r="C34" s="52"/>
      <c r="D34" s="52"/>
      <c r="E34" s="52"/>
    </row>
    <row r="35" spans="1:5" ht="15">
      <c r="A35" s="29" t="s">
        <v>249</v>
      </c>
      <c r="B35" s="40" t="s">
        <v>250</v>
      </c>
      <c r="C35" s="52"/>
      <c r="D35" s="52"/>
      <c r="E35" s="52"/>
    </row>
    <row r="36" spans="1:5" ht="15">
      <c r="A36" s="16" t="s">
        <v>610</v>
      </c>
      <c r="B36" s="40" t="s">
        <v>251</v>
      </c>
      <c r="C36" s="52"/>
      <c r="D36" s="52"/>
      <c r="E36" s="52"/>
    </row>
    <row r="37" spans="1:5" ht="15">
      <c r="A37" s="29" t="s">
        <v>815</v>
      </c>
      <c r="B37" s="40" t="s">
        <v>252</v>
      </c>
      <c r="C37" s="52"/>
      <c r="D37" s="52"/>
      <c r="E37" s="52"/>
    </row>
    <row r="38" spans="1:5" ht="15">
      <c r="A38" s="29" t="s">
        <v>816</v>
      </c>
      <c r="B38" s="40" t="s">
        <v>252</v>
      </c>
      <c r="C38" s="52"/>
      <c r="D38" s="52"/>
      <c r="E38" s="52"/>
    </row>
    <row r="39" spans="1:5" ht="15">
      <c r="A39" s="63" t="s">
        <v>570</v>
      </c>
      <c r="B39" s="66" t="s">
        <v>253</v>
      </c>
      <c r="C39" s="52"/>
      <c r="D39" s="52"/>
      <c r="E39" s="52"/>
    </row>
    <row r="40" spans="1:5" ht="15.75">
      <c r="A40" s="82" t="s">
        <v>93</v>
      </c>
      <c r="B40" s="133"/>
      <c r="C40" s="52"/>
      <c r="D40" s="52"/>
      <c r="E40" s="52"/>
    </row>
    <row r="41" spans="1:5" ht="15">
      <c r="A41" s="44" t="s">
        <v>254</v>
      </c>
      <c r="B41" s="40" t="s">
        <v>255</v>
      </c>
      <c r="C41" s="52"/>
      <c r="D41" s="52"/>
      <c r="E41" s="52"/>
    </row>
    <row r="42" spans="1:5" ht="15">
      <c r="A42" s="44" t="s">
        <v>611</v>
      </c>
      <c r="B42" s="40" t="s">
        <v>256</v>
      </c>
      <c r="C42" s="52"/>
      <c r="D42" s="52"/>
      <c r="E42" s="52"/>
    </row>
    <row r="43" spans="1:5" ht="15">
      <c r="A43" s="44" t="s">
        <v>258</v>
      </c>
      <c r="B43" s="40" t="s">
        <v>259</v>
      </c>
      <c r="C43" s="52"/>
      <c r="D43" s="52"/>
      <c r="E43" s="52"/>
    </row>
    <row r="44" spans="1:5" ht="15">
      <c r="A44" s="44" t="s">
        <v>260</v>
      </c>
      <c r="B44" s="40" t="s">
        <v>261</v>
      </c>
      <c r="C44" s="52"/>
      <c r="D44" s="52"/>
      <c r="E44" s="52"/>
    </row>
    <row r="45" spans="1:5" ht="15">
      <c r="A45" s="6" t="s">
        <v>262</v>
      </c>
      <c r="B45" s="40" t="s">
        <v>263</v>
      </c>
      <c r="C45" s="52"/>
      <c r="D45" s="52"/>
      <c r="E45" s="52"/>
    </row>
    <row r="46" spans="1:5" ht="15">
      <c r="A46" s="6" t="s">
        <v>264</v>
      </c>
      <c r="B46" s="40" t="s">
        <v>265</v>
      </c>
      <c r="C46" s="52"/>
      <c r="D46" s="52"/>
      <c r="E46" s="52"/>
    </row>
    <row r="47" spans="1:5" ht="15">
      <c r="A47" s="6" t="s">
        <v>266</v>
      </c>
      <c r="B47" s="40" t="s">
        <v>267</v>
      </c>
      <c r="C47" s="52"/>
      <c r="D47" s="52"/>
      <c r="E47" s="52"/>
    </row>
    <row r="48" spans="1:5" ht="15">
      <c r="A48" s="64" t="s">
        <v>572</v>
      </c>
      <c r="B48" s="66" t="s">
        <v>268</v>
      </c>
      <c r="C48" s="52"/>
      <c r="D48" s="52"/>
      <c r="E48" s="52"/>
    </row>
    <row r="49" spans="1:5" ht="15">
      <c r="A49" s="17" t="s">
        <v>269</v>
      </c>
      <c r="B49" s="40" t="s">
        <v>270</v>
      </c>
      <c r="C49" s="52"/>
      <c r="D49" s="52"/>
      <c r="E49" s="52"/>
    </row>
    <row r="50" spans="1:5" ht="15">
      <c r="A50" s="17" t="s">
        <v>271</v>
      </c>
      <c r="B50" s="40" t="s">
        <v>272</v>
      </c>
      <c r="C50" s="52"/>
      <c r="D50" s="52"/>
      <c r="E50" s="52"/>
    </row>
    <row r="51" spans="1:5" ht="15">
      <c r="A51" s="17" t="s">
        <v>273</v>
      </c>
      <c r="B51" s="40" t="s">
        <v>274</v>
      </c>
      <c r="C51" s="52"/>
      <c r="D51" s="52"/>
      <c r="E51" s="52"/>
    </row>
    <row r="52" spans="1:5" ht="15">
      <c r="A52" s="17" t="s">
        <v>275</v>
      </c>
      <c r="B52" s="40" t="s">
        <v>276</v>
      </c>
      <c r="C52" s="52"/>
      <c r="D52" s="52"/>
      <c r="E52" s="52"/>
    </row>
    <row r="53" spans="1:5" ht="15">
      <c r="A53" s="63" t="s">
        <v>573</v>
      </c>
      <c r="B53" s="66" t="s">
        <v>277</v>
      </c>
      <c r="C53" s="52"/>
      <c r="D53" s="52"/>
      <c r="E53" s="52"/>
    </row>
    <row r="54" spans="1:5" ht="15">
      <c r="A54" s="17" t="s">
        <v>278</v>
      </c>
      <c r="B54" s="40" t="s">
        <v>279</v>
      </c>
      <c r="C54" s="52"/>
      <c r="D54" s="52"/>
      <c r="E54" s="52"/>
    </row>
    <row r="55" spans="1:5" ht="15">
      <c r="A55" s="17" t="s">
        <v>612</v>
      </c>
      <c r="B55" s="40" t="s">
        <v>280</v>
      </c>
      <c r="C55" s="52"/>
      <c r="D55" s="52"/>
      <c r="E55" s="52"/>
    </row>
    <row r="56" spans="1:5" ht="15">
      <c r="A56" s="17" t="s">
        <v>613</v>
      </c>
      <c r="B56" s="40" t="s">
        <v>281</v>
      </c>
      <c r="C56" s="52"/>
      <c r="D56" s="52"/>
      <c r="E56" s="52"/>
    </row>
    <row r="57" spans="1:5" ht="15">
      <c r="A57" s="17" t="s">
        <v>614</v>
      </c>
      <c r="B57" s="40" t="s">
        <v>282</v>
      </c>
      <c r="C57" s="52"/>
      <c r="D57" s="52"/>
      <c r="E57" s="52"/>
    </row>
    <row r="58" spans="1:5" ht="15">
      <c r="A58" s="17" t="s">
        <v>615</v>
      </c>
      <c r="B58" s="40" t="s">
        <v>283</v>
      </c>
      <c r="C58" s="52"/>
      <c r="D58" s="52"/>
      <c r="E58" s="52"/>
    </row>
    <row r="59" spans="1:5" ht="15">
      <c r="A59" s="17" t="s">
        <v>616</v>
      </c>
      <c r="B59" s="40" t="s">
        <v>284</v>
      </c>
      <c r="C59" s="52"/>
      <c r="D59" s="52"/>
      <c r="E59" s="52"/>
    </row>
    <row r="60" spans="1:5" ht="15">
      <c r="A60" s="17" t="s">
        <v>285</v>
      </c>
      <c r="B60" s="40" t="s">
        <v>286</v>
      </c>
      <c r="C60" s="52"/>
      <c r="D60" s="52"/>
      <c r="E60" s="52"/>
    </row>
    <row r="61" spans="1:5" ht="15">
      <c r="A61" s="17" t="s">
        <v>617</v>
      </c>
      <c r="B61" s="40" t="s">
        <v>287</v>
      </c>
      <c r="C61" s="52"/>
      <c r="D61" s="52"/>
      <c r="E61" s="52"/>
    </row>
    <row r="62" spans="1:5" ht="15">
      <c r="A62" s="63" t="s">
        <v>574</v>
      </c>
      <c r="B62" s="66" t="s">
        <v>288</v>
      </c>
      <c r="C62" s="52"/>
      <c r="D62" s="52"/>
      <c r="E62" s="52"/>
    </row>
    <row r="63" spans="1:5" ht="15.75">
      <c r="A63" s="82" t="s">
        <v>94</v>
      </c>
      <c r="B63" s="133"/>
      <c r="C63" s="52"/>
      <c r="D63" s="52"/>
      <c r="E63" s="52"/>
    </row>
    <row r="64" spans="1:5" ht="15.75">
      <c r="A64" s="45" t="s">
        <v>625</v>
      </c>
      <c r="B64" s="46" t="s">
        <v>289</v>
      </c>
      <c r="C64" s="52"/>
      <c r="D64" s="52"/>
      <c r="E64" s="52"/>
    </row>
    <row r="65" spans="1:5" ht="15">
      <c r="A65" s="20" t="s">
        <v>581</v>
      </c>
      <c r="B65" s="9" t="s">
        <v>297</v>
      </c>
      <c r="C65" s="20"/>
      <c r="D65" s="20"/>
      <c r="E65" s="20"/>
    </row>
    <row r="66" spans="1:5" ht="15">
      <c r="A66" s="18" t="s">
        <v>584</v>
      </c>
      <c r="B66" s="9" t="s">
        <v>305</v>
      </c>
      <c r="C66" s="18"/>
      <c r="D66" s="18"/>
      <c r="E66" s="18"/>
    </row>
    <row r="67" spans="1:5" ht="15">
      <c r="A67" s="47" t="s">
        <v>306</v>
      </c>
      <c r="B67" s="5" t="s">
        <v>307</v>
      </c>
      <c r="C67" s="47"/>
      <c r="D67" s="47"/>
      <c r="E67" s="47"/>
    </row>
    <row r="68" spans="1:5" ht="15">
      <c r="A68" s="47" t="s">
        <v>308</v>
      </c>
      <c r="B68" s="5" t="s">
        <v>309</v>
      </c>
      <c r="C68" s="47"/>
      <c r="D68" s="47"/>
      <c r="E68" s="47"/>
    </row>
    <row r="69" spans="1:5" ht="15">
      <c r="A69" s="18" t="s">
        <v>310</v>
      </c>
      <c r="B69" s="9" t="s">
        <v>311</v>
      </c>
      <c r="C69" s="47"/>
      <c r="D69" s="47"/>
      <c r="E69" s="47"/>
    </row>
    <row r="70" spans="1:5" ht="15">
      <c r="A70" s="47" t="s">
        <v>312</v>
      </c>
      <c r="B70" s="5" t="s">
        <v>313</v>
      </c>
      <c r="C70" s="47"/>
      <c r="D70" s="47"/>
      <c r="E70" s="47"/>
    </row>
    <row r="71" spans="1:5" ht="15">
      <c r="A71" s="47" t="s">
        <v>314</v>
      </c>
      <c r="B71" s="5" t="s">
        <v>315</v>
      </c>
      <c r="C71" s="47"/>
      <c r="D71" s="47"/>
      <c r="E71" s="47"/>
    </row>
    <row r="72" spans="1:5" ht="15">
      <c r="A72" s="47" t="s">
        <v>316</v>
      </c>
      <c r="B72" s="5" t="s">
        <v>317</v>
      </c>
      <c r="C72" s="47"/>
      <c r="D72" s="47"/>
      <c r="E72" s="47"/>
    </row>
    <row r="73" spans="1:5" ht="15">
      <c r="A73" s="48" t="s">
        <v>585</v>
      </c>
      <c r="B73" s="49" t="s">
        <v>318</v>
      </c>
      <c r="C73" s="18"/>
      <c r="D73" s="18"/>
      <c r="E73" s="18"/>
    </row>
    <row r="74" spans="1:5" ht="15">
      <c r="A74" s="47" t="s">
        <v>319</v>
      </c>
      <c r="B74" s="5" t="s">
        <v>320</v>
      </c>
      <c r="C74" s="47"/>
      <c r="D74" s="47"/>
      <c r="E74" s="47"/>
    </row>
    <row r="75" spans="1:5" ht="15">
      <c r="A75" s="17" t="s">
        <v>321</v>
      </c>
      <c r="B75" s="5" t="s">
        <v>322</v>
      </c>
      <c r="C75" s="17"/>
      <c r="D75" s="17"/>
      <c r="E75" s="17"/>
    </row>
    <row r="76" spans="1:5" ht="15">
      <c r="A76" s="47" t="s">
        <v>622</v>
      </c>
      <c r="B76" s="5" t="s">
        <v>323</v>
      </c>
      <c r="C76" s="47"/>
      <c r="D76" s="47"/>
      <c r="E76" s="47"/>
    </row>
    <row r="77" spans="1:5" ht="15">
      <c r="A77" s="47" t="s">
        <v>590</v>
      </c>
      <c r="B77" s="5" t="s">
        <v>324</v>
      </c>
      <c r="C77" s="47"/>
      <c r="D77" s="47"/>
      <c r="E77" s="47"/>
    </row>
    <row r="78" spans="1:5" ht="15">
      <c r="A78" s="48" t="s">
        <v>591</v>
      </c>
      <c r="B78" s="49" t="s">
        <v>328</v>
      </c>
      <c r="C78" s="18"/>
      <c r="D78" s="18"/>
      <c r="E78" s="18"/>
    </row>
    <row r="79" spans="1:5" ht="15">
      <c r="A79" s="17" t="s">
        <v>329</v>
      </c>
      <c r="B79" s="5" t="s">
        <v>330</v>
      </c>
      <c r="C79" s="17"/>
      <c r="D79" s="17"/>
      <c r="E79" s="17"/>
    </row>
    <row r="80" spans="1:5" ht="15.75">
      <c r="A80" s="50" t="s">
        <v>626</v>
      </c>
      <c r="B80" s="51" t="s">
        <v>331</v>
      </c>
      <c r="C80" s="18"/>
      <c r="D80" s="18"/>
      <c r="E80" s="18"/>
    </row>
    <row r="81" spans="1:5" ht="15.75">
      <c r="A81" s="55" t="s">
        <v>663</v>
      </c>
      <c r="B81" s="56"/>
      <c r="C81" s="52"/>
      <c r="D81" s="52"/>
      <c r="E81" s="52"/>
    </row>
    <row r="82" spans="1:5" ht="49.5" customHeight="1">
      <c r="A82" s="2" t="s">
        <v>141</v>
      </c>
      <c r="B82" s="3" t="s">
        <v>72</v>
      </c>
      <c r="C82" s="84" t="s">
        <v>83</v>
      </c>
      <c r="D82" s="84" t="s">
        <v>84</v>
      </c>
      <c r="E82" s="84" t="s">
        <v>82</v>
      </c>
    </row>
    <row r="83" spans="1:5" ht="15">
      <c r="A83" s="5" t="s">
        <v>666</v>
      </c>
      <c r="B83" s="6" t="s">
        <v>344</v>
      </c>
      <c r="C83" s="37"/>
      <c r="D83" s="37"/>
      <c r="E83" s="37"/>
    </row>
    <row r="84" spans="1:5" ht="15">
      <c r="A84" s="5" t="s">
        <v>345</v>
      </c>
      <c r="B84" s="6" t="s">
        <v>346</v>
      </c>
      <c r="C84" s="37"/>
      <c r="D84" s="37"/>
      <c r="E84" s="37"/>
    </row>
    <row r="85" spans="1:5" ht="15">
      <c r="A85" s="5" t="s">
        <v>347</v>
      </c>
      <c r="B85" s="6" t="s">
        <v>348</v>
      </c>
      <c r="C85" s="37"/>
      <c r="D85" s="37"/>
      <c r="E85" s="37"/>
    </row>
    <row r="86" spans="1:5" ht="15">
      <c r="A86" s="5" t="s">
        <v>627</v>
      </c>
      <c r="B86" s="6" t="s">
        <v>349</v>
      </c>
      <c r="C86" s="37"/>
      <c r="D86" s="37"/>
      <c r="E86" s="37"/>
    </row>
    <row r="87" spans="1:5" ht="15">
      <c r="A87" s="5" t="s">
        <v>628</v>
      </c>
      <c r="B87" s="6" t="s">
        <v>350</v>
      </c>
      <c r="C87" s="37"/>
      <c r="D87" s="37"/>
      <c r="E87" s="37"/>
    </row>
    <row r="88" spans="1:5" ht="15">
      <c r="A88" s="5" t="s">
        <v>629</v>
      </c>
      <c r="B88" s="6" t="s">
        <v>351</v>
      </c>
      <c r="C88" s="37"/>
      <c r="D88" s="37"/>
      <c r="E88" s="37"/>
    </row>
    <row r="89" spans="1:5" ht="15">
      <c r="A89" s="49" t="s">
        <v>667</v>
      </c>
      <c r="B89" s="64" t="s">
        <v>352</v>
      </c>
      <c r="C89" s="37"/>
      <c r="D89" s="37"/>
      <c r="E89" s="37"/>
    </row>
    <row r="90" spans="1:5" ht="15">
      <c r="A90" s="5" t="s">
        <v>669</v>
      </c>
      <c r="B90" s="6" t="s">
        <v>366</v>
      </c>
      <c r="C90" s="37"/>
      <c r="D90" s="37"/>
      <c r="E90" s="37"/>
    </row>
    <row r="91" spans="1:5" ht="15">
      <c r="A91" s="5" t="s">
        <v>635</v>
      </c>
      <c r="B91" s="6" t="s">
        <v>367</v>
      </c>
      <c r="C91" s="37"/>
      <c r="D91" s="37"/>
      <c r="E91" s="37"/>
    </row>
    <row r="92" spans="1:5" ht="15">
      <c r="A92" s="5" t="s">
        <v>636</v>
      </c>
      <c r="B92" s="6" t="s">
        <v>368</v>
      </c>
      <c r="C92" s="37"/>
      <c r="D92" s="37"/>
      <c r="E92" s="37"/>
    </row>
    <row r="93" spans="1:5" ht="15">
      <c r="A93" s="5" t="s">
        <v>637</v>
      </c>
      <c r="B93" s="6" t="s">
        <v>369</v>
      </c>
      <c r="C93" s="37"/>
      <c r="D93" s="37"/>
      <c r="E93" s="37"/>
    </row>
    <row r="94" spans="1:5" ht="15">
      <c r="A94" s="5" t="s">
        <v>670</v>
      </c>
      <c r="B94" s="6" t="s">
        <v>397</v>
      </c>
      <c r="C94" s="37"/>
      <c r="D94" s="37"/>
      <c r="E94" s="37"/>
    </row>
    <row r="95" spans="1:5" ht="15">
      <c r="A95" s="5" t="s">
        <v>642</v>
      </c>
      <c r="B95" s="6" t="s">
        <v>398</v>
      </c>
      <c r="C95" s="37"/>
      <c r="D95" s="37"/>
      <c r="E95" s="37"/>
    </row>
    <row r="96" spans="1:5" ht="15">
      <c r="A96" s="49" t="s">
        <v>671</v>
      </c>
      <c r="B96" s="64" t="s">
        <v>399</v>
      </c>
      <c r="C96" s="37"/>
      <c r="D96" s="37"/>
      <c r="E96" s="37"/>
    </row>
    <row r="97" spans="1:5" ht="15">
      <c r="A97" s="17" t="s">
        <v>400</v>
      </c>
      <c r="B97" s="6" t="s">
        <v>401</v>
      </c>
      <c r="C97" s="37"/>
      <c r="D97" s="37"/>
      <c r="E97" s="37"/>
    </row>
    <row r="98" spans="1:5" ht="15">
      <c r="A98" s="17" t="s">
        <v>643</v>
      </c>
      <c r="B98" s="6" t="s">
        <v>402</v>
      </c>
      <c r="C98" s="37"/>
      <c r="D98" s="37"/>
      <c r="E98" s="37"/>
    </row>
    <row r="99" spans="1:5" ht="15">
      <c r="A99" s="17" t="s">
        <v>644</v>
      </c>
      <c r="B99" s="6" t="s">
        <v>405</v>
      </c>
      <c r="C99" s="37"/>
      <c r="D99" s="37"/>
      <c r="E99" s="37"/>
    </row>
    <row r="100" spans="1:5" ht="15">
      <c r="A100" s="17" t="s">
        <v>645</v>
      </c>
      <c r="B100" s="6" t="s">
        <v>406</v>
      </c>
      <c r="C100" s="37"/>
      <c r="D100" s="37"/>
      <c r="E100" s="37"/>
    </row>
    <row r="101" spans="1:5" ht="15">
      <c r="A101" s="17" t="s">
        <v>413</v>
      </c>
      <c r="B101" s="6" t="s">
        <v>414</v>
      </c>
      <c r="C101" s="37"/>
      <c r="D101" s="37"/>
      <c r="E101" s="37"/>
    </row>
    <row r="102" spans="1:5" ht="15">
      <c r="A102" s="17" t="s">
        <v>415</v>
      </c>
      <c r="B102" s="6" t="s">
        <v>416</v>
      </c>
      <c r="C102" s="37"/>
      <c r="D102" s="37"/>
      <c r="E102" s="37"/>
    </row>
    <row r="103" spans="1:5" ht="15">
      <c r="A103" s="17" t="s">
        <v>417</v>
      </c>
      <c r="B103" s="6" t="s">
        <v>418</v>
      </c>
      <c r="C103" s="37"/>
      <c r="D103" s="37"/>
      <c r="E103" s="37"/>
    </row>
    <row r="104" spans="1:5" ht="15">
      <c r="A104" s="17" t="s">
        <v>646</v>
      </c>
      <c r="B104" s="6" t="s">
        <v>419</v>
      </c>
      <c r="C104" s="37"/>
      <c r="D104" s="37"/>
      <c r="E104" s="37"/>
    </row>
    <row r="105" spans="1:5" ht="15">
      <c r="A105" s="17" t="s">
        <v>647</v>
      </c>
      <c r="B105" s="6" t="s">
        <v>421</v>
      </c>
      <c r="C105" s="37"/>
      <c r="D105" s="37"/>
      <c r="E105" s="37"/>
    </row>
    <row r="106" spans="1:5" ht="15">
      <c r="A106" s="17" t="s">
        <v>648</v>
      </c>
      <c r="B106" s="6" t="s">
        <v>426</v>
      </c>
      <c r="C106" s="37"/>
      <c r="D106" s="37"/>
      <c r="E106" s="37"/>
    </row>
    <row r="107" spans="1:5" ht="15">
      <c r="A107" s="63" t="s">
        <v>672</v>
      </c>
      <c r="B107" s="64" t="s">
        <v>430</v>
      </c>
      <c r="C107" s="37"/>
      <c r="D107" s="37"/>
      <c r="E107" s="37"/>
    </row>
    <row r="108" spans="1:5" ht="15">
      <c r="A108" s="17" t="s">
        <v>442</v>
      </c>
      <c r="B108" s="6" t="s">
        <v>443</v>
      </c>
      <c r="C108" s="37"/>
      <c r="D108" s="37"/>
      <c r="E108" s="37"/>
    </row>
    <row r="109" spans="1:5" ht="15">
      <c r="A109" s="5" t="s">
        <v>652</v>
      </c>
      <c r="B109" s="6" t="s">
        <v>444</v>
      </c>
      <c r="C109" s="37"/>
      <c r="D109" s="37"/>
      <c r="E109" s="37"/>
    </row>
    <row r="110" spans="1:5" ht="15">
      <c r="A110" s="17" t="s">
        <v>653</v>
      </c>
      <c r="B110" s="6" t="s">
        <v>445</v>
      </c>
      <c r="C110" s="37"/>
      <c r="D110" s="37"/>
      <c r="E110" s="37"/>
    </row>
    <row r="111" spans="1:5" ht="15">
      <c r="A111" s="49" t="s">
        <v>674</v>
      </c>
      <c r="B111" s="64" t="s">
        <v>446</v>
      </c>
      <c r="C111" s="37"/>
      <c r="D111" s="37"/>
      <c r="E111" s="37"/>
    </row>
    <row r="112" spans="1:5" ht="15.75">
      <c r="A112" s="82" t="s">
        <v>96</v>
      </c>
      <c r="B112" s="87"/>
      <c r="C112" s="37"/>
      <c r="D112" s="37"/>
      <c r="E112" s="37"/>
    </row>
    <row r="113" spans="1:5" ht="15">
      <c r="A113" s="5" t="s">
        <v>353</v>
      </c>
      <c r="B113" s="6" t="s">
        <v>354</v>
      </c>
      <c r="C113" s="37"/>
      <c r="D113" s="37"/>
      <c r="E113" s="37"/>
    </row>
    <row r="114" spans="1:5" ht="15">
      <c r="A114" s="5" t="s">
        <v>355</v>
      </c>
      <c r="B114" s="6" t="s">
        <v>356</v>
      </c>
      <c r="C114" s="37"/>
      <c r="D114" s="37"/>
      <c r="E114" s="37"/>
    </row>
    <row r="115" spans="1:5" ht="15">
      <c r="A115" s="5" t="s">
        <v>630</v>
      </c>
      <c r="B115" s="6" t="s">
        <v>357</v>
      </c>
      <c r="C115" s="37"/>
      <c r="D115" s="37"/>
      <c r="E115" s="37"/>
    </row>
    <row r="116" spans="1:5" ht="15">
      <c r="A116" s="5" t="s">
        <v>631</v>
      </c>
      <c r="B116" s="6" t="s">
        <v>358</v>
      </c>
      <c r="C116" s="37"/>
      <c r="D116" s="37"/>
      <c r="E116" s="37"/>
    </row>
    <row r="117" spans="1:5" ht="15">
      <c r="A117" s="5" t="s">
        <v>632</v>
      </c>
      <c r="B117" s="6" t="s">
        <v>359</v>
      </c>
      <c r="C117" s="37"/>
      <c r="D117" s="37"/>
      <c r="E117" s="37"/>
    </row>
    <row r="118" spans="1:5" ht="15">
      <c r="A118" s="49" t="s">
        <v>668</v>
      </c>
      <c r="B118" s="64" t="s">
        <v>360</v>
      </c>
      <c r="C118" s="37"/>
      <c r="D118" s="37"/>
      <c r="E118" s="37"/>
    </row>
    <row r="119" spans="1:5" ht="15">
      <c r="A119" s="17" t="s">
        <v>649</v>
      </c>
      <c r="B119" s="6" t="s">
        <v>431</v>
      </c>
      <c r="C119" s="37"/>
      <c r="D119" s="37"/>
      <c r="E119" s="37"/>
    </row>
    <row r="120" spans="1:5" ht="15">
      <c r="A120" s="17" t="s">
        <v>650</v>
      </c>
      <c r="B120" s="6" t="s">
        <v>433</v>
      </c>
      <c r="C120" s="37"/>
      <c r="D120" s="37"/>
      <c r="E120" s="37"/>
    </row>
    <row r="121" spans="1:5" ht="15">
      <c r="A121" s="17" t="s">
        <v>435</v>
      </c>
      <c r="B121" s="6" t="s">
        <v>436</v>
      </c>
      <c r="C121" s="37"/>
      <c r="D121" s="37"/>
      <c r="E121" s="37"/>
    </row>
    <row r="122" spans="1:5" ht="15">
      <c r="A122" s="17" t="s">
        <v>651</v>
      </c>
      <c r="B122" s="6" t="s">
        <v>437</v>
      </c>
      <c r="C122" s="37"/>
      <c r="D122" s="37"/>
      <c r="E122" s="37"/>
    </row>
    <row r="123" spans="1:5" ht="15">
      <c r="A123" s="17" t="s">
        <v>439</v>
      </c>
      <c r="B123" s="6" t="s">
        <v>440</v>
      </c>
      <c r="C123" s="37"/>
      <c r="D123" s="37"/>
      <c r="E123" s="37"/>
    </row>
    <row r="124" spans="1:5" ht="15">
      <c r="A124" s="49" t="s">
        <v>673</v>
      </c>
      <c r="B124" s="64" t="s">
        <v>441</v>
      </c>
      <c r="C124" s="37"/>
      <c r="D124" s="37"/>
      <c r="E124" s="37"/>
    </row>
    <row r="125" spans="1:5" ht="15">
      <c r="A125" s="17" t="s">
        <v>447</v>
      </c>
      <c r="B125" s="6" t="s">
        <v>448</v>
      </c>
      <c r="C125" s="37"/>
      <c r="D125" s="37"/>
      <c r="E125" s="37"/>
    </row>
    <row r="126" spans="1:5" ht="15">
      <c r="A126" s="5" t="s">
        <v>654</v>
      </c>
      <c r="B126" s="6" t="s">
        <v>449</v>
      </c>
      <c r="C126" s="37"/>
      <c r="D126" s="37"/>
      <c r="E126" s="37"/>
    </row>
    <row r="127" spans="1:5" ht="15">
      <c r="A127" s="17" t="s">
        <v>655</v>
      </c>
      <c r="B127" s="6" t="s">
        <v>450</v>
      </c>
      <c r="C127" s="37"/>
      <c r="D127" s="37"/>
      <c r="E127" s="37"/>
    </row>
    <row r="128" spans="1:5" ht="15">
      <c r="A128" s="49" t="s">
        <v>676</v>
      </c>
      <c r="B128" s="64" t="s">
        <v>451</v>
      </c>
      <c r="C128" s="37"/>
      <c r="D128" s="37"/>
      <c r="E128" s="37"/>
    </row>
    <row r="129" spans="1:5" ht="15.75">
      <c r="A129" s="82" t="s">
        <v>97</v>
      </c>
      <c r="B129" s="87"/>
      <c r="C129" s="37"/>
      <c r="D129" s="37"/>
      <c r="E129" s="37"/>
    </row>
    <row r="130" spans="1:5" ht="15.75">
      <c r="A130" s="61" t="s">
        <v>675</v>
      </c>
      <c r="B130" s="45" t="s">
        <v>452</v>
      </c>
      <c r="C130" s="37"/>
      <c r="D130" s="37"/>
      <c r="E130" s="37"/>
    </row>
    <row r="131" spans="1:5" ht="15.75">
      <c r="A131" s="144" t="s">
        <v>98</v>
      </c>
      <c r="B131" s="85"/>
      <c r="C131" s="37"/>
      <c r="D131" s="37"/>
      <c r="E131" s="37"/>
    </row>
    <row r="132" spans="1:5" ht="15.75">
      <c r="A132" s="144" t="s">
        <v>99</v>
      </c>
      <c r="B132" s="85"/>
      <c r="C132" s="37"/>
      <c r="D132" s="37"/>
      <c r="E132" s="37"/>
    </row>
    <row r="133" spans="1:5" ht="15">
      <c r="A133" s="20" t="s">
        <v>677</v>
      </c>
      <c r="B133" s="9" t="s">
        <v>457</v>
      </c>
      <c r="C133" s="37"/>
      <c r="D133" s="37"/>
      <c r="E133" s="37"/>
    </row>
    <row r="134" spans="1:5" ht="15">
      <c r="A134" s="18" t="s">
        <v>678</v>
      </c>
      <c r="B134" s="9" t="s">
        <v>464</v>
      </c>
      <c r="C134" s="37"/>
      <c r="D134" s="37"/>
      <c r="E134" s="37"/>
    </row>
    <row r="135" spans="1:5" ht="15">
      <c r="A135" s="5" t="s">
        <v>811</v>
      </c>
      <c r="B135" s="5" t="s">
        <v>465</v>
      </c>
      <c r="C135" s="37"/>
      <c r="D135" s="37"/>
      <c r="E135" s="37"/>
    </row>
    <row r="136" spans="1:5" ht="15">
      <c r="A136" s="5" t="s">
        <v>812</v>
      </c>
      <c r="B136" s="5" t="s">
        <v>465</v>
      </c>
      <c r="C136" s="37"/>
      <c r="D136" s="37"/>
      <c r="E136" s="37"/>
    </row>
    <row r="137" spans="1:5" ht="15">
      <c r="A137" s="5" t="s">
        <v>809</v>
      </c>
      <c r="B137" s="5" t="s">
        <v>466</v>
      </c>
      <c r="C137" s="37"/>
      <c r="D137" s="37"/>
      <c r="E137" s="37"/>
    </row>
    <row r="138" spans="1:5" ht="15">
      <c r="A138" s="5" t="s">
        <v>810</v>
      </c>
      <c r="B138" s="5" t="s">
        <v>466</v>
      </c>
      <c r="C138" s="37"/>
      <c r="D138" s="37"/>
      <c r="E138" s="37"/>
    </row>
    <row r="139" spans="1:5" ht="15">
      <c r="A139" s="9" t="s">
        <v>679</v>
      </c>
      <c r="B139" s="9" t="s">
        <v>467</v>
      </c>
      <c r="C139" s="37"/>
      <c r="D139" s="37"/>
      <c r="E139" s="37"/>
    </row>
    <row r="140" spans="1:5" ht="15">
      <c r="A140" s="47" t="s">
        <v>468</v>
      </c>
      <c r="B140" s="5" t="s">
        <v>469</v>
      </c>
      <c r="C140" s="37"/>
      <c r="D140" s="37"/>
      <c r="E140" s="37"/>
    </row>
    <row r="141" spans="1:5" ht="15">
      <c r="A141" s="47" t="s">
        <v>470</v>
      </c>
      <c r="B141" s="5" t="s">
        <v>471</v>
      </c>
      <c r="C141" s="37"/>
      <c r="D141" s="37"/>
      <c r="E141" s="37"/>
    </row>
    <row r="142" spans="1:5" ht="15">
      <c r="A142" s="47" t="s">
        <v>472</v>
      </c>
      <c r="B142" s="5" t="s">
        <v>473</v>
      </c>
      <c r="C142" s="37"/>
      <c r="D142" s="37"/>
      <c r="E142" s="37"/>
    </row>
    <row r="143" spans="1:5" ht="15">
      <c r="A143" s="47" t="s">
        <v>474</v>
      </c>
      <c r="B143" s="5" t="s">
        <v>475</v>
      </c>
      <c r="C143" s="37"/>
      <c r="D143" s="37"/>
      <c r="E143" s="37"/>
    </row>
    <row r="144" spans="1:5" ht="15">
      <c r="A144" s="17" t="s">
        <v>661</v>
      </c>
      <c r="B144" s="5" t="s">
        <v>476</v>
      </c>
      <c r="C144" s="37"/>
      <c r="D144" s="37"/>
      <c r="E144" s="37"/>
    </row>
    <row r="145" spans="1:5" ht="15">
      <c r="A145" s="20" t="s">
        <v>680</v>
      </c>
      <c r="B145" s="9" t="s">
        <v>478</v>
      </c>
      <c r="C145" s="37"/>
      <c r="D145" s="37"/>
      <c r="E145" s="37"/>
    </row>
    <row r="146" spans="1:5" ht="15">
      <c r="A146" s="17" t="s">
        <v>479</v>
      </c>
      <c r="B146" s="5" t="s">
        <v>480</v>
      </c>
      <c r="C146" s="37"/>
      <c r="D146" s="37"/>
      <c r="E146" s="37"/>
    </row>
    <row r="147" spans="1:5" ht="15">
      <c r="A147" s="17" t="s">
        <v>481</v>
      </c>
      <c r="B147" s="5" t="s">
        <v>482</v>
      </c>
      <c r="C147" s="37"/>
      <c r="D147" s="37"/>
      <c r="E147" s="37"/>
    </row>
    <row r="148" spans="1:5" ht="15">
      <c r="A148" s="47" t="s">
        <v>483</v>
      </c>
      <c r="B148" s="5" t="s">
        <v>484</v>
      </c>
      <c r="C148" s="37"/>
      <c r="D148" s="37"/>
      <c r="E148" s="37"/>
    </row>
    <row r="149" spans="1:5" ht="15">
      <c r="A149" s="47" t="s">
        <v>662</v>
      </c>
      <c r="B149" s="5" t="s">
        <v>485</v>
      </c>
      <c r="C149" s="37"/>
      <c r="D149" s="37"/>
      <c r="E149" s="37"/>
    </row>
    <row r="150" spans="1:5" ht="15">
      <c r="A150" s="18" t="s">
        <v>681</v>
      </c>
      <c r="B150" s="9" t="s">
        <v>486</v>
      </c>
      <c r="C150" s="37"/>
      <c r="D150" s="37"/>
      <c r="E150" s="37"/>
    </row>
    <row r="151" spans="1:5" ht="15">
      <c r="A151" s="20" t="s">
        <v>487</v>
      </c>
      <c r="B151" s="9" t="s">
        <v>488</v>
      </c>
      <c r="C151" s="37"/>
      <c r="D151" s="37"/>
      <c r="E151" s="37"/>
    </row>
    <row r="152" spans="1:5" ht="15.75">
      <c r="A152" s="50" t="s">
        <v>682</v>
      </c>
      <c r="B152" s="51" t="s">
        <v>489</v>
      </c>
      <c r="C152" s="37"/>
      <c r="D152" s="37"/>
      <c r="E152" s="37"/>
    </row>
    <row r="153" spans="1:5" ht="15.75">
      <c r="A153" s="55" t="s">
        <v>664</v>
      </c>
      <c r="B153" s="56"/>
      <c r="C153" s="37"/>
      <c r="D153" s="37"/>
      <c r="E153" s="37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Q229"/>
  <sheetViews>
    <sheetView view="pageLayout" workbookViewId="0" topLeftCell="B1">
      <selection activeCell="E6" sqref="E6"/>
    </sheetView>
  </sheetViews>
  <sheetFormatPr defaultColWidth="9.140625" defaultRowHeight="15"/>
  <cols>
    <col min="1" max="1" width="91.140625" style="0" customWidth="1"/>
    <col min="3" max="5" width="13.00390625" style="163" bestFit="1" customWidth="1"/>
    <col min="6" max="6" width="14.00390625" style="163" bestFit="1" customWidth="1"/>
    <col min="7" max="7" width="13.00390625" style="163" bestFit="1" customWidth="1"/>
    <col min="8" max="8" width="14.00390625" style="163" bestFit="1" customWidth="1"/>
    <col min="9" max="9" width="13.00390625" style="163" bestFit="1" customWidth="1"/>
    <col min="10" max="10" width="15.28125" style="163" bestFit="1" customWidth="1"/>
    <col min="11" max="11" width="16.140625" style="163" bestFit="1" customWidth="1"/>
    <col min="12" max="12" width="14.00390625" style="163" bestFit="1" customWidth="1"/>
    <col min="13" max="13" width="14.140625" style="163" bestFit="1" customWidth="1"/>
    <col min="14" max="14" width="14.00390625" style="163" bestFit="1" customWidth="1"/>
    <col min="15" max="15" width="19.8515625" style="163" bestFit="1" customWidth="1"/>
    <col min="16" max="16" width="13.00390625" style="0" bestFit="1" customWidth="1"/>
  </cols>
  <sheetData>
    <row r="1" spans="1:15" ht="28.5" customHeight="1">
      <c r="A1" s="342" t="s">
        <v>950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</row>
    <row r="2" spans="1:15" ht="26.25" customHeight="1">
      <c r="A2" s="345" t="s">
        <v>847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</row>
    <row r="4" ht="15">
      <c r="A4" s="238" t="s">
        <v>1</v>
      </c>
    </row>
    <row r="5" spans="1:17" ht="25.5">
      <c r="A5" s="2" t="s">
        <v>141</v>
      </c>
      <c r="B5" s="3" t="s">
        <v>142</v>
      </c>
      <c r="C5" s="179" t="s">
        <v>16</v>
      </c>
      <c r="D5" s="179" t="s">
        <v>17</v>
      </c>
      <c r="E5" s="179" t="s">
        <v>18</v>
      </c>
      <c r="F5" s="179" t="s">
        <v>19</v>
      </c>
      <c r="G5" s="179" t="s">
        <v>20</v>
      </c>
      <c r="H5" s="179" t="s">
        <v>21</v>
      </c>
      <c r="I5" s="179" t="s">
        <v>22</v>
      </c>
      <c r="J5" s="179" t="s">
        <v>23</v>
      </c>
      <c r="K5" s="179" t="s">
        <v>24</v>
      </c>
      <c r="L5" s="179" t="s">
        <v>25</v>
      </c>
      <c r="M5" s="179" t="s">
        <v>26</v>
      </c>
      <c r="N5" s="179" t="s">
        <v>27</v>
      </c>
      <c r="O5" s="215" t="s">
        <v>3</v>
      </c>
      <c r="P5" s="238"/>
      <c r="Q5" s="238"/>
    </row>
    <row r="6" spans="1:17" ht="15">
      <c r="A6" s="38" t="s">
        <v>143</v>
      </c>
      <c r="B6" s="39" t="s">
        <v>144</v>
      </c>
      <c r="C6" s="179">
        <v>451375</v>
      </c>
      <c r="D6" s="179">
        <v>451375</v>
      </c>
      <c r="E6" s="179">
        <v>451375</v>
      </c>
      <c r="F6" s="179">
        <v>451375</v>
      </c>
      <c r="G6" s="179">
        <v>451375</v>
      </c>
      <c r="H6" s="179">
        <v>451375</v>
      </c>
      <c r="I6" s="179">
        <v>451375</v>
      </c>
      <c r="J6" s="179">
        <v>451375</v>
      </c>
      <c r="K6" s="179">
        <v>451375</v>
      </c>
      <c r="L6" s="179">
        <v>451375</v>
      </c>
      <c r="M6" s="179">
        <v>451375</v>
      </c>
      <c r="N6" s="179">
        <v>451375</v>
      </c>
      <c r="O6" s="179">
        <f>SUM(C6:N6)</f>
        <v>5416500</v>
      </c>
      <c r="P6" s="238"/>
      <c r="Q6" s="238"/>
    </row>
    <row r="7" spans="1:17" ht="15">
      <c r="A7" s="38" t="s">
        <v>145</v>
      </c>
      <c r="B7" s="40" t="s">
        <v>146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>
        <f aca="true" t="shared" si="0" ref="O7:O46">SUM(C7:N7)</f>
        <v>0</v>
      </c>
      <c r="P7" s="238"/>
      <c r="Q7" s="238"/>
    </row>
    <row r="8" spans="1:17" ht="15">
      <c r="A8" s="38" t="s">
        <v>147</v>
      </c>
      <c r="B8" s="40" t="s">
        <v>148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>
        <f t="shared" si="0"/>
        <v>0</v>
      </c>
      <c r="P8" s="238"/>
      <c r="Q8" s="238"/>
    </row>
    <row r="9" spans="1:17" ht="15">
      <c r="A9" s="41" t="s">
        <v>149</v>
      </c>
      <c r="B9" s="40" t="s">
        <v>150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>
        <f t="shared" si="0"/>
        <v>0</v>
      </c>
      <c r="P9" s="238"/>
      <c r="Q9" s="238"/>
    </row>
    <row r="10" spans="1:17" ht="15">
      <c r="A10" s="41" t="s">
        <v>151</v>
      </c>
      <c r="B10" s="40" t="s">
        <v>152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>
        <f t="shared" si="0"/>
        <v>0</v>
      </c>
      <c r="P10" s="238"/>
      <c r="Q10" s="238"/>
    </row>
    <row r="11" spans="1:17" ht="15">
      <c r="A11" s="41" t="s">
        <v>153</v>
      </c>
      <c r="B11" s="40" t="s">
        <v>154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>
        <f t="shared" si="0"/>
        <v>0</v>
      </c>
      <c r="P11" s="238"/>
      <c r="Q11" s="238"/>
    </row>
    <row r="12" spans="1:17" ht="15">
      <c r="A12" s="41" t="s">
        <v>155</v>
      </c>
      <c r="B12" s="40" t="s">
        <v>156</v>
      </c>
      <c r="C12" s="179"/>
      <c r="D12" s="179"/>
      <c r="E12" s="179"/>
      <c r="F12" s="179">
        <v>200000</v>
      </c>
      <c r="G12" s="179"/>
      <c r="H12" s="179"/>
      <c r="I12" s="179"/>
      <c r="J12" s="179"/>
      <c r="K12" s="179"/>
      <c r="L12" s="179"/>
      <c r="M12" s="179"/>
      <c r="N12" s="179"/>
      <c r="O12" s="179">
        <f t="shared" si="0"/>
        <v>200000</v>
      </c>
      <c r="P12" s="238"/>
      <c r="Q12" s="238"/>
    </row>
    <row r="13" spans="1:17" ht="15">
      <c r="A13" s="41" t="s">
        <v>157</v>
      </c>
      <c r="B13" s="40" t="s">
        <v>158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>
        <f t="shared" si="0"/>
        <v>0</v>
      </c>
      <c r="P13" s="238"/>
      <c r="Q13" s="238"/>
    </row>
    <row r="14" spans="1:17" ht="15">
      <c r="A14" s="5" t="s">
        <v>159</v>
      </c>
      <c r="B14" s="40" t="s">
        <v>160</v>
      </c>
      <c r="C14" s="179">
        <v>3415</v>
      </c>
      <c r="D14" s="179">
        <v>3415</v>
      </c>
      <c r="E14" s="179">
        <v>3415</v>
      </c>
      <c r="F14" s="179">
        <v>3415</v>
      </c>
      <c r="G14" s="179">
        <v>3415</v>
      </c>
      <c r="H14" s="179">
        <v>3415</v>
      </c>
      <c r="I14" s="179">
        <v>3415</v>
      </c>
      <c r="J14" s="179">
        <v>3415</v>
      </c>
      <c r="K14" s="179">
        <v>3415</v>
      </c>
      <c r="L14" s="179">
        <v>3415</v>
      </c>
      <c r="M14" s="179">
        <v>3415</v>
      </c>
      <c r="N14" s="179">
        <v>3435</v>
      </c>
      <c r="O14" s="179">
        <f t="shared" si="0"/>
        <v>41000</v>
      </c>
      <c r="P14" s="238"/>
      <c r="Q14" s="238"/>
    </row>
    <row r="15" spans="1:17" ht="15">
      <c r="A15" s="5" t="s">
        <v>161</v>
      </c>
      <c r="B15" s="40" t="s">
        <v>162</v>
      </c>
      <c r="C15" s="179"/>
      <c r="D15" s="179"/>
      <c r="E15" s="179"/>
      <c r="F15" s="179"/>
      <c r="G15" s="179"/>
      <c r="H15" s="179"/>
      <c r="I15" s="179"/>
      <c r="J15" s="179"/>
      <c r="K15" s="179">
        <v>24000</v>
      </c>
      <c r="L15" s="179"/>
      <c r="M15" s="179"/>
      <c r="N15" s="179"/>
      <c r="O15" s="179">
        <f t="shared" si="0"/>
        <v>24000</v>
      </c>
      <c r="P15" s="238"/>
      <c r="Q15" s="238"/>
    </row>
    <row r="16" spans="1:17" ht="15">
      <c r="A16" s="5" t="s">
        <v>163</v>
      </c>
      <c r="B16" s="40" t="s">
        <v>164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>
        <f t="shared" si="0"/>
        <v>0</v>
      </c>
      <c r="P16" s="238"/>
      <c r="Q16" s="238"/>
    </row>
    <row r="17" spans="1:17" ht="15">
      <c r="A17" s="5" t="s">
        <v>165</v>
      </c>
      <c r="B17" s="40" t="s">
        <v>166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>
        <f t="shared" si="0"/>
        <v>0</v>
      </c>
      <c r="P17" s="238"/>
      <c r="Q17" s="238"/>
    </row>
    <row r="18" spans="1:17" ht="15">
      <c r="A18" s="5" t="s">
        <v>593</v>
      </c>
      <c r="B18" s="40" t="s">
        <v>167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>
        <f t="shared" si="0"/>
        <v>0</v>
      </c>
      <c r="P18" s="238"/>
      <c r="Q18" s="238"/>
    </row>
    <row r="19" spans="1:17" ht="15">
      <c r="A19" s="42" t="s">
        <v>491</v>
      </c>
      <c r="B19" s="43" t="s">
        <v>169</v>
      </c>
      <c r="C19" s="179">
        <f>SUM(C6:C18)</f>
        <v>454790</v>
      </c>
      <c r="D19" s="179">
        <f aca="true" t="shared" si="1" ref="D19:N19">SUM(D6:D18)</f>
        <v>454790</v>
      </c>
      <c r="E19" s="179">
        <f t="shared" si="1"/>
        <v>454790</v>
      </c>
      <c r="F19" s="179">
        <f t="shared" si="1"/>
        <v>654790</v>
      </c>
      <c r="G19" s="179">
        <f t="shared" si="1"/>
        <v>454790</v>
      </c>
      <c r="H19" s="179">
        <f t="shared" si="1"/>
        <v>454790</v>
      </c>
      <c r="I19" s="179">
        <f t="shared" si="1"/>
        <v>454790</v>
      </c>
      <c r="J19" s="179">
        <f t="shared" si="1"/>
        <v>454790</v>
      </c>
      <c r="K19" s="179">
        <f t="shared" si="1"/>
        <v>478790</v>
      </c>
      <c r="L19" s="179">
        <f t="shared" si="1"/>
        <v>454790</v>
      </c>
      <c r="M19" s="179">
        <f t="shared" si="1"/>
        <v>454790</v>
      </c>
      <c r="N19" s="179">
        <f t="shared" si="1"/>
        <v>454810</v>
      </c>
      <c r="O19" s="179">
        <f t="shared" si="0"/>
        <v>5681500</v>
      </c>
      <c r="P19" s="238"/>
      <c r="Q19" s="238"/>
    </row>
    <row r="20" spans="1:17" ht="15">
      <c r="A20" s="5" t="s">
        <v>170</v>
      </c>
      <c r="B20" s="40" t="s">
        <v>171</v>
      </c>
      <c r="C20" s="179">
        <v>545460</v>
      </c>
      <c r="D20" s="179">
        <v>545460</v>
      </c>
      <c r="E20" s="179">
        <v>545460</v>
      </c>
      <c r="F20" s="179">
        <v>745460</v>
      </c>
      <c r="G20" s="179">
        <v>545460</v>
      </c>
      <c r="H20" s="179">
        <v>545460</v>
      </c>
      <c r="I20" s="179">
        <v>545460</v>
      </c>
      <c r="J20" s="179">
        <v>545460</v>
      </c>
      <c r="K20" s="179">
        <v>545460</v>
      </c>
      <c r="L20" s="179">
        <v>545460</v>
      </c>
      <c r="M20" s="179">
        <v>545460</v>
      </c>
      <c r="N20" s="179">
        <v>545459</v>
      </c>
      <c r="O20" s="179">
        <f t="shared" si="0"/>
        <v>6745519</v>
      </c>
      <c r="P20" s="238"/>
      <c r="Q20" s="238"/>
    </row>
    <row r="21" spans="1:17" ht="15">
      <c r="A21" s="5" t="s">
        <v>172</v>
      </c>
      <c r="B21" s="40" t="s">
        <v>173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>
        <f t="shared" si="0"/>
        <v>0</v>
      </c>
      <c r="P21" s="238"/>
      <c r="Q21" s="238"/>
    </row>
    <row r="22" spans="1:17" ht="15">
      <c r="A22" s="6" t="s">
        <v>174</v>
      </c>
      <c r="B22" s="40" t="s">
        <v>175</v>
      </c>
      <c r="C22" s="179">
        <v>23121</v>
      </c>
      <c r="D22" s="179">
        <v>23121</v>
      </c>
      <c r="E22" s="179">
        <v>23121</v>
      </c>
      <c r="F22" s="179">
        <v>23121</v>
      </c>
      <c r="G22" s="179">
        <v>23121</v>
      </c>
      <c r="H22" s="179">
        <v>23121</v>
      </c>
      <c r="I22" s="179">
        <v>23121</v>
      </c>
      <c r="J22" s="179">
        <v>23121</v>
      </c>
      <c r="K22" s="179">
        <v>23121</v>
      </c>
      <c r="L22" s="179">
        <v>23121</v>
      </c>
      <c r="M22" s="179">
        <v>23121</v>
      </c>
      <c r="N22" s="179">
        <v>23121</v>
      </c>
      <c r="O22" s="179">
        <f t="shared" si="0"/>
        <v>277452</v>
      </c>
      <c r="P22" s="238"/>
      <c r="Q22" s="238"/>
    </row>
    <row r="23" spans="1:17" ht="15">
      <c r="A23" s="9" t="s">
        <v>492</v>
      </c>
      <c r="B23" s="43" t="s">
        <v>176</v>
      </c>
      <c r="C23" s="179">
        <f>C22+C21+C20</f>
        <v>568581</v>
      </c>
      <c r="D23" s="179">
        <f aca="true" t="shared" si="2" ref="D23:N23">D22+D21+D20</f>
        <v>568581</v>
      </c>
      <c r="E23" s="179">
        <f t="shared" si="2"/>
        <v>568581</v>
      </c>
      <c r="F23" s="179">
        <f t="shared" si="2"/>
        <v>768581</v>
      </c>
      <c r="G23" s="179">
        <f t="shared" si="2"/>
        <v>568581</v>
      </c>
      <c r="H23" s="179">
        <f t="shared" si="2"/>
        <v>568581</v>
      </c>
      <c r="I23" s="179">
        <f t="shared" si="2"/>
        <v>568581</v>
      </c>
      <c r="J23" s="179">
        <f t="shared" si="2"/>
        <v>568581</v>
      </c>
      <c r="K23" s="179">
        <f t="shared" si="2"/>
        <v>568581</v>
      </c>
      <c r="L23" s="179">
        <f t="shared" si="2"/>
        <v>568581</v>
      </c>
      <c r="M23" s="179">
        <f t="shared" si="2"/>
        <v>568581</v>
      </c>
      <c r="N23" s="179">
        <f t="shared" si="2"/>
        <v>568580</v>
      </c>
      <c r="O23" s="179">
        <f t="shared" si="0"/>
        <v>7022971</v>
      </c>
      <c r="P23" s="238"/>
      <c r="Q23" s="238"/>
    </row>
    <row r="24" spans="1:17" ht="15">
      <c r="A24" s="65" t="s">
        <v>623</v>
      </c>
      <c r="B24" s="66" t="s">
        <v>177</v>
      </c>
      <c r="C24" s="179">
        <f>C23+C19</f>
        <v>1023371</v>
      </c>
      <c r="D24" s="179">
        <f aca="true" t="shared" si="3" ref="D24:N24">D23+D19</f>
        <v>1023371</v>
      </c>
      <c r="E24" s="179">
        <f t="shared" si="3"/>
        <v>1023371</v>
      </c>
      <c r="F24" s="179">
        <f t="shared" si="3"/>
        <v>1423371</v>
      </c>
      <c r="G24" s="179">
        <f t="shared" si="3"/>
        <v>1023371</v>
      </c>
      <c r="H24" s="179">
        <f t="shared" si="3"/>
        <v>1023371</v>
      </c>
      <c r="I24" s="179">
        <f t="shared" si="3"/>
        <v>1023371</v>
      </c>
      <c r="J24" s="179">
        <f t="shared" si="3"/>
        <v>1023371</v>
      </c>
      <c r="K24" s="179">
        <f t="shared" si="3"/>
        <v>1047371</v>
      </c>
      <c r="L24" s="179">
        <f t="shared" si="3"/>
        <v>1023371</v>
      </c>
      <c r="M24" s="179">
        <f t="shared" si="3"/>
        <v>1023371</v>
      </c>
      <c r="N24" s="179">
        <f t="shared" si="3"/>
        <v>1023390</v>
      </c>
      <c r="O24" s="179">
        <f t="shared" si="0"/>
        <v>12704471</v>
      </c>
      <c r="P24" s="238"/>
      <c r="Q24" s="238"/>
    </row>
    <row r="25" spans="1:17" ht="15">
      <c r="A25" s="49" t="s">
        <v>594</v>
      </c>
      <c r="B25" s="66" t="s">
        <v>178</v>
      </c>
      <c r="C25" s="179">
        <v>204528</v>
      </c>
      <c r="D25" s="179">
        <v>204528</v>
      </c>
      <c r="E25" s="179">
        <v>204528</v>
      </c>
      <c r="F25" s="179">
        <v>204528</v>
      </c>
      <c r="G25" s="179">
        <v>204528</v>
      </c>
      <c r="H25" s="179">
        <v>204528</v>
      </c>
      <c r="I25" s="179">
        <v>204528</v>
      </c>
      <c r="J25" s="179">
        <v>204528</v>
      </c>
      <c r="K25" s="179">
        <v>204528</v>
      </c>
      <c r="L25" s="179">
        <v>204528</v>
      </c>
      <c r="M25" s="179">
        <v>204528</v>
      </c>
      <c r="N25" s="179">
        <v>204536</v>
      </c>
      <c r="O25" s="179">
        <f t="shared" si="0"/>
        <v>2454344</v>
      </c>
      <c r="P25" s="238"/>
      <c r="Q25" s="238"/>
    </row>
    <row r="26" spans="1:17" ht="15">
      <c r="A26" s="5" t="s">
        <v>179</v>
      </c>
      <c r="B26" s="40" t="s">
        <v>180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>
        <f t="shared" si="0"/>
        <v>0</v>
      </c>
      <c r="P26" s="238"/>
      <c r="Q26" s="238"/>
    </row>
    <row r="27" spans="1:17" ht="15">
      <c r="A27" s="5" t="s">
        <v>181</v>
      </c>
      <c r="B27" s="40" t="s">
        <v>182</v>
      </c>
      <c r="C27" s="179">
        <v>99200</v>
      </c>
      <c r="D27" s="179">
        <v>99200</v>
      </c>
      <c r="E27" s="179">
        <v>99200</v>
      </c>
      <c r="F27" s="179">
        <v>99200</v>
      </c>
      <c r="G27" s="179">
        <v>99200</v>
      </c>
      <c r="H27" s="179">
        <v>99200</v>
      </c>
      <c r="I27" s="179">
        <v>99200</v>
      </c>
      <c r="J27" s="179">
        <v>99200</v>
      </c>
      <c r="K27" s="179">
        <v>99200</v>
      </c>
      <c r="L27" s="179">
        <v>99200</v>
      </c>
      <c r="M27" s="179">
        <v>99200</v>
      </c>
      <c r="N27" s="179">
        <v>99307</v>
      </c>
      <c r="O27" s="179">
        <f t="shared" si="0"/>
        <v>1190507</v>
      </c>
      <c r="P27" s="238"/>
      <c r="Q27" s="238"/>
    </row>
    <row r="28" spans="1:17" ht="15">
      <c r="A28" s="5" t="s">
        <v>183</v>
      </c>
      <c r="B28" s="40" t="s">
        <v>184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>
        <f t="shared" si="0"/>
        <v>0</v>
      </c>
      <c r="P28" s="238"/>
      <c r="Q28" s="238"/>
    </row>
    <row r="29" spans="1:17" ht="15">
      <c r="A29" s="9" t="s">
        <v>502</v>
      </c>
      <c r="B29" s="43" t="s">
        <v>185</v>
      </c>
      <c r="C29" s="179">
        <f>SUM(C26:C28)</f>
        <v>99200</v>
      </c>
      <c r="D29" s="179">
        <f aca="true" t="shared" si="4" ref="D29:N29">SUM(D26:D28)</f>
        <v>99200</v>
      </c>
      <c r="E29" s="179">
        <f t="shared" si="4"/>
        <v>99200</v>
      </c>
      <c r="F29" s="179">
        <f t="shared" si="4"/>
        <v>99200</v>
      </c>
      <c r="G29" s="179">
        <f t="shared" si="4"/>
        <v>99200</v>
      </c>
      <c r="H29" s="179">
        <f t="shared" si="4"/>
        <v>99200</v>
      </c>
      <c r="I29" s="179">
        <f t="shared" si="4"/>
        <v>99200</v>
      </c>
      <c r="J29" s="179">
        <f>SUM(J26:J28)</f>
        <v>99200</v>
      </c>
      <c r="K29" s="179">
        <f t="shared" si="4"/>
        <v>99200</v>
      </c>
      <c r="L29" s="179">
        <f t="shared" si="4"/>
        <v>99200</v>
      </c>
      <c r="M29" s="179">
        <f t="shared" si="4"/>
        <v>99200</v>
      </c>
      <c r="N29" s="179">
        <f t="shared" si="4"/>
        <v>99307</v>
      </c>
      <c r="O29" s="179">
        <f t="shared" si="0"/>
        <v>1190507</v>
      </c>
      <c r="P29" s="238"/>
      <c r="Q29" s="238"/>
    </row>
    <row r="30" spans="1:17" ht="15">
      <c r="A30" s="5" t="s">
        <v>186</v>
      </c>
      <c r="B30" s="40" t="s">
        <v>187</v>
      </c>
      <c r="C30" s="179">
        <v>3500</v>
      </c>
      <c r="D30" s="179">
        <v>3500</v>
      </c>
      <c r="E30" s="179">
        <v>3500</v>
      </c>
      <c r="F30" s="179">
        <v>3500</v>
      </c>
      <c r="G30" s="179">
        <v>3500</v>
      </c>
      <c r="H30" s="179">
        <v>3500</v>
      </c>
      <c r="I30" s="179">
        <v>3500</v>
      </c>
      <c r="J30" s="179">
        <v>3500</v>
      </c>
      <c r="K30" s="179">
        <v>3500</v>
      </c>
      <c r="L30" s="179">
        <v>3500</v>
      </c>
      <c r="M30" s="179">
        <v>3500</v>
      </c>
      <c r="N30" s="179">
        <v>3500</v>
      </c>
      <c r="O30" s="179">
        <f t="shared" si="0"/>
        <v>42000</v>
      </c>
      <c r="P30" s="238"/>
      <c r="Q30" s="238"/>
    </row>
    <row r="31" spans="1:17" ht="15">
      <c r="A31" s="5" t="s">
        <v>188</v>
      </c>
      <c r="B31" s="40" t="s">
        <v>189</v>
      </c>
      <c r="C31" s="179">
        <v>11667</v>
      </c>
      <c r="D31" s="179">
        <v>11667</v>
      </c>
      <c r="E31" s="179">
        <v>11667</v>
      </c>
      <c r="F31" s="179">
        <v>11667</v>
      </c>
      <c r="G31" s="179">
        <v>11667</v>
      </c>
      <c r="H31" s="179">
        <v>11667</v>
      </c>
      <c r="I31" s="179">
        <v>11667</v>
      </c>
      <c r="J31" s="179">
        <v>11667</v>
      </c>
      <c r="K31" s="179">
        <v>11667</v>
      </c>
      <c r="L31" s="179">
        <v>11667</v>
      </c>
      <c r="M31" s="179">
        <v>11667</v>
      </c>
      <c r="N31" s="179">
        <v>11663</v>
      </c>
      <c r="O31" s="179">
        <f t="shared" si="0"/>
        <v>140000</v>
      </c>
      <c r="P31" s="238"/>
      <c r="Q31" s="238"/>
    </row>
    <row r="32" spans="1:17" ht="15">
      <c r="A32" s="9" t="s">
        <v>624</v>
      </c>
      <c r="B32" s="43" t="s">
        <v>190</v>
      </c>
      <c r="C32" s="179">
        <f>SUM(C30:C31)</f>
        <v>15167</v>
      </c>
      <c r="D32" s="179">
        <f aca="true" t="shared" si="5" ref="D32:M32">SUM(D30:D31)</f>
        <v>15167</v>
      </c>
      <c r="E32" s="179">
        <f t="shared" si="5"/>
        <v>15167</v>
      </c>
      <c r="F32" s="179">
        <f t="shared" si="5"/>
        <v>15167</v>
      </c>
      <c r="G32" s="179">
        <f t="shared" si="5"/>
        <v>15167</v>
      </c>
      <c r="H32" s="179">
        <f t="shared" si="5"/>
        <v>15167</v>
      </c>
      <c r="I32" s="179">
        <f t="shared" si="5"/>
        <v>15167</v>
      </c>
      <c r="J32" s="179">
        <f t="shared" si="5"/>
        <v>15167</v>
      </c>
      <c r="K32" s="179">
        <f t="shared" si="5"/>
        <v>15167</v>
      </c>
      <c r="L32" s="179">
        <f t="shared" si="5"/>
        <v>15167</v>
      </c>
      <c r="M32" s="179">
        <f t="shared" si="5"/>
        <v>15167</v>
      </c>
      <c r="N32" s="179">
        <f>SUM(N30:N31)</f>
        <v>15163</v>
      </c>
      <c r="O32" s="179">
        <f t="shared" si="0"/>
        <v>182000</v>
      </c>
      <c r="P32" s="238"/>
      <c r="Q32" s="238"/>
    </row>
    <row r="33" spans="1:17" ht="15">
      <c r="A33" s="5" t="s">
        <v>191</v>
      </c>
      <c r="B33" s="40" t="s">
        <v>192</v>
      </c>
      <c r="C33" s="179">
        <v>255833</v>
      </c>
      <c r="D33" s="179">
        <v>255833</v>
      </c>
      <c r="E33" s="179">
        <v>255833</v>
      </c>
      <c r="F33" s="179">
        <v>255833</v>
      </c>
      <c r="G33" s="179">
        <v>255833</v>
      </c>
      <c r="H33" s="179">
        <v>255833</v>
      </c>
      <c r="I33" s="179">
        <v>255833</v>
      </c>
      <c r="J33" s="179">
        <v>255833</v>
      </c>
      <c r="K33" s="179">
        <v>255833</v>
      </c>
      <c r="L33" s="179">
        <v>255833</v>
      </c>
      <c r="M33" s="179">
        <v>255833</v>
      </c>
      <c r="N33" s="179">
        <v>255837</v>
      </c>
      <c r="O33" s="179">
        <f t="shared" si="0"/>
        <v>3070000</v>
      </c>
      <c r="P33" s="238"/>
      <c r="Q33" s="238"/>
    </row>
    <row r="34" spans="1:17" ht="15">
      <c r="A34" s="5" t="s">
        <v>193</v>
      </c>
      <c r="B34" s="40" t="s">
        <v>194</v>
      </c>
      <c r="C34" s="179">
        <v>983431</v>
      </c>
      <c r="D34" s="179">
        <v>983431</v>
      </c>
      <c r="E34" s="179">
        <v>983431</v>
      </c>
      <c r="F34" s="179">
        <v>983431</v>
      </c>
      <c r="G34" s="179">
        <v>983431</v>
      </c>
      <c r="H34" s="179">
        <v>983431</v>
      </c>
      <c r="I34" s="179">
        <f>491832+64050</f>
        <v>555882</v>
      </c>
      <c r="J34" s="179">
        <f>449064+64050</f>
        <v>513114</v>
      </c>
      <c r="K34" s="179">
        <f>449064+64050</f>
        <v>513114</v>
      </c>
      <c r="L34" s="179">
        <v>983431</v>
      </c>
      <c r="M34" s="179">
        <v>983431</v>
      </c>
      <c r="N34" s="179">
        <v>983438</v>
      </c>
      <c r="O34" s="179">
        <f t="shared" si="0"/>
        <v>10432996</v>
      </c>
      <c r="P34" s="238"/>
      <c r="Q34" s="238"/>
    </row>
    <row r="35" spans="1:17" ht="15">
      <c r="A35" s="5" t="s">
        <v>595</v>
      </c>
      <c r="B35" s="40" t="s">
        <v>195</v>
      </c>
      <c r="C35" s="179"/>
      <c r="D35" s="179"/>
      <c r="E35" s="179"/>
      <c r="F35" s="179">
        <v>22857</v>
      </c>
      <c r="G35" s="179">
        <v>22857</v>
      </c>
      <c r="H35" s="179">
        <v>22857</v>
      </c>
      <c r="I35" s="179">
        <v>22857</v>
      </c>
      <c r="J35" s="179">
        <v>22857</v>
      </c>
      <c r="K35" s="179">
        <v>22857</v>
      </c>
      <c r="L35" s="179">
        <v>22858</v>
      </c>
      <c r="M35" s="179"/>
      <c r="N35" s="179"/>
      <c r="O35" s="179">
        <f t="shared" si="0"/>
        <v>160000</v>
      </c>
      <c r="P35" s="238"/>
      <c r="Q35" s="238"/>
    </row>
    <row r="36" spans="1:17" ht="15">
      <c r="A36" s="5" t="s">
        <v>197</v>
      </c>
      <c r="B36" s="40" t="s">
        <v>198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>
        <f t="shared" si="0"/>
        <v>0</v>
      </c>
      <c r="P36" s="238"/>
      <c r="Q36" s="238"/>
    </row>
    <row r="37" spans="1:17" ht="15">
      <c r="A37" s="14" t="s">
        <v>596</v>
      </c>
      <c r="B37" s="40" t="s">
        <v>199</v>
      </c>
      <c r="C37" s="179">
        <v>117997</v>
      </c>
      <c r="D37" s="179">
        <v>117997</v>
      </c>
      <c r="E37" s="179">
        <v>117997</v>
      </c>
      <c r="F37" s="179">
        <v>117997</v>
      </c>
      <c r="G37" s="179">
        <v>117997</v>
      </c>
      <c r="H37" s="179">
        <v>117997</v>
      </c>
      <c r="I37" s="179">
        <v>117997</v>
      </c>
      <c r="J37" s="179">
        <v>117997</v>
      </c>
      <c r="K37" s="179">
        <v>117997</v>
      </c>
      <c r="L37" s="179">
        <v>117997</v>
      </c>
      <c r="M37" s="179">
        <v>117997</v>
      </c>
      <c r="N37" s="179">
        <v>117994</v>
      </c>
      <c r="O37" s="179">
        <f t="shared" si="0"/>
        <v>1415961</v>
      </c>
      <c r="P37" s="238"/>
      <c r="Q37" s="238"/>
    </row>
    <row r="38" spans="1:17" ht="15">
      <c r="A38" s="6" t="s">
        <v>201</v>
      </c>
      <c r="B38" s="40" t="s">
        <v>202</v>
      </c>
      <c r="C38" s="179"/>
      <c r="D38" s="179">
        <v>30000</v>
      </c>
      <c r="E38" s="179">
        <v>20000</v>
      </c>
      <c r="F38" s="179">
        <v>20000</v>
      </c>
      <c r="G38" s="179">
        <v>20000</v>
      </c>
      <c r="H38" s="179">
        <v>20000</v>
      </c>
      <c r="I38" s="179">
        <v>20000</v>
      </c>
      <c r="J38" s="179">
        <v>20000</v>
      </c>
      <c r="K38" s="179">
        <v>20000</v>
      </c>
      <c r="L38" s="179">
        <v>20000</v>
      </c>
      <c r="M38" s="179">
        <v>20000</v>
      </c>
      <c r="N38" s="179">
        <v>20000</v>
      </c>
      <c r="O38" s="179">
        <f t="shared" si="0"/>
        <v>230000</v>
      </c>
      <c r="P38" s="238"/>
      <c r="Q38" s="238"/>
    </row>
    <row r="39" spans="1:17" ht="15">
      <c r="A39" s="5" t="s">
        <v>597</v>
      </c>
      <c r="B39" s="40" t="s">
        <v>203</v>
      </c>
      <c r="C39" s="179">
        <v>166166</v>
      </c>
      <c r="D39" s="179">
        <v>166166</v>
      </c>
      <c r="E39" s="179">
        <v>166166</v>
      </c>
      <c r="F39" s="179">
        <v>166166</v>
      </c>
      <c r="G39" s="179">
        <v>166166</v>
      </c>
      <c r="H39" s="179">
        <v>166166</v>
      </c>
      <c r="I39" s="179">
        <v>166166</v>
      </c>
      <c r="J39" s="179">
        <v>166166</v>
      </c>
      <c r="K39" s="179">
        <v>166166</v>
      </c>
      <c r="L39" s="179">
        <v>166166</v>
      </c>
      <c r="M39" s="179">
        <v>166166</v>
      </c>
      <c r="N39" s="179">
        <v>166174</v>
      </c>
      <c r="O39" s="179">
        <f t="shared" si="0"/>
        <v>1994000</v>
      </c>
      <c r="P39" s="238"/>
      <c r="Q39" s="238"/>
    </row>
    <row r="40" spans="1:17" ht="15">
      <c r="A40" s="9" t="s">
        <v>507</v>
      </c>
      <c r="B40" s="43" t="s">
        <v>205</v>
      </c>
      <c r="C40" s="179">
        <f>SUM(C33:C39)</f>
        <v>1523427</v>
      </c>
      <c r="D40" s="179">
        <f>SUM(D33:D39)</f>
        <v>1553427</v>
      </c>
      <c r="E40" s="179">
        <f aca="true" t="shared" si="6" ref="E40:N40">SUM(E33:E39)</f>
        <v>1543427</v>
      </c>
      <c r="F40" s="179">
        <f t="shared" si="6"/>
        <v>1566284</v>
      </c>
      <c r="G40" s="179">
        <f t="shared" si="6"/>
        <v>1566284</v>
      </c>
      <c r="H40" s="179">
        <f t="shared" si="6"/>
        <v>1566284</v>
      </c>
      <c r="I40" s="179">
        <f t="shared" si="6"/>
        <v>1138735</v>
      </c>
      <c r="J40" s="179">
        <f t="shared" si="6"/>
        <v>1095967</v>
      </c>
      <c r="K40" s="179">
        <f t="shared" si="6"/>
        <v>1095967</v>
      </c>
      <c r="L40" s="179">
        <f t="shared" si="6"/>
        <v>1566285</v>
      </c>
      <c r="M40" s="179">
        <f t="shared" si="6"/>
        <v>1543427</v>
      </c>
      <c r="N40" s="179">
        <f t="shared" si="6"/>
        <v>1543443</v>
      </c>
      <c r="O40" s="179">
        <f t="shared" si="0"/>
        <v>17302957</v>
      </c>
      <c r="P40" s="238"/>
      <c r="Q40" s="238"/>
    </row>
    <row r="41" spans="1:17" ht="15">
      <c r="A41" s="5" t="s">
        <v>206</v>
      </c>
      <c r="B41" s="40" t="s">
        <v>207</v>
      </c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>
        <f t="shared" si="0"/>
        <v>0</v>
      </c>
      <c r="P41" s="238"/>
      <c r="Q41" s="238"/>
    </row>
    <row r="42" spans="1:17" ht="15">
      <c r="A42" s="5" t="s">
        <v>208</v>
      </c>
      <c r="B42" s="40" t="s">
        <v>209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>
        <f t="shared" si="0"/>
        <v>0</v>
      </c>
      <c r="P42" s="238"/>
      <c r="Q42" s="238"/>
    </row>
    <row r="43" spans="1:17" ht="15">
      <c r="A43" s="9" t="s">
        <v>508</v>
      </c>
      <c r="B43" s="43" t="s">
        <v>210</v>
      </c>
      <c r="C43" s="179">
        <f>SUM(C41:C42)</f>
        <v>0</v>
      </c>
      <c r="D43" s="179">
        <f aca="true" t="shared" si="7" ref="D43:N43">SUM(D41:D42)</f>
        <v>0</v>
      </c>
      <c r="E43" s="179">
        <f t="shared" si="7"/>
        <v>0</v>
      </c>
      <c r="F43" s="179">
        <f t="shared" si="7"/>
        <v>0</v>
      </c>
      <c r="G43" s="179">
        <f t="shared" si="7"/>
        <v>0</v>
      </c>
      <c r="H43" s="179">
        <f t="shared" si="7"/>
        <v>0</v>
      </c>
      <c r="I43" s="179">
        <f t="shared" si="7"/>
        <v>0</v>
      </c>
      <c r="J43" s="179">
        <f t="shared" si="7"/>
        <v>0</v>
      </c>
      <c r="K43" s="179">
        <f t="shared" si="7"/>
        <v>0</v>
      </c>
      <c r="L43" s="179">
        <f t="shared" si="7"/>
        <v>0</v>
      </c>
      <c r="M43" s="179">
        <f t="shared" si="7"/>
        <v>0</v>
      </c>
      <c r="N43" s="179">
        <f t="shared" si="7"/>
        <v>0</v>
      </c>
      <c r="O43" s="179">
        <f t="shared" si="0"/>
        <v>0</v>
      </c>
      <c r="P43" s="238"/>
      <c r="Q43" s="238"/>
    </row>
    <row r="44" spans="1:17" ht="15">
      <c r="A44" s="5" t="s">
        <v>211</v>
      </c>
      <c r="B44" s="40" t="s">
        <v>212</v>
      </c>
      <c r="C44" s="179">
        <f>((C29+C32+C40+C43-C37-C39)*0.27)+14255</f>
        <v>379735.37</v>
      </c>
      <c r="D44" s="179">
        <f aca="true" t="shared" si="8" ref="D44:M44">((D29+D32+D40+D43-D37-D39)*0.27)+14255</f>
        <v>387835.37000000005</v>
      </c>
      <c r="E44" s="179">
        <f t="shared" si="8"/>
        <v>385135.37</v>
      </c>
      <c r="F44" s="179">
        <f t="shared" si="8"/>
        <v>391306.76</v>
      </c>
      <c r="G44" s="179">
        <f t="shared" si="8"/>
        <v>391306.76</v>
      </c>
      <c r="H44" s="179">
        <f t="shared" si="8"/>
        <v>391306.76</v>
      </c>
      <c r="I44" s="179">
        <f t="shared" si="8"/>
        <v>275868.53</v>
      </c>
      <c r="J44" s="179">
        <f t="shared" si="8"/>
        <v>264321.17000000004</v>
      </c>
      <c r="K44" s="179">
        <f t="shared" si="8"/>
        <v>264321.17000000004</v>
      </c>
      <c r="L44" s="179">
        <f t="shared" si="8"/>
        <v>391307.03</v>
      </c>
      <c r="M44" s="179">
        <f t="shared" si="8"/>
        <v>385135.37</v>
      </c>
      <c r="N44" s="179">
        <f>((N29+N32+N40+N43-N37-N39)*0.27)+14238</f>
        <v>385149.15</v>
      </c>
      <c r="O44" s="179">
        <f>SUM(C44:N44)</f>
        <v>4292728.8100000005</v>
      </c>
      <c r="P44" s="238"/>
      <c r="Q44" s="238"/>
    </row>
    <row r="45" spans="1:17" ht="15">
      <c r="A45" s="5" t="s">
        <v>213</v>
      </c>
      <c r="B45" s="40" t="s">
        <v>214</v>
      </c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>
        <f t="shared" si="0"/>
        <v>0</v>
      </c>
      <c r="P45" s="238"/>
      <c r="Q45" s="238"/>
    </row>
    <row r="46" spans="1:17" ht="15">
      <c r="A46" s="5" t="s">
        <v>598</v>
      </c>
      <c r="B46" s="40" t="s">
        <v>215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>
        <f t="shared" si="0"/>
        <v>0</v>
      </c>
      <c r="P46" s="238"/>
      <c r="Q46" s="238"/>
    </row>
    <row r="47" spans="1:17" ht="15">
      <c r="A47" s="5" t="s">
        <v>599</v>
      </c>
      <c r="B47" s="40" t="s">
        <v>217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>
        <f aca="true" t="shared" si="9" ref="O47:O110">SUM(C47:N47)</f>
        <v>0</v>
      </c>
      <c r="P47" s="238"/>
      <c r="Q47" s="238"/>
    </row>
    <row r="48" spans="1:17" ht="15">
      <c r="A48" s="5" t="s">
        <v>221</v>
      </c>
      <c r="B48" s="40" t="s">
        <v>222</v>
      </c>
      <c r="C48" s="179">
        <v>66000</v>
      </c>
      <c r="D48" s="179"/>
      <c r="E48" s="179"/>
      <c r="F48" s="179">
        <v>66000</v>
      </c>
      <c r="G48" s="179">
        <v>140000</v>
      </c>
      <c r="H48" s="179"/>
      <c r="I48" s="179">
        <v>66000</v>
      </c>
      <c r="J48" s="179"/>
      <c r="K48" s="179"/>
      <c r="L48" s="179">
        <v>66000</v>
      </c>
      <c r="M48" s="179"/>
      <c r="N48" s="179"/>
      <c r="O48" s="179">
        <f t="shared" si="9"/>
        <v>404000</v>
      </c>
      <c r="P48" s="238"/>
      <c r="Q48" s="238"/>
    </row>
    <row r="49" spans="1:17" ht="15">
      <c r="A49" s="9" t="s">
        <v>511</v>
      </c>
      <c r="B49" s="43" t="s">
        <v>223</v>
      </c>
      <c r="C49" s="179">
        <f>SUM(C44:C48)</f>
        <v>445735.37</v>
      </c>
      <c r="D49" s="179">
        <f aca="true" t="shared" si="10" ref="D49:N49">SUM(D44:D48)</f>
        <v>387835.37000000005</v>
      </c>
      <c r="E49" s="179">
        <f t="shared" si="10"/>
        <v>385135.37</v>
      </c>
      <c r="F49" s="179">
        <f t="shared" si="10"/>
        <v>457306.76</v>
      </c>
      <c r="G49" s="179">
        <f>SUM(G44:G48)</f>
        <v>531306.76</v>
      </c>
      <c r="H49" s="179">
        <f t="shared" si="10"/>
        <v>391306.76</v>
      </c>
      <c r="I49" s="179">
        <f t="shared" si="10"/>
        <v>341868.53</v>
      </c>
      <c r="J49" s="179">
        <f t="shared" si="10"/>
        <v>264321.17000000004</v>
      </c>
      <c r="K49" s="179">
        <f t="shared" si="10"/>
        <v>264321.17000000004</v>
      </c>
      <c r="L49" s="179">
        <f t="shared" si="10"/>
        <v>457307.03</v>
      </c>
      <c r="M49" s="179">
        <f t="shared" si="10"/>
        <v>385135.37</v>
      </c>
      <c r="N49" s="179">
        <f t="shared" si="10"/>
        <v>385149.15</v>
      </c>
      <c r="O49" s="179">
        <f t="shared" si="9"/>
        <v>4696728.8100000005</v>
      </c>
      <c r="P49" s="238"/>
      <c r="Q49" s="238"/>
    </row>
    <row r="50" spans="1:17" ht="15">
      <c r="A50" s="49" t="s">
        <v>512</v>
      </c>
      <c r="B50" s="66" t="s">
        <v>224</v>
      </c>
      <c r="C50" s="179">
        <f>C49+C43+C40+C32+C29</f>
        <v>2083529.37</v>
      </c>
      <c r="D50" s="179">
        <f aca="true" t="shared" si="11" ref="D50:N50">D49+D43+D40+D32+D29</f>
        <v>2055629.37</v>
      </c>
      <c r="E50" s="179">
        <f t="shared" si="11"/>
        <v>2042929.37</v>
      </c>
      <c r="F50" s="179">
        <f t="shared" si="11"/>
        <v>2137957.76</v>
      </c>
      <c r="G50" s="179">
        <f t="shared" si="11"/>
        <v>2211957.76</v>
      </c>
      <c r="H50" s="179">
        <f t="shared" si="11"/>
        <v>2071957.76</v>
      </c>
      <c r="I50" s="179">
        <f t="shared" si="11"/>
        <v>1594970.53</v>
      </c>
      <c r="J50" s="179">
        <f t="shared" si="11"/>
        <v>1474655.17</v>
      </c>
      <c r="K50" s="179">
        <f t="shared" si="11"/>
        <v>1474655.17</v>
      </c>
      <c r="L50" s="179">
        <f t="shared" si="11"/>
        <v>2137959.0300000003</v>
      </c>
      <c r="M50" s="179">
        <f t="shared" si="11"/>
        <v>2042929.37</v>
      </c>
      <c r="N50" s="179">
        <f t="shared" si="11"/>
        <v>2043062.15</v>
      </c>
      <c r="O50" s="179">
        <f t="shared" si="9"/>
        <v>23372192.81</v>
      </c>
      <c r="P50" s="238"/>
      <c r="Q50" s="238"/>
    </row>
    <row r="51" spans="1:17" ht="15">
      <c r="A51" s="17" t="s">
        <v>225</v>
      </c>
      <c r="B51" s="40" t="s">
        <v>226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>
        <f t="shared" si="9"/>
        <v>0</v>
      </c>
      <c r="P51" s="238"/>
      <c r="Q51" s="238"/>
    </row>
    <row r="52" spans="1:17" ht="15">
      <c r="A52" s="17" t="s">
        <v>529</v>
      </c>
      <c r="B52" s="40" t="s">
        <v>227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>
        <f t="shared" si="9"/>
        <v>0</v>
      </c>
      <c r="P52" s="238"/>
      <c r="Q52" s="238"/>
    </row>
    <row r="53" spans="1:17" ht="15">
      <c r="A53" s="22" t="s">
        <v>600</v>
      </c>
      <c r="B53" s="40" t="s">
        <v>228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>
        <f t="shared" si="9"/>
        <v>0</v>
      </c>
      <c r="P53" s="238"/>
      <c r="Q53" s="238"/>
    </row>
    <row r="54" spans="1:17" ht="15">
      <c r="A54" s="22" t="s">
        <v>601</v>
      </c>
      <c r="B54" s="40" t="s">
        <v>229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>
        <f t="shared" si="9"/>
        <v>0</v>
      </c>
      <c r="P54" s="238"/>
      <c r="Q54" s="238"/>
    </row>
    <row r="55" spans="1:17" ht="15">
      <c r="A55" s="22" t="s">
        <v>602</v>
      </c>
      <c r="B55" s="40" t="s">
        <v>230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>
        <f t="shared" si="9"/>
        <v>0</v>
      </c>
      <c r="P55" s="238"/>
      <c r="Q55" s="238"/>
    </row>
    <row r="56" spans="1:17" ht="15">
      <c r="A56" s="17" t="s">
        <v>603</v>
      </c>
      <c r="B56" s="40" t="s">
        <v>231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>
        <f t="shared" si="9"/>
        <v>0</v>
      </c>
      <c r="P56" s="238"/>
      <c r="Q56" s="238"/>
    </row>
    <row r="57" spans="1:17" ht="15">
      <c r="A57" s="17" t="s">
        <v>604</v>
      </c>
      <c r="B57" s="40" t="s">
        <v>232</v>
      </c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>
        <f t="shared" si="9"/>
        <v>0</v>
      </c>
      <c r="P57" s="238"/>
      <c r="Q57" s="238"/>
    </row>
    <row r="58" spans="1:17" ht="15">
      <c r="A58" s="17" t="s">
        <v>605</v>
      </c>
      <c r="B58" s="40" t="s">
        <v>233</v>
      </c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>
        <v>343000</v>
      </c>
      <c r="O58" s="179">
        <f t="shared" si="9"/>
        <v>343000</v>
      </c>
      <c r="P58" s="238"/>
      <c r="Q58" s="238"/>
    </row>
    <row r="59" spans="1:17" ht="15">
      <c r="A59" s="63" t="s">
        <v>562</v>
      </c>
      <c r="B59" s="66" t="s">
        <v>234</v>
      </c>
      <c r="C59" s="179">
        <f>SUM(C51:C58)</f>
        <v>0</v>
      </c>
      <c r="D59" s="179">
        <f aca="true" t="shared" si="12" ref="D59:N59">SUM(D51:D58)</f>
        <v>0</v>
      </c>
      <c r="E59" s="179">
        <f t="shared" si="12"/>
        <v>0</v>
      </c>
      <c r="F59" s="179">
        <f t="shared" si="12"/>
        <v>0</v>
      </c>
      <c r="G59" s="179">
        <f t="shared" si="12"/>
        <v>0</v>
      </c>
      <c r="H59" s="179">
        <f t="shared" si="12"/>
        <v>0</v>
      </c>
      <c r="I59" s="179">
        <f t="shared" si="12"/>
        <v>0</v>
      </c>
      <c r="J59" s="179">
        <f t="shared" si="12"/>
        <v>0</v>
      </c>
      <c r="K59" s="179">
        <f t="shared" si="12"/>
        <v>0</v>
      </c>
      <c r="L59" s="179">
        <f>SUM(L51:L58)</f>
        <v>0</v>
      </c>
      <c r="M59" s="179">
        <f t="shared" si="12"/>
        <v>0</v>
      </c>
      <c r="N59" s="179">
        <f t="shared" si="12"/>
        <v>343000</v>
      </c>
      <c r="O59" s="179">
        <f t="shared" si="9"/>
        <v>343000</v>
      </c>
      <c r="P59" s="238"/>
      <c r="Q59" s="238"/>
    </row>
    <row r="60" spans="1:17" ht="15">
      <c r="A60" s="16" t="s">
        <v>606</v>
      </c>
      <c r="B60" s="40" t="s">
        <v>235</v>
      </c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>
        <f t="shared" si="9"/>
        <v>0</v>
      </c>
      <c r="P60" s="238"/>
      <c r="Q60" s="238"/>
    </row>
    <row r="61" spans="1:17" ht="15">
      <c r="A61" s="16" t="s">
        <v>237</v>
      </c>
      <c r="B61" s="40" t="s">
        <v>238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>
        <f t="shared" si="9"/>
        <v>0</v>
      </c>
      <c r="P61" s="238"/>
      <c r="Q61" s="238"/>
    </row>
    <row r="62" spans="1:17" ht="15">
      <c r="A62" s="16" t="s">
        <v>239</v>
      </c>
      <c r="B62" s="40" t="s">
        <v>240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>
        <f t="shared" si="9"/>
        <v>0</v>
      </c>
      <c r="P62" s="238"/>
      <c r="Q62" s="238"/>
    </row>
    <row r="63" spans="1:17" ht="15">
      <c r="A63" s="16" t="s">
        <v>564</v>
      </c>
      <c r="B63" s="40" t="s">
        <v>241</v>
      </c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>
        <f t="shared" si="9"/>
        <v>0</v>
      </c>
      <c r="P63" s="238"/>
      <c r="Q63" s="238"/>
    </row>
    <row r="64" spans="1:17" ht="15">
      <c r="A64" s="16" t="s">
        <v>607</v>
      </c>
      <c r="B64" s="40" t="s">
        <v>242</v>
      </c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>
        <f t="shared" si="9"/>
        <v>0</v>
      </c>
      <c r="P64" s="238"/>
      <c r="Q64" s="238"/>
    </row>
    <row r="65" spans="1:17" ht="15">
      <c r="A65" s="16" t="s">
        <v>566</v>
      </c>
      <c r="B65" s="40" t="s">
        <v>243</v>
      </c>
      <c r="C65" s="179">
        <v>1819030</v>
      </c>
      <c r="D65" s="179">
        <v>1819030</v>
      </c>
      <c r="E65" s="179">
        <v>1819030</v>
      </c>
      <c r="F65" s="179">
        <v>1819030</v>
      </c>
      <c r="G65" s="179">
        <v>1819030</v>
      </c>
      <c r="H65" s="179">
        <v>1819030</v>
      </c>
      <c r="I65" s="179">
        <v>1819030</v>
      </c>
      <c r="J65" s="179">
        <v>1819030</v>
      </c>
      <c r="K65" s="179">
        <v>1819030</v>
      </c>
      <c r="L65" s="179">
        <v>1819030</v>
      </c>
      <c r="M65" s="179">
        <v>1819030</v>
      </c>
      <c r="N65" s="179">
        <v>1819024</v>
      </c>
      <c r="O65" s="179">
        <f t="shared" si="9"/>
        <v>21828354</v>
      </c>
      <c r="P65" s="238"/>
      <c r="Q65" s="238"/>
    </row>
    <row r="66" spans="1:17" ht="15">
      <c r="A66" s="16" t="s">
        <v>608</v>
      </c>
      <c r="B66" s="40" t="s">
        <v>244</v>
      </c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>
        <f t="shared" si="9"/>
        <v>0</v>
      </c>
      <c r="P66" s="238"/>
      <c r="Q66" s="238"/>
    </row>
    <row r="67" spans="1:17" ht="15">
      <c r="A67" s="16" t="s">
        <v>609</v>
      </c>
      <c r="B67" s="40" t="s">
        <v>246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>
        <f t="shared" si="9"/>
        <v>0</v>
      </c>
      <c r="P67" s="238"/>
      <c r="Q67" s="238"/>
    </row>
    <row r="68" spans="1:17" ht="15">
      <c r="A68" s="16" t="s">
        <v>247</v>
      </c>
      <c r="B68" s="40" t="s">
        <v>248</v>
      </c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>
        <f t="shared" si="9"/>
        <v>0</v>
      </c>
      <c r="P68" s="238"/>
      <c r="Q68" s="238"/>
    </row>
    <row r="69" spans="1:17" ht="15">
      <c r="A69" s="29" t="s">
        <v>249</v>
      </c>
      <c r="B69" s="40" t="s">
        <v>250</v>
      </c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>
        <f t="shared" si="9"/>
        <v>0</v>
      </c>
      <c r="P69" s="238"/>
      <c r="Q69" s="238"/>
    </row>
    <row r="70" spans="1:17" ht="15">
      <c r="A70" s="29" t="s">
        <v>936</v>
      </c>
      <c r="B70" s="40" t="s">
        <v>251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238"/>
      <c r="Q70" s="238"/>
    </row>
    <row r="71" spans="1:17" ht="15">
      <c r="A71" s="16" t="s">
        <v>610</v>
      </c>
      <c r="B71" s="40" t="s">
        <v>252</v>
      </c>
      <c r="C71" s="179"/>
      <c r="D71" s="179"/>
      <c r="E71" s="179"/>
      <c r="F71" s="179">
        <v>1257775</v>
      </c>
      <c r="G71" s="179"/>
      <c r="H71" s="179"/>
      <c r="I71" s="179"/>
      <c r="J71" s="179"/>
      <c r="K71" s="179"/>
      <c r="L71" s="179"/>
      <c r="M71" s="179"/>
      <c r="N71" s="179"/>
      <c r="O71" s="179">
        <f t="shared" si="9"/>
        <v>1257775</v>
      </c>
      <c r="P71" s="238"/>
      <c r="Q71" s="238"/>
    </row>
    <row r="72" spans="1:17" ht="15">
      <c r="A72" s="29" t="s">
        <v>815</v>
      </c>
      <c r="B72" s="40" t="s">
        <v>857</v>
      </c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>
        <f t="shared" si="9"/>
        <v>0</v>
      </c>
      <c r="P72" s="238"/>
      <c r="Q72" s="238"/>
    </row>
    <row r="73" spans="1:17" ht="15">
      <c r="A73" s="29" t="s">
        <v>816</v>
      </c>
      <c r="B73" s="40" t="s">
        <v>857</v>
      </c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>
        <f t="shared" si="9"/>
        <v>0</v>
      </c>
      <c r="P73" s="238"/>
      <c r="Q73" s="238"/>
    </row>
    <row r="74" spans="1:17" ht="15">
      <c r="A74" s="63" t="s">
        <v>570</v>
      </c>
      <c r="B74" s="66" t="s">
        <v>253</v>
      </c>
      <c r="C74" s="179">
        <f>SUM(C60:C73)</f>
        <v>1819030</v>
      </c>
      <c r="D74" s="179">
        <f>SUM(D60:D73)</f>
        <v>1819030</v>
      </c>
      <c r="E74" s="179">
        <f>SUM(E60:E73)</f>
        <v>1819030</v>
      </c>
      <c r="F74" s="179">
        <f aca="true" t="shared" si="13" ref="F74:N74">SUM(F60:F73)</f>
        <v>3076805</v>
      </c>
      <c r="G74" s="179">
        <f t="shared" si="13"/>
        <v>1819030</v>
      </c>
      <c r="H74" s="179">
        <f t="shared" si="13"/>
        <v>1819030</v>
      </c>
      <c r="I74" s="179">
        <f t="shared" si="13"/>
        <v>1819030</v>
      </c>
      <c r="J74" s="179">
        <f t="shared" si="13"/>
        <v>1819030</v>
      </c>
      <c r="K74" s="179">
        <f t="shared" si="13"/>
        <v>1819030</v>
      </c>
      <c r="L74" s="179">
        <f t="shared" si="13"/>
        <v>1819030</v>
      </c>
      <c r="M74" s="179">
        <f t="shared" si="13"/>
        <v>1819030</v>
      </c>
      <c r="N74" s="179">
        <f t="shared" si="13"/>
        <v>1819024</v>
      </c>
      <c r="O74" s="179">
        <f t="shared" si="9"/>
        <v>23086129</v>
      </c>
      <c r="P74" s="238"/>
      <c r="Q74" s="238"/>
    </row>
    <row r="75" spans="1:17" ht="15.75">
      <c r="A75" s="82" t="s">
        <v>93</v>
      </c>
      <c r="B75" s="66"/>
      <c r="C75" s="179">
        <f>C74+C59+C50+C25+C24</f>
        <v>5130458.37</v>
      </c>
      <c r="D75" s="179">
        <f aca="true" t="shared" si="14" ref="D75:N75">D74+D59+D50+D25+D24</f>
        <v>5102558.37</v>
      </c>
      <c r="E75" s="179">
        <f t="shared" si="14"/>
        <v>5089858.37</v>
      </c>
      <c r="F75" s="179">
        <f t="shared" si="14"/>
        <v>6842661.76</v>
      </c>
      <c r="G75" s="179">
        <f t="shared" si="14"/>
        <v>5258886.76</v>
      </c>
      <c r="H75" s="179">
        <f t="shared" si="14"/>
        <v>5118886.76</v>
      </c>
      <c r="I75" s="179">
        <f t="shared" si="14"/>
        <v>4641899.53</v>
      </c>
      <c r="J75" s="179">
        <f t="shared" si="14"/>
        <v>4521584.17</v>
      </c>
      <c r="K75" s="179">
        <f t="shared" si="14"/>
        <v>4545584.17</v>
      </c>
      <c r="L75" s="179">
        <f t="shared" si="14"/>
        <v>5184888.03</v>
      </c>
      <c r="M75" s="179">
        <f t="shared" si="14"/>
        <v>5089858.37</v>
      </c>
      <c r="N75" s="179">
        <f t="shared" si="14"/>
        <v>5433012.15</v>
      </c>
      <c r="O75" s="179">
        <f>SUM(C75:N75)</f>
        <v>61960136.809999995</v>
      </c>
      <c r="P75" s="238"/>
      <c r="Q75" s="238"/>
    </row>
    <row r="76" spans="1:17" ht="15">
      <c r="A76" s="44" t="s">
        <v>254</v>
      </c>
      <c r="B76" s="40" t="s">
        <v>255</v>
      </c>
      <c r="C76" s="179"/>
      <c r="D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>
        <f t="shared" si="9"/>
        <v>0</v>
      </c>
      <c r="P76" s="238"/>
      <c r="Q76" s="238"/>
    </row>
    <row r="77" spans="1:17" ht="15">
      <c r="A77" s="44" t="s">
        <v>611</v>
      </c>
      <c r="B77" s="40" t="s">
        <v>256</v>
      </c>
      <c r="C77" s="179">
        <v>4570894</v>
      </c>
      <c r="D77" s="179">
        <v>4570894</v>
      </c>
      <c r="E77" s="179">
        <v>4570894</v>
      </c>
      <c r="F77" s="179">
        <v>4570894</v>
      </c>
      <c r="G77" s="179">
        <v>4570894</v>
      </c>
      <c r="H77" s="179">
        <v>4570894</v>
      </c>
      <c r="I77" s="179">
        <v>4570894</v>
      </c>
      <c r="J77" s="179">
        <v>4570894</v>
      </c>
      <c r="K77" s="179">
        <v>4570894</v>
      </c>
      <c r="L77" s="179">
        <v>4570894</v>
      </c>
      <c r="M77" s="179">
        <v>4570894</v>
      </c>
      <c r="N77" s="179">
        <v>4570890</v>
      </c>
      <c r="O77" s="179">
        <f>SUM(C77:N77)</f>
        <v>54850724</v>
      </c>
      <c r="P77" s="238"/>
      <c r="Q77" s="238"/>
    </row>
    <row r="78" spans="1:17" ht="15">
      <c r="A78" s="44" t="s">
        <v>258</v>
      </c>
      <c r="B78" s="40" t="s">
        <v>259</v>
      </c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>
        <f t="shared" si="9"/>
        <v>0</v>
      </c>
      <c r="P78" s="238"/>
      <c r="Q78" s="238"/>
    </row>
    <row r="79" spans="1:17" ht="15">
      <c r="A79" s="44" t="s">
        <v>260</v>
      </c>
      <c r="B79" s="40" t="s">
        <v>261</v>
      </c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>
        <f t="shared" si="9"/>
        <v>0</v>
      </c>
      <c r="P79" s="238"/>
      <c r="Q79" s="238"/>
    </row>
    <row r="80" spans="1:17" ht="15">
      <c r="A80" s="6" t="s">
        <v>262</v>
      </c>
      <c r="B80" s="40" t="s">
        <v>263</v>
      </c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>
        <f t="shared" si="9"/>
        <v>0</v>
      </c>
      <c r="P80" s="238"/>
      <c r="Q80" s="238"/>
    </row>
    <row r="81" spans="1:17" ht="15">
      <c r="A81" s="6" t="s">
        <v>264</v>
      </c>
      <c r="B81" s="40" t="s">
        <v>265</v>
      </c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>
        <f t="shared" si="9"/>
        <v>0</v>
      </c>
      <c r="P81" s="238"/>
      <c r="Q81" s="238"/>
    </row>
    <row r="82" spans="1:17" ht="15">
      <c r="A82" s="6" t="s">
        <v>266</v>
      </c>
      <c r="B82" s="40" t="s">
        <v>267</v>
      </c>
      <c r="C82" s="179">
        <v>1234141</v>
      </c>
      <c r="D82" s="179">
        <v>1234141</v>
      </c>
      <c r="E82" s="179">
        <v>1234141</v>
      </c>
      <c r="F82" s="179">
        <v>1234141</v>
      </c>
      <c r="G82" s="179">
        <v>1234141</v>
      </c>
      <c r="H82" s="179">
        <v>1234141</v>
      </c>
      <c r="I82" s="179">
        <v>1234141</v>
      </c>
      <c r="J82" s="179">
        <v>1234141</v>
      </c>
      <c r="K82" s="179">
        <v>1234141</v>
      </c>
      <c r="L82" s="179">
        <v>1234141</v>
      </c>
      <c r="M82" s="179">
        <v>1234141</v>
      </c>
      <c r="N82" s="179">
        <v>1234145</v>
      </c>
      <c r="O82" s="179">
        <f>SUM(C82:N82)</f>
        <v>14809696</v>
      </c>
      <c r="P82" s="238"/>
      <c r="Q82" s="238"/>
    </row>
    <row r="83" spans="1:17" ht="15">
      <c r="A83" s="64" t="s">
        <v>572</v>
      </c>
      <c r="B83" s="66" t="s">
        <v>268</v>
      </c>
      <c r="C83" s="179">
        <f>SUM(C76:C82)</f>
        <v>5805035</v>
      </c>
      <c r="D83" s="179">
        <f aca="true" t="shared" si="15" ref="D83:N83">SUM(D76:D82)</f>
        <v>5805035</v>
      </c>
      <c r="E83" s="179">
        <f t="shared" si="15"/>
        <v>5805035</v>
      </c>
      <c r="F83" s="179">
        <f>SUM(F76:F82)</f>
        <v>5805035</v>
      </c>
      <c r="G83" s="179">
        <f t="shared" si="15"/>
        <v>5805035</v>
      </c>
      <c r="H83" s="179">
        <f t="shared" si="15"/>
        <v>5805035</v>
      </c>
      <c r="I83" s="179">
        <f t="shared" si="15"/>
        <v>5805035</v>
      </c>
      <c r="J83" s="179">
        <f t="shared" si="15"/>
        <v>5805035</v>
      </c>
      <c r="K83" s="179">
        <f t="shared" si="15"/>
        <v>5805035</v>
      </c>
      <c r="L83" s="179">
        <f t="shared" si="15"/>
        <v>5805035</v>
      </c>
      <c r="M83" s="179">
        <f t="shared" si="15"/>
        <v>5805035</v>
      </c>
      <c r="N83" s="179">
        <f t="shared" si="15"/>
        <v>5805035</v>
      </c>
      <c r="O83" s="179">
        <f>SUM(C83:N83)</f>
        <v>69660420</v>
      </c>
      <c r="P83" s="238"/>
      <c r="Q83" s="238"/>
    </row>
    <row r="84" spans="1:17" ht="15">
      <c r="A84" s="17" t="s">
        <v>269</v>
      </c>
      <c r="B84" s="40" t="s">
        <v>270</v>
      </c>
      <c r="C84" s="179"/>
      <c r="D84" s="179"/>
      <c r="E84" s="179"/>
      <c r="F84" s="179">
        <v>4709804</v>
      </c>
      <c r="G84" s="179"/>
      <c r="H84" s="179"/>
      <c r="I84" s="179"/>
      <c r="J84" s="179"/>
      <c r="K84" s="179"/>
      <c r="L84" s="179"/>
      <c r="M84" s="179"/>
      <c r="N84" s="179"/>
      <c r="O84" s="179">
        <f t="shared" si="9"/>
        <v>4709804</v>
      </c>
      <c r="P84" s="238"/>
      <c r="Q84" s="238"/>
    </row>
    <row r="85" spans="1:17" ht="15">
      <c r="A85" s="17" t="s">
        <v>271</v>
      </c>
      <c r="B85" s="40" t="s">
        <v>272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>
        <f t="shared" si="9"/>
        <v>0</v>
      </c>
      <c r="P85" s="238"/>
      <c r="Q85" s="238"/>
    </row>
    <row r="86" spans="1:17" ht="15">
      <c r="A86" s="17" t="s">
        <v>273</v>
      </c>
      <c r="B86" s="40" t="s">
        <v>274</v>
      </c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>
        <f t="shared" si="9"/>
        <v>0</v>
      </c>
      <c r="P86" s="238"/>
      <c r="Q86" s="238"/>
    </row>
    <row r="87" spans="1:17" ht="15">
      <c r="A87" s="17" t="s">
        <v>275</v>
      </c>
      <c r="B87" s="40" t="s">
        <v>276</v>
      </c>
      <c r="C87" s="179"/>
      <c r="D87" s="179"/>
      <c r="E87" s="179"/>
      <c r="F87" s="179">
        <v>1271647</v>
      </c>
      <c r="G87" s="179"/>
      <c r="H87" s="179"/>
      <c r="I87" s="179"/>
      <c r="J87" s="179"/>
      <c r="K87" s="179"/>
      <c r="L87" s="179"/>
      <c r="M87" s="179"/>
      <c r="N87" s="179"/>
      <c r="O87" s="179">
        <f t="shared" si="9"/>
        <v>1271647</v>
      </c>
      <c r="P87" s="238"/>
      <c r="Q87" s="238"/>
    </row>
    <row r="88" spans="1:17" ht="15">
      <c r="A88" s="63" t="s">
        <v>573</v>
      </c>
      <c r="B88" s="66" t="s">
        <v>277</v>
      </c>
      <c r="C88" s="179">
        <f>SUM(C84:C87)</f>
        <v>0</v>
      </c>
      <c r="D88" s="179">
        <f aca="true" t="shared" si="16" ref="D88:N88">SUM(D84:D87)</f>
        <v>0</v>
      </c>
      <c r="E88" s="179">
        <f t="shared" si="16"/>
        <v>0</v>
      </c>
      <c r="F88" s="179">
        <f t="shared" si="16"/>
        <v>5981451</v>
      </c>
      <c r="G88" s="179">
        <f t="shared" si="16"/>
        <v>0</v>
      </c>
      <c r="H88" s="179">
        <f t="shared" si="16"/>
        <v>0</v>
      </c>
      <c r="I88" s="179">
        <f t="shared" si="16"/>
        <v>0</v>
      </c>
      <c r="J88" s="179">
        <f t="shared" si="16"/>
        <v>0</v>
      </c>
      <c r="K88" s="179">
        <f t="shared" si="16"/>
        <v>0</v>
      </c>
      <c r="L88" s="179">
        <f t="shared" si="16"/>
        <v>0</v>
      </c>
      <c r="M88" s="179">
        <f t="shared" si="16"/>
        <v>0</v>
      </c>
      <c r="N88" s="179">
        <f t="shared" si="16"/>
        <v>0</v>
      </c>
      <c r="O88" s="179">
        <f t="shared" si="9"/>
        <v>5981451</v>
      </c>
      <c r="P88" s="238"/>
      <c r="Q88" s="238"/>
    </row>
    <row r="89" spans="1:17" ht="30">
      <c r="A89" s="17" t="s">
        <v>278</v>
      </c>
      <c r="B89" s="40" t="s">
        <v>279</v>
      </c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>
        <f t="shared" si="9"/>
        <v>0</v>
      </c>
      <c r="P89" s="238"/>
      <c r="Q89" s="238"/>
    </row>
    <row r="90" spans="1:17" ht="30">
      <c r="A90" s="17" t="s">
        <v>612</v>
      </c>
      <c r="B90" s="40" t="s">
        <v>280</v>
      </c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>
        <f t="shared" si="9"/>
        <v>0</v>
      </c>
      <c r="P90" s="238"/>
      <c r="Q90" s="238"/>
    </row>
    <row r="91" spans="1:17" ht="30">
      <c r="A91" s="17" t="s">
        <v>613</v>
      </c>
      <c r="B91" s="40" t="s">
        <v>281</v>
      </c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>
        <f t="shared" si="9"/>
        <v>0</v>
      </c>
      <c r="P91" s="238"/>
      <c r="Q91" s="238"/>
    </row>
    <row r="92" spans="1:17" ht="15">
      <c r="A92" s="17" t="s">
        <v>614</v>
      </c>
      <c r="B92" s="40" t="s">
        <v>282</v>
      </c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>
        <f t="shared" si="9"/>
        <v>0</v>
      </c>
      <c r="P92" s="238"/>
      <c r="Q92" s="238"/>
    </row>
    <row r="93" spans="1:17" ht="30">
      <c r="A93" s="17" t="s">
        <v>615</v>
      </c>
      <c r="B93" s="40" t="s">
        <v>283</v>
      </c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>
        <f t="shared" si="9"/>
        <v>0</v>
      </c>
      <c r="P93" s="238"/>
      <c r="Q93" s="238"/>
    </row>
    <row r="94" spans="1:17" ht="30">
      <c r="A94" s="17" t="s">
        <v>616</v>
      </c>
      <c r="B94" s="40" t="s">
        <v>284</v>
      </c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>
        <f t="shared" si="9"/>
        <v>0</v>
      </c>
      <c r="P94" s="238"/>
      <c r="Q94" s="238"/>
    </row>
    <row r="95" spans="1:17" ht="15">
      <c r="A95" s="17" t="s">
        <v>285</v>
      </c>
      <c r="B95" s="40" t="s">
        <v>286</v>
      </c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>
        <f t="shared" si="9"/>
        <v>0</v>
      </c>
      <c r="P95" s="238"/>
      <c r="Q95" s="238"/>
    </row>
    <row r="96" spans="1:17" ht="15">
      <c r="A96" s="17" t="s">
        <v>617</v>
      </c>
      <c r="B96" s="40" t="s">
        <v>875</v>
      </c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>
        <f t="shared" si="9"/>
        <v>0</v>
      </c>
      <c r="P96" s="238"/>
      <c r="Q96" s="238"/>
    </row>
    <row r="97" spans="1:17" ht="15">
      <c r="A97" s="63" t="s">
        <v>574</v>
      </c>
      <c r="B97" s="66" t="s">
        <v>288</v>
      </c>
      <c r="C97" s="179">
        <f>SUM(C89:C96)</f>
        <v>0</v>
      </c>
      <c r="D97" s="179">
        <f aca="true" t="shared" si="17" ref="D97:N97">SUM(D89:D96)</f>
        <v>0</v>
      </c>
      <c r="E97" s="179">
        <f t="shared" si="17"/>
        <v>0</v>
      </c>
      <c r="F97" s="179">
        <f t="shared" si="17"/>
        <v>0</v>
      </c>
      <c r="G97" s="179">
        <f t="shared" si="17"/>
        <v>0</v>
      </c>
      <c r="H97" s="179">
        <f t="shared" si="17"/>
        <v>0</v>
      </c>
      <c r="I97" s="179">
        <f t="shared" si="17"/>
        <v>0</v>
      </c>
      <c r="J97" s="179">
        <f t="shared" si="17"/>
        <v>0</v>
      </c>
      <c r="K97" s="179">
        <f t="shared" si="17"/>
        <v>0</v>
      </c>
      <c r="L97" s="179">
        <f t="shared" si="17"/>
        <v>0</v>
      </c>
      <c r="M97" s="179">
        <f t="shared" si="17"/>
        <v>0</v>
      </c>
      <c r="N97" s="179">
        <f t="shared" si="17"/>
        <v>0</v>
      </c>
      <c r="O97" s="179">
        <f t="shared" si="9"/>
        <v>0</v>
      </c>
      <c r="P97" s="238"/>
      <c r="Q97" s="238"/>
    </row>
    <row r="98" spans="1:17" ht="15.75">
      <c r="A98" s="82" t="s">
        <v>94</v>
      </c>
      <c r="B98" s="66"/>
      <c r="C98" s="179">
        <f>C97+C88+C83</f>
        <v>5805035</v>
      </c>
      <c r="D98" s="179">
        <f>D97+D88+D83</f>
        <v>5805035</v>
      </c>
      <c r="E98" s="179">
        <f>E97+E88+E83</f>
        <v>5805035</v>
      </c>
      <c r="F98" s="179">
        <f aca="true" t="shared" si="18" ref="F98:N98">F97+F88+F83</f>
        <v>11786486</v>
      </c>
      <c r="G98" s="179">
        <f t="shared" si="18"/>
        <v>5805035</v>
      </c>
      <c r="H98" s="179">
        <f t="shared" si="18"/>
        <v>5805035</v>
      </c>
      <c r="I98" s="179">
        <f t="shared" si="18"/>
        <v>5805035</v>
      </c>
      <c r="J98" s="179">
        <f t="shared" si="18"/>
        <v>5805035</v>
      </c>
      <c r="K98" s="179">
        <f t="shared" si="18"/>
        <v>5805035</v>
      </c>
      <c r="L98" s="179">
        <f t="shared" si="18"/>
        <v>5805035</v>
      </c>
      <c r="M98" s="179">
        <f t="shared" si="18"/>
        <v>5805035</v>
      </c>
      <c r="N98" s="179">
        <f t="shared" si="18"/>
        <v>5805035</v>
      </c>
      <c r="O98" s="179">
        <f>SUM(C98:N98)</f>
        <v>75641871</v>
      </c>
      <c r="P98" s="264"/>
      <c r="Q98" s="238"/>
    </row>
    <row r="99" spans="1:17" ht="15.75">
      <c r="A99" s="45" t="s">
        <v>625</v>
      </c>
      <c r="B99" s="46" t="s">
        <v>289</v>
      </c>
      <c r="C99" s="179">
        <f>C98+C75</f>
        <v>10935493.370000001</v>
      </c>
      <c r="D99" s="179">
        <f aca="true" t="shared" si="19" ref="D99:N99">D98+D75</f>
        <v>10907593.370000001</v>
      </c>
      <c r="E99" s="179">
        <f t="shared" si="19"/>
        <v>10894893.370000001</v>
      </c>
      <c r="F99" s="179">
        <f t="shared" si="19"/>
        <v>18629147.759999998</v>
      </c>
      <c r="G99" s="179">
        <f t="shared" si="19"/>
        <v>11063921.76</v>
      </c>
      <c r="H99" s="179">
        <f t="shared" si="19"/>
        <v>10923921.76</v>
      </c>
      <c r="I99" s="179">
        <f t="shared" si="19"/>
        <v>10446934.530000001</v>
      </c>
      <c r="J99" s="179">
        <f t="shared" si="19"/>
        <v>10326619.17</v>
      </c>
      <c r="K99" s="179">
        <f t="shared" si="19"/>
        <v>10350619.17</v>
      </c>
      <c r="L99" s="179">
        <f t="shared" si="19"/>
        <v>10989923.030000001</v>
      </c>
      <c r="M99" s="179">
        <f t="shared" si="19"/>
        <v>10894893.370000001</v>
      </c>
      <c r="N99" s="179">
        <f t="shared" si="19"/>
        <v>11238047.15</v>
      </c>
      <c r="O99" s="179">
        <f>SUM(C99:N99)</f>
        <v>137602007.81</v>
      </c>
      <c r="P99" s="238"/>
      <c r="Q99" s="238"/>
    </row>
    <row r="100" spans="1:17" ht="15">
      <c r="A100" s="17" t="s">
        <v>618</v>
      </c>
      <c r="B100" s="5" t="s">
        <v>290</v>
      </c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>
        <f t="shared" si="9"/>
        <v>0</v>
      </c>
      <c r="P100" s="238"/>
      <c r="Q100" s="238"/>
    </row>
    <row r="101" spans="1:17" ht="15">
      <c r="A101" s="17" t="s">
        <v>293</v>
      </c>
      <c r="B101" s="5" t="s">
        <v>294</v>
      </c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>
        <f t="shared" si="9"/>
        <v>0</v>
      </c>
      <c r="P101" s="238"/>
      <c r="Q101" s="238"/>
    </row>
    <row r="102" spans="1:17" ht="15">
      <c r="A102" s="17" t="s">
        <v>619</v>
      </c>
      <c r="B102" s="5" t="s">
        <v>295</v>
      </c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>
        <f t="shared" si="9"/>
        <v>0</v>
      </c>
      <c r="P102" s="238"/>
      <c r="Q102" s="238"/>
    </row>
    <row r="103" spans="1:17" ht="15">
      <c r="A103" s="20" t="s">
        <v>581</v>
      </c>
      <c r="B103" s="9" t="s">
        <v>297</v>
      </c>
      <c r="C103" s="179">
        <f>SUM(C100:C102)</f>
        <v>0</v>
      </c>
      <c r="D103" s="179">
        <f aca="true" t="shared" si="20" ref="D103:N103">SUM(D100:D102)</f>
        <v>0</v>
      </c>
      <c r="E103" s="179">
        <f t="shared" si="20"/>
        <v>0</v>
      </c>
      <c r="F103" s="179">
        <f t="shared" si="20"/>
        <v>0</v>
      </c>
      <c r="G103" s="179">
        <f t="shared" si="20"/>
        <v>0</v>
      </c>
      <c r="H103" s="179">
        <f t="shared" si="20"/>
        <v>0</v>
      </c>
      <c r="I103" s="179">
        <f t="shared" si="20"/>
        <v>0</v>
      </c>
      <c r="J103" s="179">
        <f t="shared" si="20"/>
        <v>0</v>
      </c>
      <c r="K103" s="179">
        <f t="shared" si="20"/>
        <v>0</v>
      </c>
      <c r="L103" s="179">
        <f t="shared" si="20"/>
        <v>0</v>
      </c>
      <c r="M103" s="179">
        <f t="shared" si="20"/>
        <v>0</v>
      </c>
      <c r="N103" s="179">
        <f t="shared" si="20"/>
        <v>0</v>
      </c>
      <c r="O103" s="179">
        <f t="shared" si="9"/>
        <v>0</v>
      </c>
      <c r="P103" s="238"/>
      <c r="Q103" s="238"/>
    </row>
    <row r="104" spans="1:17" ht="15">
      <c r="A104" s="47" t="s">
        <v>620</v>
      </c>
      <c r="B104" s="5" t="s">
        <v>298</v>
      </c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>
        <f t="shared" si="9"/>
        <v>0</v>
      </c>
      <c r="P104" s="238"/>
      <c r="Q104" s="238"/>
    </row>
    <row r="105" spans="1:17" ht="15">
      <c r="A105" s="47" t="s">
        <v>587</v>
      </c>
      <c r="B105" s="5" t="s">
        <v>301</v>
      </c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>
        <f t="shared" si="9"/>
        <v>0</v>
      </c>
      <c r="P105" s="238"/>
      <c r="Q105" s="238"/>
    </row>
    <row r="106" spans="1:17" ht="15">
      <c r="A106" s="17" t="s">
        <v>302</v>
      </c>
      <c r="B106" s="5" t="s">
        <v>303</v>
      </c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>
        <f t="shared" si="9"/>
        <v>0</v>
      </c>
      <c r="P106" s="238"/>
      <c r="Q106" s="238"/>
    </row>
    <row r="107" spans="1:17" ht="15">
      <c r="A107" s="17" t="s">
        <v>621</v>
      </c>
      <c r="B107" s="5" t="s">
        <v>304</v>
      </c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>
        <f t="shared" si="9"/>
        <v>0</v>
      </c>
      <c r="P107" s="238"/>
      <c r="Q107" s="238"/>
    </row>
    <row r="108" spans="1:17" ht="15">
      <c r="A108" s="18" t="s">
        <v>584</v>
      </c>
      <c r="B108" s="9" t="s">
        <v>305</v>
      </c>
      <c r="C108" s="179">
        <f>SUM(C104:C107)</f>
        <v>0</v>
      </c>
      <c r="D108" s="179">
        <f aca="true" t="shared" si="21" ref="D108:N108">SUM(D104:D107)</f>
        <v>0</v>
      </c>
      <c r="E108" s="179">
        <f t="shared" si="21"/>
        <v>0</v>
      </c>
      <c r="F108" s="179">
        <f t="shared" si="21"/>
        <v>0</v>
      </c>
      <c r="G108" s="179">
        <f t="shared" si="21"/>
        <v>0</v>
      </c>
      <c r="H108" s="179">
        <f t="shared" si="21"/>
        <v>0</v>
      </c>
      <c r="I108" s="179">
        <f t="shared" si="21"/>
        <v>0</v>
      </c>
      <c r="J108" s="179">
        <f t="shared" si="21"/>
        <v>0</v>
      </c>
      <c r="K108" s="179">
        <f t="shared" si="21"/>
        <v>0</v>
      </c>
      <c r="L108" s="179">
        <f t="shared" si="21"/>
        <v>0</v>
      </c>
      <c r="M108" s="179">
        <f t="shared" si="21"/>
        <v>0</v>
      </c>
      <c r="N108" s="179">
        <f t="shared" si="21"/>
        <v>0</v>
      </c>
      <c r="O108" s="179">
        <f t="shared" si="9"/>
        <v>0</v>
      </c>
      <c r="P108" s="238"/>
      <c r="Q108" s="238"/>
    </row>
    <row r="109" spans="1:17" ht="15">
      <c r="A109" s="47" t="s">
        <v>306</v>
      </c>
      <c r="B109" s="5" t="s">
        <v>307</v>
      </c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>
        <f t="shared" si="9"/>
        <v>0</v>
      </c>
      <c r="P109" s="238"/>
      <c r="Q109" s="238"/>
    </row>
    <row r="110" spans="1:17" ht="15">
      <c r="A110" s="47" t="s">
        <v>308</v>
      </c>
      <c r="B110" s="5" t="s">
        <v>309</v>
      </c>
      <c r="C110" s="179">
        <v>1058146</v>
      </c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>
        <f t="shared" si="9"/>
        <v>1058146</v>
      </c>
      <c r="P110" s="238"/>
      <c r="Q110" s="238"/>
    </row>
    <row r="111" spans="1:17" ht="15">
      <c r="A111" s="18" t="s">
        <v>310</v>
      </c>
      <c r="B111" s="9" t="s">
        <v>311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>
        <f aca="true" t="shared" si="22" ref="O111:O174">SUM(C111:N111)</f>
        <v>0</v>
      </c>
      <c r="P111" s="238"/>
      <c r="Q111" s="238"/>
    </row>
    <row r="112" spans="1:17" ht="15">
      <c r="A112" s="47" t="s">
        <v>312</v>
      </c>
      <c r="B112" s="5" t="s">
        <v>313</v>
      </c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>
        <f t="shared" si="22"/>
        <v>0</v>
      </c>
      <c r="P112" s="238"/>
      <c r="Q112" s="238"/>
    </row>
    <row r="113" spans="1:17" ht="15">
      <c r="A113" s="47" t="s">
        <v>314</v>
      </c>
      <c r="B113" s="5" t="s">
        <v>315</v>
      </c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>
        <f t="shared" si="22"/>
        <v>0</v>
      </c>
      <c r="P113" s="238"/>
      <c r="Q113" s="238"/>
    </row>
    <row r="114" spans="1:17" ht="15">
      <c r="A114" s="47" t="s">
        <v>316</v>
      </c>
      <c r="B114" s="5" t="s">
        <v>317</v>
      </c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>
        <f t="shared" si="22"/>
        <v>0</v>
      </c>
      <c r="P114" s="238"/>
      <c r="Q114" s="238"/>
    </row>
    <row r="115" spans="1:17" ht="15">
      <c r="A115" s="48" t="s">
        <v>585</v>
      </c>
      <c r="B115" s="49" t="s">
        <v>318</v>
      </c>
      <c r="C115" s="179">
        <f>C103+C108+C109+C110+C111+C112+C113+C114</f>
        <v>1058146</v>
      </c>
      <c r="D115" s="179">
        <f aca="true" t="shared" si="23" ref="D115:N115">D103+D108+D109+D110+D111+D112+D113+D114</f>
        <v>0</v>
      </c>
      <c r="E115" s="179">
        <f t="shared" si="23"/>
        <v>0</v>
      </c>
      <c r="F115" s="179">
        <f t="shared" si="23"/>
        <v>0</v>
      </c>
      <c r="G115" s="179">
        <f t="shared" si="23"/>
        <v>0</v>
      </c>
      <c r="H115" s="179">
        <f t="shared" si="23"/>
        <v>0</v>
      </c>
      <c r="I115" s="179">
        <f t="shared" si="23"/>
        <v>0</v>
      </c>
      <c r="J115" s="179">
        <f t="shared" si="23"/>
        <v>0</v>
      </c>
      <c r="K115" s="179">
        <f t="shared" si="23"/>
        <v>0</v>
      </c>
      <c r="L115" s="179">
        <f t="shared" si="23"/>
        <v>0</v>
      </c>
      <c r="M115" s="179">
        <f t="shared" si="23"/>
        <v>0</v>
      </c>
      <c r="N115" s="179">
        <f t="shared" si="23"/>
        <v>0</v>
      </c>
      <c r="O115" s="179">
        <f t="shared" si="22"/>
        <v>1058146</v>
      </c>
      <c r="P115" s="238"/>
      <c r="Q115" s="238"/>
    </row>
    <row r="116" spans="1:17" ht="15">
      <c r="A116" s="47" t="s">
        <v>319</v>
      </c>
      <c r="B116" s="5" t="s">
        <v>320</v>
      </c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>
        <f t="shared" si="22"/>
        <v>0</v>
      </c>
      <c r="P116" s="238"/>
      <c r="Q116" s="238"/>
    </row>
    <row r="117" spans="1:17" ht="15">
      <c r="A117" s="17" t="s">
        <v>321</v>
      </c>
      <c r="B117" s="5" t="s">
        <v>322</v>
      </c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>
        <f t="shared" si="22"/>
        <v>0</v>
      </c>
      <c r="P117" s="238"/>
      <c r="Q117" s="238"/>
    </row>
    <row r="118" spans="1:17" ht="15">
      <c r="A118" s="47" t="s">
        <v>622</v>
      </c>
      <c r="B118" s="5" t="s">
        <v>323</v>
      </c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>
        <f t="shared" si="22"/>
        <v>0</v>
      </c>
      <c r="P118" s="238"/>
      <c r="Q118" s="238"/>
    </row>
    <row r="119" spans="1:17" ht="15">
      <c r="A119" s="47" t="s">
        <v>590</v>
      </c>
      <c r="B119" s="5" t="s">
        <v>324</v>
      </c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>
        <f t="shared" si="22"/>
        <v>0</v>
      </c>
      <c r="P119" s="238"/>
      <c r="Q119" s="238"/>
    </row>
    <row r="120" spans="1:17" ht="15">
      <c r="A120" s="48" t="s">
        <v>591</v>
      </c>
      <c r="B120" s="49" t="s">
        <v>328</v>
      </c>
      <c r="C120" s="179">
        <f>SUM(C116:C119)</f>
        <v>0</v>
      </c>
      <c r="D120" s="179">
        <f aca="true" t="shared" si="24" ref="D120:N120">SUM(D116:D119)</f>
        <v>0</v>
      </c>
      <c r="E120" s="179">
        <f t="shared" si="24"/>
        <v>0</v>
      </c>
      <c r="F120" s="179">
        <f t="shared" si="24"/>
        <v>0</v>
      </c>
      <c r="G120" s="179">
        <f t="shared" si="24"/>
        <v>0</v>
      </c>
      <c r="H120" s="179">
        <f t="shared" si="24"/>
        <v>0</v>
      </c>
      <c r="I120" s="179">
        <f t="shared" si="24"/>
        <v>0</v>
      </c>
      <c r="J120" s="179">
        <f t="shared" si="24"/>
        <v>0</v>
      </c>
      <c r="K120" s="179">
        <f t="shared" si="24"/>
        <v>0</v>
      </c>
      <c r="L120" s="179">
        <f t="shared" si="24"/>
        <v>0</v>
      </c>
      <c r="M120" s="179">
        <f t="shared" si="24"/>
        <v>0</v>
      </c>
      <c r="N120" s="179">
        <f t="shared" si="24"/>
        <v>0</v>
      </c>
      <c r="O120" s="179">
        <f t="shared" si="22"/>
        <v>0</v>
      </c>
      <c r="P120" s="238"/>
      <c r="Q120" s="238"/>
    </row>
    <row r="121" spans="1:17" ht="15">
      <c r="A121" s="17" t="s">
        <v>329</v>
      </c>
      <c r="B121" s="5" t="s">
        <v>330</v>
      </c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>
        <f t="shared" si="22"/>
        <v>0</v>
      </c>
      <c r="P121" s="238"/>
      <c r="Q121" s="238"/>
    </row>
    <row r="122" spans="1:17" ht="15.75">
      <c r="A122" s="50" t="s">
        <v>626</v>
      </c>
      <c r="B122" s="51" t="s">
        <v>331</v>
      </c>
      <c r="C122" s="179">
        <f>C120+C115</f>
        <v>1058146</v>
      </c>
      <c r="D122" s="179">
        <f aca="true" t="shared" si="25" ref="D122:N122">D120+D115</f>
        <v>0</v>
      </c>
      <c r="E122" s="179">
        <f t="shared" si="25"/>
        <v>0</v>
      </c>
      <c r="F122" s="179">
        <f t="shared" si="25"/>
        <v>0</v>
      </c>
      <c r="G122" s="179">
        <f t="shared" si="25"/>
        <v>0</v>
      </c>
      <c r="H122" s="179">
        <f t="shared" si="25"/>
        <v>0</v>
      </c>
      <c r="I122" s="179">
        <f t="shared" si="25"/>
        <v>0</v>
      </c>
      <c r="J122" s="179">
        <f t="shared" si="25"/>
        <v>0</v>
      </c>
      <c r="K122" s="179">
        <f t="shared" si="25"/>
        <v>0</v>
      </c>
      <c r="L122" s="179">
        <f t="shared" si="25"/>
        <v>0</v>
      </c>
      <c r="M122" s="179">
        <f t="shared" si="25"/>
        <v>0</v>
      </c>
      <c r="N122" s="179">
        <f t="shared" si="25"/>
        <v>0</v>
      </c>
      <c r="O122" s="179">
        <f t="shared" si="22"/>
        <v>1058146</v>
      </c>
      <c r="P122" s="238"/>
      <c r="Q122" s="238"/>
    </row>
    <row r="123" spans="1:17" ht="15.75">
      <c r="A123" s="265" t="s">
        <v>663</v>
      </c>
      <c r="B123" s="56"/>
      <c r="C123" s="179">
        <f>C122+C99</f>
        <v>11993639.370000001</v>
      </c>
      <c r="D123" s="179">
        <f aca="true" t="shared" si="26" ref="D123:M123">D122+D99</f>
        <v>10907593.370000001</v>
      </c>
      <c r="E123" s="179">
        <f t="shared" si="26"/>
        <v>10894893.370000001</v>
      </c>
      <c r="F123" s="179">
        <f t="shared" si="26"/>
        <v>18629147.759999998</v>
      </c>
      <c r="G123" s="179">
        <f t="shared" si="26"/>
        <v>11063921.76</v>
      </c>
      <c r="H123" s="179">
        <f t="shared" si="26"/>
        <v>10923921.76</v>
      </c>
      <c r="I123" s="179">
        <f t="shared" si="26"/>
        <v>10446934.530000001</v>
      </c>
      <c r="J123" s="179">
        <f t="shared" si="26"/>
        <v>10326619.17</v>
      </c>
      <c r="K123" s="179">
        <f t="shared" si="26"/>
        <v>10350619.17</v>
      </c>
      <c r="L123" s="179">
        <f t="shared" si="26"/>
        <v>10989923.030000001</v>
      </c>
      <c r="M123" s="179">
        <f t="shared" si="26"/>
        <v>10894893.370000001</v>
      </c>
      <c r="N123" s="179">
        <f>N122+N99</f>
        <v>11238047.15</v>
      </c>
      <c r="O123" s="179">
        <f>SUM(C123:N123)</f>
        <v>138660153.81</v>
      </c>
      <c r="P123" s="238"/>
      <c r="Q123" s="238"/>
    </row>
    <row r="124" spans="1:17" ht="25.5">
      <c r="A124" s="2" t="s">
        <v>141</v>
      </c>
      <c r="B124" s="3" t="s">
        <v>656</v>
      </c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>
        <f t="shared" si="22"/>
        <v>0</v>
      </c>
      <c r="P124" s="238"/>
      <c r="Q124" s="238"/>
    </row>
    <row r="125" spans="1:17" ht="15">
      <c r="A125" s="41" t="s">
        <v>332</v>
      </c>
      <c r="B125" s="6" t="s">
        <v>333</v>
      </c>
      <c r="C125" s="179">
        <v>1411569</v>
      </c>
      <c r="D125" s="179">
        <v>1411569</v>
      </c>
      <c r="E125" s="179">
        <v>1411569</v>
      </c>
      <c r="F125" s="179">
        <v>1411569</v>
      </c>
      <c r="G125" s="179">
        <v>1411569</v>
      </c>
      <c r="H125" s="179">
        <v>1411569</v>
      </c>
      <c r="I125" s="179">
        <v>1411569</v>
      </c>
      <c r="J125" s="179">
        <v>1411569</v>
      </c>
      <c r="K125" s="179">
        <v>1411569</v>
      </c>
      <c r="L125" s="179">
        <v>1411569</v>
      </c>
      <c r="M125" s="179">
        <v>1411569</v>
      </c>
      <c r="N125" s="179">
        <v>1411564</v>
      </c>
      <c r="O125" s="179">
        <f t="shared" si="22"/>
        <v>16938823</v>
      </c>
      <c r="P125" s="238"/>
      <c r="Q125" s="238"/>
    </row>
    <row r="126" spans="1:17" ht="15">
      <c r="A126" s="5" t="s">
        <v>334</v>
      </c>
      <c r="B126" s="6" t="s">
        <v>335</v>
      </c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>
        <f t="shared" si="22"/>
        <v>0</v>
      </c>
      <c r="P126" s="238"/>
      <c r="Q126" s="238"/>
    </row>
    <row r="127" spans="1:17" ht="15">
      <c r="A127" s="5" t="s">
        <v>336</v>
      </c>
      <c r="B127" s="6" t="s">
        <v>337</v>
      </c>
      <c r="C127" s="179">
        <v>642902</v>
      </c>
      <c r="D127" s="179">
        <v>642902</v>
      </c>
      <c r="E127" s="179">
        <v>642902</v>
      </c>
      <c r="F127" s="179">
        <v>642902</v>
      </c>
      <c r="G127" s="179">
        <v>642902</v>
      </c>
      <c r="H127" s="179">
        <v>642902</v>
      </c>
      <c r="I127" s="179">
        <v>642902</v>
      </c>
      <c r="J127" s="179">
        <v>642902</v>
      </c>
      <c r="K127" s="179">
        <v>642902</v>
      </c>
      <c r="L127" s="179">
        <v>642902</v>
      </c>
      <c r="M127" s="179">
        <v>642902</v>
      </c>
      <c r="N127" s="179">
        <v>642898</v>
      </c>
      <c r="O127" s="179">
        <f t="shared" si="22"/>
        <v>7714820</v>
      </c>
      <c r="P127" s="238"/>
      <c r="Q127" s="238"/>
    </row>
    <row r="128" spans="1:17" ht="15">
      <c r="A128" s="5" t="s">
        <v>338</v>
      </c>
      <c r="B128" s="6" t="s">
        <v>339</v>
      </c>
      <c r="C128" s="179">
        <v>150000</v>
      </c>
      <c r="D128" s="179">
        <v>150000</v>
      </c>
      <c r="E128" s="179">
        <v>150000</v>
      </c>
      <c r="F128" s="179">
        <v>150000</v>
      </c>
      <c r="G128" s="179">
        <v>150000</v>
      </c>
      <c r="H128" s="179">
        <v>150000</v>
      </c>
      <c r="I128" s="179">
        <v>150000</v>
      </c>
      <c r="J128" s="179">
        <v>150000</v>
      </c>
      <c r="K128" s="179">
        <v>150000</v>
      </c>
      <c r="L128" s="179">
        <v>150000</v>
      </c>
      <c r="M128" s="179">
        <v>150000</v>
      </c>
      <c r="N128" s="179">
        <v>150000</v>
      </c>
      <c r="O128" s="179">
        <f t="shared" si="22"/>
        <v>1800000</v>
      </c>
      <c r="P128" s="238"/>
      <c r="Q128" s="238"/>
    </row>
    <row r="129" spans="1:17" ht="15">
      <c r="A129" s="5" t="s">
        <v>340</v>
      </c>
      <c r="B129" s="6" t="s">
        <v>341</v>
      </c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>
        <f>SUM(C129:N129)</f>
        <v>0</v>
      </c>
      <c r="P129" s="238"/>
      <c r="Q129" s="238"/>
    </row>
    <row r="130" spans="1:17" ht="15">
      <c r="A130" s="5" t="s">
        <v>342</v>
      </c>
      <c r="B130" s="6" t="s">
        <v>343</v>
      </c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>
        <f t="shared" si="22"/>
        <v>0</v>
      </c>
      <c r="P130" s="238"/>
      <c r="Q130" s="238"/>
    </row>
    <row r="131" spans="1:17" ht="15">
      <c r="A131" s="9" t="s">
        <v>666</v>
      </c>
      <c r="B131" s="10" t="s">
        <v>344</v>
      </c>
      <c r="C131" s="179">
        <f>SUM(C125:C130)</f>
        <v>2204471</v>
      </c>
      <c r="D131" s="179">
        <f aca="true" t="shared" si="27" ref="D131:N131">SUM(D125:D130)</f>
        <v>2204471</v>
      </c>
      <c r="E131" s="179">
        <f t="shared" si="27"/>
        <v>2204471</v>
      </c>
      <c r="F131" s="179">
        <f t="shared" si="27"/>
        <v>2204471</v>
      </c>
      <c r="G131" s="179">
        <f t="shared" si="27"/>
        <v>2204471</v>
      </c>
      <c r="H131" s="179">
        <f t="shared" si="27"/>
        <v>2204471</v>
      </c>
      <c r="I131" s="179">
        <f t="shared" si="27"/>
        <v>2204471</v>
      </c>
      <c r="J131" s="179">
        <f t="shared" si="27"/>
        <v>2204471</v>
      </c>
      <c r="K131" s="179">
        <f t="shared" si="27"/>
        <v>2204471</v>
      </c>
      <c r="L131" s="179">
        <f t="shared" si="27"/>
        <v>2204471</v>
      </c>
      <c r="M131" s="179">
        <f t="shared" si="27"/>
        <v>2204471</v>
      </c>
      <c r="N131" s="179">
        <f t="shared" si="27"/>
        <v>2204462</v>
      </c>
      <c r="O131" s="179">
        <f t="shared" si="22"/>
        <v>26453643</v>
      </c>
      <c r="P131" s="238"/>
      <c r="Q131" s="238"/>
    </row>
    <row r="132" spans="1:17" ht="15">
      <c r="A132" s="5" t="s">
        <v>345</v>
      </c>
      <c r="B132" s="6" t="s">
        <v>346</v>
      </c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>
        <f t="shared" si="22"/>
        <v>0</v>
      </c>
      <c r="P132" s="238"/>
      <c r="Q132" s="238"/>
    </row>
    <row r="133" spans="1:17" ht="30">
      <c r="A133" s="5" t="s">
        <v>347</v>
      </c>
      <c r="B133" s="6" t="s">
        <v>348</v>
      </c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>
        <f t="shared" si="22"/>
        <v>0</v>
      </c>
      <c r="P133" s="238"/>
      <c r="Q133" s="238"/>
    </row>
    <row r="134" spans="1:17" ht="30">
      <c r="A134" s="5" t="s">
        <v>627</v>
      </c>
      <c r="B134" s="6" t="s">
        <v>349</v>
      </c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>
        <f t="shared" si="22"/>
        <v>0</v>
      </c>
      <c r="P134" s="238"/>
      <c r="Q134" s="238"/>
    </row>
    <row r="135" spans="1:17" ht="30">
      <c r="A135" s="5" t="s">
        <v>628</v>
      </c>
      <c r="B135" s="6" t="s">
        <v>350</v>
      </c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>
        <f t="shared" si="22"/>
        <v>0</v>
      </c>
      <c r="P135" s="238"/>
      <c r="Q135" s="238"/>
    </row>
    <row r="136" spans="1:17" ht="15">
      <c r="A136" s="5" t="s">
        <v>629</v>
      </c>
      <c r="B136" s="6" t="s">
        <v>351</v>
      </c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>
        <f t="shared" si="22"/>
        <v>0</v>
      </c>
      <c r="P136" s="238"/>
      <c r="Q136" s="238"/>
    </row>
    <row r="137" spans="1:17" ht="15">
      <c r="A137" s="49" t="s">
        <v>667</v>
      </c>
      <c r="B137" s="64" t="s">
        <v>352</v>
      </c>
      <c r="C137" s="179">
        <f>C131+C132+C133+C134+C135+C136</f>
        <v>2204471</v>
      </c>
      <c r="D137" s="179">
        <f aca="true" t="shared" si="28" ref="D137:N137">D131+D132+D133+D134+D135+D136</f>
        <v>2204471</v>
      </c>
      <c r="E137" s="179">
        <f t="shared" si="28"/>
        <v>2204471</v>
      </c>
      <c r="F137" s="179">
        <f t="shared" si="28"/>
        <v>2204471</v>
      </c>
      <c r="G137" s="179">
        <f t="shared" si="28"/>
        <v>2204471</v>
      </c>
      <c r="H137" s="179">
        <f t="shared" si="28"/>
        <v>2204471</v>
      </c>
      <c r="I137" s="179">
        <f t="shared" si="28"/>
        <v>2204471</v>
      </c>
      <c r="J137" s="179">
        <f t="shared" si="28"/>
        <v>2204471</v>
      </c>
      <c r="K137" s="179">
        <f t="shared" si="28"/>
        <v>2204471</v>
      </c>
      <c r="L137" s="179">
        <f t="shared" si="28"/>
        <v>2204471</v>
      </c>
      <c r="M137" s="179">
        <f t="shared" si="28"/>
        <v>2204471</v>
      </c>
      <c r="N137" s="179">
        <f t="shared" si="28"/>
        <v>2204462</v>
      </c>
      <c r="O137" s="179">
        <f t="shared" si="22"/>
        <v>26453643</v>
      </c>
      <c r="P137" s="238"/>
      <c r="Q137" s="238"/>
    </row>
    <row r="138" spans="1:17" ht="15">
      <c r="A138" s="5" t="s">
        <v>633</v>
      </c>
      <c r="B138" s="6" t="s">
        <v>361</v>
      </c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>
        <f t="shared" si="22"/>
        <v>0</v>
      </c>
      <c r="P138" s="238"/>
      <c r="Q138" s="238"/>
    </row>
    <row r="139" spans="1:17" ht="15">
      <c r="A139" s="5" t="s">
        <v>634</v>
      </c>
      <c r="B139" s="6" t="s">
        <v>365</v>
      </c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>
        <f t="shared" si="22"/>
        <v>0</v>
      </c>
      <c r="P139" s="238"/>
      <c r="Q139" s="238"/>
    </row>
    <row r="140" spans="1:17" ht="15">
      <c r="A140" s="9" t="s">
        <v>669</v>
      </c>
      <c r="B140" s="10" t="s">
        <v>366</v>
      </c>
      <c r="C140" s="179">
        <f>SUM(C138:C139)</f>
        <v>0</v>
      </c>
      <c r="D140" s="179">
        <f aca="true" t="shared" si="29" ref="D140:N140">SUM(D138:D139)</f>
        <v>0</v>
      </c>
      <c r="E140" s="179">
        <f t="shared" si="29"/>
        <v>0</v>
      </c>
      <c r="F140" s="179">
        <f t="shared" si="29"/>
        <v>0</v>
      </c>
      <c r="G140" s="179">
        <f t="shared" si="29"/>
        <v>0</v>
      </c>
      <c r="H140" s="179">
        <f t="shared" si="29"/>
        <v>0</v>
      </c>
      <c r="I140" s="179">
        <f t="shared" si="29"/>
        <v>0</v>
      </c>
      <c r="J140" s="179">
        <f t="shared" si="29"/>
        <v>0</v>
      </c>
      <c r="K140" s="179">
        <f t="shared" si="29"/>
        <v>0</v>
      </c>
      <c r="L140" s="179">
        <f t="shared" si="29"/>
        <v>0</v>
      </c>
      <c r="M140" s="179">
        <f t="shared" si="29"/>
        <v>0</v>
      </c>
      <c r="N140" s="179">
        <f t="shared" si="29"/>
        <v>0</v>
      </c>
      <c r="O140" s="179">
        <f t="shared" si="22"/>
        <v>0</v>
      </c>
      <c r="P140" s="238"/>
      <c r="Q140" s="238"/>
    </row>
    <row r="141" spans="1:17" ht="15">
      <c r="A141" s="5" t="s">
        <v>635</v>
      </c>
      <c r="B141" s="6" t="s">
        <v>367</v>
      </c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>
        <f t="shared" si="22"/>
        <v>0</v>
      </c>
      <c r="P141" s="238"/>
      <c r="Q141" s="238"/>
    </row>
    <row r="142" spans="1:17" ht="15">
      <c r="A142" s="5" t="s">
        <v>636</v>
      </c>
      <c r="B142" s="6" t="s">
        <v>368</v>
      </c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>
        <f t="shared" si="22"/>
        <v>0</v>
      </c>
      <c r="P142" s="238"/>
      <c r="Q142" s="238"/>
    </row>
    <row r="143" spans="1:17" ht="15">
      <c r="A143" s="5" t="s">
        <v>637</v>
      </c>
      <c r="B143" s="6" t="s">
        <v>369</v>
      </c>
      <c r="C143" s="179"/>
      <c r="D143" s="179"/>
      <c r="E143" s="179">
        <v>691000</v>
      </c>
      <c r="F143" s="179"/>
      <c r="G143" s="179"/>
      <c r="H143" s="179"/>
      <c r="I143" s="179"/>
      <c r="J143" s="179"/>
      <c r="K143" s="179">
        <v>691000</v>
      </c>
      <c r="L143" s="179"/>
      <c r="M143" s="179"/>
      <c r="N143" s="179"/>
      <c r="O143" s="179">
        <f t="shared" si="22"/>
        <v>1382000</v>
      </c>
      <c r="P143" s="238"/>
      <c r="Q143" s="238"/>
    </row>
    <row r="144" spans="1:17" ht="15">
      <c r="A144" s="5" t="s">
        <v>638</v>
      </c>
      <c r="B144" s="6" t="s">
        <v>370</v>
      </c>
      <c r="C144" s="179"/>
      <c r="D144" s="179"/>
      <c r="E144" s="179">
        <v>2250000</v>
      </c>
      <c r="F144" s="179"/>
      <c r="G144" s="179"/>
      <c r="H144" s="179"/>
      <c r="I144" s="179"/>
      <c r="J144" s="179"/>
      <c r="K144" s="179">
        <v>2250000</v>
      </c>
      <c r="L144" s="179"/>
      <c r="M144" s="179"/>
      <c r="N144" s="179"/>
      <c r="O144" s="179">
        <f t="shared" si="22"/>
        <v>4500000</v>
      </c>
      <c r="P144" s="238"/>
      <c r="Q144" s="238"/>
    </row>
    <row r="145" spans="1:17" ht="15">
      <c r="A145" s="5" t="s">
        <v>639</v>
      </c>
      <c r="B145" s="6" t="s">
        <v>373</v>
      </c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>
        <f t="shared" si="22"/>
        <v>0</v>
      </c>
      <c r="P145" s="238"/>
      <c r="Q145" s="238"/>
    </row>
    <row r="146" spans="1:17" ht="15">
      <c r="A146" s="5" t="s">
        <v>374</v>
      </c>
      <c r="B146" s="6" t="s">
        <v>375</v>
      </c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>
        <f t="shared" si="22"/>
        <v>0</v>
      </c>
      <c r="P146" s="238"/>
      <c r="Q146" s="238"/>
    </row>
    <row r="147" spans="1:17" ht="15">
      <c r="A147" s="5" t="s">
        <v>640</v>
      </c>
      <c r="B147" s="6" t="s">
        <v>376</v>
      </c>
      <c r="C147" s="179"/>
      <c r="D147" s="179"/>
      <c r="E147" s="179">
        <v>1137500</v>
      </c>
      <c r="F147" s="179"/>
      <c r="G147" s="179"/>
      <c r="H147" s="179"/>
      <c r="I147" s="179"/>
      <c r="J147" s="179"/>
      <c r="K147" s="179">
        <v>1137500</v>
      </c>
      <c r="L147" s="179"/>
      <c r="M147" s="179"/>
      <c r="N147" s="179"/>
      <c r="O147" s="179">
        <f t="shared" si="22"/>
        <v>2275000</v>
      </c>
      <c r="P147" s="238"/>
      <c r="Q147" s="238"/>
    </row>
    <row r="148" spans="1:17" ht="15">
      <c r="A148" s="5" t="s">
        <v>641</v>
      </c>
      <c r="B148" s="6" t="s">
        <v>381</v>
      </c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>
        <f t="shared" si="22"/>
        <v>0</v>
      </c>
      <c r="P148" s="238"/>
      <c r="Q148" s="238"/>
    </row>
    <row r="149" spans="1:17" ht="15">
      <c r="A149" s="9" t="s">
        <v>670</v>
      </c>
      <c r="B149" s="10" t="s">
        <v>397</v>
      </c>
      <c r="C149" s="179">
        <f>SUM(C144:C148)</f>
        <v>0</v>
      </c>
      <c r="D149" s="179">
        <f aca="true" t="shared" si="30" ref="D149:N149">SUM(D144:D148)</f>
        <v>0</v>
      </c>
      <c r="E149" s="179">
        <f t="shared" si="30"/>
        <v>3387500</v>
      </c>
      <c r="F149" s="179">
        <f t="shared" si="30"/>
        <v>0</v>
      </c>
      <c r="G149" s="179">
        <f t="shared" si="30"/>
        <v>0</v>
      </c>
      <c r="H149" s="179">
        <f t="shared" si="30"/>
        <v>0</v>
      </c>
      <c r="I149" s="179">
        <f t="shared" si="30"/>
        <v>0</v>
      </c>
      <c r="J149" s="179">
        <f t="shared" si="30"/>
        <v>0</v>
      </c>
      <c r="K149" s="179">
        <f t="shared" si="30"/>
        <v>3387500</v>
      </c>
      <c r="L149" s="179">
        <f t="shared" si="30"/>
        <v>0</v>
      </c>
      <c r="M149" s="179">
        <f t="shared" si="30"/>
        <v>0</v>
      </c>
      <c r="N149" s="179">
        <f t="shared" si="30"/>
        <v>0</v>
      </c>
      <c r="O149" s="179">
        <f t="shared" si="22"/>
        <v>6775000</v>
      </c>
      <c r="P149" s="238"/>
      <c r="Q149" s="238"/>
    </row>
    <row r="150" spans="1:17" ht="15">
      <c r="A150" s="5" t="s">
        <v>642</v>
      </c>
      <c r="B150" s="6" t="s">
        <v>398</v>
      </c>
      <c r="C150" s="179"/>
      <c r="D150" s="179"/>
      <c r="E150" s="179">
        <v>351250</v>
      </c>
      <c r="F150" s="179"/>
      <c r="G150" s="179"/>
      <c r="H150" s="179"/>
      <c r="I150" s="179"/>
      <c r="J150" s="179"/>
      <c r="K150" s="179">
        <v>351250</v>
      </c>
      <c r="L150" s="179"/>
      <c r="M150" s="179"/>
      <c r="N150" s="179"/>
      <c r="O150" s="179">
        <f t="shared" si="22"/>
        <v>702500</v>
      </c>
      <c r="P150" s="238"/>
      <c r="Q150" s="238"/>
    </row>
    <row r="151" spans="1:17" ht="15">
      <c r="A151" s="49" t="s">
        <v>671</v>
      </c>
      <c r="B151" s="64" t="s">
        <v>399</v>
      </c>
      <c r="C151" s="179">
        <f>C150+C149+C143+C142+C141+C140</f>
        <v>0</v>
      </c>
      <c r="D151" s="179">
        <f aca="true" t="shared" si="31" ref="D151:N151">D150+D149+D143+D142+D141+D140</f>
        <v>0</v>
      </c>
      <c r="E151" s="179">
        <f t="shared" si="31"/>
        <v>4429750</v>
      </c>
      <c r="F151" s="179">
        <f t="shared" si="31"/>
        <v>0</v>
      </c>
      <c r="G151" s="179">
        <f t="shared" si="31"/>
        <v>0</v>
      </c>
      <c r="H151" s="179">
        <f t="shared" si="31"/>
        <v>0</v>
      </c>
      <c r="I151" s="179">
        <f t="shared" si="31"/>
        <v>0</v>
      </c>
      <c r="J151" s="179">
        <f t="shared" si="31"/>
        <v>0</v>
      </c>
      <c r="K151" s="179">
        <f t="shared" si="31"/>
        <v>4429750</v>
      </c>
      <c r="L151" s="179">
        <f t="shared" si="31"/>
        <v>0</v>
      </c>
      <c r="M151" s="179">
        <f t="shared" si="31"/>
        <v>0</v>
      </c>
      <c r="N151" s="179">
        <f t="shared" si="31"/>
        <v>0</v>
      </c>
      <c r="O151" s="179">
        <f t="shared" si="22"/>
        <v>8859500</v>
      </c>
      <c r="P151" s="238"/>
      <c r="Q151" s="238"/>
    </row>
    <row r="152" spans="1:17" ht="15">
      <c r="A152" s="17" t="s">
        <v>400</v>
      </c>
      <c r="B152" s="6" t="s">
        <v>401</v>
      </c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>
        <f t="shared" si="22"/>
        <v>0</v>
      </c>
      <c r="P152" s="238"/>
      <c r="Q152" s="238"/>
    </row>
    <row r="153" spans="1:17" ht="15">
      <c r="A153" s="17" t="s">
        <v>643</v>
      </c>
      <c r="B153" s="6" t="s">
        <v>402</v>
      </c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>
        <f t="shared" si="22"/>
        <v>0</v>
      </c>
      <c r="P153" s="238"/>
      <c r="Q153" s="238"/>
    </row>
    <row r="154" spans="1:17" ht="15">
      <c r="A154" s="17" t="s">
        <v>644</v>
      </c>
      <c r="B154" s="6" t="s">
        <v>405</v>
      </c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>
        <f t="shared" si="22"/>
        <v>0</v>
      </c>
      <c r="P154" s="238"/>
      <c r="Q154" s="238"/>
    </row>
    <row r="155" spans="1:17" ht="15">
      <c r="A155" s="17" t="s">
        <v>645</v>
      </c>
      <c r="B155" s="6" t="s">
        <v>406</v>
      </c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>
        <f t="shared" si="22"/>
        <v>0</v>
      </c>
      <c r="P155" s="238"/>
      <c r="Q155" s="238"/>
    </row>
    <row r="156" spans="1:17" ht="15">
      <c r="A156" s="17" t="s">
        <v>413</v>
      </c>
      <c r="B156" s="6" t="s">
        <v>414</v>
      </c>
      <c r="C156" s="179">
        <v>566079</v>
      </c>
      <c r="D156" s="179">
        <v>566079</v>
      </c>
      <c r="E156" s="179">
        <v>566079</v>
      </c>
      <c r="F156" s="179">
        <v>566079</v>
      </c>
      <c r="G156" s="179">
        <v>566079</v>
      </c>
      <c r="H156" s="179">
        <v>397670</v>
      </c>
      <c r="I156" s="179">
        <v>481390</v>
      </c>
      <c r="J156" s="179">
        <v>439530</v>
      </c>
      <c r="K156" s="179">
        <v>566079</v>
      </c>
      <c r="L156" s="179">
        <v>566079</v>
      </c>
      <c r="M156" s="179">
        <v>566079</v>
      </c>
      <c r="N156" s="179">
        <v>566079</v>
      </c>
      <c r="O156" s="179">
        <f t="shared" si="22"/>
        <v>6413301</v>
      </c>
      <c r="P156" s="238"/>
      <c r="Q156" s="238"/>
    </row>
    <row r="157" spans="1:17" ht="15">
      <c r="A157" s="17" t="s">
        <v>415</v>
      </c>
      <c r="B157" s="6" t="s">
        <v>416</v>
      </c>
      <c r="C157" s="179">
        <f>C156*0.27</f>
        <v>152841.33000000002</v>
      </c>
      <c r="D157" s="179">
        <f aca="true" t="shared" si="32" ref="D157:M157">D156*0.27</f>
        <v>152841.33000000002</v>
      </c>
      <c r="E157" s="179">
        <f t="shared" si="32"/>
        <v>152841.33000000002</v>
      </c>
      <c r="F157" s="179">
        <f t="shared" si="32"/>
        <v>152841.33000000002</v>
      </c>
      <c r="G157" s="179">
        <f t="shared" si="32"/>
        <v>152841.33000000002</v>
      </c>
      <c r="H157" s="179">
        <f t="shared" si="32"/>
        <v>107370.90000000001</v>
      </c>
      <c r="I157" s="179">
        <f t="shared" si="32"/>
        <v>129975.3</v>
      </c>
      <c r="J157" s="179">
        <f t="shared" si="32"/>
        <v>118673.1</v>
      </c>
      <c r="K157" s="179">
        <f t="shared" si="32"/>
        <v>152841.33000000002</v>
      </c>
      <c r="L157" s="179">
        <f t="shared" si="32"/>
        <v>152841.33000000002</v>
      </c>
      <c r="M157" s="179">
        <f t="shared" si="32"/>
        <v>152841.33000000002</v>
      </c>
      <c r="N157" s="179">
        <f>(N156*0.27)+1</f>
        <v>152842.33000000002</v>
      </c>
      <c r="O157" s="179">
        <f t="shared" si="22"/>
        <v>1731592.2700000005</v>
      </c>
      <c r="P157" s="238"/>
      <c r="Q157" s="238"/>
    </row>
    <row r="158" spans="1:17" ht="15">
      <c r="A158" s="17" t="s">
        <v>417</v>
      </c>
      <c r="B158" s="6" t="s">
        <v>418</v>
      </c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>
        <f t="shared" si="22"/>
        <v>0</v>
      </c>
      <c r="P158" s="238"/>
      <c r="Q158" s="238"/>
    </row>
    <row r="159" spans="1:17" ht="15">
      <c r="A159" s="17" t="s">
        <v>646</v>
      </c>
      <c r="B159" s="6" t="s">
        <v>419</v>
      </c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>
        <f t="shared" si="22"/>
        <v>0</v>
      </c>
      <c r="P159" s="238"/>
      <c r="Q159" s="238"/>
    </row>
    <row r="160" spans="1:17" ht="15">
      <c r="A160" s="17" t="s">
        <v>647</v>
      </c>
      <c r="B160" s="6" t="s">
        <v>421</v>
      </c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>
        <f t="shared" si="22"/>
        <v>0</v>
      </c>
      <c r="P160" s="238"/>
      <c r="Q160" s="238"/>
    </row>
    <row r="161" spans="1:17" ht="15">
      <c r="A161" s="17" t="s">
        <v>859</v>
      </c>
      <c r="B161" s="6" t="s">
        <v>426</v>
      </c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238"/>
      <c r="Q161" s="238"/>
    </row>
    <row r="162" spans="1:17" ht="15">
      <c r="A162" s="17" t="s">
        <v>648</v>
      </c>
      <c r="B162" s="6" t="s">
        <v>858</v>
      </c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>
        <f t="shared" si="22"/>
        <v>0</v>
      </c>
      <c r="P162" s="238"/>
      <c r="Q162" s="238"/>
    </row>
    <row r="163" spans="1:17" ht="15">
      <c r="A163" s="63" t="s">
        <v>672</v>
      </c>
      <c r="B163" s="64" t="s">
        <v>430</v>
      </c>
      <c r="C163" s="179">
        <f>C162+C160+C159+C158+C157+C156+C155+C154+C153+C152</f>
        <v>718920.3300000001</v>
      </c>
      <c r="D163" s="179">
        <f aca="true" t="shared" si="33" ref="D163:N163">D162+D160+D159+D158+D157+D156+D155+D154+D153+D152</f>
        <v>718920.3300000001</v>
      </c>
      <c r="E163" s="179">
        <f t="shared" si="33"/>
        <v>718920.3300000001</v>
      </c>
      <c r="F163" s="179">
        <f t="shared" si="33"/>
        <v>718920.3300000001</v>
      </c>
      <c r="G163" s="179">
        <f t="shared" si="33"/>
        <v>718920.3300000001</v>
      </c>
      <c r="H163" s="179">
        <f t="shared" si="33"/>
        <v>505040.9</v>
      </c>
      <c r="I163" s="179">
        <f t="shared" si="33"/>
        <v>611365.3</v>
      </c>
      <c r="J163" s="179">
        <f t="shared" si="33"/>
        <v>558203.1</v>
      </c>
      <c r="K163" s="179">
        <f t="shared" si="33"/>
        <v>718920.3300000001</v>
      </c>
      <c r="L163" s="179">
        <f t="shared" si="33"/>
        <v>718920.3300000001</v>
      </c>
      <c r="M163" s="179">
        <f t="shared" si="33"/>
        <v>718920.3300000001</v>
      </c>
      <c r="N163" s="179">
        <f t="shared" si="33"/>
        <v>718921.3300000001</v>
      </c>
      <c r="O163" s="179">
        <f t="shared" si="22"/>
        <v>8144893.2700000005</v>
      </c>
      <c r="P163" s="238"/>
      <c r="Q163" s="238"/>
    </row>
    <row r="164" spans="1:17" ht="30">
      <c r="A164" s="17" t="s">
        <v>442</v>
      </c>
      <c r="B164" s="6" t="s">
        <v>443</v>
      </c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>
        <f t="shared" si="22"/>
        <v>0</v>
      </c>
      <c r="P164" s="238"/>
      <c r="Q164" s="238"/>
    </row>
    <row r="165" spans="1:17" ht="30">
      <c r="A165" s="5" t="s">
        <v>652</v>
      </c>
      <c r="B165" s="6" t="s">
        <v>444</v>
      </c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>
        <f t="shared" si="22"/>
        <v>0</v>
      </c>
      <c r="P165" s="238"/>
      <c r="Q165" s="238"/>
    </row>
    <row r="166" spans="1:17" ht="15">
      <c r="A166" s="17" t="s">
        <v>653</v>
      </c>
      <c r="B166" s="6" t="s">
        <v>445</v>
      </c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>
        <f t="shared" si="22"/>
        <v>0</v>
      </c>
      <c r="P166" s="238"/>
      <c r="Q166" s="238"/>
    </row>
    <row r="167" spans="1:17" ht="15">
      <c r="A167" s="49" t="s">
        <v>674</v>
      </c>
      <c r="B167" s="64" t="s">
        <v>446</v>
      </c>
      <c r="C167" s="179">
        <f>SUM(C164:C166)</f>
        <v>0</v>
      </c>
      <c r="D167" s="179">
        <f aca="true" t="shared" si="34" ref="D167:N167">SUM(D164:D166)</f>
        <v>0</v>
      </c>
      <c r="E167" s="179">
        <f t="shared" si="34"/>
        <v>0</v>
      </c>
      <c r="F167" s="179">
        <f t="shared" si="34"/>
        <v>0</v>
      </c>
      <c r="G167" s="179">
        <f t="shared" si="34"/>
        <v>0</v>
      </c>
      <c r="H167" s="179">
        <f t="shared" si="34"/>
        <v>0</v>
      </c>
      <c r="I167" s="179">
        <f t="shared" si="34"/>
        <v>0</v>
      </c>
      <c r="J167" s="179">
        <f t="shared" si="34"/>
        <v>0</v>
      </c>
      <c r="K167" s="179">
        <f t="shared" si="34"/>
        <v>0</v>
      </c>
      <c r="L167" s="179">
        <f t="shared" si="34"/>
        <v>0</v>
      </c>
      <c r="M167" s="179">
        <f t="shared" si="34"/>
        <v>0</v>
      </c>
      <c r="N167" s="179">
        <f t="shared" si="34"/>
        <v>0</v>
      </c>
      <c r="O167" s="179">
        <f t="shared" si="22"/>
        <v>0</v>
      </c>
      <c r="P167" s="238"/>
      <c r="Q167" s="238"/>
    </row>
    <row r="168" spans="1:17" ht="15.75">
      <c r="A168" s="82" t="s">
        <v>96</v>
      </c>
      <c r="B168" s="87"/>
      <c r="C168" s="179">
        <f>C167+C163+C151+C137</f>
        <v>2923391.33</v>
      </c>
      <c r="D168" s="179">
        <f aca="true" t="shared" si="35" ref="D168:N168">D167+D163+D151+D137</f>
        <v>2923391.33</v>
      </c>
      <c r="E168" s="179">
        <f t="shared" si="35"/>
        <v>7353141.33</v>
      </c>
      <c r="F168" s="179">
        <f t="shared" si="35"/>
        <v>2923391.33</v>
      </c>
      <c r="G168" s="179">
        <f t="shared" si="35"/>
        <v>2923391.33</v>
      </c>
      <c r="H168" s="179">
        <f t="shared" si="35"/>
        <v>2709511.9</v>
      </c>
      <c r="I168" s="179">
        <f t="shared" si="35"/>
        <v>2815836.3</v>
      </c>
      <c r="J168" s="179">
        <f t="shared" si="35"/>
        <v>2762674.1</v>
      </c>
      <c r="K168" s="179">
        <f t="shared" si="35"/>
        <v>7353141.33</v>
      </c>
      <c r="L168" s="179">
        <f t="shared" si="35"/>
        <v>2923391.33</v>
      </c>
      <c r="M168" s="179">
        <f t="shared" si="35"/>
        <v>2923391.33</v>
      </c>
      <c r="N168" s="179">
        <f t="shared" si="35"/>
        <v>2923383.33</v>
      </c>
      <c r="O168" s="179">
        <f t="shared" si="22"/>
        <v>43458036.269999996</v>
      </c>
      <c r="P168" s="238"/>
      <c r="Q168" s="238"/>
    </row>
    <row r="169" spans="1:17" ht="15">
      <c r="A169" s="5" t="s">
        <v>353</v>
      </c>
      <c r="B169" s="6" t="s">
        <v>354</v>
      </c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>
        <f t="shared" si="22"/>
        <v>0</v>
      </c>
      <c r="P169" s="238"/>
      <c r="Q169" s="238"/>
    </row>
    <row r="170" spans="1:17" ht="30">
      <c r="A170" s="5" t="s">
        <v>355</v>
      </c>
      <c r="B170" s="6" t="s">
        <v>356</v>
      </c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>
        <f t="shared" si="22"/>
        <v>0</v>
      </c>
      <c r="P170" s="238"/>
      <c r="Q170" s="238"/>
    </row>
    <row r="171" spans="1:17" ht="30">
      <c r="A171" s="5" t="s">
        <v>630</v>
      </c>
      <c r="B171" s="6" t="s">
        <v>357</v>
      </c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>
        <f t="shared" si="22"/>
        <v>0</v>
      </c>
      <c r="P171" s="238"/>
      <c r="Q171" s="238"/>
    </row>
    <row r="172" spans="1:17" ht="30">
      <c r="A172" s="5" t="s">
        <v>631</v>
      </c>
      <c r="B172" s="6" t="s">
        <v>358</v>
      </c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>
        <f t="shared" si="22"/>
        <v>0</v>
      </c>
      <c r="P172" s="238"/>
      <c r="Q172" s="238"/>
    </row>
    <row r="173" spans="1:17" ht="15">
      <c r="A173" s="5" t="s">
        <v>632</v>
      </c>
      <c r="B173" s="6" t="s">
        <v>359</v>
      </c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>
        <f t="shared" si="22"/>
        <v>0</v>
      </c>
      <c r="P173" s="238"/>
      <c r="Q173" s="238"/>
    </row>
    <row r="174" spans="1:17" ht="15">
      <c r="A174" s="49" t="s">
        <v>668</v>
      </c>
      <c r="B174" s="64" t="s">
        <v>360</v>
      </c>
      <c r="C174" s="179">
        <f>SUM(C169:C173)</f>
        <v>0</v>
      </c>
      <c r="D174" s="179">
        <f aca="true" t="shared" si="36" ref="D174:N174">SUM(D169:D173)</f>
        <v>0</v>
      </c>
      <c r="E174" s="179">
        <f t="shared" si="36"/>
        <v>0</v>
      </c>
      <c r="F174" s="179">
        <f t="shared" si="36"/>
        <v>0</v>
      </c>
      <c r="G174" s="179">
        <f t="shared" si="36"/>
        <v>0</v>
      </c>
      <c r="H174" s="179">
        <f t="shared" si="36"/>
        <v>0</v>
      </c>
      <c r="I174" s="179">
        <f t="shared" si="36"/>
        <v>0</v>
      </c>
      <c r="J174" s="179">
        <f t="shared" si="36"/>
        <v>0</v>
      </c>
      <c r="K174" s="179">
        <f t="shared" si="36"/>
        <v>0</v>
      </c>
      <c r="L174" s="179">
        <f t="shared" si="36"/>
        <v>0</v>
      </c>
      <c r="M174" s="179">
        <f t="shared" si="36"/>
        <v>0</v>
      </c>
      <c r="N174" s="179">
        <f t="shared" si="36"/>
        <v>0</v>
      </c>
      <c r="O174" s="179">
        <f t="shared" si="22"/>
        <v>0</v>
      </c>
      <c r="P174" s="238"/>
      <c r="Q174" s="238"/>
    </row>
    <row r="175" spans="1:17" ht="15">
      <c r="A175" s="17" t="s">
        <v>649</v>
      </c>
      <c r="B175" s="6" t="s">
        <v>431</v>
      </c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>
        <f aca="true" t="shared" si="37" ref="O175:O215">SUM(C175:N175)</f>
        <v>0</v>
      </c>
      <c r="P175" s="238"/>
      <c r="Q175" s="238"/>
    </row>
    <row r="176" spans="1:17" ht="15">
      <c r="A176" s="17" t="s">
        <v>650</v>
      </c>
      <c r="B176" s="6" t="s">
        <v>433</v>
      </c>
      <c r="C176" s="179"/>
      <c r="D176" s="179"/>
      <c r="E176" s="179"/>
      <c r="F176" s="179">
        <v>15000000</v>
      </c>
      <c r="G176" s="179"/>
      <c r="H176" s="179"/>
      <c r="I176" s="179">
        <v>7280329</v>
      </c>
      <c r="J176" s="179"/>
      <c r="K176" s="179"/>
      <c r="L176" s="179"/>
      <c r="M176" s="179"/>
      <c r="N176" s="179"/>
      <c r="O176" s="179">
        <f t="shared" si="37"/>
        <v>22280329</v>
      </c>
      <c r="P176" s="238"/>
      <c r="Q176" s="238"/>
    </row>
    <row r="177" spans="1:17" ht="15">
      <c r="A177" s="17" t="s">
        <v>435</v>
      </c>
      <c r="B177" s="6" t="s">
        <v>436</v>
      </c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>
        <f t="shared" si="37"/>
        <v>0</v>
      </c>
      <c r="P177" s="238"/>
      <c r="Q177" s="238"/>
    </row>
    <row r="178" spans="1:17" ht="15">
      <c r="A178" s="17" t="s">
        <v>651</v>
      </c>
      <c r="B178" s="6" t="s">
        <v>437</v>
      </c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>
        <f t="shared" si="37"/>
        <v>0</v>
      </c>
      <c r="P178" s="238"/>
      <c r="Q178" s="238"/>
    </row>
    <row r="179" spans="1:17" ht="15">
      <c r="A179" s="17" t="s">
        <v>439</v>
      </c>
      <c r="B179" s="6" t="s">
        <v>440</v>
      </c>
      <c r="C179" s="179"/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>
        <f t="shared" si="37"/>
        <v>0</v>
      </c>
      <c r="P179" s="238"/>
      <c r="Q179" s="238"/>
    </row>
    <row r="180" spans="1:17" ht="15">
      <c r="A180" s="49" t="s">
        <v>673</v>
      </c>
      <c r="B180" s="64" t="s">
        <v>441</v>
      </c>
      <c r="C180" s="179">
        <f>SUM(C175:C179)</f>
        <v>0</v>
      </c>
      <c r="D180" s="179">
        <f aca="true" t="shared" si="38" ref="D180:N180">SUM(D175:D179)</f>
        <v>0</v>
      </c>
      <c r="E180" s="179">
        <f t="shared" si="38"/>
        <v>0</v>
      </c>
      <c r="F180" s="179">
        <f t="shared" si="38"/>
        <v>15000000</v>
      </c>
      <c r="G180" s="179">
        <f t="shared" si="38"/>
        <v>0</v>
      </c>
      <c r="H180" s="179">
        <f t="shared" si="38"/>
        <v>0</v>
      </c>
      <c r="I180" s="179">
        <f t="shared" si="38"/>
        <v>7280329</v>
      </c>
      <c r="J180" s="179">
        <f t="shared" si="38"/>
        <v>0</v>
      </c>
      <c r="K180" s="179">
        <f t="shared" si="38"/>
        <v>0</v>
      </c>
      <c r="L180" s="179">
        <f t="shared" si="38"/>
        <v>0</v>
      </c>
      <c r="M180" s="179">
        <f t="shared" si="38"/>
        <v>0</v>
      </c>
      <c r="N180" s="179">
        <f t="shared" si="38"/>
        <v>0</v>
      </c>
      <c r="O180" s="179">
        <f t="shared" si="37"/>
        <v>22280329</v>
      </c>
      <c r="P180" s="238"/>
      <c r="Q180" s="238"/>
    </row>
    <row r="181" spans="1:17" ht="30">
      <c r="A181" s="17" t="s">
        <v>447</v>
      </c>
      <c r="B181" s="6" t="s">
        <v>448</v>
      </c>
      <c r="C181" s="179"/>
      <c r="D181" s="179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>
        <f t="shared" si="37"/>
        <v>0</v>
      </c>
      <c r="P181" s="238"/>
      <c r="Q181" s="238"/>
    </row>
    <row r="182" spans="1:17" ht="30">
      <c r="A182" s="5" t="s">
        <v>654</v>
      </c>
      <c r="B182" s="6" t="s">
        <v>449</v>
      </c>
      <c r="C182" s="179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>
        <f t="shared" si="37"/>
        <v>0</v>
      </c>
      <c r="P182" s="238"/>
      <c r="Q182" s="238"/>
    </row>
    <row r="183" spans="1:17" ht="15">
      <c r="A183" s="17" t="s">
        <v>655</v>
      </c>
      <c r="B183" s="6" t="s">
        <v>450</v>
      </c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>
        <f t="shared" si="37"/>
        <v>0</v>
      </c>
      <c r="P183" s="238"/>
      <c r="Q183" s="238"/>
    </row>
    <row r="184" spans="1:17" ht="15">
      <c r="A184" s="49" t="s">
        <v>676</v>
      </c>
      <c r="B184" s="64" t="s">
        <v>451</v>
      </c>
      <c r="C184" s="179">
        <f>SUM(C181:C183)</f>
        <v>0</v>
      </c>
      <c r="D184" s="179">
        <f aca="true" t="shared" si="39" ref="D184:N184">SUM(D181:D183)</f>
        <v>0</v>
      </c>
      <c r="E184" s="179">
        <f t="shared" si="39"/>
        <v>0</v>
      </c>
      <c r="F184" s="179">
        <f t="shared" si="39"/>
        <v>0</v>
      </c>
      <c r="G184" s="179">
        <f t="shared" si="39"/>
        <v>0</v>
      </c>
      <c r="H184" s="179">
        <f t="shared" si="39"/>
        <v>0</v>
      </c>
      <c r="I184" s="179">
        <f t="shared" si="39"/>
        <v>0</v>
      </c>
      <c r="J184" s="179">
        <f t="shared" si="39"/>
        <v>0</v>
      </c>
      <c r="K184" s="179">
        <f t="shared" si="39"/>
        <v>0</v>
      </c>
      <c r="L184" s="179">
        <f t="shared" si="39"/>
        <v>0</v>
      </c>
      <c r="M184" s="179">
        <f t="shared" si="39"/>
        <v>0</v>
      </c>
      <c r="N184" s="179">
        <f t="shared" si="39"/>
        <v>0</v>
      </c>
      <c r="O184" s="179">
        <f t="shared" si="37"/>
        <v>0</v>
      </c>
      <c r="P184" s="238"/>
      <c r="Q184" s="238"/>
    </row>
    <row r="185" spans="1:17" ht="15.75">
      <c r="A185" s="82" t="s">
        <v>97</v>
      </c>
      <c r="B185" s="87"/>
      <c r="C185" s="179">
        <f>C184+C180+C174</f>
        <v>0</v>
      </c>
      <c r="D185" s="179">
        <f aca="true" t="shared" si="40" ref="D185:N185">D184+D180+D174</f>
        <v>0</v>
      </c>
      <c r="E185" s="179">
        <f t="shared" si="40"/>
        <v>0</v>
      </c>
      <c r="F185" s="179">
        <f t="shared" si="40"/>
        <v>15000000</v>
      </c>
      <c r="G185" s="179">
        <f t="shared" si="40"/>
        <v>0</v>
      </c>
      <c r="H185" s="179">
        <f t="shared" si="40"/>
        <v>0</v>
      </c>
      <c r="I185" s="179">
        <f t="shared" si="40"/>
        <v>7280329</v>
      </c>
      <c r="J185" s="179">
        <f t="shared" si="40"/>
        <v>0</v>
      </c>
      <c r="K185" s="179">
        <f t="shared" si="40"/>
        <v>0</v>
      </c>
      <c r="L185" s="179">
        <f t="shared" si="40"/>
        <v>0</v>
      </c>
      <c r="M185" s="179">
        <f t="shared" si="40"/>
        <v>0</v>
      </c>
      <c r="N185" s="179">
        <f t="shared" si="40"/>
        <v>0</v>
      </c>
      <c r="O185" s="179">
        <f t="shared" si="37"/>
        <v>22280329</v>
      </c>
      <c r="P185" s="238"/>
      <c r="Q185" s="238"/>
    </row>
    <row r="186" spans="1:17" ht="15.75">
      <c r="A186" s="61" t="s">
        <v>675</v>
      </c>
      <c r="B186" s="45" t="s">
        <v>452</v>
      </c>
      <c r="C186" s="179">
        <f>C168+C185</f>
        <v>2923391.33</v>
      </c>
      <c r="D186" s="179">
        <f aca="true" t="shared" si="41" ref="D186:N186">D168+D185</f>
        <v>2923391.33</v>
      </c>
      <c r="E186" s="179">
        <f t="shared" si="41"/>
        <v>7353141.33</v>
      </c>
      <c r="F186" s="179">
        <f t="shared" si="41"/>
        <v>17923391.33</v>
      </c>
      <c r="G186" s="179">
        <f t="shared" si="41"/>
        <v>2923391.33</v>
      </c>
      <c r="H186" s="179">
        <f t="shared" si="41"/>
        <v>2709511.9</v>
      </c>
      <c r="I186" s="179">
        <f t="shared" si="41"/>
        <v>10096165.3</v>
      </c>
      <c r="J186" s="179">
        <f t="shared" si="41"/>
        <v>2762674.1</v>
      </c>
      <c r="K186" s="179">
        <f t="shared" si="41"/>
        <v>7353141.33</v>
      </c>
      <c r="L186" s="179">
        <f t="shared" si="41"/>
        <v>2923391.33</v>
      </c>
      <c r="M186" s="179">
        <f t="shared" si="41"/>
        <v>2923391.33</v>
      </c>
      <c r="N186" s="179">
        <f t="shared" si="41"/>
        <v>2923383.33</v>
      </c>
      <c r="O186" s="179">
        <f t="shared" si="37"/>
        <v>65738365.26999999</v>
      </c>
      <c r="P186" s="238"/>
      <c r="Q186" s="238"/>
    </row>
    <row r="187" spans="1:17" ht="15.75">
      <c r="A187" s="266" t="s">
        <v>98</v>
      </c>
      <c r="B187" s="85"/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>
        <f t="shared" si="37"/>
        <v>0</v>
      </c>
      <c r="P187" s="238"/>
      <c r="Q187" s="238"/>
    </row>
    <row r="188" spans="1:17" ht="15.75">
      <c r="A188" s="266" t="s">
        <v>99</v>
      </c>
      <c r="B188" s="85"/>
      <c r="C188" s="179"/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>
        <f t="shared" si="37"/>
        <v>0</v>
      </c>
      <c r="P188" s="238"/>
      <c r="Q188" s="238"/>
    </row>
    <row r="189" spans="1:17" ht="15">
      <c r="A189" s="47" t="s">
        <v>657</v>
      </c>
      <c r="B189" s="5" t="s">
        <v>453</v>
      </c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>
        <f t="shared" si="37"/>
        <v>0</v>
      </c>
      <c r="P189" s="238"/>
      <c r="Q189" s="238"/>
    </row>
    <row r="190" spans="1:17" ht="15">
      <c r="A190" s="17" t="s">
        <v>454</v>
      </c>
      <c r="B190" s="5" t="s">
        <v>455</v>
      </c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>
        <f t="shared" si="37"/>
        <v>0</v>
      </c>
      <c r="P190" s="238"/>
      <c r="Q190" s="238"/>
    </row>
    <row r="191" spans="1:17" ht="15">
      <c r="A191" s="47" t="s">
        <v>658</v>
      </c>
      <c r="B191" s="5" t="s">
        <v>456</v>
      </c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>
        <f t="shared" si="37"/>
        <v>0</v>
      </c>
      <c r="P191" s="238"/>
      <c r="Q191" s="238"/>
    </row>
    <row r="192" spans="1:17" ht="15">
      <c r="A192" s="20" t="s">
        <v>677</v>
      </c>
      <c r="B192" s="9" t="s">
        <v>457</v>
      </c>
      <c r="C192" s="179">
        <f>SUM(C189:C191)</f>
        <v>0</v>
      </c>
      <c r="D192" s="179">
        <f aca="true" t="shared" si="42" ref="D192:N192">SUM(D189:D191)</f>
        <v>0</v>
      </c>
      <c r="E192" s="179">
        <f t="shared" si="42"/>
        <v>0</v>
      </c>
      <c r="F192" s="179">
        <f t="shared" si="42"/>
        <v>0</v>
      </c>
      <c r="G192" s="179">
        <f t="shared" si="42"/>
        <v>0</v>
      </c>
      <c r="H192" s="179">
        <f t="shared" si="42"/>
        <v>0</v>
      </c>
      <c r="I192" s="179">
        <f t="shared" si="42"/>
        <v>0</v>
      </c>
      <c r="J192" s="179">
        <f t="shared" si="42"/>
        <v>0</v>
      </c>
      <c r="K192" s="179">
        <f t="shared" si="42"/>
        <v>0</v>
      </c>
      <c r="L192" s="179">
        <f t="shared" si="42"/>
        <v>0</v>
      </c>
      <c r="M192" s="179">
        <f t="shared" si="42"/>
        <v>0</v>
      </c>
      <c r="N192" s="179">
        <f t="shared" si="42"/>
        <v>0</v>
      </c>
      <c r="O192" s="179">
        <f t="shared" si="37"/>
        <v>0</v>
      </c>
      <c r="P192" s="238"/>
      <c r="Q192" s="238"/>
    </row>
    <row r="193" spans="1:17" ht="15">
      <c r="A193" s="17" t="s">
        <v>659</v>
      </c>
      <c r="B193" s="5" t="s">
        <v>458</v>
      </c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>
        <f t="shared" si="37"/>
        <v>0</v>
      </c>
      <c r="P193" s="238"/>
      <c r="Q193" s="238"/>
    </row>
    <row r="194" spans="1:17" ht="15">
      <c r="A194" s="47" t="s">
        <v>459</v>
      </c>
      <c r="B194" s="5" t="s">
        <v>460</v>
      </c>
      <c r="C194" s="179"/>
      <c r="D194" s="179"/>
      <c r="E194" s="179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>
        <f t="shared" si="37"/>
        <v>0</v>
      </c>
      <c r="P194" s="238"/>
      <c r="Q194" s="238"/>
    </row>
    <row r="195" spans="1:17" ht="15">
      <c r="A195" s="17" t="s">
        <v>660</v>
      </c>
      <c r="B195" s="5" t="s">
        <v>461</v>
      </c>
      <c r="C195" s="179"/>
      <c r="D195" s="179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>
        <f t="shared" si="37"/>
        <v>0</v>
      </c>
      <c r="P195" s="238"/>
      <c r="Q195" s="238"/>
    </row>
    <row r="196" spans="1:17" ht="15">
      <c r="A196" s="47" t="s">
        <v>462</v>
      </c>
      <c r="B196" s="5" t="s">
        <v>463</v>
      </c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  <c r="N196" s="179"/>
      <c r="O196" s="179">
        <f t="shared" si="37"/>
        <v>0</v>
      </c>
      <c r="P196" s="238"/>
      <c r="Q196" s="238"/>
    </row>
    <row r="197" spans="1:17" ht="15">
      <c r="A197" s="18" t="s">
        <v>678</v>
      </c>
      <c r="B197" s="9" t="s">
        <v>464</v>
      </c>
      <c r="C197" s="179">
        <f>SUM(C193:C196)</f>
        <v>0</v>
      </c>
      <c r="D197" s="179">
        <f aca="true" t="shared" si="43" ref="D197:N197">SUM(D193:D196)</f>
        <v>0</v>
      </c>
      <c r="E197" s="179">
        <f t="shared" si="43"/>
        <v>0</v>
      </c>
      <c r="F197" s="179">
        <f t="shared" si="43"/>
        <v>0</v>
      </c>
      <c r="G197" s="179">
        <f t="shared" si="43"/>
        <v>0</v>
      </c>
      <c r="H197" s="179">
        <f t="shared" si="43"/>
        <v>0</v>
      </c>
      <c r="I197" s="179">
        <f t="shared" si="43"/>
        <v>0</v>
      </c>
      <c r="J197" s="179">
        <f t="shared" si="43"/>
        <v>0</v>
      </c>
      <c r="K197" s="179">
        <f t="shared" si="43"/>
        <v>0</v>
      </c>
      <c r="L197" s="179">
        <f t="shared" si="43"/>
        <v>0</v>
      </c>
      <c r="M197" s="179">
        <f t="shared" si="43"/>
        <v>0</v>
      </c>
      <c r="N197" s="179">
        <f t="shared" si="43"/>
        <v>0</v>
      </c>
      <c r="O197" s="179">
        <f t="shared" si="37"/>
        <v>0</v>
      </c>
      <c r="P197" s="238"/>
      <c r="Q197" s="238"/>
    </row>
    <row r="198" spans="1:17" ht="15">
      <c r="A198" s="5" t="s">
        <v>811</v>
      </c>
      <c r="B198" s="5" t="s">
        <v>465</v>
      </c>
      <c r="C198" s="179"/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>
        <f t="shared" si="37"/>
        <v>0</v>
      </c>
      <c r="P198" s="238"/>
      <c r="Q198" s="238"/>
    </row>
    <row r="199" spans="1:17" ht="15">
      <c r="A199" s="5" t="s">
        <v>812</v>
      </c>
      <c r="B199" s="5" t="s">
        <v>465</v>
      </c>
      <c r="C199" s="179">
        <v>72921789</v>
      </c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>
        <f t="shared" si="37"/>
        <v>72921789</v>
      </c>
      <c r="P199" s="238"/>
      <c r="Q199" s="238"/>
    </row>
    <row r="200" spans="1:17" ht="15">
      <c r="A200" s="5" t="s">
        <v>809</v>
      </c>
      <c r="B200" s="5" t="s">
        <v>466</v>
      </c>
      <c r="C200" s="179"/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>
        <f t="shared" si="37"/>
        <v>0</v>
      </c>
      <c r="P200" s="238"/>
      <c r="Q200" s="238"/>
    </row>
    <row r="201" spans="1:17" ht="15">
      <c r="A201" s="5" t="s">
        <v>810</v>
      </c>
      <c r="B201" s="5" t="s">
        <v>466</v>
      </c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>
        <f t="shared" si="37"/>
        <v>0</v>
      </c>
      <c r="P201" s="238"/>
      <c r="Q201" s="238"/>
    </row>
    <row r="202" spans="1:17" ht="15">
      <c r="A202" s="9" t="s">
        <v>679</v>
      </c>
      <c r="B202" s="9" t="s">
        <v>467</v>
      </c>
      <c r="C202" s="179">
        <f>SUM(C198:C201)</f>
        <v>72921789</v>
      </c>
      <c r="D202" s="179">
        <f aca="true" t="shared" si="44" ref="D202:N202">SUM(D198:D201)</f>
        <v>0</v>
      </c>
      <c r="E202" s="179">
        <f t="shared" si="44"/>
        <v>0</v>
      </c>
      <c r="F202" s="179">
        <f t="shared" si="44"/>
        <v>0</v>
      </c>
      <c r="G202" s="179">
        <f t="shared" si="44"/>
        <v>0</v>
      </c>
      <c r="H202" s="179">
        <f t="shared" si="44"/>
        <v>0</v>
      </c>
      <c r="I202" s="179">
        <f t="shared" si="44"/>
        <v>0</v>
      </c>
      <c r="J202" s="179">
        <f t="shared" si="44"/>
        <v>0</v>
      </c>
      <c r="K202" s="179">
        <f t="shared" si="44"/>
        <v>0</v>
      </c>
      <c r="L202" s="179">
        <f t="shared" si="44"/>
        <v>0</v>
      </c>
      <c r="M202" s="179">
        <f t="shared" si="44"/>
        <v>0</v>
      </c>
      <c r="N202" s="179">
        <f t="shared" si="44"/>
        <v>0</v>
      </c>
      <c r="O202" s="179">
        <f t="shared" si="37"/>
        <v>72921789</v>
      </c>
      <c r="P202" s="238"/>
      <c r="Q202" s="238"/>
    </row>
    <row r="203" spans="1:17" ht="15">
      <c r="A203" s="47" t="s">
        <v>468</v>
      </c>
      <c r="B203" s="5" t="s">
        <v>469</v>
      </c>
      <c r="C203" s="179"/>
      <c r="D203" s="179"/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>
        <f t="shared" si="37"/>
        <v>0</v>
      </c>
      <c r="P203" s="238"/>
      <c r="Q203" s="238"/>
    </row>
    <row r="204" spans="1:17" ht="15">
      <c r="A204" s="47" t="s">
        <v>470</v>
      </c>
      <c r="B204" s="5" t="s">
        <v>471</v>
      </c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>
        <f t="shared" si="37"/>
        <v>0</v>
      </c>
      <c r="P204" s="238"/>
      <c r="Q204" s="238"/>
    </row>
    <row r="205" spans="1:17" ht="15">
      <c r="A205" s="47" t="s">
        <v>472</v>
      </c>
      <c r="B205" s="5" t="s">
        <v>473</v>
      </c>
      <c r="C205" s="179"/>
      <c r="D205" s="179"/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>
        <f t="shared" si="37"/>
        <v>0</v>
      </c>
      <c r="P205" s="238"/>
      <c r="Q205" s="238"/>
    </row>
    <row r="206" spans="1:17" ht="15">
      <c r="A206" s="47" t="s">
        <v>474</v>
      </c>
      <c r="B206" s="5" t="s">
        <v>475</v>
      </c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>
        <f t="shared" si="37"/>
        <v>0</v>
      </c>
      <c r="P206" s="238"/>
      <c r="Q206" s="238"/>
    </row>
    <row r="207" spans="1:17" ht="15">
      <c r="A207" s="17" t="s">
        <v>661</v>
      </c>
      <c r="B207" s="5" t="s">
        <v>476</v>
      </c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>
        <f t="shared" si="37"/>
        <v>0</v>
      </c>
      <c r="P207" s="238"/>
      <c r="Q207" s="238"/>
    </row>
    <row r="208" spans="1:17" ht="15">
      <c r="A208" s="20" t="s">
        <v>680</v>
      </c>
      <c r="B208" s="9" t="s">
        <v>478</v>
      </c>
      <c r="C208" s="179">
        <f>C207+C206+C205+C204+C203+C202+C197+C192</f>
        <v>72921789</v>
      </c>
      <c r="D208" s="179">
        <f aca="true" t="shared" si="45" ref="D208:N208">D207+D206+D205+D204+D203+D202+D197+D192</f>
        <v>0</v>
      </c>
      <c r="E208" s="179">
        <f t="shared" si="45"/>
        <v>0</v>
      </c>
      <c r="F208" s="179">
        <f t="shared" si="45"/>
        <v>0</v>
      </c>
      <c r="G208" s="179">
        <f t="shared" si="45"/>
        <v>0</v>
      </c>
      <c r="H208" s="179">
        <f t="shared" si="45"/>
        <v>0</v>
      </c>
      <c r="I208" s="179">
        <f t="shared" si="45"/>
        <v>0</v>
      </c>
      <c r="J208" s="179">
        <f t="shared" si="45"/>
        <v>0</v>
      </c>
      <c r="K208" s="179">
        <f t="shared" si="45"/>
        <v>0</v>
      </c>
      <c r="L208" s="179">
        <f t="shared" si="45"/>
        <v>0</v>
      </c>
      <c r="M208" s="179">
        <f t="shared" si="45"/>
        <v>0</v>
      </c>
      <c r="N208" s="179">
        <f t="shared" si="45"/>
        <v>0</v>
      </c>
      <c r="O208" s="179">
        <f t="shared" si="37"/>
        <v>72921789</v>
      </c>
      <c r="P208" s="238"/>
      <c r="Q208" s="238"/>
    </row>
    <row r="209" spans="1:17" ht="15">
      <c r="A209" s="17" t="s">
        <v>479</v>
      </c>
      <c r="B209" s="5" t="s">
        <v>480</v>
      </c>
      <c r="C209" s="179"/>
      <c r="D209" s="179"/>
      <c r="E209" s="179"/>
      <c r="F209" s="179"/>
      <c r="G209" s="179"/>
      <c r="H209" s="179"/>
      <c r="I209" s="179"/>
      <c r="J209" s="179"/>
      <c r="K209" s="179"/>
      <c r="L209" s="179"/>
      <c r="M209" s="179"/>
      <c r="N209" s="179"/>
      <c r="O209" s="179">
        <f t="shared" si="37"/>
        <v>0</v>
      </c>
      <c r="P209" s="238"/>
      <c r="Q209" s="238"/>
    </row>
    <row r="210" spans="1:17" ht="15">
      <c r="A210" s="17" t="s">
        <v>481</v>
      </c>
      <c r="B210" s="5" t="s">
        <v>482</v>
      </c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>
        <f t="shared" si="37"/>
        <v>0</v>
      </c>
      <c r="P210" s="238"/>
      <c r="Q210" s="238"/>
    </row>
    <row r="211" spans="1:17" ht="15">
      <c r="A211" s="47" t="s">
        <v>483</v>
      </c>
      <c r="B211" s="5" t="s">
        <v>484</v>
      </c>
      <c r="C211" s="179"/>
      <c r="D211" s="179"/>
      <c r="E211" s="179"/>
      <c r="F211" s="179"/>
      <c r="G211" s="179"/>
      <c r="H211" s="179"/>
      <c r="I211" s="179"/>
      <c r="J211" s="179"/>
      <c r="K211" s="179"/>
      <c r="L211" s="179"/>
      <c r="M211" s="179"/>
      <c r="N211" s="179"/>
      <c r="O211" s="179">
        <f t="shared" si="37"/>
        <v>0</v>
      </c>
      <c r="P211" s="238"/>
      <c r="Q211" s="238"/>
    </row>
    <row r="212" spans="1:17" ht="15">
      <c r="A212" s="47" t="s">
        <v>662</v>
      </c>
      <c r="B212" s="5" t="s">
        <v>485</v>
      </c>
      <c r="C212" s="179"/>
      <c r="D212" s="179"/>
      <c r="E212" s="179"/>
      <c r="F212" s="179"/>
      <c r="G212" s="179"/>
      <c r="H212" s="179"/>
      <c r="I212" s="179"/>
      <c r="J212" s="179"/>
      <c r="K212" s="179"/>
      <c r="L212" s="179"/>
      <c r="M212" s="179"/>
      <c r="N212" s="179"/>
      <c r="O212" s="179">
        <f t="shared" si="37"/>
        <v>0</v>
      </c>
      <c r="P212" s="238"/>
      <c r="Q212" s="238"/>
    </row>
    <row r="213" spans="1:17" ht="15">
      <c r="A213" s="18" t="s">
        <v>681</v>
      </c>
      <c r="B213" s="9" t="s">
        <v>486</v>
      </c>
      <c r="C213" s="179"/>
      <c r="D213" s="179"/>
      <c r="E213" s="179"/>
      <c r="F213" s="179"/>
      <c r="G213" s="179"/>
      <c r="H213" s="179"/>
      <c r="I213" s="179"/>
      <c r="J213" s="179"/>
      <c r="K213" s="179"/>
      <c r="L213" s="179"/>
      <c r="M213" s="179"/>
      <c r="N213" s="179"/>
      <c r="O213" s="179">
        <f t="shared" si="37"/>
        <v>0</v>
      </c>
      <c r="P213" s="238"/>
      <c r="Q213" s="238"/>
    </row>
    <row r="214" spans="1:17" ht="15">
      <c r="A214" s="20" t="s">
        <v>487</v>
      </c>
      <c r="B214" s="9" t="s">
        <v>488</v>
      </c>
      <c r="C214" s="179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>
        <f t="shared" si="37"/>
        <v>0</v>
      </c>
      <c r="P214" s="238"/>
      <c r="Q214" s="238"/>
    </row>
    <row r="215" spans="1:17" ht="15.75">
      <c r="A215" s="50" t="s">
        <v>682</v>
      </c>
      <c r="B215" s="51" t="s">
        <v>489</v>
      </c>
      <c r="C215" s="179">
        <f>C208+C213+C214</f>
        <v>72921789</v>
      </c>
      <c r="D215" s="179">
        <f aca="true" t="shared" si="46" ref="D215:N215">D208+D213+D214</f>
        <v>0</v>
      </c>
      <c r="E215" s="179">
        <f t="shared" si="46"/>
        <v>0</v>
      </c>
      <c r="F215" s="179">
        <f t="shared" si="46"/>
        <v>0</v>
      </c>
      <c r="G215" s="179">
        <f t="shared" si="46"/>
        <v>0</v>
      </c>
      <c r="H215" s="179">
        <f t="shared" si="46"/>
        <v>0</v>
      </c>
      <c r="I215" s="179">
        <f t="shared" si="46"/>
        <v>0</v>
      </c>
      <c r="J215" s="179">
        <f t="shared" si="46"/>
        <v>0</v>
      </c>
      <c r="K215" s="179">
        <f t="shared" si="46"/>
        <v>0</v>
      </c>
      <c r="L215" s="179">
        <f t="shared" si="46"/>
        <v>0</v>
      </c>
      <c r="M215" s="179">
        <f t="shared" si="46"/>
        <v>0</v>
      </c>
      <c r="N215" s="179">
        <f t="shared" si="46"/>
        <v>0</v>
      </c>
      <c r="O215" s="179">
        <f t="shared" si="37"/>
        <v>72921789</v>
      </c>
      <c r="P215" s="238"/>
      <c r="Q215" s="238"/>
    </row>
    <row r="216" spans="1:17" ht="15.75">
      <c r="A216" s="265" t="s">
        <v>664</v>
      </c>
      <c r="B216" s="56"/>
      <c r="C216" s="179">
        <f>C215+C186</f>
        <v>75845180.33</v>
      </c>
      <c r="D216" s="179">
        <f aca="true" t="shared" si="47" ref="D216:N216">D215+D186</f>
        <v>2923391.33</v>
      </c>
      <c r="E216" s="179">
        <f t="shared" si="47"/>
        <v>7353141.33</v>
      </c>
      <c r="F216" s="179">
        <f t="shared" si="47"/>
        <v>17923391.33</v>
      </c>
      <c r="G216" s="179">
        <f t="shared" si="47"/>
        <v>2923391.33</v>
      </c>
      <c r="H216" s="179">
        <f t="shared" si="47"/>
        <v>2709511.9</v>
      </c>
      <c r="I216" s="179">
        <f t="shared" si="47"/>
        <v>10096165.3</v>
      </c>
      <c r="J216" s="179">
        <f t="shared" si="47"/>
        <v>2762674.1</v>
      </c>
      <c r="K216" s="179">
        <f t="shared" si="47"/>
        <v>7353141.33</v>
      </c>
      <c r="L216" s="179">
        <f t="shared" si="47"/>
        <v>2923391.33</v>
      </c>
      <c r="M216" s="179">
        <f t="shared" si="47"/>
        <v>2923391.33</v>
      </c>
      <c r="N216" s="179">
        <f t="shared" si="47"/>
        <v>2923383.33</v>
      </c>
      <c r="O216" s="179">
        <f>SUM(C216:N216)</f>
        <v>138660154.27</v>
      </c>
      <c r="P216" s="238"/>
      <c r="Q216" s="238"/>
    </row>
    <row r="217" spans="2:17" ht="15">
      <c r="B217" s="238"/>
      <c r="C217" s="264"/>
      <c r="D217" s="264"/>
      <c r="E217" s="264"/>
      <c r="F217" s="264"/>
      <c r="G217" s="264"/>
      <c r="H217" s="264"/>
      <c r="I217" s="264"/>
      <c r="J217" s="264"/>
      <c r="K217" s="264"/>
      <c r="L217" s="264"/>
      <c r="M217" s="264"/>
      <c r="N217" s="264"/>
      <c r="O217" s="264"/>
      <c r="P217" s="238"/>
      <c r="Q217" s="238"/>
    </row>
    <row r="218" spans="2:17" ht="15">
      <c r="B218" s="238"/>
      <c r="C218" s="264"/>
      <c r="D218" s="264"/>
      <c r="E218" s="264"/>
      <c r="F218" s="264"/>
      <c r="G218" s="264"/>
      <c r="H218" s="264"/>
      <c r="I218" s="264"/>
      <c r="J218" s="264"/>
      <c r="K218" s="264"/>
      <c r="L218" s="264"/>
      <c r="M218" s="264"/>
      <c r="N218" s="264"/>
      <c r="O218" s="264"/>
      <c r="P218" s="238"/>
      <c r="Q218" s="238"/>
    </row>
    <row r="219" spans="2:17" ht="15">
      <c r="B219" s="238"/>
      <c r="C219" s="264"/>
      <c r="D219" s="264"/>
      <c r="E219" s="264"/>
      <c r="F219" s="264"/>
      <c r="G219" s="264"/>
      <c r="H219" s="264"/>
      <c r="I219" s="264"/>
      <c r="J219" s="264"/>
      <c r="K219" s="264"/>
      <c r="L219" s="264"/>
      <c r="M219" s="264"/>
      <c r="N219" s="264"/>
      <c r="O219" s="264"/>
      <c r="P219" s="238"/>
      <c r="Q219" s="238"/>
    </row>
    <row r="220" spans="1:17" ht="15">
      <c r="A220" t="s">
        <v>848</v>
      </c>
      <c r="B220" s="238"/>
      <c r="C220" s="264">
        <f>C216-C123</f>
        <v>63851540.95999999</v>
      </c>
      <c r="D220" s="264">
        <f aca="true" t="shared" si="48" ref="D220:O220">D216-D123</f>
        <v>-7984202.040000001</v>
      </c>
      <c r="E220" s="264">
        <f t="shared" si="48"/>
        <v>-3541752.040000001</v>
      </c>
      <c r="F220" s="264">
        <f t="shared" si="48"/>
        <v>-705756.4299999997</v>
      </c>
      <c r="G220" s="264">
        <f t="shared" si="48"/>
        <v>-8140530.43</v>
      </c>
      <c r="H220" s="264">
        <f t="shared" si="48"/>
        <v>-8214409.859999999</v>
      </c>
      <c r="I220" s="264">
        <f t="shared" si="48"/>
        <v>-350769.23000000045</v>
      </c>
      <c r="J220" s="264">
        <f t="shared" si="48"/>
        <v>-7563945.07</v>
      </c>
      <c r="K220" s="264">
        <f t="shared" si="48"/>
        <v>-2997477.84</v>
      </c>
      <c r="L220" s="264">
        <f t="shared" si="48"/>
        <v>-8066531.700000001</v>
      </c>
      <c r="M220" s="264">
        <f t="shared" si="48"/>
        <v>-7971502.040000001</v>
      </c>
      <c r="N220" s="264">
        <f t="shared" si="48"/>
        <v>-8314663.82</v>
      </c>
      <c r="O220" s="264">
        <f t="shared" si="48"/>
        <v>0.46000000834465027</v>
      </c>
      <c r="P220" s="238"/>
      <c r="Q220" s="238"/>
    </row>
    <row r="221" spans="1:17" ht="15">
      <c r="A221" t="s">
        <v>938</v>
      </c>
      <c r="B221" s="238"/>
      <c r="C221" s="264">
        <f>C216-C123</f>
        <v>63851540.95999999</v>
      </c>
      <c r="D221" s="264">
        <f aca="true" t="shared" si="49" ref="D221:L221">C221+D220</f>
        <v>55867338.919999994</v>
      </c>
      <c r="E221" s="264">
        <f t="shared" si="49"/>
        <v>52325586.879999995</v>
      </c>
      <c r="F221" s="264">
        <f t="shared" si="49"/>
        <v>51619830.449999996</v>
      </c>
      <c r="G221" s="264">
        <f t="shared" si="49"/>
        <v>43479300.019999996</v>
      </c>
      <c r="H221" s="264">
        <f t="shared" si="49"/>
        <v>35264890.16</v>
      </c>
      <c r="I221" s="264">
        <f t="shared" si="49"/>
        <v>34914120.92999999</v>
      </c>
      <c r="J221" s="264">
        <f t="shared" si="49"/>
        <v>27350175.859999992</v>
      </c>
      <c r="K221" s="264">
        <f t="shared" si="49"/>
        <v>24352698.019999992</v>
      </c>
      <c r="L221" s="264">
        <f t="shared" si="49"/>
        <v>16286166.319999991</v>
      </c>
      <c r="M221" s="264">
        <f>M220+L221</f>
        <v>8314664.27999999</v>
      </c>
      <c r="N221" s="264">
        <f>M221+N220</f>
        <v>0.4599999897181988</v>
      </c>
      <c r="O221" s="264"/>
      <c r="P221" s="238"/>
      <c r="Q221" s="238"/>
    </row>
    <row r="222" spans="2:17" ht="15">
      <c r="B222" s="238"/>
      <c r="C222" s="264"/>
      <c r="D222" s="264"/>
      <c r="E222" s="264"/>
      <c r="F222" s="264"/>
      <c r="G222" s="264"/>
      <c r="H222" s="264"/>
      <c r="I222" s="264"/>
      <c r="J222" s="264"/>
      <c r="K222" s="264"/>
      <c r="L222" s="264"/>
      <c r="M222" s="264"/>
      <c r="N222" s="264"/>
      <c r="O222" s="264"/>
      <c r="P222" s="238"/>
      <c r="Q222" s="238"/>
    </row>
    <row r="223" spans="2:17" ht="15">
      <c r="B223" s="238"/>
      <c r="C223" s="264"/>
      <c r="D223" s="264"/>
      <c r="E223" s="264"/>
      <c r="F223" s="264"/>
      <c r="G223" s="264"/>
      <c r="H223" s="264"/>
      <c r="I223" s="264"/>
      <c r="J223" s="264"/>
      <c r="K223" s="264"/>
      <c r="L223" s="264"/>
      <c r="M223" s="264"/>
      <c r="N223" s="264"/>
      <c r="O223" s="264"/>
      <c r="P223" s="238"/>
      <c r="Q223" s="238"/>
    </row>
    <row r="224" spans="2:17" ht="15">
      <c r="B224" s="238"/>
      <c r="C224" s="264"/>
      <c r="D224" s="264"/>
      <c r="E224" s="264"/>
      <c r="F224" s="264"/>
      <c r="G224" s="264"/>
      <c r="H224" s="264"/>
      <c r="I224" s="264"/>
      <c r="J224" s="264"/>
      <c r="K224" s="264"/>
      <c r="L224" s="264"/>
      <c r="M224" s="264"/>
      <c r="N224" s="264"/>
      <c r="O224" s="264"/>
      <c r="P224" s="238"/>
      <c r="Q224" s="238"/>
    </row>
    <row r="225" spans="2:17" ht="15">
      <c r="B225" s="238"/>
      <c r="C225" s="264"/>
      <c r="D225" s="264"/>
      <c r="E225" s="264"/>
      <c r="F225" s="264"/>
      <c r="G225" s="264"/>
      <c r="H225" s="264"/>
      <c r="I225" s="264"/>
      <c r="J225" s="264"/>
      <c r="K225" s="264"/>
      <c r="L225" s="264"/>
      <c r="M225" s="264"/>
      <c r="N225" s="264"/>
      <c r="O225" s="264"/>
      <c r="P225" s="238"/>
      <c r="Q225" s="238"/>
    </row>
    <row r="226" spans="2:17" ht="15">
      <c r="B226" s="238"/>
      <c r="C226" s="264"/>
      <c r="D226" s="264"/>
      <c r="E226" s="264"/>
      <c r="F226" s="264"/>
      <c r="G226" s="264"/>
      <c r="H226" s="264"/>
      <c r="I226" s="264"/>
      <c r="J226" s="264"/>
      <c r="K226" s="264"/>
      <c r="L226" s="264"/>
      <c r="M226" s="264"/>
      <c r="N226" s="264"/>
      <c r="O226" s="264"/>
      <c r="P226" s="238"/>
      <c r="Q226" s="238"/>
    </row>
    <row r="227" spans="2:17" ht="15">
      <c r="B227" s="238"/>
      <c r="C227" s="264"/>
      <c r="D227" s="264"/>
      <c r="E227" s="264"/>
      <c r="F227" s="264"/>
      <c r="G227" s="264"/>
      <c r="H227" s="264"/>
      <c r="I227" s="264"/>
      <c r="J227" s="264"/>
      <c r="K227" s="264"/>
      <c r="L227" s="264"/>
      <c r="M227" s="264"/>
      <c r="N227" s="264"/>
      <c r="O227" s="264"/>
      <c r="P227" s="238"/>
      <c r="Q227" s="238"/>
    </row>
    <row r="228" spans="2:17" ht="15">
      <c r="B228" s="238"/>
      <c r="C228" s="264"/>
      <c r="D228" s="264"/>
      <c r="E228" s="264"/>
      <c r="F228" s="264"/>
      <c r="G228" s="264"/>
      <c r="H228" s="264"/>
      <c r="I228" s="264"/>
      <c r="J228" s="264"/>
      <c r="K228" s="264"/>
      <c r="L228" s="264"/>
      <c r="M228" s="264"/>
      <c r="N228" s="264"/>
      <c r="O228" s="264"/>
      <c r="P228" s="238"/>
      <c r="Q228" s="238"/>
    </row>
    <row r="229" spans="2:17" ht="15">
      <c r="B229" s="238"/>
      <c r="C229" s="264"/>
      <c r="D229" s="264"/>
      <c r="E229" s="264"/>
      <c r="F229" s="264"/>
      <c r="G229" s="264"/>
      <c r="H229" s="264"/>
      <c r="I229" s="264"/>
      <c r="J229" s="264"/>
      <c r="K229" s="264"/>
      <c r="L229" s="264"/>
      <c r="M229" s="264"/>
      <c r="N229" s="264"/>
      <c r="O229" s="264"/>
      <c r="P229" s="238"/>
      <c r="Q229" s="238"/>
    </row>
  </sheetData>
  <sheetProtection/>
  <mergeCells count="2">
    <mergeCell ref="A1:O1"/>
    <mergeCell ref="A2:O2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9" scale="50" r:id="rId1"/>
  <headerFooter>
    <oddHeader>&amp;C11. melléklet a 6/2020. (VII.3.) önkormányzati rendelethez</oddHeader>
    <oddFooter>&amp;C- 11 -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1" t="s">
        <v>28</v>
      </c>
      <c r="B1" s="112"/>
      <c r="C1" s="112"/>
      <c r="D1" s="112"/>
      <c r="E1" s="112"/>
      <c r="F1" s="112"/>
    </row>
    <row r="2" spans="1:15" ht="28.5" customHeight="1">
      <c r="A2" s="342" t="s">
        <v>92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</row>
    <row r="3" spans="1:15" ht="26.25" customHeight="1">
      <c r="A3" s="346" t="s">
        <v>41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</row>
    <row r="5" ht="15">
      <c r="A5" s="4" t="s">
        <v>4</v>
      </c>
    </row>
    <row r="6" spans="1:17" ht="25.5">
      <c r="A6" s="2" t="s">
        <v>141</v>
      </c>
      <c r="B6" s="3" t="s">
        <v>142</v>
      </c>
      <c r="C6" s="102" t="s">
        <v>16</v>
      </c>
      <c r="D6" s="102" t="s">
        <v>17</v>
      </c>
      <c r="E6" s="102" t="s">
        <v>18</v>
      </c>
      <c r="F6" s="102" t="s">
        <v>19</v>
      </c>
      <c r="G6" s="102" t="s">
        <v>20</v>
      </c>
      <c r="H6" s="102" t="s">
        <v>21</v>
      </c>
      <c r="I6" s="102" t="s">
        <v>22</v>
      </c>
      <c r="J6" s="102" t="s">
        <v>23</v>
      </c>
      <c r="K6" s="102" t="s">
        <v>24</v>
      </c>
      <c r="L6" s="102" t="s">
        <v>25</v>
      </c>
      <c r="M6" s="102" t="s">
        <v>26</v>
      </c>
      <c r="N6" s="102" t="s">
        <v>27</v>
      </c>
      <c r="O6" s="103" t="s">
        <v>3</v>
      </c>
      <c r="P6" s="4"/>
      <c r="Q6" s="4"/>
    </row>
    <row r="7" spans="1:17" ht="15">
      <c r="A7" s="38" t="s">
        <v>143</v>
      </c>
      <c r="B7" s="39" t="s">
        <v>144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4"/>
      <c r="Q7" s="4"/>
    </row>
    <row r="8" spans="1:17" ht="15">
      <c r="A8" s="38" t="s">
        <v>145</v>
      </c>
      <c r="B8" s="40" t="s">
        <v>146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4"/>
      <c r="Q8" s="4"/>
    </row>
    <row r="9" spans="1:17" ht="15">
      <c r="A9" s="38" t="s">
        <v>147</v>
      </c>
      <c r="B9" s="40" t="s">
        <v>148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4"/>
      <c r="Q9" s="4"/>
    </row>
    <row r="10" spans="1:17" ht="15">
      <c r="A10" s="41" t="s">
        <v>149</v>
      </c>
      <c r="B10" s="40" t="s">
        <v>150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4"/>
      <c r="Q10" s="4"/>
    </row>
    <row r="11" spans="1:17" ht="15">
      <c r="A11" s="41" t="s">
        <v>151</v>
      </c>
      <c r="B11" s="40" t="s">
        <v>152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4"/>
      <c r="Q11" s="4"/>
    </row>
    <row r="12" spans="1:17" ht="15">
      <c r="A12" s="41" t="s">
        <v>153</v>
      </c>
      <c r="B12" s="40" t="s">
        <v>154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4"/>
      <c r="Q12" s="4"/>
    </row>
    <row r="13" spans="1:17" ht="15">
      <c r="A13" s="41" t="s">
        <v>155</v>
      </c>
      <c r="B13" s="40" t="s">
        <v>156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4"/>
      <c r="Q13" s="4"/>
    </row>
    <row r="14" spans="1:17" ht="15">
      <c r="A14" s="41" t="s">
        <v>157</v>
      </c>
      <c r="B14" s="40" t="s">
        <v>158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15">
      <c r="A15" s="5" t="s">
        <v>159</v>
      </c>
      <c r="B15" s="40" t="s">
        <v>160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4"/>
      <c r="Q15" s="4"/>
    </row>
    <row r="16" spans="1:17" ht="15">
      <c r="A16" s="5" t="s">
        <v>161</v>
      </c>
      <c r="B16" s="40" t="s">
        <v>162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4"/>
      <c r="Q16" s="4"/>
    </row>
    <row r="17" spans="1:17" ht="15">
      <c r="A17" s="5" t="s">
        <v>163</v>
      </c>
      <c r="B17" s="40" t="s">
        <v>164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4"/>
      <c r="Q17" s="4"/>
    </row>
    <row r="18" spans="1:17" ht="15">
      <c r="A18" s="5" t="s">
        <v>165</v>
      </c>
      <c r="B18" s="40" t="s">
        <v>166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4"/>
      <c r="Q18" s="4"/>
    </row>
    <row r="19" spans="1:17" ht="15">
      <c r="A19" s="5" t="s">
        <v>593</v>
      </c>
      <c r="B19" s="40" t="s">
        <v>167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4"/>
      <c r="Q19" s="4"/>
    </row>
    <row r="20" spans="1:17" ht="15">
      <c r="A20" s="42" t="s">
        <v>491</v>
      </c>
      <c r="B20" s="43" t="s">
        <v>169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4"/>
      <c r="Q20" s="4"/>
    </row>
    <row r="21" spans="1:17" ht="15">
      <c r="A21" s="5" t="s">
        <v>170</v>
      </c>
      <c r="B21" s="40" t="s">
        <v>171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4"/>
      <c r="Q21" s="4"/>
    </row>
    <row r="22" spans="1:17" ht="15">
      <c r="A22" s="5" t="s">
        <v>172</v>
      </c>
      <c r="B22" s="40" t="s">
        <v>173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4"/>
      <c r="Q22" s="4"/>
    </row>
    <row r="23" spans="1:17" ht="15">
      <c r="A23" s="6" t="s">
        <v>174</v>
      </c>
      <c r="B23" s="40" t="s">
        <v>175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4"/>
      <c r="Q23" s="4"/>
    </row>
    <row r="24" spans="1:17" ht="15">
      <c r="A24" s="9" t="s">
        <v>492</v>
      </c>
      <c r="B24" s="43" t="s">
        <v>176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4"/>
      <c r="Q24" s="4"/>
    </row>
    <row r="25" spans="1:17" ht="15">
      <c r="A25" s="65" t="s">
        <v>623</v>
      </c>
      <c r="B25" s="66" t="s">
        <v>177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4"/>
      <c r="Q25" s="4"/>
    </row>
    <row r="26" spans="1:17" ht="15">
      <c r="A26" s="49" t="s">
        <v>594</v>
      </c>
      <c r="B26" s="66" t="s">
        <v>178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4"/>
      <c r="Q26" s="4"/>
    </row>
    <row r="27" spans="1:17" ht="15">
      <c r="A27" s="5" t="s">
        <v>179</v>
      </c>
      <c r="B27" s="40" t="s">
        <v>180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4"/>
      <c r="Q27" s="4"/>
    </row>
    <row r="28" spans="1:17" ht="15">
      <c r="A28" s="5" t="s">
        <v>181</v>
      </c>
      <c r="B28" s="40" t="s">
        <v>182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4"/>
      <c r="Q28" s="4"/>
    </row>
    <row r="29" spans="1:17" ht="15">
      <c r="A29" s="5" t="s">
        <v>183</v>
      </c>
      <c r="B29" s="40" t="s">
        <v>184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4"/>
      <c r="Q29" s="4"/>
    </row>
    <row r="30" spans="1:17" ht="15">
      <c r="A30" s="9" t="s">
        <v>502</v>
      </c>
      <c r="B30" s="43" t="s">
        <v>185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4"/>
      <c r="Q30" s="4"/>
    </row>
    <row r="31" spans="1:17" ht="15">
      <c r="A31" s="5" t="s">
        <v>186</v>
      </c>
      <c r="B31" s="40" t="s">
        <v>187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4"/>
      <c r="Q31" s="4"/>
    </row>
    <row r="32" spans="1:17" ht="15">
      <c r="A32" s="5" t="s">
        <v>188</v>
      </c>
      <c r="B32" s="40" t="s">
        <v>189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4"/>
      <c r="Q32" s="4"/>
    </row>
    <row r="33" spans="1:17" ht="15">
      <c r="A33" s="9" t="s">
        <v>624</v>
      </c>
      <c r="B33" s="43" t="s">
        <v>190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4"/>
      <c r="Q33" s="4"/>
    </row>
    <row r="34" spans="1:17" ht="15">
      <c r="A34" s="5" t="s">
        <v>191</v>
      </c>
      <c r="B34" s="40" t="s">
        <v>192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"/>
      <c r="Q34" s="4"/>
    </row>
    <row r="35" spans="1:17" ht="15">
      <c r="A35" s="5" t="s">
        <v>193</v>
      </c>
      <c r="B35" s="40" t="s">
        <v>194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4"/>
      <c r="Q35" s="4"/>
    </row>
    <row r="36" spans="1:17" ht="15">
      <c r="A36" s="5" t="s">
        <v>595</v>
      </c>
      <c r="B36" s="40" t="s">
        <v>195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4"/>
      <c r="Q36" s="4"/>
    </row>
    <row r="37" spans="1:17" ht="15">
      <c r="A37" s="5" t="s">
        <v>197</v>
      </c>
      <c r="B37" s="40" t="s">
        <v>198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4"/>
      <c r="Q37" s="4"/>
    </row>
    <row r="38" spans="1:17" ht="15">
      <c r="A38" s="14" t="s">
        <v>596</v>
      </c>
      <c r="B38" s="40" t="s">
        <v>199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4"/>
      <c r="Q38" s="4"/>
    </row>
    <row r="39" spans="1:17" ht="15">
      <c r="A39" s="6" t="s">
        <v>201</v>
      </c>
      <c r="B39" s="40" t="s">
        <v>202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4"/>
      <c r="Q39" s="4"/>
    </row>
    <row r="40" spans="1:17" ht="15">
      <c r="A40" s="5" t="s">
        <v>597</v>
      </c>
      <c r="B40" s="40" t="s">
        <v>203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4"/>
      <c r="Q40" s="4"/>
    </row>
    <row r="41" spans="1:17" ht="15">
      <c r="A41" s="9" t="s">
        <v>507</v>
      </c>
      <c r="B41" s="43" t="s">
        <v>205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4"/>
      <c r="Q41" s="4"/>
    </row>
    <row r="42" spans="1:17" ht="15">
      <c r="A42" s="5" t="s">
        <v>206</v>
      </c>
      <c r="B42" s="40" t="s">
        <v>207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4"/>
      <c r="Q42" s="4"/>
    </row>
    <row r="43" spans="1:17" ht="15">
      <c r="A43" s="5" t="s">
        <v>208</v>
      </c>
      <c r="B43" s="40" t="s">
        <v>209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4"/>
      <c r="Q43" s="4"/>
    </row>
    <row r="44" spans="1:17" ht="15">
      <c r="A44" s="9" t="s">
        <v>508</v>
      </c>
      <c r="B44" s="43" t="s">
        <v>210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4"/>
      <c r="Q44" s="4"/>
    </row>
    <row r="45" spans="1:17" ht="15">
      <c r="A45" s="5" t="s">
        <v>211</v>
      </c>
      <c r="B45" s="40" t="s">
        <v>212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4"/>
      <c r="Q45" s="4"/>
    </row>
    <row r="46" spans="1:17" ht="15">
      <c r="A46" s="5" t="s">
        <v>213</v>
      </c>
      <c r="B46" s="40" t="s">
        <v>214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4"/>
      <c r="Q46" s="4"/>
    </row>
    <row r="47" spans="1:17" ht="15">
      <c r="A47" s="5" t="s">
        <v>598</v>
      </c>
      <c r="B47" s="40" t="s">
        <v>215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4"/>
      <c r="Q47" s="4"/>
    </row>
    <row r="48" spans="1:17" ht="15">
      <c r="A48" s="5" t="s">
        <v>599</v>
      </c>
      <c r="B48" s="40" t="s">
        <v>217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4"/>
      <c r="Q48" s="4"/>
    </row>
    <row r="49" spans="1:17" ht="15">
      <c r="A49" s="5" t="s">
        <v>221</v>
      </c>
      <c r="B49" s="40" t="s">
        <v>222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4"/>
      <c r="Q49" s="4"/>
    </row>
    <row r="50" spans="1:17" ht="15">
      <c r="A50" s="9" t="s">
        <v>511</v>
      </c>
      <c r="B50" s="43" t="s">
        <v>223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4"/>
      <c r="Q50" s="4"/>
    </row>
    <row r="51" spans="1:17" ht="15">
      <c r="A51" s="49" t="s">
        <v>512</v>
      </c>
      <c r="B51" s="66" t="s">
        <v>224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4"/>
      <c r="Q51" s="4"/>
    </row>
    <row r="52" spans="1:17" ht="15">
      <c r="A52" s="17" t="s">
        <v>225</v>
      </c>
      <c r="B52" s="40" t="s">
        <v>226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4"/>
      <c r="Q52" s="4"/>
    </row>
    <row r="53" spans="1:17" ht="15">
      <c r="A53" s="17" t="s">
        <v>529</v>
      </c>
      <c r="B53" s="40" t="s">
        <v>227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4"/>
      <c r="Q53" s="4"/>
    </row>
    <row r="54" spans="1:17" ht="15">
      <c r="A54" s="22" t="s">
        <v>600</v>
      </c>
      <c r="B54" s="40" t="s">
        <v>228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4"/>
      <c r="Q54" s="4"/>
    </row>
    <row r="55" spans="1:17" ht="15">
      <c r="A55" s="22" t="s">
        <v>601</v>
      </c>
      <c r="B55" s="40" t="s">
        <v>229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4"/>
      <c r="Q55" s="4"/>
    </row>
    <row r="56" spans="1:17" ht="15">
      <c r="A56" s="22" t="s">
        <v>602</v>
      </c>
      <c r="B56" s="40" t="s">
        <v>230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4"/>
      <c r="Q56" s="4"/>
    </row>
    <row r="57" spans="1:17" ht="15">
      <c r="A57" s="17" t="s">
        <v>603</v>
      </c>
      <c r="B57" s="40" t="s">
        <v>231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4"/>
      <c r="Q57" s="4"/>
    </row>
    <row r="58" spans="1:17" ht="15">
      <c r="A58" s="17" t="s">
        <v>604</v>
      </c>
      <c r="B58" s="40" t="s">
        <v>232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4"/>
      <c r="Q58" s="4"/>
    </row>
    <row r="59" spans="1:17" ht="15">
      <c r="A59" s="17" t="s">
        <v>605</v>
      </c>
      <c r="B59" s="40" t="s">
        <v>233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4"/>
      <c r="Q59" s="4"/>
    </row>
    <row r="60" spans="1:17" ht="15">
      <c r="A60" s="63" t="s">
        <v>562</v>
      </c>
      <c r="B60" s="66" t="s">
        <v>234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4"/>
      <c r="Q60" s="4"/>
    </row>
    <row r="61" spans="1:17" ht="15">
      <c r="A61" s="16" t="s">
        <v>606</v>
      </c>
      <c r="B61" s="40" t="s">
        <v>235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4"/>
      <c r="Q61" s="4"/>
    </row>
    <row r="62" spans="1:17" ht="15">
      <c r="A62" s="16" t="s">
        <v>237</v>
      </c>
      <c r="B62" s="40" t="s">
        <v>238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4"/>
      <c r="Q62" s="4"/>
    </row>
    <row r="63" spans="1:17" ht="15">
      <c r="A63" s="16" t="s">
        <v>239</v>
      </c>
      <c r="B63" s="40" t="s">
        <v>240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4"/>
      <c r="Q63" s="4"/>
    </row>
    <row r="64" spans="1:17" ht="15">
      <c r="A64" s="16" t="s">
        <v>564</v>
      </c>
      <c r="B64" s="40" t="s">
        <v>241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4"/>
      <c r="Q64" s="4"/>
    </row>
    <row r="65" spans="1:17" ht="15">
      <c r="A65" s="16" t="s">
        <v>607</v>
      </c>
      <c r="B65" s="40" t="s">
        <v>242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4"/>
      <c r="Q65" s="4"/>
    </row>
    <row r="66" spans="1:17" ht="15">
      <c r="A66" s="16" t="s">
        <v>566</v>
      </c>
      <c r="B66" s="40" t="s">
        <v>243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4"/>
      <c r="Q66" s="4"/>
    </row>
    <row r="67" spans="1:17" ht="15">
      <c r="A67" s="16" t="s">
        <v>608</v>
      </c>
      <c r="B67" s="40" t="s">
        <v>244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4"/>
      <c r="Q67" s="4"/>
    </row>
    <row r="68" spans="1:17" ht="15">
      <c r="A68" s="16" t="s">
        <v>609</v>
      </c>
      <c r="B68" s="40" t="s">
        <v>246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4"/>
      <c r="Q68" s="4"/>
    </row>
    <row r="69" spans="1:17" ht="15">
      <c r="A69" s="16" t="s">
        <v>247</v>
      </c>
      <c r="B69" s="40" t="s">
        <v>248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4"/>
      <c r="Q69" s="4"/>
    </row>
    <row r="70" spans="1:17" ht="15">
      <c r="A70" s="29" t="s">
        <v>249</v>
      </c>
      <c r="B70" s="40" t="s">
        <v>250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4"/>
      <c r="Q70" s="4"/>
    </row>
    <row r="71" spans="1:17" ht="15">
      <c r="A71" s="16" t="s">
        <v>610</v>
      </c>
      <c r="B71" s="40" t="s">
        <v>251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4"/>
      <c r="Q71" s="4"/>
    </row>
    <row r="72" spans="1:17" ht="15">
      <c r="A72" s="29" t="s">
        <v>815</v>
      </c>
      <c r="B72" s="40" t="s">
        <v>252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4"/>
      <c r="Q72" s="4"/>
    </row>
    <row r="73" spans="1:17" ht="15">
      <c r="A73" s="29" t="s">
        <v>816</v>
      </c>
      <c r="B73" s="40" t="s">
        <v>252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4"/>
      <c r="Q73" s="4"/>
    </row>
    <row r="74" spans="1:17" ht="15">
      <c r="A74" s="63" t="s">
        <v>570</v>
      </c>
      <c r="B74" s="66" t="s">
        <v>253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4"/>
      <c r="Q74" s="4"/>
    </row>
    <row r="75" spans="1:17" ht="15.75">
      <c r="A75" s="82" t="s">
        <v>93</v>
      </c>
      <c r="B75" s="66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4"/>
      <c r="Q75" s="4"/>
    </row>
    <row r="76" spans="1:17" ht="15">
      <c r="A76" s="44" t="s">
        <v>254</v>
      </c>
      <c r="B76" s="40" t="s">
        <v>255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4"/>
      <c r="Q76" s="4"/>
    </row>
    <row r="77" spans="1:17" ht="15">
      <c r="A77" s="44" t="s">
        <v>611</v>
      </c>
      <c r="B77" s="40" t="s">
        <v>256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4"/>
      <c r="Q77" s="4"/>
    </row>
    <row r="78" spans="1:17" ht="15">
      <c r="A78" s="44" t="s">
        <v>258</v>
      </c>
      <c r="B78" s="40" t="s">
        <v>259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4"/>
      <c r="Q78" s="4"/>
    </row>
    <row r="79" spans="1:17" ht="15">
      <c r="A79" s="44" t="s">
        <v>260</v>
      </c>
      <c r="B79" s="40" t="s">
        <v>261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4"/>
      <c r="Q79" s="4"/>
    </row>
    <row r="80" spans="1:17" ht="15">
      <c r="A80" s="6" t="s">
        <v>262</v>
      </c>
      <c r="B80" s="40" t="s">
        <v>263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4"/>
      <c r="Q80" s="4"/>
    </row>
    <row r="81" spans="1:17" ht="15">
      <c r="A81" s="6" t="s">
        <v>264</v>
      </c>
      <c r="B81" s="40" t="s">
        <v>265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4"/>
      <c r="Q81" s="4"/>
    </row>
    <row r="82" spans="1:17" ht="15">
      <c r="A82" s="6" t="s">
        <v>266</v>
      </c>
      <c r="B82" s="40" t="s">
        <v>267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4"/>
      <c r="Q82" s="4"/>
    </row>
    <row r="83" spans="1:17" ht="15">
      <c r="A83" s="64" t="s">
        <v>572</v>
      </c>
      <c r="B83" s="66" t="s">
        <v>268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4"/>
      <c r="Q83" s="4"/>
    </row>
    <row r="84" spans="1:17" ht="15">
      <c r="A84" s="17" t="s">
        <v>269</v>
      </c>
      <c r="B84" s="40" t="s">
        <v>270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4"/>
      <c r="Q84" s="4"/>
    </row>
    <row r="85" spans="1:17" ht="15">
      <c r="A85" s="17" t="s">
        <v>271</v>
      </c>
      <c r="B85" s="40" t="s">
        <v>272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4"/>
      <c r="Q85" s="4"/>
    </row>
    <row r="86" spans="1:17" ht="15">
      <c r="A86" s="17" t="s">
        <v>273</v>
      </c>
      <c r="B86" s="40" t="s">
        <v>274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4"/>
      <c r="Q86" s="4"/>
    </row>
    <row r="87" spans="1:17" ht="15">
      <c r="A87" s="17" t="s">
        <v>275</v>
      </c>
      <c r="B87" s="40" t="s">
        <v>276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4"/>
      <c r="Q87" s="4"/>
    </row>
    <row r="88" spans="1:17" ht="15">
      <c r="A88" s="63" t="s">
        <v>573</v>
      </c>
      <c r="B88" s="66" t="s">
        <v>277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4"/>
      <c r="Q88" s="4"/>
    </row>
    <row r="89" spans="1:17" ht="30">
      <c r="A89" s="17" t="s">
        <v>278</v>
      </c>
      <c r="B89" s="40" t="s">
        <v>279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4"/>
      <c r="Q89" s="4"/>
    </row>
    <row r="90" spans="1:17" ht="30">
      <c r="A90" s="17" t="s">
        <v>612</v>
      </c>
      <c r="B90" s="40" t="s">
        <v>280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4"/>
      <c r="Q90" s="4"/>
    </row>
    <row r="91" spans="1:17" ht="30">
      <c r="A91" s="17" t="s">
        <v>613</v>
      </c>
      <c r="B91" s="40" t="s">
        <v>281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4"/>
      <c r="Q91" s="4"/>
    </row>
    <row r="92" spans="1:17" ht="15">
      <c r="A92" s="17" t="s">
        <v>614</v>
      </c>
      <c r="B92" s="40" t="s">
        <v>282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4"/>
      <c r="Q92" s="4"/>
    </row>
    <row r="93" spans="1:17" ht="30">
      <c r="A93" s="17" t="s">
        <v>615</v>
      </c>
      <c r="B93" s="40" t="s">
        <v>283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4"/>
      <c r="Q93" s="4"/>
    </row>
    <row r="94" spans="1:17" ht="30">
      <c r="A94" s="17" t="s">
        <v>616</v>
      </c>
      <c r="B94" s="40" t="s">
        <v>284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4"/>
      <c r="Q94" s="4"/>
    </row>
    <row r="95" spans="1:17" ht="15">
      <c r="A95" s="17" t="s">
        <v>285</v>
      </c>
      <c r="B95" s="40" t="s">
        <v>286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4"/>
      <c r="Q95" s="4"/>
    </row>
    <row r="96" spans="1:17" ht="15">
      <c r="A96" s="17" t="s">
        <v>617</v>
      </c>
      <c r="B96" s="40" t="s">
        <v>287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4"/>
      <c r="Q96" s="4"/>
    </row>
    <row r="97" spans="1:17" ht="15">
      <c r="A97" s="63" t="s">
        <v>574</v>
      </c>
      <c r="B97" s="66" t="s">
        <v>288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4"/>
      <c r="Q97" s="4"/>
    </row>
    <row r="98" spans="1:17" ht="15.75">
      <c r="A98" s="82" t="s">
        <v>94</v>
      </c>
      <c r="B98" s="66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4"/>
      <c r="Q98" s="4"/>
    </row>
    <row r="99" spans="1:17" ht="15.75">
      <c r="A99" s="45" t="s">
        <v>625</v>
      </c>
      <c r="B99" s="46" t="s">
        <v>289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4"/>
      <c r="Q99" s="4"/>
    </row>
    <row r="100" spans="1:17" ht="15">
      <c r="A100" s="17" t="s">
        <v>618</v>
      </c>
      <c r="B100" s="5" t="s">
        <v>290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4"/>
      <c r="Q100" s="4"/>
    </row>
    <row r="101" spans="1:17" ht="15">
      <c r="A101" s="17" t="s">
        <v>293</v>
      </c>
      <c r="B101" s="5" t="s">
        <v>294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4"/>
      <c r="Q101" s="4"/>
    </row>
    <row r="102" spans="1:17" ht="15">
      <c r="A102" s="17" t="s">
        <v>619</v>
      </c>
      <c r="B102" s="5" t="s">
        <v>295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4"/>
      <c r="Q102" s="4"/>
    </row>
    <row r="103" spans="1:17" ht="15">
      <c r="A103" s="20" t="s">
        <v>581</v>
      </c>
      <c r="B103" s="9" t="s">
        <v>297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4"/>
      <c r="Q103" s="4"/>
    </row>
    <row r="104" spans="1:17" ht="15">
      <c r="A104" s="47" t="s">
        <v>620</v>
      </c>
      <c r="B104" s="5" t="s">
        <v>298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4"/>
      <c r="Q104" s="4"/>
    </row>
    <row r="105" spans="1:17" ht="15">
      <c r="A105" s="47" t="s">
        <v>587</v>
      </c>
      <c r="B105" s="5" t="s">
        <v>301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4"/>
      <c r="Q105" s="4"/>
    </row>
    <row r="106" spans="1:17" ht="15">
      <c r="A106" s="17" t="s">
        <v>302</v>
      </c>
      <c r="B106" s="5" t="s">
        <v>303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4"/>
      <c r="Q106" s="4"/>
    </row>
    <row r="107" spans="1:17" ht="15">
      <c r="A107" s="17" t="s">
        <v>621</v>
      </c>
      <c r="B107" s="5" t="s">
        <v>304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4"/>
      <c r="Q107" s="4"/>
    </row>
    <row r="108" spans="1:17" ht="15">
      <c r="A108" s="18" t="s">
        <v>584</v>
      </c>
      <c r="B108" s="9" t="s">
        <v>305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4"/>
      <c r="Q108" s="4"/>
    </row>
    <row r="109" spans="1:17" ht="15">
      <c r="A109" s="47" t="s">
        <v>306</v>
      </c>
      <c r="B109" s="5" t="s">
        <v>307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4"/>
      <c r="Q109" s="4"/>
    </row>
    <row r="110" spans="1:17" ht="15">
      <c r="A110" s="47" t="s">
        <v>308</v>
      </c>
      <c r="B110" s="5" t="s">
        <v>309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4"/>
      <c r="Q110" s="4"/>
    </row>
    <row r="111" spans="1:17" ht="15">
      <c r="A111" s="18" t="s">
        <v>310</v>
      </c>
      <c r="B111" s="9" t="s">
        <v>311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4"/>
      <c r="Q111" s="4"/>
    </row>
    <row r="112" spans="1:17" ht="15">
      <c r="A112" s="47" t="s">
        <v>312</v>
      </c>
      <c r="B112" s="5" t="s">
        <v>313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4"/>
      <c r="Q112" s="4"/>
    </row>
    <row r="113" spans="1:17" ht="15">
      <c r="A113" s="47" t="s">
        <v>314</v>
      </c>
      <c r="B113" s="5" t="s">
        <v>315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4"/>
      <c r="Q113" s="4"/>
    </row>
    <row r="114" spans="1:17" ht="15">
      <c r="A114" s="47" t="s">
        <v>316</v>
      </c>
      <c r="B114" s="5" t="s">
        <v>317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4"/>
      <c r="Q114" s="4"/>
    </row>
    <row r="115" spans="1:17" ht="15">
      <c r="A115" s="48" t="s">
        <v>585</v>
      </c>
      <c r="B115" s="49" t="s">
        <v>318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4"/>
      <c r="Q115" s="4"/>
    </row>
    <row r="116" spans="1:17" ht="15">
      <c r="A116" s="47" t="s">
        <v>319</v>
      </c>
      <c r="B116" s="5" t="s">
        <v>320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4"/>
      <c r="Q116" s="4"/>
    </row>
    <row r="117" spans="1:17" ht="15">
      <c r="A117" s="17" t="s">
        <v>321</v>
      </c>
      <c r="B117" s="5" t="s">
        <v>322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4"/>
      <c r="Q117" s="4"/>
    </row>
    <row r="118" spans="1:17" ht="15">
      <c r="A118" s="47" t="s">
        <v>622</v>
      </c>
      <c r="B118" s="5" t="s">
        <v>323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4"/>
      <c r="Q118" s="4"/>
    </row>
    <row r="119" spans="1:17" ht="15">
      <c r="A119" s="47" t="s">
        <v>590</v>
      </c>
      <c r="B119" s="5" t="s">
        <v>324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4"/>
      <c r="Q119" s="4"/>
    </row>
    <row r="120" spans="1:17" ht="15">
      <c r="A120" s="48" t="s">
        <v>591</v>
      </c>
      <c r="B120" s="49" t="s">
        <v>328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4"/>
      <c r="Q120" s="4"/>
    </row>
    <row r="121" spans="1:17" ht="15">
      <c r="A121" s="17" t="s">
        <v>329</v>
      </c>
      <c r="B121" s="5" t="s">
        <v>330</v>
      </c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4"/>
      <c r="Q121" s="4"/>
    </row>
    <row r="122" spans="1:17" ht="15.75">
      <c r="A122" s="50" t="s">
        <v>626</v>
      </c>
      <c r="B122" s="51" t="s">
        <v>331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4"/>
      <c r="Q122" s="4"/>
    </row>
    <row r="123" spans="1:17" ht="15.75">
      <c r="A123" s="55" t="s">
        <v>663</v>
      </c>
      <c r="B123" s="56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4"/>
      <c r="Q123" s="4"/>
    </row>
    <row r="124" spans="1:17" ht="25.5">
      <c r="A124" s="2" t="s">
        <v>141</v>
      </c>
      <c r="B124" s="3" t="s">
        <v>656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4"/>
      <c r="Q124" s="4"/>
    </row>
    <row r="125" spans="1:17" ht="15">
      <c r="A125" s="41" t="s">
        <v>332</v>
      </c>
      <c r="B125" s="6" t="s">
        <v>333</v>
      </c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4"/>
      <c r="Q125" s="4"/>
    </row>
    <row r="126" spans="1:17" ht="15">
      <c r="A126" s="5" t="s">
        <v>334</v>
      </c>
      <c r="B126" s="6" t="s">
        <v>335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4"/>
      <c r="Q126" s="4"/>
    </row>
    <row r="127" spans="1:17" ht="15">
      <c r="A127" s="5" t="s">
        <v>336</v>
      </c>
      <c r="B127" s="6" t="s">
        <v>337</v>
      </c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4"/>
      <c r="Q127" s="4"/>
    </row>
    <row r="128" spans="1:17" ht="15">
      <c r="A128" s="5" t="s">
        <v>338</v>
      </c>
      <c r="B128" s="6" t="s">
        <v>339</v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4"/>
      <c r="Q128" s="4"/>
    </row>
    <row r="129" spans="1:17" ht="15">
      <c r="A129" s="5" t="s">
        <v>340</v>
      </c>
      <c r="B129" s="6" t="s">
        <v>341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4"/>
      <c r="Q129" s="4"/>
    </row>
    <row r="130" spans="1:17" ht="15">
      <c r="A130" s="5" t="s">
        <v>342</v>
      </c>
      <c r="B130" s="6" t="s">
        <v>343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4"/>
      <c r="Q130" s="4"/>
    </row>
    <row r="131" spans="1:17" ht="15">
      <c r="A131" s="9" t="s">
        <v>666</v>
      </c>
      <c r="B131" s="10" t="s">
        <v>344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4"/>
      <c r="Q131" s="4"/>
    </row>
    <row r="132" spans="1:17" ht="15">
      <c r="A132" s="5" t="s">
        <v>345</v>
      </c>
      <c r="B132" s="6" t="s">
        <v>346</v>
      </c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4"/>
      <c r="Q132" s="4"/>
    </row>
    <row r="133" spans="1:17" ht="30">
      <c r="A133" s="5" t="s">
        <v>347</v>
      </c>
      <c r="B133" s="6" t="s">
        <v>348</v>
      </c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4"/>
      <c r="Q133" s="4"/>
    </row>
    <row r="134" spans="1:17" ht="30">
      <c r="A134" s="5" t="s">
        <v>627</v>
      </c>
      <c r="B134" s="6" t="s">
        <v>349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4"/>
      <c r="Q134" s="4"/>
    </row>
    <row r="135" spans="1:17" ht="30">
      <c r="A135" s="5" t="s">
        <v>628</v>
      </c>
      <c r="B135" s="6" t="s">
        <v>350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4"/>
      <c r="Q135" s="4"/>
    </row>
    <row r="136" spans="1:17" ht="15">
      <c r="A136" s="5" t="s">
        <v>629</v>
      </c>
      <c r="B136" s="6" t="s">
        <v>351</v>
      </c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4"/>
      <c r="Q136" s="4"/>
    </row>
    <row r="137" spans="1:17" ht="15">
      <c r="A137" s="49" t="s">
        <v>667</v>
      </c>
      <c r="B137" s="64" t="s">
        <v>352</v>
      </c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4"/>
      <c r="Q137" s="4"/>
    </row>
    <row r="138" spans="1:17" ht="15">
      <c r="A138" s="5" t="s">
        <v>633</v>
      </c>
      <c r="B138" s="6" t="s">
        <v>361</v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4"/>
      <c r="Q138" s="4"/>
    </row>
    <row r="139" spans="1:17" ht="15">
      <c r="A139" s="5" t="s">
        <v>634</v>
      </c>
      <c r="B139" s="6" t="s">
        <v>365</v>
      </c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4"/>
      <c r="Q139" s="4"/>
    </row>
    <row r="140" spans="1:17" ht="15">
      <c r="A140" s="9" t="s">
        <v>669</v>
      </c>
      <c r="B140" s="10" t="s">
        <v>366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4"/>
      <c r="Q140" s="4"/>
    </row>
    <row r="141" spans="1:17" ht="15">
      <c r="A141" s="5" t="s">
        <v>635</v>
      </c>
      <c r="B141" s="6" t="s">
        <v>367</v>
      </c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4"/>
      <c r="Q141" s="4"/>
    </row>
    <row r="142" spans="1:17" ht="15">
      <c r="A142" s="5" t="s">
        <v>636</v>
      </c>
      <c r="B142" s="6" t="s">
        <v>368</v>
      </c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4"/>
      <c r="Q142" s="4"/>
    </row>
    <row r="143" spans="1:17" ht="15">
      <c r="A143" s="5" t="s">
        <v>637</v>
      </c>
      <c r="B143" s="6" t="s">
        <v>369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4"/>
      <c r="Q143" s="4"/>
    </row>
    <row r="144" spans="1:17" ht="15">
      <c r="A144" s="5" t="s">
        <v>638</v>
      </c>
      <c r="B144" s="6" t="s">
        <v>370</v>
      </c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4"/>
      <c r="Q144" s="4"/>
    </row>
    <row r="145" spans="1:17" ht="15">
      <c r="A145" s="5" t="s">
        <v>639</v>
      </c>
      <c r="B145" s="6" t="s">
        <v>373</v>
      </c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4"/>
      <c r="Q145" s="4"/>
    </row>
    <row r="146" spans="1:17" ht="15">
      <c r="A146" s="5" t="s">
        <v>374</v>
      </c>
      <c r="B146" s="6" t="s">
        <v>375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4"/>
      <c r="Q146" s="4"/>
    </row>
    <row r="147" spans="1:17" ht="15">
      <c r="A147" s="5" t="s">
        <v>640</v>
      </c>
      <c r="B147" s="6" t="s">
        <v>376</v>
      </c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4"/>
      <c r="Q147" s="4"/>
    </row>
    <row r="148" spans="1:17" ht="15">
      <c r="A148" s="5" t="s">
        <v>641</v>
      </c>
      <c r="B148" s="6" t="s">
        <v>381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4"/>
      <c r="Q148" s="4"/>
    </row>
    <row r="149" spans="1:17" ht="15">
      <c r="A149" s="9" t="s">
        <v>670</v>
      </c>
      <c r="B149" s="10" t="s">
        <v>397</v>
      </c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4"/>
      <c r="Q149" s="4"/>
    </row>
    <row r="150" spans="1:17" ht="15">
      <c r="A150" s="5" t="s">
        <v>642</v>
      </c>
      <c r="B150" s="6" t="s">
        <v>398</v>
      </c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4"/>
      <c r="Q150" s="4"/>
    </row>
    <row r="151" spans="1:17" ht="15">
      <c r="A151" s="49" t="s">
        <v>671</v>
      </c>
      <c r="B151" s="64" t="s">
        <v>399</v>
      </c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4"/>
      <c r="Q151" s="4"/>
    </row>
    <row r="152" spans="1:17" ht="15">
      <c r="A152" s="17" t="s">
        <v>400</v>
      </c>
      <c r="B152" s="6" t="s">
        <v>401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4"/>
      <c r="Q152" s="4"/>
    </row>
    <row r="153" spans="1:17" ht="15">
      <c r="A153" s="17" t="s">
        <v>643</v>
      </c>
      <c r="B153" s="6" t="s">
        <v>402</v>
      </c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4"/>
      <c r="Q153" s="4"/>
    </row>
    <row r="154" spans="1:17" ht="15">
      <c r="A154" s="17" t="s">
        <v>644</v>
      </c>
      <c r="B154" s="6" t="s">
        <v>405</v>
      </c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4"/>
      <c r="Q154" s="4"/>
    </row>
    <row r="155" spans="1:17" ht="15">
      <c r="A155" s="17" t="s">
        <v>645</v>
      </c>
      <c r="B155" s="6" t="s">
        <v>406</v>
      </c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4"/>
      <c r="Q155" s="4"/>
    </row>
    <row r="156" spans="1:17" ht="15">
      <c r="A156" s="17" t="s">
        <v>413</v>
      </c>
      <c r="B156" s="6" t="s">
        <v>414</v>
      </c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4"/>
      <c r="Q156" s="4"/>
    </row>
    <row r="157" spans="1:17" ht="15">
      <c r="A157" s="17" t="s">
        <v>415</v>
      </c>
      <c r="B157" s="6" t="s">
        <v>416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4"/>
      <c r="Q157" s="4"/>
    </row>
    <row r="158" spans="1:17" ht="15">
      <c r="A158" s="17" t="s">
        <v>417</v>
      </c>
      <c r="B158" s="6" t="s">
        <v>418</v>
      </c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4"/>
      <c r="Q158" s="4"/>
    </row>
    <row r="159" spans="1:17" ht="15">
      <c r="A159" s="17" t="s">
        <v>646</v>
      </c>
      <c r="B159" s="6" t="s">
        <v>419</v>
      </c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4"/>
      <c r="Q159" s="4"/>
    </row>
    <row r="160" spans="1:17" ht="15">
      <c r="A160" s="17" t="s">
        <v>647</v>
      </c>
      <c r="B160" s="6" t="s">
        <v>421</v>
      </c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4"/>
      <c r="Q160" s="4"/>
    </row>
    <row r="161" spans="1:17" ht="15">
      <c r="A161" s="17" t="s">
        <v>648</v>
      </c>
      <c r="B161" s="6" t="s">
        <v>426</v>
      </c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4"/>
      <c r="Q161" s="4"/>
    </row>
    <row r="162" spans="1:17" ht="15">
      <c r="A162" s="63" t="s">
        <v>672</v>
      </c>
      <c r="B162" s="64" t="s">
        <v>430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4"/>
      <c r="Q162" s="4"/>
    </row>
    <row r="163" spans="1:17" ht="30">
      <c r="A163" s="17" t="s">
        <v>442</v>
      </c>
      <c r="B163" s="6" t="s">
        <v>443</v>
      </c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4"/>
      <c r="Q163" s="4"/>
    </row>
    <row r="164" spans="1:17" ht="30">
      <c r="A164" s="5" t="s">
        <v>652</v>
      </c>
      <c r="B164" s="6" t="s">
        <v>444</v>
      </c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4"/>
      <c r="Q164" s="4"/>
    </row>
    <row r="165" spans="1:17" ht="15">
      <c r="A165" s="17" t="s">
        <v>653</v>
      </c>
      <c r="B165" s="6" t="s">
        <v>445</v>
      </c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4"/>
      <c r="Q165" s="4"/>
    </row>
    <row r="166" spans="1:17" ht="15">
      <c r="A166" s="49" t="s">
        <v>674</v>
      </c>
      <c r="B166" s="64" t="s">
        <v>446</v>
      </c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4"/>
      <c r="Q166" s="4"/>
    </row>
    <row r="167" spans="1:17" ht="15.75">
      <c r="A167" s="82" t="s">
        <v>96</v>
      </c>
      <c r="B167" s="87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4"/>
      <c r="Q167" s="4"/>
    </row>
    <row r="168" spans="1:17" ht="15">
      <c r="A168" s="5" t="s">
        <v>353</v>
      </c>
      <c r="B168" s="6" t="s">
        <v>354</v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4"/>
      <c r="Q168" s="4"/>
    </row>
    <row r="169" spans="1:17" ht="30">
      <c r="A169" s="5" t="s">
        <v>355</v>
      </c>
      <c r="B169" s="6" t="s">
        <v>356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4"/>
      <c r="Q169" s="4"/>
    </row>
    <row r="170" spans="1:17" ht="30">
      <c r="A170" s="5" t="s">
        <v>630</v>
      </c>
      <c r="B170" s="6" t="s">
        <v>357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4"/>
      <c r="Q170" s="4"/>
    </row>
    <row r="171" spans="1:17" ht="30">
      <c r="A171" s="5" t="s">
        <v>631</v>
      </c>
      <c r="B171" s="6" t="s">
        <v>358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4"/>
      <c r="Q171" s="4"/>
    </row>
    <row r="172" spans="1:17" ht="15">
      <c r="A172" s="5" t="s">
        <v>632</v>
      </c>
      <c r="B172" s="6" t="s">
        <v>359</v>
      </c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4"/>
      <c r="Q172" s="4"/>
    </row>
    <row r="173" spans="1:17" ht="15">
      <c r="A173" s="49" t="s">
        <v>668</v>
      </c>
      <c r="B173" s="64" t="s">
        <v>360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4"/>
      <c r="Q173" s="4"/>
    </row>
    <row r="174" spans="1:17" ht="15">
      <c r="A174" s="17" t="s">
        <v>649</v>
      </c>
      <c r="B174" s="6" t="s">
        <v>431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4"/>
      <c r="Q174" s="4"/>
    </row>
    <row r="175" spans="1:17" ht="15">
      <c r="A175" s="17" t="s">
        <v>650</v>
      </c>
      <c r="B175" s="6" t="s">
        <v>433</v>
      </c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4"/>
      <c r="Q175" s="4"/>
    </row>
    <row r="176" spans="1:17" ht="15">
      <c r="A176" s="17" t="s">
        <v>435</v>
      </c>
      <c r="B176" s="6" t="s">
        <v>436</v>
      </c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4"/>
      <c r="Q176" s="4"/>
    </row>
    <row r="177" spans="1:17" ht="15">
      <c r="A177" s="17" t="s">
        <v>651</v>
      </c>
      <c r="B177" s="6" t="s">
        <v>437</v>
      </c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4"/>
      <c r="Q177" s="4"/>
    </row>
    <row r="178" spans="1:17" ht="15">
      <c r="A178" s="17" t="s">
        <v>439</v>
      </c>
      <c r="B178" s="6" t="s">
        <v>440</v>
      </c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4"/>
      <c r="Q178" s="4"/>
    </row>
    <row r="179" spans="1:17" ht="15">
      <c r="A179" s="49" t="s">
        <v>673</v>
      </c>
      <c r="B179" s="64" t="s">
        <v>441</v>
      </c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4"/>
      <c r="Q179" s="4"/>
    </row>
    <row r="180" spans="1:17" ht="30">
      <c r="A180" s="17" t="s">
        <v>447</v>
      </c>
      <c r="B180" s="6" t="s">
        <v>448</v>
      </c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4"/>
      <c r="Q180" s="4"/>
    </row>
    <row r="181" spans="1:17" ht="30">
      <c r="A181" s="5" t="s">
        <v>654</v>
      </c>
      <c r="B181" s="6" t="s">
        <v>449</v>
      </c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4"/>
      <c r="Q181" s="4"/>
    </row>
    <row r="182" spans="1:17" ht="15">
      <c r="A182" s="17" t="s">
        <v>655</v>
      </c>
      <c r="B182" s="6" t="s">
        <v>450</v>
      </c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4"/>
      <c r="Q182" s="4"/>
    </row>
    <row r="183" spans="1:17" ht="15">
      <c r="A183" s="49" t="s">
        <v>676</v>
      </c>
      <c r="B183" s="64" t="s">
        <v>451</v>
      </c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4"/>
      <c r="Q183" s="4"/>
    </row>
    <row r="184" spans="1:17" ht="15.75">
      <c r="A184" s="82" t="s">
        <v>97</v>
      </c>
      <c r="B184" s="87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4"/>
      <c r="Q184" s="4"/>
    </row>
    <row r="185" spans="1:17" ht="15.75">
      <c r="A185" s="61" t="s">
        <v>675</v>
      </c>
      <c r="B185" s="45" t="s">
        <v>452</v>
      </c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4"/>
      <c r="Q185" s="4"/>
    </row>
    <row r="186" spans="1:17" ht="15.75">
      <c r="A186" s="144" t="s">
        <v>98</v>
      </c>
      <c r="B186" s="85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4"/>
      <c r="Q186" s="4"/>
    </row>
    <row r="187" spans="1:17" ht="15.75">
      <c r="A187" s="144" t="s">
        <v>99</v>
      </c>
      <c r="B187" s="85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4"/>
      <c r="Q187" s="4"/>
    </row>
    <row r="188" spans="1:17" ht="15">
      <c r="A188" s="47" t="s">
        <v>657</v>
      </c>
      <c r="B188" s="5" t="s">
        <v>453</v>
      </c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4"/>
      <c r="Q188" s="4"/>
    </row>
    <row r="189" spans="1:17" ht="15">
      <c r="A189" s="17" t="s">
        <v>454</v>
      </c>
      <c r="B189" s="5" t="s">
        <v>455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4"/>
      <c r="Q189" s="4"/>
    </row>
    <row r="190" spans="1:17" ht="15">
      <c r="A190" s="47" t="s">
        <v>658</v>
      </c>
      <c r="B190" s="5" t="s">
        <v>456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4"/>
      <c r="Q190" s="4"/>
    </row>
    <row r="191" spans="1:17" ht="15">
      <c r="A191" s="20" t="s">
        <v>677</v>
      </c>
      <c r="B191" s="9" t="s">
        <v>457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4"/>
      <c r="Q191" s="4"/>
    </row>
    <row r="192" spans="1:17" ht="15">
      <c r="A192" s="17" t="s">
        <v>659</v>
      </c>
      <c r="B192" s="5" t="s">
        <v>458</v>
      </c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4"/>
      <c r="Q192" s="4"/>
    </row>
    <row r="193" spans="1:17" ht="15">
      <c r="A193" s="47" t="s">
        <v>459</v>
      </c>
      <c r="B193" s="5" t="s">
        <v>460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4"/>
      <c r="Q193" s="4"/>
    </row>
    <row r="194" spans="1:17" ht="15">
      <c r="A194" s="17" t="s">
        <v>660</v>
      </c>
      <c r="B194" s="5" t="s">
        <v>461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4"/>
      <c r="Q194" s="4"/>
    </row>
    <row r="195" spans="1:17" ht="15">
      <c r="A195" s="47" t="s">
        <v>462</v>
      </c>
      <c r="B195" s="5" t="s">
        <v>463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4"/>
      <c r="Q195" s="4"/>
    </row>
    <row r="196" spans="1:17" ht="15">
      <c r="A196" s="18" t="s">
        <v>678</v>
      </c>
      <c r="B196" s="9" t="s">
        <v>464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4"/>
      <c r="Q196" s="4"/>
    </row>
    <row r="197" spans="1:17" ht="15">
      <c r="A197" s="5" t="s">
        <v>811</v>
      </c>
      <c r="B197" s="5" t="s">
        <v>465</v>
      </c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4"/>
      <c r="Q197" s="4"/>
    </row>
    <row r="198" spans="1:17" ht="15">
      <c r="A198" s="5" t="s">
        <v>812</v>
      </c>
      <c r="B198" s="5" t="s">
        <v>465</v>
      </c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4"/>
      <c r="Q198" s="4"/>
    </row>
    <row r="199" spans="1:17" ht="15">
      <c r="A199" s="5" t="s">
        <v>809</v>
      </c>
      <c r="B199" s="5" t="s">
        <v>466</v>
      </c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4"/>
      <c r="Q199" s="4"/>
    </row>
    <row r="200" spans="1:17" ht="15">
      <c r="A200" s="5" t="s">
        <v>810</v>
      </c>
      <c r="B200" s="5" t="s">
        <v>466</v>
      </c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4"/>
      <c r="Q200" s="4"/>
    </row>
    <row r="201" spans="1:17" ht="15">
      <c r="A201" s="9" t="s">
        <v>679</v>
      </c>
      <c r="B201" s="9" t="s">
        <v>467</v>
      </c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4"/>
      <c r="Q201" s="4"/>
    </row>
    <row r="202" spans="1:17" ht="15">
      <c r="A202" s="47" t="s">
        <v>468</v>
      </c>
      <c r="B202" s="5" t="s">
        <v>469</v>
      </c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4"/>
      <c r="Q202" s="4"/>
    </row>
    <row r="203" spans="1:17" ht="15">
      <c r="A203" s="47" t="s">
        <v>470</v>
      </c>
      <c r="B203" s="5" t="s">
        <v>471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4"/>
      <c r="Q203" s="4"/>
    </row>
    <row r="204" spans="1:17" ht="15">
      <c r="A204" s="47" t="s">
        <v>472</v>
      </c>
      <c r="B204" s="5" t="s">
        <v>473</v>
      </c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4"/>
      <c r="Q204" s="4"/>
    </row>
    <row r="205" spans="1:17" ht="15">
      <c r="A205" s="47" t="s">
        <v>474</v>
      </c>
      <c r="B205" s="5" t="s">
        <v>475</v>
      </c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4"/>
      <c r="Q205" s="4"/>
    </row>
    <row r="206" spans="1:17" ht="15">
      <c r="A206" s="17" t="s">
        <v>661</v>
      </c>
      <c r="B206" s="5" t="s">
        <v>476</v>
      </c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4"/>
      <c r="Q206" s="4"/>
    </row>
    <row r="207" spans="1:17" ht="15">
      <c r="A207" s="20" t="s">
        <v>680</v>
      </c>
      <c r="B207" s="9" t="s">
        <v>478</v>
      </c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4"/>
      <c r="Q207" s="4"/>
    </row>
    <row r="208" spans="1:17" ht="15">
      <c r="A208" s="17" t="s">
        <v>479</v>
      </c>
      <c r="B208" s="5" t="s">
        <v>480</v>
      </c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4"/>
      <c r="Q208" s="4"/>
    </row>
    <row r="209" spans="1:17" ht="15">
      <c r="A209" s="17" t="s">
        <v>481</v>
      </c>
      <c r="B209" s="5" t="s">
        <v>482</v>
      </c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4"/>
      <c r="Q209" s="4"/>
    </row>
    <row r="210" spans="1:17" ht="15">
      <c r="A210" s="47" t="s">
        <v>483</v>
      </c>
      <c r="B210" s="5" t="s">
        <v>484</v>
      </c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4"/>
      <c r="Q210" s="4"/>
    </row>
    <row r="211" spans="1:17" ht="15">
      <c r="A211" s="47" t="s">
        <v>662</v>
      </c>
      <c r="B211" s="5" t="s">
        <v>485</v>
      </c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4"/>
      <c r="Q211" s="4"/>
    </row>
    <row r="212" spans="1:17" ht="15">
      <c r="A212" s="18" t="s">
        <v>681</v>
      </c>
      <c r="B212" s="9" t="s">
        <v>486</v>
      </c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4"/>
      <c r="Q212" s="4"/>
    </row>
    <row r="213" spans="1:17" ht="15">
      <c r="A213" s="20" t="s">
        <v>487</v>
      </c>
      <c r="B213" s="9" t="s">
        <v>488</v>
      </c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4"/>
      <c r="Q213" s="4"/>
    </row>
    <row r="214" spans="1:17" ht="15.75">
      <c r="A214" s="50" t="s">
        <v>682</v>
      </c>
      <c r="B214" s="51" t="s">
        <v>489</v>
      </c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4"/>
      <c r="Q214" s="4"/>
    </row>
    <row r="215" spans="1:17" ht="15.75">
      <c r="A215" s="55" t="s">
        <v>664</v>
      </c>
      <c r="B215" s="56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8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3"/>
  <sheetViews>
    <sheetView view="pageLayout" workbookViewId="0" topLeftCell="A1">
      <selection activeCell="B6" sqref="B6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  <col min="6" max="6" width="16.57421875" style="0" customWidth="1"/>
  </cols>
  <sheetData>
    <row r="1" spans="1:5" ht="27" customHeight="1">
      <c r="A1" s="342" t="s">
        <v>950</v>
      </c>
      <c r="B1" s="347"/>
      <c r="C1" s="347"/>
      <c r="D1" s="347"/>
      <c r="E1" s="347"/>
    </row>
    <row r="2" spans="1:5" ht="22.5" customHeight="1">
      <c r="A2" s="345" t="s">
        <v>849</v>
      </c>
      <c r="B2" s="343"/>
      <c r="C2" s="343"/>
      <c r="D2" s="343"/>
      <c r="E2" s="343"/>
    </row>
    <row r="3" ht="18">
      <c r="A3" s="104"/>
    </row>
    <row r="4" ht="15">
      <c r="A4" s="4" t="s">
        <v>1</v>
      </c>
    </row>
    <row r="5" spans="1:6" ht="31.5" customHeight="1">
      <c r="A5" s="105" t="s">
        <v>141</v>
      </c>
      <c r="B5" s="106" t="s">
        <v>142</v>
      </c>
      <c r="C5" s="94" t="s">
        <v>36</v>
      </c>
      <c r="D5" s="94" t="s">
        <v>37</v>
      </c>
      <c r="E5" s="161" t="s">
        <v>38</v>
      </c>
      <c r="F5" s="161" t="s">
        <v>965</v>
      </c>
    </row>
    <row r="6" spans="1:6" ht="15" customHeight="1">
      <c r="A6" s="107"/>
      <c r="B6" s="52"/>
      <c r="C6" s="52"/>
      <c r="D6" s="52"/>
      <c r="E6" s="52"/>
      <c r="F6" s="52"/>
    </row>
    <row r="7" spans="1:6" ht="15" customHeight="1">
      <c r="A7" s="107"/>
      <c r="B7" s="52"/>
      <c r="C7" s="52"/>
      <c r="D7" s="52"/>
      <c r="E7" s="52"/>
      <c r="F7" s="52"/>
    </row>
    <row r="8" spans="1:6" ht="15" customHeight="1">
      <c r="A8" s="107"/>
      <c r="B8" s="52"/>
      <c r="C8" s="52"/>
      <c r="D8" s="52"/>
      <c r="E8" s="52"/>
      <c r="F8" s="52"/>
    </row>
    <row r="9" spans="1:6" ht="15" customHeight="1">
      <c r="A9" s="52"/>
      <c r="B9" s="52"/>
      <c r="C9" s="52"/>
      <c r="D9" s="52"/>
      <c r="E9" s="52"/>
      <c r="F9" s="52"/>
    </row>
    <row r="10" spans="1:6" ht="29.25" customHeight="1">
      <c r="A10" s="108" t="s">
        <v>29</v>
      </c>
      <c r="B10" s="64" t="s">
        <v>414</v>
      </c>
      <c r="C10" s="52"/>
      <c r="D10" s="52"/>
      <c r="E10" s="52"/>
      <c r="F10" s="52"/>
    </row>
    <row r="11" spans="1:6" ht="29.25" customHeight="1">
      <c r="A11" s="108"/>
      <c r="B11" s="52"/>
      <c r="C11" s="52"/>
      <c r="D11" s="52"/>
      <c r="E11" s="52"/>
      <c r="F11" s="52"/>
    </row>
    <row r="12" spans="1:6" ht="15" customHeight="1">
      <c r="A12" s="108"/>
      <c r="B12" s="52"/>
      <c r="C12" s="52"/>
      <c r="D12" s="52"/>
      <c r="E12" s="52"/>
      <c r="F12" s="52"/>
    </row>
    <row r="13" spans="1:6" ht="15" customHeight="1">
      <c r="A13" s="109"/>
      <c r="B13" s="52"/>
      <c r="C13" s="52"/>
      <c r="D13" s="52"/>
      <c r="E13" s="52"/>
      <c r="F13" s="52"/>
    </row>
    <row r="14" spans="1:6" ht="15" customHeight="1">
      <c r="A14" s="109"/>
      <c r="B14" s="52"/>
      <c r="C14" s="52"/>
      <c r="D14" s="52"/>
      <c r="E14" s="52"/>
      <c r="F14" s="52"/>
    </row>
    <row r="15" spans="1:6" ht="30.75" customHeight="1">
      <c r="A15" s="108" t="s">
        <v>30</v>
      </c>
      <c r="B15" s="49" t="s">
        <v>449</v>
      </c>
      <c r="C15" s="52"/>
      <c r="D15" s="52"/>
      <c r="E15" s="52"/>
      <c r="F15" s="52"/>
    </row>
    <row r="16" spans="1:6" ht="15" customHeight="1">
      <c r="A16" s="99" t="s">
        <v>690</v>
      </c>
      <c r="B16" s="99" t="s">
        <v>369</v>
      </c>
      <c r="C16" s="52"/>
      <c r="D16" s="52"/>
      <c r="E16" s="52"/>
      <c r="F16" s="52"/>
    </row>
    <row r="17" spans="1:6" ht="15" customHeight="1">
      <c r="A17" s="99" t="s">
        <v>691</v>
      </c>
      <c r="B17" s="99" t="s">
        <v>369</v>
      </c>
      <c r="C17" s="170"/>
      <c r="D17" s="170"/>
      <c r="E17" s="170"/>
      <c r="F17" s="170"/>
    </row>
    <row r="18" spans="1:6" ht="15" customHeight="1">
      <c r="A18" s="99" t="s">
        <v>692</v>
      </c>
      <c r="B18" s="99" t="s">
        <v>369</v>
      </c>
      <c r="C18" s="170">
        <v>2182000</v>
      </c>
      <c r="D18" s="170">
        <v>800000</v>
      </c>
      <c r="E18" s="170">
        <v>1382000</v>
      </c>
      <c r="F18" s="170"/>
    </row>
    <row r="19" spans="1:6" ht="15" customHeight="1">
      <c r="A19" s="99" t="s">
        <v>693</v>
      </c>
      <c r="B19" s="99" t="s">
        <v>369</v>
      </c>
      <c r="C19" s="170"/>
      <c r="D19" s="170"/>
      <c r="E19" s="170"/>
      <c r="F19" s="170"/>
    </row>
    <row r="20" spans="1:6" ht="15" customHeight="1">
      <c r="A20" s="99" t="s">
        <v>640</v>
      </c>
      <c r="B20" s="110" t="s">
        <v>376</v>
      </c>
      <c r="C20" s="170">
        <v>2375000</v>
      </c>
      <c r="D20" s="170">
        <v>1000000</v>
      </c>
      <c r="E20" s="170">
        <v>2275000</v>
      </c>
      <c r="F20" s="170"/>
    </row>
    <row r="21" spans="1:6" ht="15" customHeight="1">
      <c r="A21" s="99" t="s">
        <v>638</v>
      </c>
      <c r="B21" s="110" t="s">
        <v>370</v>
      </c>
      <c r="C21" s="170">
        <v>4500000</v>
      </c>
      <c r="D21" s="170"/>
      <c r="E21" s="170">
        <v>5339151</v>
      </c>
      <c r="F21" s="170"/>
    </row>
    <row r="22" spans="1:6" ht="15" customHeight="1">
      <c r="A22" s="109"/>
      <c r="B22" s="52"/>
      <c r="C22" s="170"/>
      <c r="D22" s="170"/>
      <c r="E22" s="170"/>
      <c r="F22" s="170"/>
    </row>
    <row r="23" spans="1:6" ht="27.75" customHeight="1">
      <c r="A23" s="108" t="s">
        <v>31</v>
      </c>
      <c r="B23" s="53" t="s">
        <v>34</v>
      </c>
      <c r="C23" s="52"/>
      <c r="D23" s="52"/>
      <c r="E23" s="52"/>
      <c r="F23" s="52"/>
    </row>
    <row r="24" spans="1:6" ht="15" customHeight="1">
      <c r="A24" s="108"/>
      <c r="B24" s="52" t="s">
        <v>402</v>
      </c>
      <c r="C24" s="52"/>
      <c r="D24" s="52"/>
      <c r="E24" s="52"/>
      <c r="F24" s="52"/>
    </row>
    <row r="25" spans="1:6" ht="15" customHeight="1">
      <c r="A25" s="108"/>
      <c r="B25" s="52" t="s">
        <v>441</v>
      </c>
      <c r="C25" s="52"/>
      <c r="D25" s="52"/>
      <c r="E25" s="52"/>
      <c r="F25" s="52"/>
    </row>
    <row r="26" spans="1:6" ht="15" customHeight="1">
      <c r="A26" s="109"/>
      <c r="B26" s="52"/>
      <c r="C26" s="52"/>
      <c r="D26" s="52"/>
      <c r="E26" s="52"/>
      <c r="F26" s="52"/>
    </row>
    <row r="27" spans="1:6" ht="15" customHeight="1">
      <c r="A27" s="109"/>
      <c r="B27" s="52"/>
      <c r="C27" s="52"/>
      <c r="D27" s="52"/>
      <c r="E27" s="52"/>
      <c r="F27" s="52"/>
    </row>
    <row r="28" spans="1:6" ht="31.5" customHeight="1">
      <c r="A28" s="108" t="s">
        <v>32</v>
      </c>
      <c r="B28" s="53" t="s">
        <v>35</v>
      </c>
      <c r="C28" s="52"/>
      <c r="D28" s="52"/>
      <c r="E28" s="52"/>
      <c r="F28" s="52"/>
    </row>
    <row r="29" spans="1:6" ht="15" customHeight="1">
      <c r="A29" s="108"/>
      <c r="B29" s="52"/>
      <c r="C29" s="52"/>
      <c r="D29" s="52"/>
      <c r="E29" s="52"/>
      <c r="F29" s="52"/>
    </row>
    <row r="30" spans="1:6" ht="15" customHeight="1">
      <c r="A30" s="108"/>
      <c r="B30" s="52"/>
      <c r="C30" s="52"/>
      <c r="D30" s="52"/>
      <c r="E30" s="52"/>
      <c r="F30" s="52"/>
    </row>
    <row r="31" spans="1:6" ht="15" customHeight="1">
      <c r="A31" s="109"/>
      <c r="B31" s="52"/>
      <c r="C31" s="52"/>
      <c r="D31" s="52"/>
      <c r="E31" s="52"/>
      <c r="F31" s="52"/>
    </row>
    <row r="32" spans="1:6" ht="15" customHeight="1">
      <c r="A32" s="109"/>
      <c r="B32" s="52"/>
      <c r="C32" s="52"/>
      <c r="D32" s="52"/>
      <c r="E32" s="52"/>
      <c r="F32" s="52"/>
    </row>
    <row r="33" spans="1:6" ht="15" customHeight="1">
      <c r="A33" s="108" t="s">
        <v>33</v>
      </c>
      <c r="B33" s="53"/>
      <c r="C33" s="52"/>
      <c r="D33" s="52"/>
      <c r="E33" s="52"/>
      <c r="F33" s="52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" right="0" top="0.7480314960629921" bottom="0.7480314960629921" header="0.31496062992125984" footer="0.31496062992125984"/>
  <pageSetup fitToHeight="1" fitToWidth="1" horizontalDpi="300" verticalDpi="300" orientation="portrait" paperSize="9" scale="62" r:id="rId1"/>
  <headerFooter>
    <oddHeader>&amp;C12. melléklet a 6/2020. (VII.3.) ökormányzati rendelethez</oddHeader>
    <oddFooter>&amp;C- 12 -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172"/>
  <sheetViews>
    <sheetView view="pageLayout" workbookViewId="0" topLeftCell="A1">
      <selection activeCell="A13" sqref="A13"/>
    </sheetView>
  </sheetViews>
  <sheetFormatPr defaultColWidth="9.140625" defaultRowHeight="15"/>
  <cols>
    <col min="1" max="1" width="90.28125" style="0" customWidth="1"/>
    <col min="3" max="7" width="13.140625" style="254" customWidth="1"/>
  </cols>
  <sheetData>
    <row r="1" spans="1:7" ht="21" customHeight="1">
      <c r="A1" s="342" t="s">
        <v>950</v>
      </c>
      <c r="B1" s="347"/>
      <c r="C1" s="347"/>
      <c r="D1" s="347"/>
      <c r="E1" s="347"/>
      <c r="F1" s="347"/>
      <c r="G1" s="344"/>
    </row>
    <row r="2" spans="1:7" ht="18.75" customHeight="1">
      <c r="A2" s="345" t="s">
        <v>855</v>
      </c>
      <c r="B2" s="343"/>
      <c r="C2" s="343"/>
      <c r="D2" s="343"/>
      <c r="E2" s="343"/>
      <c r="F2" s="343"/>
      <c r="G2" s="344"/>
    </row>
    <row r="3" ht="18">
      <c r="A3" s="62"/>
    </row>
    <row r="4" ht="15">
      <c r="A4" s="4" t="s">
        <v>91</v>
      </c>
    </row>
    <row r="5" spans="1:7" ht="25.5">
      <c r="A5" s="2" t="s">
        <v>141</v>
      </c>
      <c r="B5" s="3" t="s">
        <v>142</v>
      </c>
      <c r="C5" s="224" t="s">
        <v>1613</v>
      </c>
      <c r="D5" s="224" t="s">
        <v>1614</v>
      </c>
      <c r="E5" s="224" t="s">
        <v>939</v>
      </c>
      <c r="F5" s="224" t="s">
        <v>944</v>
      </c>
      <c r="G5" s="177" t="s">
        <v>953</v>
      </c>
    </row>
    <row r="6" spans="1:7" ht="15.75">
      <c r="A6" s="38" t="s">
        <v>143</v>
      </c>
      <c r="B6" s="39" t="s">
        <v>144</v>
      </c>
      <c r="C6" s="213">
        <v>5416500</v>
      </c>
      <c r="D6" s="213">
        <v>8215073</v>
      </c>
      <c r="E6" s="213">
        <v>4893000</v>
      </c>
      <c r="F6" s="213">
        <v>4893000</v>
      </c>
      <c r="G6" s="209">
        <v>4893000</v>
      </c>
    </row>
    <row r="7" spans="1:7" ht="15.75">
      <c r="A7" s="38" t="s">
        <v>145</v>
      </c>
      <c r="B7" s="40" t="s">
        <v>146</v>
      </c>
      <c r="C7" s="213"/>
      <c r="D7" s="213"/>
      <c r="E7" s="213"/>
      <c r="F7" s="213"/>
      <c r="G7" s="209"/>
    </row>
    <row r="8" spans="1:7" ht="15.75">
      <c r="A8" s="38" t="s">
        <v>147</v>
      </c>
      <c r="B8" s="40" t="s">
        <v>148</v>
      </c>
      <c r="C8" s="213"/>
      <c r="D8" s="213"/>
      <c r="E8" s="213"/>
      <c r="F8" s="213"/>
      <c r="G8" s="209"/>
    </row>
    <row r="9" spans="1:7" ht="15.75">
      <c r="A9" s="41" t="s">
        <v>149</v>
      </c>
      <c r="B9" s="40" t="s">
        <v>150</v>
      </c>
      <c r="C9" s="213"/>
      <c r="D9" s="213"/>
      <c r="E9" s="213"/>
      <c r="F9" s="213"/>
      <c r="G9" s="209"/>
    </row>
    <row r="10" spans="1:7" ht="15.75">
      <c r="A10" s="41" t="s">
        <v>151</v>
      </c>
      <c r="B10" s="40" t="s">
        <v>152</v>
      </c>
      <c r="C10" s="213"/>
      <c r="D10" s="213"/>
      <c r="E10" s="213"/>
      <c r="F10" s="213"/>
      <c r="G10" s="209"/>
    </row>
    <row r="11" spans="1:7" ht="15.75">
      <c r="A11" s="41" t="s">
        <v>153</v>
      </c>
      <c r="B11" s="40" t="s">
        <v>154</v>
      </c>
      <c r="C11" s="213"/>
      <c r="D11" s="213"/>
      <c r="E11" s="213"/>
      <c r="F11" s="213"/>
      <c r="G11" s="209"/>
    </row>
    <row r="12" spans="1:7" ht="15.75">
      <c r="A12" s="41" t="s">
        <v>155</v>
      </c>
      <c r="B12" s="40" t="s">
        <v>156</v>
      </c>
      <c r="C12" s="213">
        <v>200000</v>
      </c>
      <c r="D12" s="213">
        <v>200000</v>
      </c>
      <c r="E12" s="213">
        <v>288000</v>
      </c>
      <c r="F12" s="213">
        <v>288000</v>
      </c>
      <c r="G12" s="209">
        <v>288000</v>
      </c>
    </row>
    <row r="13" spans="1:7" ht="15.75">
      <c r="A13" s="41" t="s">
        <v>157</v>
      </c>
      <c r="B13" s="40" t="s">
        <v>158</v>
      </c>
      <c r="C13" s="213"/>
      <c r="D13" s="213"/>
      <c r="E13" s="213"/>
      <c r="F13" s="213"/>
      <c r="G13" s="209"/>
    </row>
    <row r="14" spans="1:7" ht="15.75">
      <c r="A14" s="5" t="s">
        <v>159</v>
      </c>
      <c r="B14" s="40" t="s">
        <v>160</v>
      </c>
      <c r="C14" s="213">
        <v>41000</v>
      </c>
      <c r="D14" s="213">
        <v>41000</v>
      </c>
      <c r="E14" s="213">
        <v>15000</v>
      </c>
      <c r="F14" s="213">
        <v>15000</v>
      </c>
      <c r="G14" s="209">
        <v>15000</v>
      </c>
    </row>
    <row r="15" spans="1:7" ht="15.75">
      <c r="A15" s="5" t="s">
        <v>161</v>
      </c>
      <c r="B15" s="40" t="s">
        <v>162</v>
      </c>
      <c r="C15" s="213">
        <v>24000</v>
      </c>
      <c r="D15" s="213">
        <v>24000</v>
      </c>
      <c r="E15" s="213">
        <v>48000</v>
      </c>
      <c r="F15" s="213">
        <v>48000</v>
      </c>
      <c r="G15" s="209">
        <v>36000</v>
      </c>
    </row>
    <row r="16" spans="1:7" ht="15.75">
      <c r="A16" s="5" t="s">
        <v>163</v>
      </c>
      <c r="B16" s="40" t="s">
        <v>164</v>
      </c>
      <c r="C16" s="213"/>
      <c r="D16" s="213"/>
      <c r="E16" s="213"/>
      <c r="F16" s="213"/>
      <c r="G16" s="209"/>
    </row>
    <row r="17" spans="1:7" ht="15.75">
      <c r="A17" s="5" t="s">
        <v>165</v>
      </c>
      <c r="B17" s="40" t="s">
        <v>166</v>
      </c>
      <c r="C17" s="213"/>
      <c r="D17" s="213"/>
      <c r="E17" s="213"/>
      <c r="F17" s="213"/>
      <c r="G17" s="209"/>
    </row>
    <row r="18" spans="1:7" ht="15.75">
      <c r="A18" s="5" t="s">
        <v>593</v>
      </c>
      <c r="B18" s="40" t="s">
        <v>167</v>
      </c>
      <c r="C18" s="213"/>
      <c r="D18" s="213">
        <v>124856</v>
      </c>
      <c r="E18" s="213"/>
      <c r="F18" s="213"/>
      <c r="G18" s="209"/>
    </row>
    <row r="19" spans="1:7" ht="15.75">
      <c r="A19" s="42" t="s">
        <v>491</v>
      </c>
      <c r="B19" s="43" t="s">
        <v>169</v>
      </c>
      <c r="C19" s="213">
        <f>SUM(C6:C18)</f>
        <v>5681500</v>
      </c>
      <c r="D19" s="213">
        <f>SUM(D6:D18)</f>
        <v>8604929</v>
      </c>
      <c r="E19" s="213">
        <f>SUM(E6:E18)</f>
        <v>5244000</v>
      </c>
      <c r="F19" s="213">
        <f>SUM(F6:F18)</f>
        <v>5244000</v>
      </c>
      <c r="G19" s="213">
        <f>SUM(G6:G18)</f>
        <v>5232000</v>
      </c>
    </row>
    <row r="20" spans="1:7" ht="15.75">
      <c r="A20" s="5" t="s">
        <v>170</v>
      </c>
      <c r="B20" s="40" t="s">
        <v>171</v>
      </c>
      <c r="C20" s="213">
        <v>6745519</v>
      </c>
      <c r="D20" s="213">
        <v>8950932</v>
      </c>
      <c r="E20" s="213">
        <v>5362000</v>
      </c>
      <c r="F20" s="213">
        <v>5362000</v>
      </c>
      <c r="G20" s="209">
        <v>5362000</v>
      </c>
    </row>
    <row r="21" spans="1:7" ht="30">
      <c r="A21" s="5" t="s">
        <v>172</v>
      </c>
      <c r="B21" s="40" t="s">
        <v>173</v>
      </c>
      <c r="C21" s="213"/>
      <c r="D21" s="213">
        <v>204643</v>
      </c>
      <c r="E21" s="213"/>
      <c r="F21" s="213"/>
      <c r="G21" s="209"/>
    </row>
    <row r="22" spans="1:7" ht="15.75">
      <c r="A22" s="6" t="s">
        <v>174</v>
      </c>
      <c r="B22" s="40" t="s">
        <v>175</v>
      </c>
      <c r="C22" s="213">
        <v>277452</v>
      </c>
      <c r="D22" s="213">
        <v>277452</v>
      </c>
      <c r="E22" s="213"/>
      <c r="F22" s="213"/>
      <c r="G22" s="209"/>
    </row>
    <row r="23" spans="1:7" ht="15.75">
      <c r="A23" s="9" t="s">
        <v>492</v>
      </c>
      <c r="B23" s="43" t="s">
        <v>176</v>
      </c>
      <c r="C23" s="213">
        <f>SUM(C20:C22)</f>
        <v>7022971</v>
      </c>
      <c r="D23" s="213">
        <f>SUM(D20:D22)</f>
        <v>9433027</v>
      </c>
      <c r="E23" s="213">
        <f>SUM(E20:E22)</f>
        <v>5362000</v>
      </c>
      <c r="F23" s="213">
        <f>SUM(F20:F22)</f>
        <v>5362000</v>
      </c>
      <c r="G23" s="213">
        <f>SUM(G20:G22)</f>
        <v>5362000</v>
      </c>
    </row>
    <row r="24" spans="1:7" ht="15.75">
      <c r="A24" s="65" t="s">
        <v>623</v>
      </c>
      <c r="B24" s="66" t="s">
        <v>177</v>
      </c>
      <c r="C24" s="213">
        <f>C23+C19</f>
        <v>12704471</v>
      </c>
      <c r="D24" s="213">
        <f>D23+D19</f>
        <v>18037956</v>
      </c>
      <c r="E24" s="213">
        <f>E23+E19</f>
        <v>10606000</v>
      </c>
      <c r="F24" s="213">
        <f>F23+F19</f>
        <v>10606000</v>
      </c>
      <c r="G24" s="213">
        <f>G23+G19</f>
        <v>10594000</v>
      </c>
    </row>
    <row r="25" spans="1:7" ht="15.75">
      <c r="A25" s="49" t="s">
        <v>594</v>
      </c>
      <c r="B25" s="66" t="s">
        <v>178</v>
      </c>
      <c r="C25" s="213">
        <v>2454344</v>
      </c>
      <c r="D25" s="213">
        <v>3163739</v>
      </c>
      <c r="E25" s="213">
        <v>2864000</v>
      </c>
      <c r="F25" s="213">
        <v>2864000</v>
      </c>
      <c r="G25" s="209">
        <v>2860000</v>
      </c>
    </row>
    <row r="26" spans="1:7" ht="15.75">
      <c r="A26" s="5" t="s">
        <v>179</v>
      </c>
      <c r="B26" s="40" t="s">
        <v>180</v>
      </c>
      <c r="C26" s="213">
        <v>0</v>
      </c>
      <c r="D26" s="213">
        <v>11008</v>
      </c>
      <c r="E26" s="213"/>
      <c r="F26" s="213"/>
      <c r="G26" s="209"/>
    </row>
    <row r="27" spans="1:7" ht="15.75">
      <c r="A27" s="5" t="s">
        <v>181</v>
      </c>
      <c r="B27" s="40" t="s">
        <v>182</v>
      </c>
      <c r="C27" s="213">
        <v>1190507</v>
      </c>
      <c r="D27" s="213">
        <v>1417075</v>
      </c>
      <c r="E27" s="213">
        <v>1546772</v>
      </c>
      <c r="F27" s="213">
        <v>1596142</v>
      </c>
      <c r="G27" s="209">
        <v>1618582</v>
      </c>
    </row>
    <row r="28" spans="1:7" ht="15.75">
      <c r="A28" s="5" t="s">
        <v>183</v>
      </c>
      <c r="B28" s="40" t="s">
        <v>184</v>
      </c>
      <c r="C28" s="213"/>
      <c r="D28" s="213"/>
      <c r="E28" s="213"/>
      <c r="F28" s="213"/>
      <c r="G28" s="209"/>
    </row>
    <row r="29" spans="1:7" ht="15.75">
      <c r="A29" s="9" t="s">
        <v>502</v>
      </c>
      <c r="B29" s="43" t="s">
        <v>185</v>
      </c>
      <c r="C29" s="213">
        <f>SUM(C26:C28)</f>
        <v>1190507</v>
      </c>
      <c r="D29" s="213">
        <f>SUM(D26:D28)</f>
        <v>1428083</v>
      </c>
      <c r="E29" s="213">
        <f>SUM(E26:E28)</f>
        <v>1546772</v>
      </c>
      <c r="F29" s="213">
        <f>SUM(F26:F28)</f>
        <v>1596142</v>
      </c>
      <c r="G29" s="213">
        <f>SUM(G26:G28)</f>
        <v>1618582</v>
      </c>
    </row>
    <row r="30" spans="1:7" ht="15.75">
      <c r="A30" s="5" t="s">
        <v>186</v>
      </c>
      <c r="B30" s="40" t="s">
        <v>187</v>
      </c>
      <c r="C30" s="213">
        <v>42000</v>
      </c>
      <c r="D30" s="213">
        <v>51234</v>
      </c>
      <c r="E30" s="213">
        <v>26000</v>
      </c>
      <c r="F30" s="213">
        <v>26000</v>
      </c>
      <c r="G30" s="209">
        <v>26000</v>
      </c>
    </row>
    <row r="31" spans="1:7" ht="15.75">
      <c r="A31" s="5" t="s">
        <v>188</v>
      </c>
      <c r="B31" s="40" t="s">
        <v>189</v>
      </c>
      <c r="C31" s="213">
        <v>140000</v>
      </c>
      <c r="D31" s="213">
        <v>122138</v>
      </c>
      <c r="E31" s="213">
        <v>135000</v>
      </c>
      <c r="F31" s="213">
        <v>135000</v>
      </c>
      <c r="G31" s="209">
        <v>135000</v>
      </c>
    </row>
    <row r="32" spans="1:7" ht="15" customHeight="1">
      <c r="A32" s="9" t="s">
        <v>624</v>
      </c>
      <c r="B32" s="43" t="s">
        <v>190</v>
      </c>
      <c r="C32" s="213">
        <f>SUM(C30:C31)</f>
        <v>182000</v>
      </c>
      <c r="D32" s="213">
        <f>SUM(D30:D31)</f>
        <v>173372</v>
      </c>
      <c r="E32" s="213">
        <f>SUM(E30:E31)</f>
        <v>161000</v>
      </c>
      <c r="F32" s="213">
        <f>SUM(F30:F31)</f>
        <v>161000</v>
      </c>
      <c r="G32" s="213">
        <f>SUM(G30:G31)</f>
        <v>161000</v>
      </c>
    </row>
    <row r="33" spans="1:7" ht="15.75">
      <c r="A33" s="5" t="s">
        <v>191</v>
      </c>
      <c r="B33" s="40" t="s">
        <v>192</v>
      </c>
      <c r="C33" s="213">
        <v>3070000</v>
      </c>
      <c r="D33" s="213">
        <v>3355045</v>
      </c>
      <c r="E33" s="213">
        <v>3500000</v>
      </c>
      <c r="F33" s="213">
        <v>3500000</v>
      </c>
      <c r="G33" s="209">
        <v>3500000</v>
      </c>
    </row>
    <row r="34" spans="1:7" ht="15.75">
      <c r="A34" s="5" t="s">
        <v>193</v>
      </c>
      <c r="B34" s="40" t="s">
        <v>194</v>
      </c>
      <c r="C34" s="213">
        <v>10432996</v>
      </c>
      <c r="D34" s="213">
        <v>12091247</v>
      </c>
      <c r="E34" s="213">
        <v>12000000</v>
      </c>
      <c r="F34" s="213">
        <v>12500000</v>
      </c>
      <c r="G34" s="209">
        <v>12500000</v>
      </c>
    </row>
    <row r="35" spans="1:7" ht="15.75">
      <c r="A35" s="5" t="s">
        <v>595</v>
      </c>
      <c r="B35" s="40" t="s">
        <v>195</v>
      </c>
      <c r="C35" s="213"/>
      <c r="D35" s="213">
        <v>236550</v>
      </c>
      <c r="E35" s="213"/>
      <c r="F35" s="213"/>
      <c r="G35" s="209"/>
    </row>
    <row r="36" spans="1:7" ht="15.75">
      <c r="A36" s="5" t="s">
        <v>197</v>
      </c>
      <c r="B36" s="40" t="s">
        <v>198</v>
      </c>
      <c r="C36" s="213">
        <v>160000</v>
      </c>
      <c r="D36" s="213">
        <v>456900</v>
      </c>
      <c r="E36" s="213">
        <v>728346</v>
      </c>
      <c r="F36" s="213">
        <v>500000</v>
      </c>
      <c r="G36" s="209">
        <v>650000</v>
      </c>
    </row>
    <row r="37" spans="1:7" ht="15.75">
      <c r="A37" s="14" t="s">
        <v>596</v>
      </c>
      <c r="B37" s="40" t="s">
        <v>199</v>
      </c>
      <c r="C37" s="213">
        <v>1415961</v>
      </c>
      <c r="D37" s="213">
        <v>1415961</v>
      </c>
      <c r="E37" s="213">
        <v>850000</v>
      </c>
      <c r="F37" s="213">
        <v>850000</v>
      </c>
      <c r="G37" s="209">
        <v>850000</v>
      </c>
    </row>
    <row r="38" spans="1:7" ht="15.75">
      <c r="A38" s="6" t="s">
        <v>201</v>
      </c>
      <c r="B38" s="40" t="s">
        <v>202</v>
      </c>
      <c r="C38" s="213">
        <v>230000</v>
      </c>
      <c r="D38" s="213">
        <v>549750</v>
      </c>
      <c r="E38" s="213">
        <v>100000</v>
      </c>
      <c r="F38" s="213">
        <v>100000</v>
      </c>
      <c r="G38" s="209">
        <v>100000</v>
      </c>
    </row>
    <row r="39" spans="1:7" ht="15.75">
      <c r="A39" s="5" t="s">
        <v>597</v>
      </c>
      <c r="B39" s="40" t="s">
        <v>203</v>
      </c>
      <c r="C39" s="213">
        <v>1994000</v>
      </c>
      <c r="D39" s="213">
        <v>2362595</v>
      </c>
      <c r="E39" s="213">
        <v>1000000</v>
      </c>
      <c r="F39" s="213">
        <v>1000000</v>
      </c>
      <c r="G39" s="209">
        <v>1000000</v>
      </c>
    </row>
    <row r="40" spans="1:7" ht="15.75">
      <c r="A40" s="9" t="s">
        <v>507</v>
      </c>
      <c r="B40" s="43" t="s">
        <v>205</v>
      </c>
      <c r="C40" s="213">
        <f>SUM(C33:C39)</f>
        <v>17302957</v>
      </c>
      <c r="D40" s="213">
        <f>SUM(D33:D39)</f>
        <v>20468048</v>
      </c>
      <c r="E40" s="213">
        <f>SUM(E33:E39)</f>
        <v>18178346</v>
      </c>
      <c r="F40" s="213">
        <f>SUM(F33:F39)</f>
        <v>18450000</v>
      </c>
      <c r="G40" s="213">
        <f>SUM(G33:G39)</f>
        <v>18600000</v>
      </c>
    </row>
    <row r="41" spans="1:7" ht="15.75">
      <c r="A41" s="5" t="s">
        <v>206</v>
      </c>
      <c r="B41" s="40" t="s">
        <v>207</v>
      </c>
      <c r="C41" s="213"/>
      <c r="D41" s="213"/>
      <c r="E41" s="213">
        <v>15000</v>
      </c>
      <c r="F41" s="213">
        <v>15000</v>
      </c>
      <c r="G41" s="209">
        <v>15000</v>
      </c>
    </row>
    <row r="42" spans="1:7" ht="15.75">
      <c r="A42" s="5" t="s">
        <v>208</v>
      </c>
      <c r="B42" s="40" t="s">
        <v>209</v>
      </c>
      <c r="C42" s="213"/>
      <c r="D42" s="213"/>
      <c r="E42" s="213"/>
      <c r="F42" s="213"/>
      <c r="G42" s="209"/>
    </row>
    <row r="43" spans="1:7" ht="15.75">
      <c r="A43" s="9" t="s">
        <v>508</v>
      </c>
      <c r="B43" s="43" t="s">
        <v>210</v>
      </c>
      <c r="C43" s="213">
        <f>SUM(C41:C42)</f>
        <v>0</v>
      </c>
      <c r="D43" s="213">
        <f>SUM(D41:D42)</f>
        <v>0</v>
      </c>
      <c r="E43" s="213">
        <f>SUM(E41:E42)</f>
        <v>15000</v>
      </c>
      <c r="F43" s="213">
        <f>SUM(F41:F42)</f>
        <v>15000</v>
      </c>
      <c r="G43" s="213">
        <f>SUM(G41:G42)</f>
        <v>15000</v>
      </c>
    </row>
    <row r="44" spans="1:7" ht="15.75">
      <c r="A44" s="5" t="s">
        <v>211</v>
      </c>
      <c r="B44" s="40" t="s">
        <v>212</v>
      </c>
      <c r="C44" s="213">
        <v>4292729</v>
      </c>
      <c r="D44" s="213">
        <v>4882393</v>
      </c>
      <c r="E44" s="213">
        <f>(E27+E32+E40)*0.27</f>
        <v>5369251.86</v>
      </c>
      <c r="F44" s="213">
        <f>(F27+F32+F40)*0.27</f>
        <v>5455928.340000001</v>
      </c>
      <c r="G44" s="213">
        <f>(G27+G32+G40)*0.27+1</f>
        <v>5502488.140000001</v>
      </c>
    </row>
    <row r="45" spans="1:7" ht="15.75">
      <c r="A45" s="5" t="s">
        <v>213</v>
      </c>
      <c r="B45" s="40" t="s">
        <v>214</v>
      </c>
      <c r="C45" s="213"/>
      <c r="D45" s="213"/>
      <c r="E45" s="213"/>
      <c r="F45" s="213"/>
      <c r="G45" s="209"/>
    </row>
    <row r="46" spans="1:7" ht="15.75">
      <c r="A46" s="5" t="s">
        <v>598</v>
      </c>
      <c r="B46" s="40" t="s">
        <v>215</v>
      </c>
      <c r="C46" s="213"/>
      <c r="D46" s="213"/>
      <c r="E46" s="213"/>
      <c r="F46" s="213"/>
      <c r="G46" s="209"/>
    </row>
    <row r="47" spans="1:7" ht="15.75">
      <c r="A47" s="5" t="s">
        <v>599</v>
      </c>
      <c r="B47" s="40" t="s">
        <v>217</v>
      </c>
      <c r="C47" s="213"/>
      <c r="D47" s="213"/>
      <c r="E47" s="213"/>
      <c r="F47" s="213"/>
      <c r="G47" s="209"/>
    </row>
    <row r="48" spans="1:7" ht="15.75">
      <c r="A48" s="5" t="s">
        <v>221</v>
      </c>
      <c r="B48" s="40" t="s">
        <v>222</v>
      </c>
      <c r="C48" s="213">
        <v>404000</v>
      </c>
      <c r="D48" s="213">
        <v>416713</v>
      </c>
      <c r="E48" s="213">
        <v>250000</v>
      </c>
      <c r="F48" s="213">
        <v>250000</v>
      </c>
      <c r="G48" s="209">
        <v>250000</v>
      </c>
    </row>
    <row r="49" spans="1:7" ht="15.75">
      <c r="A49" s="9" t="s">
        <v>511</v>
      </c>
      <c r="B49" s="43" t="s">
        <v>223</v>
      </c>
      <c r="C49" s="213">
        <f>SUM(C44:C48)</f>
        <v>4696729</v>
      </c>
      <c r="D49" s="213">
        <f>SUM(D44:D48)</f>
        <v>5299106</v>
      </c>
      <c r="E49" s="213">
        <f>SUM(E44:E48)</f>
        <v>5619251.86</v>
      </c>
      <c r="F49" s="213">
        <f>SUM(F44:F48)</f>
        <v>5705928.340000001</v>
      </c>
      <c r="G49" s="213">
        <f>SUM(G44:G48)</f>
        <v>5752488.140000001</v>
      </c>
    </row>
    <row r="50" spans="1:7" ht="15.75">
      <c r="A50" s="49" t="s">
        <v>512</v>
      </c>
      <c r="B50" s="66" t="s">
        <v>224</v>
      </c>
      <c r="C50" s="213">
        <f>C49+C43+C40+C32+C29</f>
        <v>23372193</v>
      </c>
      <c r="D50" s="213">
        <f>D49+D43+D40+D32+D29</f>
        <v>27368609</v>
      </c>
      <c r="E50" s="213">
        <f>E49+E43+E40+E32+E29</f>
        <v>25520369.86</v>
      </c>
      <c r="F50" s="213">
        <f>F49+F43+F40+F32+F29</f>
        <v>25928070.34</v>
      </c>
      <c r="G50" s="213">
        <f>G49+G43+G40+G32+G29</f>
        <v>26147070.14</v>
      </c>
    </row>
    <row r="51" spans="1:7" ht="15.75">
      <c r="A51" s="17" t="s">
        <v>225</v>
      </c>
      <c r="B51" s="40" t="s">
        <v>226</v>
      </c>
      <c r="C51" s="213"/>
      <c r="D51" s="213"/>
      <c r="E51" s="213"/>
      <c r="F51" s="213"/>
      <c r="G51" s="209"/>
    </row>
    <row r="52" spans="1:7" ht="15.75">
      <c r="A52" s="17" t="s">
        <v>529</v>
      </c>
      <c r="B52" s="40" t="s">
        <v>227</v>
      </c>
      <c r="C52" s="213"/>
      <c r="D52" s="213">
        <v>91000</v>
      </c>
      <c r="E52" s="213"/>
      <c r="F52" s="213"/>
      <c r="G52" s="209"/>
    </row>
    <row r="53" spans="1:7" ht="15.75">
      <c r="A53" s="22" t="s">
        <v>600</v>
      </c>
      <c r="B53" s="40" t="s">
        <v>228</v>
      </c>
      <c r="C53" s="213"/>
      <c r="D53" s="213"/>
      <c r="E53" s="213"/>
      <c r="F53" s="213"/>
      <c r="G53" s="209"/>
    </row>
    <row r="54" spans="1:7" ht="15.75">
      <c r="A54" s="22" t="s">
        <v>601</v>
      </c>
      <c r="B54" s="40" t="s">
        <v>229</v>
      </c>
      <c r="C54" s="213"/>
      <c r="D54" s="213"/>
      <c r="E54" s="213"/>
      <c r="F54" s="213"/>
      <c r="G54" s="209"/>
    </row>
    <row r="55" spans="1:7" ht="15.75">
      <c r="A55" s="22" t="s">
        <v>602</v>
      </c>
      <c r="B55" s="40" t="s">
        <v>230</v>
      </c>
      <c r="C55" s="213"/>
      <c r="D55" s="213"/>
      <c r="E55" s="213"/>
      <c r="F55" s="213"/>
      <c r="G55" s="209"/>
    </row>
    <row r="56" spans="1:7" ht="15.75">
      <c r="A56" s="17" t="s">
        <v>603</v>
      </c>
      <c r="B56" s="40" t="s">
        <v>231</v>
      </c>
      <c r="C56" s="213"/>
      <c r="D56" s="213"/>
      <c r="E56" s="213"/>
      <c r="F56" s="213"/>
      <c r="G56" s="209"/>
    </row>
    <row r="57" spans="1:7" ht="15.75">
      <c r="A57" s="17" t="s">
        <v>604</v>
      </c>
      <c r="B57" s="40" t="s">
        <v>232</v>
      </c>
      <c r="C57" s="213"/>
      <c r="D57" s="213"/>
      <c r="E57" s="213"/>
      <c r="F57" s="213"/>
      <c r="G57" s="209"/>
    </row>
    <row r="58" spans="1:7" ht="15.75">
      <c r="A58" s="17" t="s">
        <v>605</v>
      </c>
      <c r="B58" s="40" t="s">
        <v>233</v>
      </c>
      <c r="C58" s="213">
        <v>343000</v>
      </c>
      <c r="D58" s="213">
        <v>95497</v>
      </c>
      <c r="E58" s="213">
        <v>1700000</v>
      </c>
      <c r="F58" s="213">
        <v>1700000</v>
      </c>
      <c r="G58" s="209">
        <v>1700000</v>
      </c>
    </row>
    <row r="59" spans="1:7" ht="15.75">
      <c r="A59" s="63" t="s">
        <v>562</v>
      </c>
      <c r="B59" s="66" t="s">
        <v>234</v>
      </c>
      <c r="C59" s="213">
        <f>SUM(C51:C58)</f>
        <v>343000</v>
      </c>
      <c r="D59" s="213">
        <f>SUM(D51:D58)</f>
        <v>186497</v>
      </c>
      <c r="E59" s="213">
        <f>SUM(E51:E58)</f>
        <v>1700000</v>
      </c>
      <c r="F59" s="213">
        <f>SUM(F51:F58)</f>
        <v>1700000</v>
      </c>
      <c r="G59" s="213">
        <f>SUM(G51:G58)</f>
        <v>1700000</v>
      </c>
    </row>
    <row r="60" spans="1:7" ht="15.75">
      <c r="A60" s="16" t="s">
        <v>606</v>
      </c>
      <c r="B60" s="40" t="s">
        <v>235</v>
      </c>
      <c r="C60" s="213"/>
      <c r="D60" s="213"/>
      <c r="E60" s="213"/>
      <c r="F60" s="213"/>
      <c r="G60" s="209"/>
    </row>
    <row r="61" spans="1:7" ht="15.75">
      <c r="A61" s="16" t="s">
        <v>237</v>
      </c>
      <c r="B61" s="40" t="s">
        <v>238</v>
      </c>
      <c r="C61" s="213"/>
      <c r="D61" s="213"/>
      <c r="E61" s="213"/>
      <c r="F61" s="213"/>
      <c r="G61" s="209"/>
    </row>
    <row r="62" spans="1:7" ht="30">
      <c r="A62" s="16" t="s">
        <v>239</v>
      </c>
      <c r="B62" s="40" t="s">
        <v>240</v>
      </c>
      <c r="C62" s="213"/>
      <c r="D62" s="213"/>
      <c r="E62" s="213"/>
      <c r="F62" s="213"/>
      <c r="G62" s="209"/>
    </row>
    <row r="63" spans="1:7" ht="15.75">
      <c r="A63" s="16" t="s">
        <v>564</v>
      </c>
      <c r="B63" s="40" t="s">
        <v>241</v>
      </c>
      <c r="C63" s="213"/>
      <c r="D63" s="213"/>
      <c r="E63" s="213"/>
      <c r="F63" s="213"/>
      <c r="G63" s="209"/>
    </row>
    <row r="64" spans="1:7" ht="15.75">
      <c r="A64" s="16" t="s">
        <v>607</v>
      </c>
      <c r="B64" s="40" t="s">
        <v>242</v>
      </c>
      <c r="C64" s="213"/>
      <c r="D64" s="213"/>
      <c r="E64" s="213"/>
      <c r="F64" s="213"/>
      <c r="G64" s="209"/>
    </row>
    <row r="65" spans="1:7" ht="15.75">
      <c r="A65" s="16" t="s">
        <v>566</v>
      </c>
      <c r="B65" s="40" t="s">
        <v>243</v>
      </c>
      <c r="C65" s="213">
        <v>21828354</v>
      </c>
      <c r="D65" s="213">
        <v>22164980</v>
      </c>
      <c r="E65" s="213">
        <v>6000000</v>
      </c>
      <c r="F65" s="213">
        <v>6000000</v>
      </c>
      <c r="G65" s="209">
        <v>6000000</v>
      </c>
    </row>
    <row r="66" spans="1:7" ht="30">
      <c r="A66" s="16" t="s">
        <v>608</v>
      </c>
      <c r="B66" s="40" t="s">
        <v>244</v>
      </c>
      <c r="C66" s="213"/>
      <c r="D66" s="213"/>
      <c r="E66" s="213"/>
      <c r="F66" s="213"/>
      <c r="G66" s="209"/>
    </row>
    <row r="67" spans="1:7" ht="15.75">
      <c r="A67" s="16" t="s">
        <v>609</v>
      </c>
      <c r="B67" s="40" t="s">
        <v>246</v>
      </c>
      <c r="C67" s="213"/>
      <c r="D67" s="213"/>
      <c r="E67" s="213"/>
      <c r="F67" s="213"/>
      <c r="G67" s="209"/>
    </row>
    <row r="68" spans="1:7" ht="15.75">
      <c r="A68" s="16" t="s">
        <v>247</v>
      </c>
      <c r="B68" s="40" t="s">
        <v>248</v>
      </c>
      <c r="C68" s="213"/>
      <c r="D68" s="213"/>
      <c r="E68" s="213"/>
      <c r="F68" s="213"/>
      <c r="G68" s="209"/>
    </row>
    <row r="69" spans="1:7" ht="15.75">
      <c r="A69" s="29" t="s">
        <v>249</v>
      </c>
      <c r="B69" s="40" t="s">
        <v>250</v>
      </c>
      <c r="C69" s="213"/>
      <c r="D69" s="213"/>
      <c r="E69" s="213"/>
      <c r="F69" s="213"/>
      <c r="G69" s="209"/>
    </row>
    <row r="70" spans="1:7" ht="15.75">
      <c r="A70" s="29" t="s">
        <v>937</v>
      </c>
      <c r="B70" s="40" t="s">
        <v>251</v>
      </c>
      <c r="C70" s="213"/>
      <c r="D70" s="213"/>
      <c r="E70" s="213"/>
      <c r="F70" s="213"/>
      <c r="G70" s="209"/>
    </row>
    <row r="71" spans="1:7" ht="15.75">
      <c r="A71" s="16" t="s">
        <v>610</v>
      </c>
      <c r="B71" s="40" t="s">
        <v>252</v>
      </c>
      <c r="C71" s="213">
        <v>1257775</v>
      </c>
      <c r="D71" s="213">
        <v>872972</v>
      </c>
      <c r="E71" s="213">
        <v>842000</v>
      </c>
      <c r="F71" s="213">
        <v>842000</v>
      </c>
      <c r="G71" s="209">
        <v>842000</v>
      </c>
    </row>
    <row r="72" spans="1:7" ht="15.75">
      <c r="A72" s="29" t="s">
        <v>815</v>
      </c>
      <c r="B72" s="40" t="s">
        <v>857</v>
      </c>
      <c r="C72" s="213"/>
      <c r="D72" s="213"/>
      <c r="E72" s="213"/>
      <c r="F72" s="213"/>
      <c r="G72" s="209"/>
    </row>
    <row r="73" spans="1:7" ht="15.75">
      <c r="A73" s="29" t="s">
        <v>816</v>
      </c>
      <c r="B73" s="40" t="s">
        <v>857</v>
      </c>
      <c r="C73" s="213"/>
      <c r="D73" s="213"/>
      <c r="E73" s="213"/>
      <c r="F73" s="213"/>
      <c r="G73" s="209"/>
    </row>
    <row r="74" spans="1:7" ht="15.75">
      <c r="A74" s="63" t="s">
        <v>570</v>
      </c>
      <c r="B74" s="66" t="s">
        <v>253</v>
      </c>
      <c r="C74" s="213">
        <f>SUM(C60:C73)</f>
        <v>23086129</v>
      </c>
      <c r="D74" s="213">
        <f>SUM(D60:D73)</f>
        <v>23037952</v>
      </c>
      <c r="E74" s="213">
        <f>SUM(E60:E73)</f>
        <v>6842000</v>
      </c>
      <c r="F74" s="213">
        <f>SUM(F60:F73)</f>
        <v>6842000</v>
      </c>
      <c r="G74" s="213">
        <f>SUM(G60:G73)</f>
        <v>6842000</v>
      </c>
    </row>
    <row r="75" spans="1:7" ht="16.5">
      <c r="A75" s="188" t="s">
        <v>93</v>
      </c>
      <c r="B75" s="181"/>
      <c r="C75" s="226">
        <f>C74+C59+C50+C25+C24</f>
        <v>61960137</v>
      </c>
      <c r="D75" s="226">
        <f>D74+D59+D50+D25+D24</f>
        <v>71794753</v>
      </c>
      <c r="E75" s="226">
        <f>E74+E59+E50+E25+E24</f>
        <v>47532369.86</v>
      </c>
      <c r="F75" s="226">
        <f>F74+F59+F50+F25+F24</f>
        <v>47940070.34</v>
      </c>
      <c r="G75" s="226">
        <f>G74+G59+G50+G25+G24</f>
        <v>48143070.14</v>
      </c>
    </row>
    <row r="76" spans="1:7" ht="15.75">
      <c r="A76" s="44" t="s">
        <v>254</v>
      </c>
      <c r="B76" s="40" t="s">
        <v>255</v>
      </c>
      <c r="C76" s="213"/>
      <c r="D76" s="213"/>
      <c r="E76" s="213"/>
      <c r="F76" s="213"/>
      <c r="G76" s="209"/>
    </row>
    <row r="77" spans="1:7" ht="15.75">
      <c r="A77" s="44" t="s">
        <v>611</v>
      </c>
      <c r="B77" s="40" t="s">
        <v>256</v>
      </c>
      <c r="C77" s="213">
        <v>54850724</v>
      </c>
      <c r="D77" s="213">
        <v>63480062</v>
      </c>
      <c r="E77" s="213"/>
      <c r="F77" s="213"/>
      <c r="G77" s="209"/>
    </row>
    <row r="78" spans="1:7" ht="15.75">
      <c r="A78" s="44" t="s">
        <v>258</v>
      </c>
      <c r="B78" s="40" t="s">
        <v>259</v>
      </c>
      <c r="C78" s="213"/>
      <c r="D78" s="213"/>
      <c r="E78" s="213"/>
      <c r="F78" s="213"/>
      <c r="G78" s="209"/>
    </row>
    <row r="79" spans="1:7" ht="15.75">
      <c r="A79" s="44" t="s">
        <v>260</v>
      </c>
      <c r="B79" s="40" t="s">
        <v>261</v>
      </c>
      <c r="C79" s="213"/>
      <c r="D79" s="213">
        <v>210225</v>
      </c>
      <c r="E79" s="213"/>
      <c r="F79" s="213"/>
      <c r="G79" s="209"/>
    </row>
    <row r="80" spans="1:7" ht="15.75">
      <c r="A80" s="6" t="s">
        <v>262</v>
      </c>
      <c r="B80" s="40" t="s">
        <v>263</v>
      </c>
      <c r="C80" s="213"/>
      <c r="D80" s="213"/>
      <c r="E80" s="213"/>
      <c r="F80" s="213"/>
      <c r="G80" s="209"/>
    </row>
    <row r="81" spans="1:7" ht="15.75">
      <c r="A81" s="6" t="s">
        <v>264</v>
      </c>
      <c r="B81" s="40" t="s">
        <v>265</v>
      </c>
      <c r="C81" s="213"/>
      <c r="D81" s="213"/>
      <c r="E81" s="213"/>
      <c r="F81" s="213"/>
      <c r="G81" s="209"/>
    </row>
    <row r="82" spans="1:7" ht="15.75">
      <c r="A82" s="6" t="s">
        <v>266</v>
      </c>
      <c r="B82" s="40" t="s">
        <v>267</v>
      </c>
      <c r="C82" s="213">
        <v>14809696</v>
      </c>
      <c r="D82" s="213">
        <v>17320307</v>
      </c>
      <c r="E82" s="213"/>
      <c r="F82" s="213"/>
      <c r="G82" s="209"/>
    </row>
    <row r="83" spans="1:7" ht="15.75">
      <c r="A83" s="64" t="s">
        <v>572</v>
      </c>
      <c r="B83" s="66" t="s">
        <v>268</v>
      </c>
      <c r="C83" s="213">
        <f>SUM(C76:C82)</f>
        <v>69660420</v>
      </c>
      <c r="D83" s="213">
        <f>SUM(D76:D82)</f>
        <v>81010594</v>
      </c>
      <c r="E83" s="213">
        <f>SUM(E76:E82)</f>
        <v>0</v>
      </c>
      <c r="F83" s="213">
        <f>SUM(F76:F82)</f>
        <v>0</v>
      </c>
      <c r="G83" s="213">
        <f>SUM(G76:G82)</f>
        <v>0</v>
      </c>
    </row>
    <row r="84" spans="1:7" ht="15.75">
      <c r="A84" s="17" t="s">
        <v>269</v>
      </c>
      <c r="B84" s="40" t="s">
        <v>270</v>
      </c>
      <c r="C84" s="213">
        <v>4709804</v>
      </c>
      <c r="D84" s="213">
        <v>5724804</v>
      </c>
      <c r="E84" s="213"/>
      <c r="F84" s="213"/>
      <c r="G84" s="209"/>
    </row>
    <row r="85" spans="1:7" ht="15.75">
      <c r="A85" s="17" t="s">
        <v>271</v>
      </c>
      <c r="B85" s="40" t="s">
        <v>272</v>
      </c>
      <c r="C85" s="213"/>
      <c r="D85" s="213"/>
      <c r="E85" s="213"/>
      <c r="F85" s="213"/>
      <c r="G85" s="209"/>
    </row>
    <row r="86" spans="1:7" ht="15.75">
      <c r="A86" s="17" t="s">
        <v>273</v>
      </c>
      <c r="B86" s="40" t="s">
        <v>274</v>
      </c>
      <c r="C86" s="213"/>
      <c r="D86" s="213">
        <v>79900</v>
      </c>
      <c r="E86" s="213"/>
      <c r="F86" s="213"/>
      <c r="G86" s="209"/>
    </row>
    <row r="87" spans="1:7" ht="15.75">
      <c r="A87" s="17" t="s">
        <v>275</v>
      </c>
      <c r="B87" s="40" t="s">
        <v>276</v>
      </c>
      <c r="C87" s="213">
        <v>1271647</v>
      </c>
      <c r="D87" s="213">
        <v>1495720</v>
      </c>
      <c r="E87" s="213"/>
      <c r="F87" s="213"/>
      <c r="G87" s="209"/>
    </row>
    <row r="88" spans="1:7" ht="15.75">
      <c r="A88" s="63" t="s">
        <v>573</v>
      </c>
      <c r="B88" s="66" t="s">
        <v>277</v>
      </c>
      <c r="C88" s="213">
        <f>SUM(C84:C87)</f>
        <v>5981451</v>
      </c>
      <c r="D88" s="213">
        <f>SUM(D84:D87)</f>
        <v>7300424</v>
      </c>
      <c r="E88" s="213">
        <f>SUM(E84:E87)</f>
        <v>0</v>
      </c>
      <c r="F88" s="213">
        <f>SUM(F84:F87)</f>
        <v>0</v>
      </c>
      <c r="G88" s="213">
        <f>SUM(G84:G87)</f>
        <v>0</v>
      </c>
    </row>
    <row r="89" spans="1:7" ht="30">
      <c r="A89" s="17" t="s">
        <v>278</v>
      </c>
      <c r="B89" s="40" t="s">
        <v>279</v>
      </c>
      <c r="C89" s="213"/>
      <c r="D89" s="213"/>
      <c r="E89" s="213"/>
      <c r="F89" s="213"/>
      <c r="G89" s="209"/>
    </row>
    <row r="90" spans="1:7" ht="30">
      <c r="A90" s="17" t="s">
        <v>612</v>
      </c>
      <c r="B90" s="40" t="s">
        <v>280</v>
      </c>
      <c r="C90" s="213"/>
      <c r="D90" s="213"/>
      <c r="E90" s="213"/>
      <c r="F90" s="213"/>
      <c r="G90" s="209"/>
    </row>
    <row r="91" spans="1:7" ht="30">
      <c r="A91" s="17" t="s">
        <v>613</v>
      </c>
      <c r="B91" s="40" t="s">
        <v>281</v>
      </c>
      <c r="C91" s="213"/>
      <c r="D91" s="213"/>
      <c r="E91" s="213"/>
      <c r="F91" s="213"/>
      <c r="G91" s="209"/>
    </row>
    <row r="92" spans="1:7" ht="15.75">
      <c r="A92" s="17" t="s">
        <v>614</v>
      </c>
      <c r="B92" s="40" t="s">
        <v>282</v>
      </c>
      <c r="C92" s="213"/>
      <c r="D92" s="213">
        <v>84588</v>
      </c>
      <c r="E92" s="213"/>
      <c r="F92" s="213"/>
      <c r="G92" s="209"/>
    </row>
    <row r="93" spans="1:7" ht="30">
      <c r="A93" s="17" t="s">
        <v>615</v>
      </c>
      <c r="B93" s="40" t="s">
        <v>283</v>
      </c>
      <c r="C93" s="213"/>
      <c r="D93" s="213"/>
      <c r="E93" s="213"/>
      <c r="F93" s="213"/>
      <c r="G93" s="209"/>
    </row>
    <row r="94" spans="1:7" ht="30">
      <c r="A94" s="17" t="s">
        <v>616</v>
      </c>
      <c r="B94" s="40" t="s">
        <v>284</v>
      </c>
      <c r="C94" s="213"/>
      <c r="D94" s="213"/>
      <c r="E94" s="213"/>
      <c r="F94" s="213"/>
      <c r="G94" s="209"/>
    </row>
    <row r="95" spans="1:7" ht="15.75">
      <c r="A95" s="17" t="s">
        <v>285</v>
      </c>
      <c r="B95" s="40" t="s">
        <v>286</v>
      </c>
      <c r="C95" s="213"/>
      <c r="D95" s="213"/>
      <c r="E95" s="213"/>
      <c r="F95" s="213"/>
      <c r="G95" s="209"/>
    </row>
    <row r="96" spans="1:7" ht="15.75">
      <c r="A96" s="17" t="s">
        <v>617</v>
      </c>
      <c r="B96" s="40" t="s">
        <v>875</v>
      </c>
      <c r="C96" s="213"/>
      <c r="D96" s="213"/>
      <c r="E96" s="213"/>
      <c r="F96" s="213"/>
      <c r="G96" s="209"/>
    </row>
    <row r="97" spans="1:7" ht="15.75">
      <c r="A97" s="63" t="s">
        <v>574</v>
      </c>
      <c r="B97" s="66" t="s">
        <v>288</v>
      </c>
      <c r="C97" s="213">
        <f>SUM(C89:C96)</f>
        <v>0</v>
      </c>
      <c r="D97" s="213">
        <f>SUM(D89:D96)</f>
        <v>84588</v>
      </c>
      <c r="E97" s="213">
        <f>SUM(E89:E96)</f>
        <v>0</v>
      </c>
      <c r="F97" s="213">
        <f>SUM(F89:F96)</f>
        <v>0</v>
      </c>
      <c r="G97" s="213">
        <f>SUM(G89:G96)</f>
        <v>0</v>
      </c>
    </row>
    <row r="98" spans="1:7" ht="16.5">
      <c r="A98" s="188" t="s">
        <v>94</v>
      </c>
      <c r="B98" s="181"/>
      <c r="C98" s="226">
        <f>C97+C88+C83</f>
        <v>75641871</v>
      </c>
      <c r="D98" s="226">
        <f>D97+D88+D83</f>
        <v>88395606</v>
      </c>
      <c r="E98" s="226">
        <f>E97+E88+E83</f>
        <v>0</v>
      </c>
      <c r="F98" s="226">
        <f>F97+F88+F83</f>
        <v>0</v>
      </c>
      <c r="G98" s="226">
        <f>G97+G88+G83</f>
        <v>0</v>
      </c>
    </row>
    <row r="99" spans="1:7" ht="15.75">
      <c r="A99" s="187" t="s">
        <v>625</v>
      </c>
      <c r="B99" s="221" t="s">
        <v>289</v>
      </c>
      <c r="C99" s="227">
        <f>C98+C75</f>
        <v>137602008</v>
      </c>
      <c r="D99" s="227">
        <f>D98+D75</f>
        <v>160190359</v>
      </c>
      <c r="E99" s="227">
        <f>E98+E75</f>
        <v>47532369.86</v>
      </c>
      <c r="F99" s="227">
        <f>F98+F75</f>
        <v>47940070.34</v>
      </c>
      <c r="G99" s="227">
        <f>G98+G75</f>
        <v>48143070.14</v>
      </c>
    </row>
    <row r="100" spans="1:26" ht="15">
      <c r="A100" s="17" t="s">
        <v>618</v>
      </c>
      <c r="B100" s="5" t="s">
        <v>290</v>
      </c>
      <c r="C100" s="236"/>
      <c r="D100" s="236"/>
      <c r="E100" s="236"/>
      <c r="F100" s="236"/>
      <c r="G100" s="236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3"/>
      <c r="Z100" s="33"/>
    </row>
    <row r="101" spans="1:26" ht="15">
      <c r="A101" s="17" t="s">
        <v>293</v>
      </c>
      <c r="B101" s="5" t="s">
        <v>294</v>
      </c>
      <c r="C101" s="236"/>
      <c r="D101" s="236"/>
      <c r="E101" s="236"/>
      <c r="F101" s="236"/>
      <c r="G101" s="236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</row>
    <row r="102" spans="1:26" ht="15">
      <c r="A102" s="17" t="s">
        <v>619</v>
      </c>
      <c r="B102" s="5" t="s">
        <v>295</v>
      </c>
      <c r="C102" s="236"/>
      <c r="D102" s="236"/>
      <c r="E102" s="236"/>
      <c r="F102" s="236"/>
      <c r="G102" s="236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</row>
    <row r="103" spans="1:26" ht="15">
      <c r="A103" s="20" t="s">
        <v>581</v>
      </c>
      <c r="B103" s="9" t="s">
        <v>297</v>
      </c>
      <c r="C103" s="233">
        <f>SUM(C100:C102)</f>
        <v>0</v>
      </c>
      <c r="D103" s="233">
        <f>SUM(D100:D102)</f>
        <v>0</v>
      </c>
      <c r="E103" s="233">
        <f>SUM(E100:E102)</f>
        <v>0</v>
      </c>
      <c r="F103" s="233">
        <f>SUM(F100:F102)</f>
        <v>0</v>
      </c>
      <c r="G103" s="233">
        <f>SUM(G100:G102)</f>
        <v>0</v>
      </c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3"/>
      <c r="Z103" s="33"/>
    </row>
    <row r="104" spans="1:26" ht="15">
      <c r="A104" s="47" t="s">
        <v>620</v>
      </c>
      <c r="B104" s="5" t="s">
        <v>298</v>
      </c>
      <c r="C104" s="235"/>
      <c r="D104" s="235"/>
      <c r="E104" s="235"/>
      <c r="F104" s="235"/>
      <c r="G104" s="2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3"/>
      <c r="Z104" s="33"/>
    </row>
    <row r="105" spans="1:26" ht="15">
      <c r="A105" s="47" t="s">
        <v>587</v>
      </c>
      <c r="B105" s="5" t="s">
        <v>301</v>
      </c>
      <c r="C105" s="235"/>
      <c r="D105" s="235"/>
      <c r="E105" s="235"/>
      <c r="F105" s="235"/>
      <c r="G105" s="2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3"/>
      <c r="Z105" s="33"/>
    </row>
    <row r="106" spans="1:26" ht="15">
      <c r="A106" s="17" t="s">
        <v>302</v>
      </c>
      <c r="B106" s="5" t="s">
        <v>303</v>
      </c>
      <c r="C106" s="236"/>
      <c r="D106" s="236"/>
      <c r="E106" s="236"/>
      <c r="F106" s="236"/>
      <c r="G106" s="236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3"/>
      <c r="Z106" s="33"/>
    </row>
    <row r="107" spans="1:26" ht="15">
      <c r="A107" s="17" t="s">
        <v>621</v>
      </c>
      <c r="B107" s="5" t="s">
        <v>304</v>
      </c>
      <c r="C107" s="236"/>
      <c r="D107" s="236"/>
      <c r="E107" s="236"/>
      <c r="F107" s="236"/>
      <c r="G107" s="236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</row>
    <row r="108" spans="1:26" ht="15">
      <c r="A108" s="18" t="s">
        <v>584</v>
      </c>
      <c r="B108" s="9" t="s">
        <v>305</v>
      </c>
      <c r="C108" s="234">
        <f>SUM(C104:C107)</f>
        <v>0</v>
      </c>
      <c r="D108" s="234">
        <f>SUM(D104:D107)</f>
        <v>0</v>
      </c>
      <c r="E108" s="234">
        <f>SUM(E104:E107)</f>
        <v>0</v>
      </c>
      <c r="F108" s="234">
        <f>SUM(F104:F107)</f>
        <v>0</v>
      </c>
      <c r="G108" s="234">
        <f>SUM(G104:G107)</f>
        <v>0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3"/>
      <c r="Z108" s="33"/>
    </row>
    <row r="109" spans="1:26" ht="15">
      <c r="A109" s="47" t="s">
        <v>306</v>
      </c>
      <c r="B109" s="5" t="s">
        <v>307</v>
      </c>
      <c r="C109" s="235"/>
      <c r="D109" s="235"/>
      <c r="E109" s="235"/>
      <c r="F109" s="235"/>
      <c r="G109" s="2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3"/>
      <c r="Z109" s="33"/>
    </row>
    <row r="110" spans="1:26" ht="15">
      <c r="A110" s="47" t="s">
        <v>308</v>
      </c>
      <c r="B110" s="5" t="s">
        <v>309</v>
      </c>
      <c r="C110" s="235">
        <v>1058146</v>
      </c>
      <c r="D110" s="235">
        <v>1058146</v>
      </c>
      <c r="E110" s="235"/>
      <c r="F110" s="235"/>
      <c r="G110" s="2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3"/>
      <c r="Z110" s="33"/>
    </row>
    <row r="111" spans="1:26" ht="15">
      <c r="A111" s="18" t="s">
        <v>310</v>
      </c>
      <c r="B111" s="9" t="s">
        <v>311</v>
      </c>
      <c r="C111" s="235"/>
      <c r="D111" s="235"/>
      <c r="E111" s="235"/>
      <c r="F111" s="235"/>
      <c r="G111" s="2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3"/>
      <c r="Z111" s="33"/>
    </row>
    <row r="112" spans="1:26" ht="15">
      <c r="A112" s="47" t="s">
        <v>312</v>
      </c>
      <c r="B112" s="5" t="s">
        <v>313</v>
      </c>
      <c r="C112" s="235"/>
      <c r="D112" s="235"/>
      <c r="E112" s="235"/>
      <c r="F112" s="235"/>
      <c r="G112" s="2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3"/>
      <c r="Z112" s="33"/>
    </row>
    <row r="113" spans="1:26" ht="15">
      <c r="A113" s="47" t="s">
        <v>314</v>
      </c>
      <c r="B113" s="5" t="s">
        <v>315</v>
      </c>
      <c r="C113" s="235"/>
      <c r="D113" s="235"/>
      <c r="E113" s="235"/>
      <c r="F113" s="235"/>
      <c r="G113" s="2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3"/>
      <c r="Z113" s="33"/>
    </row>
    <row r="114" spans="1:26" ht="15">
      <c r="A114" s="47" t="s">
        <v>316</v>
      </c>
      <c r="B114" s="5" t="s">
        <v>317</v>
      </c>
      <c r="C114" s="235"/>
      <c r="D114" s="235"/>
      <c r="E114" s="235"/>
      <c r="F114" s="235"/>
      <c r="G114" s="2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3"/>
      <c r="Z114" s="33"/>
    </row>
    <row r="115" spans="1:26" ht="15">
      <c r="A115" s="48" t="s">
        <v>585</v>
      </c>
      <c r="B115" s="49" t="s">
        <v>318</v>
      </c>
      <c r="C115" s="234">
        <f>SUM(C109:C114)</f>
        <v>1058146</v>
      </c>
      <c r="D115" s="234">
        <f>SUM(D109:D114)</f>
        <v>1058146</v>
      </c>
      <c r="E115" s="234">
        <f>SUM(E109:E114)</f>
        <v>0</v>
      </c>
      <c r="F115" s="234">
        <f>SUM(F109:F114)</f>
        <v>0</v>
      </c>
      <c r="G115" s="234">
        <f>SUM(G109:G114)</f>
        <v>0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3"/>
      <c r="Z115" s="33"/>
    </row>
    <row r="116" spans="1:26" ht="15">
      <c r="A116" s="47" t="s">
        <v>319</v>
      </c>
      <c r="B116" s="5" t="s">
        <v>320</v>
      </c>
      <c r="C116" s="235"/>
      <c r="D116" s="235"/>
      <c r="E116" s="235"/>
      <c r="F116" s="235"/>
      <c r="G116" s="2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3"/>
      <c r="Z116" s="33"/>
    </row>
    <row r="117" spans="1:26" ht="15">
      <c r="A117" s="17" t="s">
        <v>321</v>
      </c>
      <c r="B117" s="5" t="s">
        <v>322</v>
      </c>
      <c r="C117" s="236"/>
      <c r="D117" s="236"/>
      <c r="E117" s="236"/>
      <c r="F117" s="236"/>
      <c r="G117" s="236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3"/>
      <c r="Z117" s="33"/>
    </row>
    <row r="118" spans="1:26" ht="15">
      <c r="A118" s="47" t="s">
        <v>622</v>
      </c>
      <c r="B118" s="5" t="s">
        <v>323</v>
      </c>
      <c r="C118" s="235"/>
      <c r="D118" s="235"/>
      <c r="E118" s="235"/>
      <c r="F118" s="235"/>
      <c r="G118" s="2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3"/>
      <c r="Z118" s="33"/>
    </row>
    <row r="119" spans="1:26" ht="15">
      <c r="A119" s="47" t="s">
        <v>590</v>
      </c>
      <c r="B119" s="5" t="s">
        <v>324</v>
      </c>
      <c r="C119" s="235"/>
      <c r="D119" s="235"/>
      <c r="E119" s="235"/>
      <c r="F119" s="235"/>
      <c r="G119" s="2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3"/>
      <c r="Z119" s="33"/>
    </row>
    <row r="120" spans="1:26" ht="15">
      <c r="A120" s="48" t="s">
        <v>591</v>
      </c>
      <c r="B120" s="49" t="s">
        <v>328</v>
      </c>
      <c r="C120" s="234">
        <f>SUM(C116:C119)</f>
        <v>0</v>
      </c>
      <c r="D120" s="234">
        <f>SUM(D116:D119)</f>
        <v>0</v>
      </c>
      <c r="E120" s="234">
        <f>SUM(E116:E119)</f>
        <v>0</v>
      </c>
      <c r="F120" s="234">
        <f>SUM(F116:F119)</f>
        <v>0</v>
      </c>
      <c r="G120" s="234">
        <f>SUM(G116:G119)</f>
        <v>0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3"/>
      <c r="Z120" s="33"/>
    </row>
    <row r="121" spans="1:26" ht="15">
      <c r="A121" s="17" t="s">
        <v>329</v>
      </c>
      <c r="B121" s="5" t="s">
        <v>330</v>
      </c>
      <c r="C121" s="236"/>
      <c r="D121" s="236"/>
      <c r="E121" s="236"/>
      <c r="F121" s="236"/>
      <c r="G121" s="236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3"/>
      <c r="Z121" s="33"/>
    </row>
    <row r="122" spans="1:26" ht="15.75">
      <c r="A122" s="184" t="s">
        <v>626</v>
      </c>
      <c r="B122" s="185" t="s">
        <v>331</v>
      </c>
      <c r="C122" s="237">
        <f>C121+C120+C115+C108+C103</f>
        <v>1058146</v>
      </c>
      <c r="D122" s="237">
        <f>D121+D120+D115+D108+D103</f>
        <v>1058146</v>
      </c>
      <c r="E122" s="237">
        <f>E121+E120+E115+E108+E103</f>
        <v>0</v>
      </c>
      <c r="F122" s="237">
        <f>F121+F120+F115+F108+F103</f>
        <v>0</v>
      </c>
      <c r="G122" s="237">
        <f>G121+G120+G115+G108+G103</f>
        <v>0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3"/>
      <c r="Z122" s="33"/>
    </row>
    <row r="123" spans="1:26" ht="16.5">
      <c r="A123" s="240" t="s">
        <v>663</v>
      </c>
      <c r="B123" s="241"/>
      <c r="C123" s="255">
        <f>C122+C99</f>
        <v>138660154</v>
      </c>
      <c r="D123" s="255">
        <f>D122+D99</f>
        <v>161248505</v>
      </c>
      <c r="E123" s="255">
        <f>E122+E99</f>
        <v>47532369.86</v>
      </c>
      <c r="F123" s="255">
        <f>F122+F99</f>
        <v>47940070.34</v>
      </c>
      <c r="G123" s="255">
        <f>G122+G99</f>
        <v>48143070.14</v>
      </c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2:26" ht="15">
      <c r="B124" s="33"/>
      <c r="C124" s="252"/>
      <c r="D124" s="252"/>
      <c r="E124" s="252"/>
      <c r="F124" s="252"/>
      <c r="G124" s="252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2:26" ht="15">
      <c r="B125" s="33"/>
      <c r="C125" s="252"/>
      <c r="D125" s="252"/>
      <c r="E125" s="252"/>
      <c r="F125" s="252"/>
      <c r="G125" s="252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2:26" ht="15">
      <c r="B126" s="33"/>
      <c r="C126" s="252"/>
      <c r="D126" s="252"/>
      <c r="E126" s="252"/>
      <c r="F126" s="252"/>
      <c r="G126" s="252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2:26" ht="15">
      <c r="B127" s="33"/>
      <c r="C127" s="252"/>
      <c r="D127" s="252"/>
      <c r="E127" s="252"/>
      <c r="F127" s="252"/>
      <c r="G127" s="252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2:26" ht="15">
      <c r="B128" s="33"/>
      <c r="C128" s="252"/>
      <c r="D128" s="252"/>
      <c r="E128" s="252"/>
      <c r="F128" s="252"/>
      <c r="G128" s="252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2:26" ht="15">
      <c r="B129" s="33"/>
      <c r="C129" s="252"/>
      <c r="D129" s="252"/>
      <c r="E129" s="252"/>
      <c r="F129" s="252"/>
      <c r="G129" s="252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2:26" ht="15">
      <c r="B130" s="33"/>
      <c r="C130" s="252"/>
      <c r="D130" s="252"/>
      <c r="E130" s="252"/>
      <c r="F130" s="252"/>
      <c r="G130" s="252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2:26" ht="15">
      <c r="B131" s="33"/>
      <c r="C131" s="252"/>
      <c r="D131" s="252"/>
      <c r="E131" s="252"/>
      <c r="F131" s="252"/>
      <c r="G131" s="252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2:26" ht="15">
      <c r="B132" s="33"/>
      <c r="C132" s="252"/>
      <c r="D132" s="252"/>
      <c r="E132" s="252"/>
      <c r="F132" s="252"/>
      <c r="G132" s="252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2:26" ht="15">
      <c r="B133" s="33"/>
      <c r="C133" s="252"/>
      <c r="D133" s="252"/>
      <c r="E133" s="252"/>
      <c r="F133" s="252"/>
      <c r="G133" s="252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2:26" ht="15">
      <c r="B134" s="33"/>
      <c r="C134" s="252"/>
      <c r="D134" s="252"/>
      <c r="E134" s="252"/>
      <c r="F134" s="252"/>
      <c r="G134" s="252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2:26" ht="15">
      <c r="B135" s="33"/>
      <c r="C135" s="252"/>
      <c r="D135" s="252"/>
      <c r="E135" s="252"/>
      <c r="F135" s="252"/>
      <c r="G135" s="252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2:26" ht="15">
      <c r="B136" s="33"/>
      <c r="C136" s="252"/>
      <c r="D136" s="252"/>
      <c r="E136" s="252"/>
      <c r="F136" s="252"/>
      <c r="G136" s="252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2:26" ht="15">
      <c r="B137" s="33"/>
      <c r="C137" s="252"/>
      <c r="D137" s="252"/>
      <c r="E137" s="252"/>
      <c r="F137" s="252"/>
      <c r="G137" s="252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2:26" ht="15">
      <c r="B138" s="33"/>
      <c r="C138" s="252"/>
      <c r="D138" s="252"/>
      <c r="E138" s="252"/>
      <c r="F138" s="252"/>
      <c r="G138" s="252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2:26" ht="15">
      <c r="B139" s="33"/>
      <c r="C139" s="252"/>
      <c r="D139" s="252"/>
      <c r="E139" s="252"/>
      <c r="F139" s="252"/>
      <c r="G139" s="252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2:26" ht="15">
      <c r="B140" s="33"/>
      <c r="C140" s="252"/>
      <c r="D140" s="252"/>
      <c r="E140" s="252"/>
      <c r="F140" s="252"/>
      <c r="G140" s="252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2:26" ht="15">
      <c r="B141" s="33"/>
      <c r="C141" s="252"/>
      <c r="D141" s="252"/>
      <c r="E141" s="252"/>
      <c r="F141" s="252"/>
      <c r="G141" s="252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2:26" ht="15">
      <c r="B142" s="33"/>
      <c r="C142" s="252"/>
      <c r="D142" s="252"/>
      <c r="E142" s="252"/>
      <c r="F142" s="252"/>
      <c r="G142" s="252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2:26" ht="15">
      <c r="B143" s="33"/>
      <c r="C143" s="252"/>
      <c r="D143" s="252"/>
      <c r="E143" s="252"/>
      <c r="F143" s="252"/>
      <c r="G143" s="252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2:26" ht="15">
      <c r="B144" s="33"/>
      <c r="C144" s="252"/>
      <c r="D144" s="252"/>
      <c r="E144" s="252"/>
      <c r="F144" s="252"/>
      <c r="G144" s="252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2:26" ht="15">
      <c r="B145" s="33"/>
      <c r="C145" s="252"/>
      <c r="D145" s="252"/>
      <c r="E145" s="252"/>
      <c r="F145" s="252"/>
      <c r="G145" s="252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2:26" ht="15">
      <c r="B146" s="33"/>
      <c r="C146" s="252"/>
      <c r="D146" s="252"/>
      <c r="E146" s="252"/>
      <c r="F146" s="252"/>
      <c r="G146" s="252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2:26" ht="15">
      <c r="B147" s="33"/>
      <c r="C147" s="252"/>
      <c r="D147" s="252"/>
      <c r="E147" s="252"/>
      <c r="F147" s="252"/>
      <c r="G147" s="252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2:26" ht="15">
      <c r="B148" s="33"/>
      <c r="C148" s="252"/>
      <c r="D148" s="252"/>
      <c r="E148" s="252"/>
      <c r="F148" s="252"/>
      <c r="G148" s="252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2:26" ht="15">
      <c r="B149" s="33"/>
      <c r="C149" s="252"/>
      <c r="D149" s="252"/>
      <c r="E149" s="252"/>
      <c r="F149" s="252"/>
      <c r="G149" s="252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2:26" ht="15">
      <c r="B150" s="33"/>
      <c r="C150" s="252"/>
      <c r="D150" s="252"/>
      <c r="E150" s="252"/>
      <c r="F150" s="252"/>
      <c r="G150" s="252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2:26" ht="15">
      <c r="B151" s="33"/>
      <c r="C151" s="252"/>
      <c r="D151" s="252"/>
      <c r="E151" s="252"/>
      <c r="F151" s="252"/>
      <c r="G151" s="252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2:26" ht="15">
      <c r="B152" s="33"/>
      <c r="C152" s="252"/>
      <c r="D152" s="252"/>
      <c r="E152" s="252"/>
      <c r="F152" s="252"/>
      <c r="G152" s="252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2:26" ht="15">
      <c r="B153" s="33"/>
      <c r="C153" s="252"/>
      <c r="D153" s="252"/>
      <c r="E153" s="252"/>
      <c r="F153" s="252"/>
      <c r="G153" s="252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2:26" ht="15">
      <c r="B154" s="33"/>
      <c r="C154" s="252"/>
      <c r="D154" s="252"/>
      <c r="E154" s="252"/>
      <c r="F154" s="252"/>
      <c r="G154" s="252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2:26" ht="15">
      <c r="B155" s="33"/>
      <c r="C155" s="252"/>
      <c r="D155" s="252"/>
      <c r="E155" s="252"/>
      <c r="F155" s="252"/>
      <c r="G155" s="252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2:26" ht="15">
      <c r="B156" s="33"/>
      <c r="C156" s="252"/>
      <c r="D156" s="252"/>
      <c r="E156" s="252"/>
      <c r="F156" s="252"/>
      <c r="G156" s="252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2:26" ht="15">
      <c r="B157" s="33"/>
      <c r="C157" s="252"/>
      <c r="D157" s="252"/>
      <c r="E157" s="252"/>
      <c r="F157" s="252"/>
      <c r="G157" s="252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2:26" ht="15">
      <c r="B158" s="33"/>
      <c r="C158" s="252"/>
      <c r="D158" s="252"/>
      <c r="E158" s="252"/>
      <c r="F158" s="252"/>
      <c r="G158" s="252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2:26" ht="15">
      <c r="B159" s="33"/>
      <c r="C159" s="252"/>
      <c r="D159" s="252"/>
      <c r="E159" s="252"/>
      <c r="F159" s="252"/>
      <c r="G159" s="252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2:26" ht="15">
      <c r="B160" s="33"/>
      <c r="C160" s="252"/>
      <c r="D160" s="252"/>
      <c r="E160" s="252"/>
      <c r="F160" s="252"/>
      <c r="G160" s="252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2:26" ht="15">
      <c r="B161" s="33"/>
      <c r="C161" s="252"/>
      <c r="D161" s="252"/>
      <c r="E161" s="252"/>
      <c r="F161" s="252"/>
      <c r="G161" s="252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2:26" ht="15">
      <c r="B162" s="33"/>
      <c r="C162" s="252"/>
      <c r="D162" s="252"/>
      <c r="E162" s="252"/>
      <c r="F162" s="252"/>
      <c r="G162" s="252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2:26" ht="15">
      <c r="B163" s="33"/>
      <c r="C163" s="252"/>
      <c r="D163" s="252"/>
      <c r="E163" s="252"/>
      <c r="F163" s="252"/>
      <c r="G163" s="252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2:26" ht="15">
      <c r="B164" s="33"/>
      <c r="C164" s="252"/>
      <c r="D164" s="252"/>
      <c r="E164" s="252"/>
      <c r="F164" s="252"/>
      <c r="G164" s="252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2:26" ht="15">
      <c r="B165" s="33"/>
      <c r="C165" s="252"/>
      <c r="D165" s="252"/>
      <c r="E165" s="252"/>
      <c r="F165" s="252"/>
      <c r="G165" s="252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2:26" ht="15">
      <c r="B166" s="33"/>
      <c r="C166" s="252"/>
      <c r="D166" s="252"/>
      <c r="E166" s="252"/>
      <c r="F166" s="252"/>
      <c r="G166" s="252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2:26" ht="15">
      <c r="B167" s="33"/>
      <c r="C167" s="252"/>
      <c r="D167" s="252"/>
      <c r="E167" s="252"/>
      <c r="F167" s="252"/>
      <c r="G167" s="252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2:26" ht="15">
      <c r="B168" s="33"/>
      <c r="C168" s="252"/>
      <c r="D168" s="252"/>
      <c r="E168" s="252"/>
      <c r="F168" s="252"/>
      <c r="G168" s="252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2:26" ht="15">
      <c r="B169" s="33"/>
      <c r="C169" s="252"/>
      <c r="D169" s="252"/>
      <c r="E169" s="252"/>
      <c r="F169" s="252"/>
      <c r="G169" s="252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2:26" ht="15">
      <c r="B170" s="33"/>
      <c r="C170" s="252"/>
      <c r="D170" s="252"/>
      <c r="E170" s="252"/>
      <c r="F170" s="252"/>
      <c r="G170" s="252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2:26" ht="15">
      <c r="B171" s="33"/>
      <c r="C171" s="252"/>
      <c r="D171" s="252"/>
      <c r="E171" s="252"/>
      <c r="F171" s="252"/>
      <c r="G171" s="252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2:26" ht="15">
      <c r="B172" s="33"/>
      <c r="C172" s="252"/>
      <c r="D172" s="252"/>
      <c r="E172" s="252"/>
      <c r="F172" s="252"/>
      <c r="G172" s="252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61" r:id="rId1"/>
  <headerFooter>
    <oddHeader>&amp;C13. melléklet a 6/2020. (VII.3.) önkormányzati rendelethez</oddHeader>
    <oddFooter>&amp;C - 13 -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00"/>
  <sheetViews>
    <sheetView view="pageLayout" workbookViewId="0" topLeftCell="A1">
      <selection activeCell="C23" sqref="C23"/>
    </sheetView>
  </sheetViews>
  <sheetFormatPr defaultColWidth="9.140625" defaultRowHeight="15"/>
  <cols>
    <col min="1" max="1" width="92.57421875" style="0" customWidth="1"/>
    <col min="3" max="3" width="16.421875" style="254" customWidth="1"/>
    <col min="4" max="5" width="16.00390625" style="254" customWidth="1"/>
    <col min="6" max="6" width="16.7109375" style="254" customWidth="1"/>
    <col min="7" max="7" width="14.7109375" style="254" customWidth="1"/>
  </cols>
  <sheetData>
    <row r="1" spans="1:7" ht="27" customHeight="1">
      <c r="A1" s="342" t="s">
        <v>950</v>
      </c>
      <c r="B1" s="347"/>
      <c r="C1" s="347"/>
      <c r="D1" s="347"/>
      <c r="E1" s="347"/>
      <c r="F1" s="347"/>
      <c r="G1" s="344"/>
    </row>
    <row r="2" spans="1:7" ht="23.25" customHeight="1">
      <c r="A2" s="345" t="s">
        <v>838</v>
      </c>
      <c r="B2" s="343"/>
      <c r="C2" s="343"/>
      <c r="D2" s="343"/>
      <c r="E2" s="343"/>
      <c r="F2" s="343"/>
      <c r="G2" s="344"/>
    </row>
    <row r="3" ht="18">
      <c r="A3" s="62"/>
    </row>
    <row r="4" ht="15">
      <c r="A4" s="4" t="s">
        <v>91</v>
      </c>
    </row>
    <row r="5" spans="1:7" ht="25.5">
      <c r="A5" s="2" t="s">
        <v>141</v>
      </c>
      <c r="B5" s="3" t="s">
        <v>72</v>
      </c>
      <c r="C5" s="224" t="s">
        <v>1613</v>
      </c>
      <c r="D5" s="224" t="s">
        <v>1614</v>
      </c>
      <c r="E5" s="224" t="s">
        <v>966</v>
      </c>
      <c r="F5" s="224" t="s">
        <v>944</v>
      </c>
      <c r="G5" s="177" t="s">
        <v>953</v>
      </c>
    </row>
    <row r="6" spans="1:7" ht="15" customHeight="1">
      <c r="A6" s="41" t="s">
        <v>332</v>
      </c>
      <c r="B6" s="6" t="s">
        <v>333</v>
      </c>
      <c r="C6" s="251">
        <v>16938823</v>
      </c>
      <c r="D6" s="251">
        <v>16973957</v>
      </c>
      <c r="E6" s="251">
        <v>12500000</v>
      </c>
      <c r="F6" s="251">
        <v>12500000</v>
      </c>
      <c r="G6" s="251">
        <v>12500000</v>
      </c>
    </row>
    <row r="7" spans="1:7" ht="15" customHeight="1">
      <c r="A7" s="5" t="s">
        <v>334</v>
      </c>
      <c r="B7" s="6" t="s">
        <v>335</v>
      </c>
      <c r="C7" s="251"/>
      <c r="D7" s="251"/>
      <c r="E7" s="251"/>
      <c r="F7" s="251"/>
      <c r="G7" s="251"/>
    </row>
    <row r="8" spans="1:7" ht="15" customHeight="1">
      <c r="A8" s="5" t="s">
        <v>336</v>
      </c>
      <c r="B8" s="6" t="s">
        <v>337</v>
      </c>
      <c r="C8" s="251">
        <v>7714820</v>
      </c>
      <c r="D8" s="251">
        <v>7728912</v>
      </c>
      <c r="E8" s="251">
        <v>12200000</v>
      </c>
      <c r="F8" s="251">
        <v>12200000</v>
      </c>
      <c r="G8" s="251">
        <v>12200000</v>
      </c>
    </row>
    <row r="9" spans="1:7" ht="15" customHeight="1">
      <c r="A9" s="5" t="s">
        <v>338</v>
      </c>
      <c r="B9" s="6" t="s">
        <v>339</v>
      </c>
      <c r="C9" s="251">
        <v>1800000</v>
      </c>
      <c r="D9" s="251">
        <v>1800000</v>
      </c>
      <c r="E9" s="251">
        <v>1200000</v>
      </c>
      <c r="F9" s="251">
        <v>1200000</v>
      </c>
      <c r="G9" s="251">
        <v>1200000</v>
      </c>
    </row>
    <row r="10" spans="1:7" ht="15" customHeight="1">
      <c r="A10" s="5" t="s">
        <v>340</v>
      </c>
      <c r="B10" s="6" t="s">
        <v>341</v>
      </c>
      <c r="C10" s="251"/>
      <c r="D10" s="251">
        <v>4139596</v>
      </c>
      <c r="E10" s="251">
        <v>4238370</v>
      </c>
      <c r="F10" s="251">
        <v>4676070</v>
      </c>
      <c r="G10" s="251">
        <v>4879070</v>
      </c>
    </row>
    <row r="11" spans="1:7" ht="15" customHeight="1">
      <c r="A11" s="5" t="s">
        <v>342</v>
      </c>
      <c r="B11" s="6" t="s">
        <v>343</v>
      </c>
      <c r="C11" s="251"/>
      <c r="D11" s="251">
        <v>31432</v>
      </c>
      <c r="E11" s="251"/>
      <c r="F11" s="251"/>
      <c r="G11" s="251"/>
    </row>
    <row r="12" spans="1:7" ht="15" customHeight="1">
      <c r="A12" s="9" t="s">
        <v>666</v>
      </c>
      <c r="B12" s="10" t="s">
        <v>344</v>
      </c>
      <c r="C12" s="251">
        <f>SUM(C6:C11)</f>
        <v>26453643</v>
      </c>
      <c r="D12" s="251">
        <f>SUM(D6:D11)</f>
        <v>30673897</v>
      </c>
      <c r="E12" s="251">
        <f>SUM(E6:E11)</f>
        <v>30138370</v>
      </c>
      <c r="F12" s="251">
        <f>SUM(F6:F11)</f>
        <v>30576070</v>
      </c>
      <c r="G12" s="251">
        <f>SUM(G6:G11)</f>
        <v>30779070</v>
      </c>
    </row>
    <row r="13" spans="1:7" ht="15" customHeight="1">
      <c r="A13" s="5" t="s">
        <v>345</v>
      </c>
      <c r="B13" s="6" t="s">
        <v>346</v>
      </c>
      <c r="C13" s="251"/>
      <c r="D13" s="251"/>
      <c r="E13" s="251"/>
      <c r="F13" s="251"/>
      <c r="G13" s="251"/>
    </row>
    <row r="14" spans="1:7" ht="15" customHeight="1">
      <c r="A14" s="5" t="s">
        <v>347</v>
      </c>
      <c r="B14" s="6" t="s">
        <v>348</v>
      </c>
      <c r="C14" s="251"/>
      <c r="D14" s="251"/>
      <c r="E14" s="251"/>
      <c r="F14" s="251"/>
      <c r="G14" s="251"/>
    </row>
    <row r="15" spans="1:7" ht="15" customHeight="1">
      <c r="A15" s="5" t="s">
        <v>627</v>
      </c>
      <c r="B15" s="6" t="s">
        <v>349</v>
      </c>
      <c r="C15" s="251"/>
      <c r="D15" s="251"/>
      <c r="E15" s="251"/>
      <c r="F15" s="251"/>
      <c r="G15" s="251"/>
    </row>
    <row r="16" spans="1:7" ht="15" customHeight="1">
      <c r="A16" s="5" t="s">
        <v>628</v>
      </c>
      <c r="B16" s="6" t="s">
        <v>350</v>
      </c>
      <c r="C16" s="251"/>
      <c r="D16" s="251"/>
      <c r="E16" s="251"/>
      <c r="F16" s="251"/>
      <c r="G16" s="251"/>
    </row>
    <row r="17" spans="1:7" ht="15" customHeight="1">
      <c r="A17" s="5" t="s">
        <v>629</v>
      </c>
      <c r="B17" s="6" t="s">
        <v>351</v>
      </c>
      <c r="C17" s="251"/>
      <c r="D17" s="251">
        <v>2345876</v>
      </c>
      <c r="E17" s="251"/>
      <c r="F17" s="251"/>
      <c r="G17" s="251"/>
    </row>
    <row r="18" spans="1:7" ht="15" customHeight="1">
      <c r="A18" s="49" t="s">
        <v>667</v>
      </c>
      <c r="B18" s="64" t="s">
        <v>352</v>
      </c>
      <c r="C18" s="251">
        <f>C17+C16+C15+C14+C13+C12</f>
        <v>26453643</v>
      </c>
      <c r="D18" s="251">
        <f>D17+D16+D15+D14+D13+D12</f>
        <v>33019773</v>
      </c>
      <c r="E18" s="251">
        <f>E17+E16+E15+E14+E13+E12</f>
        <v>30138370</v>
      </c>
      <c r="F18" s="251">
        <f>F17+F16+F15+F14+F13+F12</f>
        <v>30576070</v>
      </c>
      <c r="G18" s="251">
        <f>G17+G16+G15+G14+G13+G12</f>
        <v>30779070</v>
      </c>
    </row>
    <row r="19" spans="1:7" ht="15" customHeight="1">
      <c r="A19" s="5" t="s">
        <v>633</v>
      </c>
      <c r="B19" s="6" t="s">
        <v>361</v>
      </c>
      <c r="C19" s="251"/>
      <c r="D19" s="251"/>
      <c r="E19" s="251"/>
      <c r="F19" s="251"/>
      <c r="G19" s="251"/>
    </row>
    <row r="20" spans="1:7" ht="15" customHeight="1">
      <c r="A20" s="5" t="s">
        <v>634</v>
      </c>
      <c r="B20" s="6" t="s">
        <v>365</v>
      </c>
      <c r="C20" s="251"/>
      <c r="D20" s="251"/>
      <c r="E20" s="251"/>
      <c r="F20" s="251"/>
      <c r="G20" s="251"/>
    </row>
    <row r="21" spans="1:7" ht="15" customHeight="1">
      <c r="A21" s="9" t="s">
        <v>669</v>
      </c>
      <c r="B21" s="10" t="s">
        <v>366</v>
      </c>
      <c r="C21" s="251">
        <f>SUM(C19:C20)</f>
        <v>0</v>
      </c>
      <c r="D21" s="251">
        <f>SUM(D19:D20)</f>
        <v>0</v>
      </c>
      <c r="E21" s="251">
        <f>SUM(E19:E20)</f>
        <v>0</v>
      </c>
      <c r="F21" s="251">
        <f>SUM(F19:F20)</f>
        <v>0</v>
      </c>
      <c r="G21" s="251">
        <f>SUM(G19:G20)</f>
        <v>0</v>
      </c>
    </row>
    <row r="22" spans="1:7" ht="15" customHeight="1">
      <c r="A22" s="5" t="s">
        <v>635</v>
      </c>
      <c r="B22" s="6" t="s">
        <v>367</v>
      </c>
      <c r="C22" s="251"/>
      <c r="D22" s="251"/>
      <c r="E22" s="251"/>
      <c r="F22" s="251"/>
      <c r="G22" s="251"/>
    </row>
    <row r="23" spans="1:7" ht="15" customHeight="1">
      <c r="A23" s="5" t="s">
        <v>636</v>
      </c>
      <c r="B23" s="6" t="s">
        <v>368</v>
      </c>
      <c r="C23" s="251"/>
      <c r="D23" s="251"/>
      <c r="E23" s="251"/>
      <c r="F23" s="251"/>
      <c r="G23" s="251"/>
    </row>
    <row r="24" spans="1:7" ht="15" customHeight="1">
      <c r="A24" s="5" t="s">
        <v>637</v>
      </c>
      <c r="B24" s="6" t="s">
        <v>369</v>
      </c>
      <c r="C24" s="251">
        <v>1382000</v>
      </c>
      <c r="D24" s="251">
        <v>1382000</v>
      </c>
      <c r="E24" s="251">
        <v>1448000</v>
      </c>
      <c r="F24" s="251">
        <v>1448000</v>
      </c>
      <c r="G24" s="251">
        <v>1448000</v>
      </c>
    </row>
    <row r="25" spans="1:7" ht="15" customHeight="1">
      <c r="A25" s="5" t="s">
        <v>638</v>
      </c>
      <c r="B25" s="6" t="s">
        <v>370</v>
      </c>
      <c r="C25" s="251">
        <v>4500000</v>
      </c>
      <c r="D25" s="251">
        <v>5339151</v>
      </c>
      <c r="E25" s="251">
        <v>3594000</v>
      </c>
      <c r="F25" s="251">
        <v>3644000</v>
      </c>
      <c r="G25" s="251">
        <v>3644000</v>
      </c>
    </row>
    <row r="26" spans="1:7" ht="15" customHeight="1">
      <c r="A26" s="5" t="s">
        <v>639</v>
      </c>
      <c r="B26" s="6" t="s">
        <v>373</v>
      </c>
      <c r="C26" s="251"/>
      <c r="D26" s="251"/>
      <c r="E26" s="251"/>
      <c r="F26" s="251"/>
      <c r="G26" s="251"/>
    </row>
    <row r="27" spans="1:7" ht="15" customHeight="1">
      <c r="A27" s="5" t="s">
        <v>374</v>
      </c>
      <c r="B27" s="6" t="s">
        <v>375</v>
      </c>
      <c r="C27" s="251"/>
      <c r="D27" s="251"/>
      <c r="E27" s="251"/>
      <c r="F27" s="251"/>
      <c r="G27" s="251"/>
    </row>
    <row r="28" spans="1:7" ht="15" customHeight="1">
      <c r="A28" s="5" t="s">
        <v>640</v>
      </c>
      <c r="B28" s="6" t="s">
        <v>376</v>
      </c>
      <c r="C28" s="251">
        <v>2275000</v>
      </c>
      <c r="D28" s="251">
        <v>2275000</v>
      </c>
      <c r="E28" s="251">
        <v>1996000</v>
      </c>
      <c r="F28" s="251">
        <v>1996000</v>
      </c>
      <c r="G28" s="251">
        <v>1996000</v>
      </c>
    </row>
    <row r="29" spans="1:7" ht="15" customHeight="1">
      <c r="A29" s="5" t="s">
        <v>641</v>
      </c>
      <c r="B29" s="6" t="s">
        <v>381</v>
      </c>
      <c r="C29" s="251"/>
      <c r="D29" s="251"/>
      <c r="E29" s="251">
        <v>225000</v>
      </c>
      <c r="F29" s="251">
        <v>225000</v>
      </c>
      <c r="G29" s="251">
        <v>225000</v>
      </c>
    </row>
    <row r="30" spans="1:7" ht="15" customHeight="1">
      <c r="A30" s="9" t="s">
        <v>670</v>
      </c>
      <c r="B30" s="10" t="s">
        <v>397</v>
      </c>
      <c r="C30" s="251">
        <f>SUM(C25:C29)</f>
        <v>6775000</v>
      </c>
      <c r="D30" s="251">
        <f>SUM(D25:D29)</f>
        <v>7614151</v>
      </c>
      <c r="E30" s="251">
        <f>SUM(E25:E29)</f>
        <v>5815000</v>
      </c>
      <c r="F30" s="251">
        <f>SUM(F25:F29)</f>
        <v>5865000</v>
      </c>
      <c r="G30" s="251">
        <f>SUM(G25:G29)</f>
        <v>5865000</v>
      </c>
    </row>
    <row r="31" spans="1:7" ht="15" customHeight="1">
      <c r="A31" s="5" t="s">
        <v>642</v>
      </c>
      <c r="B31" s="6" t="s">
        <v>398</v>
      </c>
      <c r="C31" s="251">
        <v>702500</v>
      </c>
      <c r="D31" s="251">
        <v>702500</v>
      </c>
      <c r="E31" s="251">
        <v>219000</v>
      </c>
      <c r="F31" s="251">
        <v>219000</v>
      </c>
      <c r="G31" s="251">
        <v>219000</v>
      </c>
    </row>
    <row r="32" spans="1:7" ht="15" customHeight="1">
      <c r="A32" s="49" t="s">
        <v>671</v>
      </c>
      <c r="B32" s="64" t="s">
        <v>399</v>
      </c>
      <c r="C32" s="251">
        <f>C31+C30+C24+C23+C22+C21</f>
        <v>8859500</v>
      </c>
      <c r="D32" s="251">
        <f>D31+D30+D24+D23+D22+D21</f>
        <v>9698651</v>
      </c>
      <c r="E32" s="251">
        <f>E31+E30+E24+E23+E22+E21</f>
        <v>7482000</v>
      </c>
      <c r="F32" s="251">
        <f>F31+F30+F24+F23+F22+F21</f>
        <v>7532000</v>
      </c>
      <c r="G32" s="251">
        <f>G31+G30+G24+G23+G22+G21</f>
        <v>7532000</v>
      </c>
    </row>
    <row r="33" spans="1:7" ht="15" customHeight="1">
      <c r="A33" s="17" t="s">
        <v>400</v>
      </c>
      <c r="B33" s="6" t="s">
        <v>401</v>
      </c>
      <c r="C33" s="251"/>
      <c r="D33" s="251"/>
      <c r="E33" s="251"/>
      <c r="F33" s="251"/>
      <c r="G33" s="251"/>
    </row>
    <row r="34" spans="1:7" ht="15" customHeight="1">
      <c r="A34" s="17" t="s">
        <v>643</v>
      </c>
      <c r="B34" s="6" t="s">
        <v>402</v>
      </c>
      <c r="C34" s="251"/>
      <c r="D34" s="251">
        <v>21426</v>
      </c>
      <c r="E34" s="251">
        <v>268000</v>
      </c>
      <c r="F34" s="251">
        <v>268000</v>
      </c>
      <c r="G34" s="251">
        <v>268000</v>
      </c>
    </row>
    <row r="35" spans="1:7" ht="15" customHeight="1">
      <c r="A35" s="17" t="s">
        <v>644</v>
      </c>
      <c r="B35" s="6" t="s">
        <v>405</v>
      </c>
      <c r="C35" s="251"/>
      <c r="D35" s="251"/>
      <c r="E35" s="251"/>
      <c r="F35" s="251"/>
      <c r="G35" s="251"/>
    </row>
    <row r="36" spans="1:7" ht="15" customHeight="1">
      <c r="A36" s="17" t="s">
        <v>645</v>
      </c>
      <c r="B36" s="6" t="s">
        <v>406</v>
      </c>
      <c r="C36" s="251"/>
      <c r="D36" s="251">
        <v>1464180</v>
      </c>
      <c r="E36" s="251">
        <v>878000</v>
      </c>
      <c r="F36" s="251">
        <v>798000</v>
      </c>
      <c r="G36" s="251">
        <v>798000</v>
      </c>
    </row>
    <row r="37" spans="1:7" ht="15" customHeight="1">
      <c r="A37" s="17" t="s">
        <v>413</v>
      </c>
      <c r="B37" s="6" t="s">
        <v>414</v>
      </c>
      <c r="C37" s="251">
        <v>6413301</v>
      </c>
      <c r="D37" s="251">
        <v>6413301</v>
      </c>
      <c r="E37" s="251">
        <v>6700000</v>
      </c>
      <c r="F37" s="251">
        <v>6700000</v>
      </c>
      <c r="G37" s="251">
        <v>6700000</v>
      </c>
    </row>
    <row r="38" spans="1:7" ht="15" customHeight="1">
      <c r="A38" s="17" t="s">
        <v>415</v>
      </c>
      <c r="B38" s="6" t="s">
        <v>416</v>
      </c>
      <c r="C38" s="251">
        <v>1731592</v>
      </c>
      <c r="D38" s="251">
        <v>2055592</v>
      </c>
      <c r="E38" s="251">
        <v>1971000</v>
      </c>
      <c r="F38" s="251">
        <v>1971000</v>
      </c>
      <c r="G38" s="251">
        <v>1971000</v>
      </c>
    </row>
    <row r="39" spans="1:7" ht="15" customHeight="1">
      <c r="A39" s="17" t="s">
        <v>417</v>
      </c>
      <c r="B39" s="6" t="s">
        <v>418</v>
      </c>
      <c r="C39" s="251"/>
      <c r="D39" s="251"/>
      <c r="E39" s="251"/>
      <c r="F39" s="251"/>
      <c r="G39" s="251"/>
    </row>
    <row r="40" spans="1:7" ht="15" customHeight="1">
      <c r="A40" s="17" t="s">
        <v>646</v>
      </c>
      <c r="B40" s="6" t="s">
        <v>419</v>
      </c>
      <c r="C40" s="251"/>
      <c r="D40" s="251"/>
      <c r="E40" s="251"/>
      <c r="F40" s="251"/>
      <c r="G40" s="251"/>
    </row>
    <row r="41" spans="1:7" ht="15" customHeight="1">
      <c r="A41" s="17" t="s">
        <v>647</v>
      </c>
      <c r="B41" s="6" t="s">
        <v>421</v>
      </c>
      <c r="C41" s="251"/>
      <c r="D41" s="251"/>
      <c r="E41" s="251"/>
      <c r="F41" s="251"/>
      <c r="G41" s="251"/>
    </row>
    <row r="42" spans="1:7" ht="15" customHeight="1">
      <c r="A42" s="17" t="s">
        <v>859</v>
      </c>
      <c r="B42" s="6" t="s">
        <v>426</v>
      </c>
      <c r="C42" s="251"/>
      <c r="D42" s="251">
        <v>360914</v>
      </c>
      <c r="E42" s="251"/>
      <c r="F42" s="251"/>
      <c r="G42" s="251"/>
    </row>
    <row r="43" spans="1:7" ht="15" customHeight="1">
      <c r="A43" s="17" t="s">
        <v>648</v>
      </c>
      <c r="B43" s="6" t="s">
        <v>858</v>
      </c>
      <c r="C43" s="251"/>
      <c r="D43" s="251"/>
      <c r="E43" s="251">
        <v>95000</v>
      </c>
      <c r="F43" s="251">
        <v>95000</v>
      </c>
      <c r="G43" s="251">
        <v>95000</v>
      </c>
    </row>
    <row r="44" spans="1:7" ht="15" customHeight="1">
      <c r="A44" s="63" t="s">
        <v>672</v>
      </c>
      <c r="B44" s="64" t="s">
        <v>430</v>
      </c>
      <c r="C44" s="251">
        <f>SUM(C33:C43)</f>
        <v>8144893</v>
      </c>
      <c r="D44" s="251">
        <f>SUM(D33:D43)</f>
        <v>10315413</v>
      </c>
      <c r="E44" s="251">
        <f>SUM(E33:E43)</f>
        <v>9912000</v>
      </c>
      <c r="F44" s="251">
        <f>SUM(F33:F43)</f>
        <v>9832000</v>
      </c>
      <c r="G44" s="251">
        <f>SUM(G33:G43)</f>
        <v>9832000</v>
      </c>
    </row>
    <row r="45" spans="1:7" ht="15" customHeight="1">
      <c r="A45" s="17" t="s">
        <v>442</v>
      </c>
      <c r="B45" s="6" t="s">
        <v>443</v>
      </c>
      <c r="C45" s="251"/>
      <c r="D45" s="251"/>
      <c r="E45" s="251"/>
      <c r="F45" s="251"/>
      <c r="G45" s="251"/>
    </row>
    <row r="46" spans="1:7" ht="15" customHeight="1">
      <c r="A46" s="5" t="s">
        <v>652</v>
      </c>
      <c r="B46" s="6" t="s">
        <v>444</v>
      </c>
      <c r="C46" s="251"/>
      <c r="D46" s="251"/>
      <c r="E46" s="251"/>
      <c r="F46" s="251"/>
      <c r="G46" s="251"/>
    </row>
    <row r="47" spans="1:7" ht="15" customHeight="1">
      <c r="A47" s="17" t="s">
        <v>653</v>
      </c>
      <c r="B47" s="6" t="s">
        <v>445</v>
      </c>
      <c r="C47" s="251"/>
      <c r="D47" s="251"/>
      <c r="E47" s="251"/>
      <c r="F47" s="251"/>
      <c r="G47" s="251"/>
    </row>
    <row r="48" spans="1:7" ht="15" customHeight="1">
      <c r="A48" s="17" t="s">
        <v>967</v>
      </c>
      <c r="B48" s="6" t="s">
        <v>917</v>
      </c>
      <c r="C48" s="251"/>
      <c r="D48" s="251"/>
      <c r="E48" s="251"/>
      <c r="F48" s="251"/>
      <c r="G48" s="251"/>
    </row>
    <row r="49" spans="1:7" ht="15" customHeight="1">
      <c r="A49" s="49" t="s">
        <v>674</v>
      </c>
      <c r="B49" s="64" t="s">
        <v>446</v>
      </c>
      <c r="C49" s="251">
        <f>SUM(C45:C48)</f>
        <v>0</v>
      </c>
      <c r="D49" s="251">
        <f>SUM(D45:D48)</f>
        <v>0</v>
      </c>
      <c r="E49" s="251">
        <f>SUM(E45:E48)</f>
        <v>0</v>
      </c>
      <c r="F49" s="251">
        <f>SUM(F45:F48)</f>
        <v>0</v>
      </c>
      <c r="G49" s="251">
        <f>SUM(G45:G48)</f>
        <v>0</v>
      </c>
    </row>
    <row r="50" spans="1:7" ht="15" customHeight="1">
      <c r="A50" s="188" t="s">
        <v>96</v>
      </c>
      <c r="B50" s="189"/>
      <c r="C50" s="256">
        <f>C49+C44+C32+C18</f>
        <v>43458036</v>
      </c>
      <c r="D50" s="256">
        <f>D49+D44+D32+D18</f>
        <v>53033837</v>
      </c>
      <c r="E50" s="256">
        <f>E49+E44+E32+E18</f>
        <v>47532370</v>
      </c>
      <c r="F50" s="256">
        <f>F49+F44+F32+F18</f>
        <v>47940070</v>
      </c>
      <c r="G50" s="256">
        <f>G49+G44+G32+G18</f>
        <v>48143070</v>
      </c>
    </row>
    <row r="51" spans="1:7" ht="15" customHeight="1">
      <c r="A51" s="5" t="s">
        <v>353</v>
      </c>
      <c r="B51" s="6" t="s">
        <v>354</v>
      </c>
      <c r="C51" s="251"/>
      <c r="D51" s="251">
        <v>143000</v>
      </c>
      <c r="E51" s="251"/>
      <c r="F51" s="251"/>
      <c r="G51" s="251"/>
    </row>
    <row r="52" spans="1:7" ht="15" customHeight="1">
      <c r="A52" s="5" t="s">
        <v>355</v>
      </c>
      <c r="B52" s="6" t="s">
        <v>356</v>
      </c>
      <c r="C52" s="251"/>
      <c r="D52" s="251"/>
      <c r="E52" s="251"/>
      <c r="F52" s="251"/>
      <c r="G52" s="251"/>
    </row>
    <row r="53" spans="1:7" ht="15" customHeight="1">
      <c r="A53" s="5" t="s">
        <v>630</v>
      </c>
      <c r="B53" s="6" t="s">
        <v>357</v>
      </c>
      <c r="C53" s="251"/>
      <c r="D53" s="251"/>
      <c r="E53" s="251"/>
      <c r="F53" s="251"/>
      <c r="G53" s="251"/>
    </row>
    <row r="54" spans="1:7" ht="15" customHeight="1">
      <c r="A54" s="5" t="s">
        <v>631</v>
      </c>
      <c r="B54" s="6" t="s">
        <v>358</v>
      </c>
      <c r="C54" s="251"/>
      <c r="D54" s="251"/>
      <c r="E54" s="251"/>
      <c r="F54" s="251"/>
      <c r="G54" s="251"/>
    </row>
    <row r="55" spans="1:7" ht="15" customHeight="1">
      <c r="A55" s="5" t="s">
        <v>632</v>
      </c>
      <c r="B55" s="6" t="s">
        <v>359</v>
      </c>
      <c r="C55" s="251"/>
      <c r="D55" s="251"/>
      <c r="E55" s="251"/>
      <c r="F55" s="251"/>
      <c r="G55" s="251"/>
    </row>
    <row r="56" spans="1:7" ht="15" customHeight="1">
      <c r="A56" s="49" t="s">
        <v>668</v>
      </c>
      <c r="B56" s="64" t="s">
        <v>360</v>
      </c>
      <c r="C56" s="251">
        <f>SUM(C51:C55)</f>
        <v>0</v>
      </c>
      <c r="D56" s="251">
        <f>SUM(D51:D55)</f>
        <v>143000</v>
      </c>
      <c r="E56" s="251">
        <f>SUM(E51:E55)</f>
        <v>0</v>
      </c>
      <c r="F56" s="251">
        <f>SUM(F51:F55)</f>
        <v>0</v>
      </c>
      <c r="G56" s="251">
        <f>SUM(G51:G55)</f>
        <v>0</v>
      </c>
    </row>
    <row r="57" spans="1:7" ht="15" customHeight="1">
      <c r="A57" s="17" t="s">
        <v>649</v>
      </c>
      <c r="B57" s="6" t="s">
        <v>431</v>
      </c>
      <c r="C57" s="251"/>
      <c r="D57" s="251"/>
      <c r="E57" s="251"/>
      <c r="F57" s="251"/>
      <c r="G57" s="251"/>
    </row>
    <row r="58" spans="1:7" ht="15" customHeight="1">
      <c r="A58" s="17" t="s">
        <v>650</v>
      </c>
      <c r="B58" s="6" t="s">
        <v>433</v>
      </c>
      <c r="C58" s="251">
        <v>22280329</v>
      </c>
      <c r="D58" s="251">
        <v>24291875</v>
      </c>
      <c r="E58" s="251"/>
      <c r="F58" s="251"/>
      <c r="G58" s="251">
        <v>0</v>
      </c>
    </row>
    <row r="59" spans="1:7" ht="15" customHeight="1">
      <c r="A59" s="17" t="s">
        <v>435</v>
      </c>
      <c r="B59" s="6" t="s">
        <v>436</v>
      </c>
      <c r="C59" s="251"/>
      <c r="D59" s="251"/>
      <c r="E59" s="251"/>
      <c r="F59" s="251"/>
      <c r="G59" s="251"/>
    </row>
    <row r="60" spans="1:7" ht="15" customHeight="1">
      <c r="A60" s="17" t="s">
        <v>651</v>
      </c>
      <c r="B60" s="6" t="s">
        <v>437</v>
      </c>
      <c r="C60" s="251"/>
      <c r="D60" s="251"/>
      <c r="E60" s="251"/>
      <c r="F60" s="251"/>
      <c r="G60" s="251"/>
    </row>
    <row r="61" spans="1:7" ht="15" customHeight="1">
      <c r="A61" s="17" t="s">
        <v>439</v>
      </c>
      <c r="B61" s="6" t="s">
        <v>440</v>
      </c>
      <c r="C61" s="251"/>
      <c r="D61" s="251"/>
      <c r="E61" s="251"/>
      <c r="F61" s="251"/>
      <c r="G61" s="251"/>
    </row>
    <row r="62" spans="1:7" ht="15" customHeight="1">
      <c r="A62" s="49" t="s">
        <v>673</v>
      </c>
      <c r="B62" s="64" t="s">
        <v>441</v>
      </c>
      <c r="C62" s="251">
        <f>SUM(C57:C61)</f>
        <v>22280329</v>
      </c>
      <c r="D62" s="251">
        <f>SUM(D57:D61)</f>
        <v>24291875</v>
      </c>
      <c r="E62" s="251">
        <f>SUM(E57:E61)</f>
        <v>0</v>
      </c>
      <c r="F62" s="251">
        <f>SUM(F57:F61)</f>
        <v>0</v>
      </c>
      <c r="G62" s="251">
        <f>SUM(G57:G61)</f>
        <v>0</v>
      </c>
    </row>
    <row r="63" spans="1:7" ht="30">
      <c r="A63" s="17" t="s">
        <v>447</v>
      </c>
      <c r="B63" s="6" t="s">
        <v>448</v>
      </c>
      <c r="C63" s="251"/>
      <c r="D63" s="251"/>
      <c r="E63" s="251"/>
      <c r="F63" s="251"/>
      <c r="G63" s="251"/>
    </row>
    <row r="64" spans="1:7" ht="15">
      <c r="A64" s="5" t="s">
        <v>861</v>
      </c>
      <c r="B64" s="6" t="s">
        <v>449</v>
      </c>
      <c r="C64" s="251"/>
      <c r="D64" s="251"/>
      <c r="E64" s="251"/>
      <c r="F64" s="251"/>
      <c r="G64" s="251"/>
    </row>
    <row r="65" spans="1:7" ht="30">
      <c r="A65" s="5" t="s">
        <v>935</v>
      </c>
      <c r="B65" s="6" t="s">
        <v>450</v>
      </c>
      <c r="C65" s="251"/>
      <c r="D65" s="251"/>
      <c r="E65" s="251"/>
      <c r="F65" s="251"/>
      <c r="G65" s="251"/>
    </row>
    <row r="66" spans="1:7" ht="30">
      <c r="A66" s="5" t="s">
        <v>654</v>
      </c>
      <c r="B66" s="6" t="s">
        <v>863</v>
      </c>
      <c r="C66" s="251">
        <v>0</v>
      </c>
      <c r="D66" s="251"/>
      <c r="E66" s="251"/>
      <c r="F66" s="251"/>
      <c r="G66" s="251"/>
    </row>
    <row r="67" spans="1:7" ht="15" customHeight="1">
      <c r="A67" s="17" t="s">
        <v>655</v>
      </c>
      <c r="B67" s="6" t="s">
        <v>865</v>
      </c>
      <c r="C67" s="251"/>
      <c r="D67" s="251"/>
      <c r="E67" s="251"/>
      <c r="F67" s="251"/>
      <c r="G67" s="251"/>
    </row>
    <row r="68" spans="1:7" ht="15">
      <c r="A68" s="49" t="s">
        <v>676</v>
      </c>
      <c r="B68" s="64" t="s">
        <v>451</v>
      </c>
      <c r="C68" s="251">
        <f>SUM(C63:C67)</f>
        <v>0</v>
      </c>
      <c r="D68" s="251">
        <f>SUM(D63:D67)</f>
        <v>0</v>
      </c>
      <c r="E68" s="251">
        <f>SUM(E63:E67)</f>
        <v>0</v>
      </c>
      <c r="F68" s="251">
        <f>SUM(F63:F67)</f>
        <v>0</v>
      </c>
      <c r="G68" s="251">
        <f>SUM(G63:G67)</f>
        <v>0</v>
      </c>
    </row>
    <row r="69" spans="1:7" ht="15.75">
      <c r="A69" s="188" t="s">
        <v>97</v>
      </c>
      <c r="B69" s="189"/>
      <c r="C69" s="256">
        <f>C68+C62+C56</f>
        <v>22280329</v>
      </c>
      <c r="D69" s="256">
        <f>D68+D62+D56</f>
        <v>24434875</v>
      </c>
      <c r="E69" s="256">
        <f>E68+E62+E56</f>
        <v>0</v>
      </c>
      <c r="F69" s="256">
        <f>F68+F62+F56</f>
        <v>0</v>
      </c>
      <c r="G69" s="256">
        <f>G68+G62+G56</f>
        <v>0</v>
      </c>
    </row>
    <row r="70" spans="1:7" ht="15.75">
      <c r="A70" s="186" t="s">
        <v>675</v>
      </c>
      <c r="B70" s="187" t="s">
        <v>452</v>
      </c>
      <c r="C70" s="257">
        <f>C69+C50</f>
        <v>65738365</v>
      </c>
      <c r="D70" s="257">
        <f>D69+D50</f>
        <v>77468712</v>
      </c>
      <c r="E70" s="257">
        <f>E69+E50</f>
        <v>47532370</v>
      </c>
      <c r="F70" s="257">
        <f>F69+F50</f>
        <v>47940070</v>
      </c>
      <c r="G70" s="257">
        <f>G69+G50</f>
        <v>48143070</v>
      </c>
    </row>
    <row r="71" spans="1:7" ht="15.75">
      <c r="A71" s="242" t="s">
        <v>98</v>
      </c>
      <c r="B71" s="243"/>
      <c r="C71" s="258"/>
      <c r="D71" s="258"/>
      <c r="E71" s="258"/>
      <c r="F71" s="258"/>
      <c r="G71" s="258"/>
    </row>
    <row r="72" spans="1:7" ht="15.75">
      <c r="A72" s="242" t="s">
        <v>99</v>
      </c>
      <c r="B72" s="243"/>
      <c r="C72" s="258"/>
      <c r="D72" s="258"/>
      <c r="E72" s="258"/>
      <c r="F72" s="258"/>
      <c r="G72" s="258"/>
    </row>
    <row r="73" spans="1:7" ht="15">
      <c r="A73" s="47" t="s">
        <v>657</v>
      </c>
      <c r="B73" s="5" t="s">
        <v>453</v>
      </c>
      <c r="C73" s="251"/>
      <c r="D73" s="251"/>
      <c r="E73" s="251"/>
      <c r="F73" s="251"/>
      <c r="G73" s="251"/>
    </row>
    <row r="74" spans="1:7" ht="15">
      <c r="A74" s="17" t="s">
        <v>454</v>
      </c>
      <c r="B74" s="5" t="s">
        <v>455</v>
      </c>
      <c r="C74" s="251"/>
      <c r="D74" s="251"/>
      <c r="E74" s="251"/>
      <c r="F74" s="251"/>
      <c r="G74" s="251"/>
    </row>
    <row r="75" spans="1:7" ht="15">
      <c r="A75" s="47" t="s">
        <v>658</v>
      </c>
      <c r="B75" s="5" t="s">
        <v>456</v>
      </c>
      <c r="C75" s="251"/>
      <c r="D75" s="251"/>
      <c r="E75" s="251"/>
      <c r="F75" s="251"/>
      <c r="G75" s="251"/>
    </row>
    <row r="76" spans="1:7" ht="15">
      <c r="A76" s="20" t="s">
        <v>677</v>
      </c>
      <c r="B76" s="9" t="s">
        <v>457</v>
      </c>
      <c r="C76" s="251">
        <f>SUM(C73:C75)</f>
        <v>0</v>
      </c>
      <c r="D76" s="251">
        <f>SUM(D73:D75)</f>
        <v>0</v>
      </c>
      <c r="E76" s="251">
        <f>SUM(E73:E75)</f>
        <v>0</v>
      </c>
      <c r="F76" s="251">
        <f>SUM(F73:F75)</f>
        <v>0</v>
      </c>
      <c r="G76" s="251">
        <f>SUM(G73:G75)</f>
        <v>0</v>
      </c>
    </row>
    <row r="77" spans="1:7" ht="15">
      <c r="A77" s="17" t="s">
        <v>659</v>
      </c>
      <c r="B77" s="5" t="s">
        <v>458</v>
      </c>
      <c r="C77" s="251"/>
      <c r="D77" s="251"/>
      <c r="E77" s="251"/>
      <c r="F77" s="251"/>
      <c r="G77" s="251"/>
    </row>
    <row r="78" spans="1:7" ht="15">
      <c r="A78" s="47" t="s">
        <v>459</v>
      </c>
      <c r="B78" s="5" t="s">
        <v>460</v>
      </c>
      <c r="C78" s="251"/>
      <c r="D78" s="251"/>
      <c r="E78" s="251"/>
      <c r="F78" s="251"/>
      <c r="G78" s="251"/>
    </row>
    <row r="79" spans="1:7" ht="15">
      <c r="A79" s="17" t="s">
        <v>660</v>
      </c>
      <c r="B79" s="5" t="s">
        <v>461</v>
      </c>
      <c r="C79" s="251"/>
      <c r="D79" s="251"/>
      <c r="E79" s="251"/>
      <c r="F79" s="251"/>
      <c r="G79" s="251"/>
    </row>
    <row r="80" spans="1:7" ht="15">
      <c r="A80" s="47" t="s">
        <v>462</v>
      </c>
      <c r="B80" s="5" t="s">
        <v>463</v>
      </c>
      <c r="C80" s="251"/>
      <c r="D80" s="251"/>
      <c r="E80" s="251"/>
      <c r="F80" s="251"/>
      <c r="G80" s="251"/>
    </row>
    <row r="81" spans="1:7" ht="15">
      <c r="A81" s="18" t="s">
        <v>678</v>
      </c>
      <c r="B81" s="9" t="s">
        <v>464</v>
      </c>
      <c r="C81" s="251">
        <f>SUM(C77:C80)</f>
        <v>0</v>
      </c>
      <c r="D81" s="251">
        <f>SUM(D77:D80)</f>
        <v>0</v>
      </c>
      <c r="E81" s="251">
        <f>SUM(E77:E80)</f>
        <v>0</v>
      </c>
      <c r="F81" s="251">
        <f>SUM(F77:F80)</f>
        <v>0</v>
      </c>
      <c r="G81" s="251">
        <f>SUM(G77:G80)</f>
        <v>0</v>
      </c>
    </row>
    <row r="82" spans="1:7" ht="15">
      <c r="A82" s="5" t="s">
        <v>811</v>
      </c>
      <c r="B82" s="5" t="s">
        <v>465</v>
      </c>
      <c r="C82" s="251">
        <v>3261369</v>
      </c>
      <c r="D82" s="251">
        <v>3261369</v>
      </c>
      <c r="E82" s="251"/>
      <c r="F82" s="251"/>
      <c r="G82" s="251"/>
    </row>
    <row r="83" spans="1:7" ht="15">
      <c r="A83" s="5" t="s">
        <v>812</v>
      </c>
      <c r="B83" s="5" t="s">
        <v>465</v>
      </c>
      <c r="C83" s="251">
        <v>69660420</v>
      </c>
      <c r="D83" s="251">
        <v>80518424</v>
      </c>
      <c r="E83" s="251"/>
      <c r="F83" s="251"/>
      <c r="G83" s="251"/>
    </row>
    <row r="84" spans="1:7" ht="15">
      <c r="A84" s="5" t="s">
        <v>809</v>
      </c>
      <c r="B84" s="5" t="s">
        <v>466</v>
      </c>
      <c r="C84" s="251"/>
      <c r="D84" s="251"/>
      <c r="E84" s="251"/>
      <c r="F84" s="251"/>
      <c r="G84" s="251"/>
    </row>
    <row r="85" spans="1:7" ht="15">
      <c r="A85" s="5" t="s">
        <v>810</v>
      </c>
      <c r="B85" s="5" t="s">
        <v>466</v>
      </c>
      <c r="C85" s="251"/>
      <c r="D85" s="251"/>
      <c r="E85" s="251"/>
      <c r="F85" s="251"/>
      <c r="G85" s="251"/>
    </row>
    <row r="86" spans="1:7" ht="15">
      <c r="A86" s="9" t="s">
        <v>679</v>
      </c>
      <c r="B86" s="9" t="s">
        <v>467</v>
      </c>
      <c r="C86" s="251">
        <f>SUM(C82:C85)</f>
        <v>72921789</v>
      </c>
      <c r="D86" s="251">
        <f>SUM(D82:D85)</f>
        <v>83779793</v>
      </c>
      <c r="E86" s="251">
        <f>SUM(E82:E85)</f>
        <v>0</v>
      </c>
      <c r="F86" s="251">
        <f>SUM(F82:F85)</f>
        <v>0</v>
      </c>
      <c r="G86" s="251">
        <f>SUM(G82:G85)</f>
        <v>0</v>
      </c>
    </row>
    <row r="87" spans="1:7" ht="15">
      <c r="A87" s="47" t="s">
        <v>468</v>
      </c>
      <c r="B87" s="5" t="s">
        <v>469</v>
      </c>
      <c r="C87" s="251"/>
      <c r="D87" s="251"/>
      <c r="E87" s="251"/>
      <c r="F87" s="251"/>
      <c r="G87" s="251"/>
    </row>
    <row r="88" spans="1:7" ht="15">
      <c r="A88" s="47" t="s">
        <v>470</v>
      </c>
      <c r="B88" s="5" t="s">
        <v>471</v>
      </c>
      <c r="C88" s="251"/>
      <c r="D88" s="251"/>
      <c r="E88" s="251"/>
      <c r="F88" s="251"/>
      <c r="G88" s="251"/>
    </row>
    <row r="89" spans="1:7" ht="15">
      <c r="A89" s="47" t="s">
        <v>472</v>
      </c>
      <c r="B89" s="5" t="s">
        <v>473</v>
      </c>
      <c r="C89" s="251"/>
      <c r="D89" s="251"/>
      <c r="E89" s="251"/>
      <c r="F89" s="251"/>
      <c r="G89" s="251"/>
    </row>
    <row r="90" spans="1:7" ht="15">
      <c r="A90" s="47" t="s">
        <v>474</v>
      </c>
      <c r="B90" s="5" t="s">
        <v>475</v>
      </c>
      <c r="C90" s="251"/>
      <c r="D90" s="251"/>
      <c r="E90" s="251"/>
      <c r="F90" s="251"/>
      <c r="G90" s="251"/>
    </row>
    <row r="91" spans="1:7" ht="15">
      <c r="A91" s="17" t="s">
        <v>661</v>
      </c>
      <c r="B91" s="5" t="s">
        <v>476</v>
      </c>
      <c r="C91" s="251"/>
      <c r="D91" s="251"/>
      <c r="E91" s="251"/>
      <c r="F91" s="251"/>
      <c r="G91" s="251"/>
    </row>
    <row r="92" spans="1:7" ht="15">
      <c r="A92" s="20" t="s">
        <v>680</v>
      </c>
      <c r="B92" s="9" t="s">
        <v>478</v>
      </c>
      <c r="C92" s="251">
        <f>C91+C90+C89+C88+C87+C86+C81+C76</f>
        <v>72921789</v>
      </c>
      <c r="D92" s="251">
        <f>D91+D90+D89+D88+D87+D86+D81+D76</f>
        <v>83779793</v>
      </c>
      <c r="E92" s="251">
        <f>E91+E90+E89+E88+E87+E86+E81+E76</f>
        <v>0</v>
      </c>
      <c r="F92" s="251">
        <f>F91+F90+F89+F88+F87+F86+F81+F76</f>
        <v>0</v>
      </c>
      <c r="G92" s="251">
        <f>G91+G90+G89+G88+G87+G86+G81+G76</f>
        <v>0</v>
      </c>
    </row>
    <row r="93" spans="1:7" ht="15">
      <c r="A93" s="17" t="s">
        <v>479</v>
      </c>
      <c r="B93" s="5" t="s">
        <v>480</v>
      </c>
      <c r="C93" s="251"/>
      <c r="D93" s="251"/>
      <c r="E93" s="251"/>
      <c r="F93" s="251"/>
      <c r="G93" s="251"/>
    </row>
    <row r="94" spans="1:7" ht="15">
      <c r="A94" s="17" t="s">
        <v>481</v>
      </c>
      <c r="B94" s="5" t="s">
        <v>482</v>
      </c>
      <c r="C94" s="251"/>
      <c r="D94" s="251"/>
      <c r="E94" s="251"/>
      <c r="F94" s="251"/>
      <c r="G94" s="251"/>
    </row>
    <row r="95" spans="1:7" ht="15">
      <c r="A95" s="47" t="s">
        <v>483</v>
      </c>
      <c r="B95" s="5" t="s">
        <v>484</v>
      </c>
      <c r="C95" s="251"/>
      <c r="D95" s="251"/>
      <c r="E95" s="251"/>
      <c r="F95" s="251"/>
      <c r="G95" s="251"/>
    </row>
    <row r="96" spans="1:7" ht="15">
      <c r="A96" s="47" t="s">
        <v>662</v>
      </c>
      <c r="B96" s="5" t="s">
        <v>485</v>
      </c>
      <c r="C96" s="251"/>
      <c r="D96" s="251"/>
      <c r="E96" s="251"/>
      <c r="F96" s="251"/>
      <c r="G96" s="251"/>
    </row>
    <row r="97" spans="1:7" ht="15">
      <c r="A97" s="18" t="s">
        <v>681</v>
      </c>
      <c r="B97" s="9" t="s">
        <v>486</v>
      </c>
      <c r="C97" s="251">
        <f>SUM(C93:C96)</f>
        <v>0</v>
      </c>
      <c r="D97" s="251">
        <f>SUM(D93:D96)</f>
        <v>0</v>
      </c>
      <c r="E97" s="251">
        <f>SUM(E93:E96)</f>
        <v>0</v>
      </c>
      <c r="F97" s="251">
        <f>SUM(F93:F96)</f>
        <v>0</v>
      </c>
      <c r="G97" s="251">
        <f>SUM(G93:G96)</f>
        <v>0</v>
      </c>
    </row>
    <row r="98" spans="1:7" ht="15">
      <c r="A98" s="20" t="s">
        <v>487</v>
      </c>
      <c r="B98" s="9" t="s">
        <v>488</v>
      </c>
      <c r="C98" s="251"/>
      <c r="D98" s="251"/>
      <c r="E98" s="251"/>
      <c r="F98" s="251"/>
      <c r="G98" s="251"/>
    </row>
    <row r="99" spans="1:7" ht="15.75">
      <c r="A99" s="184" t="s">
        <v>682</v>
      </c>
      <c r="B99" s="185" t="s">
        <v>489</v>
      </c>
      <c r="C99" s="257">
        <f>C98+C97+C92</f>
        <v>72921789</v>
      </c>
      <c r="D99" s="257">
        <f>D98+D97+D92</f>
        <v>83779793</v>
      </c>
      <c r="E99" s="257">
        <f>E98+E97+E92</f>
        <v>0</v>
      </c>
      <c r="F99" s="257">
        <f>F98+F97+F92</f>
        <v>0</v>
      </c>
      <c r="G99" s="257">
        <f>G98+G97+G92</f>
        <v>0</v>
      </c>
    </row>
    <row r="100" spans="1:7" ht="15.75">
      <c r="A100" s="240" t="s">
        <v>664</v>
      </c>
      <c r="B100" s="241"/>
      <c r="C100" s="259">
        <f>C99+C70</f>
        <v>138660154</v>
      </c>
      <c r="D100" s="259">
        <f>D99+D70</f>
        <v>161248505</v>
      </c>
      <c r="E100" s="259">
        <f>E99+E70</f>
        <v>47532370</v>
      </c>
      <c r="F100" s="259">
        <f>F99+F70</f>
        <v>47940070</v>
      </c>
      <c r="G100" s="259">
        <f>G99+G70</f>
        <v>48143070</v>
      </c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55" r:id="rId1"/>
  <headerFooter>
    <oddHeader>&amp;C14. melléklet a 6/2020. (VII.3.) önkormányzati rendelethez</oddHeader>
    <oddFooter>&amp;C- 14 -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7"/>
  <sheetViews>
    <sheetView view="pageLayout" workbookViewId="0" topLeftCell="A1">
      <selection activeCell="C12" sqref="C12"/>
    </sheetView>
  </sheetViews>
  <sheetFormatPr defaultColWidth="9.140625" defaultRowHeight="15"/>
  <cols>
    <col min="1" max="1" width="101.28125" style="0" customWidth="1"/>
    <col min="3" max="4" width="22.00390625" style="0" customWidth="1"/>
    <col min="5" max="5" width="24.8515625" style="0" customWidth="1"/>
    <col min="6" max="6" width="23.421875" style="0" customWidth="1"/>
    <col min="7" max="7" width="23.7109375" style="0" customWidth="1"/>
    <col min="8" max="8" width="12.140625" style="0" customWidth="1"/>
    <col min="9" max="9" width="11.140625" style="0" customWidth="1"/>
    <col min="10" max="10" width="12.28125" style="0" customWidth="1"/>
    <col min="11" max="11" width="12.00390625" style="0" customWidth="1"/>
  </cols>
  <sheetData>
    <row r="1" s="134" customFormat="1" ht="15">
      <c r="A1" s="244"/>
    </row>
    <row r="2" spans="1:11" ht="30" customHeight="1">
      <c r="A2" s="342" t="s">
        <v>950</v>
      </c>
      <c r="B2" s="343"/>
      <c r="C2" s="343"/>
      <c r="D2" s="343"/>
      <c r="E2" s="343"/>
      <c r="F2" s="343"/>
      <c r="G2" s="343"/>
      <c r="H2" s="143"/>
      <c r="I2" s="143"/>
      <c r="J2" s="143"/>
      <c r="K2" s="143"/>
    </row>
    <row r="4" ht="15.75">
      <c r="A4" s="135"/>
    </row>
    <row r="5" ht="15">
      <c r="A5" s="4" t="s">
        <v>5</v>
      </c>
    </row>
    <row r="6" spans="1:7" ht="18.75">
      <c r="A6" s="353" t="s">
        <v>119</v>
      </c>
      <c r="B6" s="354"/>
      <c r="C6" s="354"/>
      <c r="D6" s="354"/>
      <c r="E6" s="354"/>
      <c r="F6" s="354"/>
      <c r="G6" s="355"/>
    </row>
    <row r="7" spans="1:11" ht="36" customHeight="1">
      <c r="A7" s="2" t="s">
        <v>141</v>
      </c>
      <c r="B7" s="3" t="s">
        <v>142</v>
      </c>
      <c r="C7" s="162" t="s">
        <v>850</v>
      </c>
      <c r="D7" s="162" t="s">
        <v>968</v>
      </c>
      <c r="E7" s="162" t="s">
        <v>940</v>
      </c>
      <c r="F7" s="162" t="s">
        <v>954</v>
      </c>
      <c r="G7" s="162" t="s">
        <v>955</v>
      </c>
      <c r="H7" s="150"/>
      <c r="I7" s="151"/>
      <c r="J7" s="151"/>
      <c r="K7" s="151"/>
    </row>
    <row r="8" spans="1:11" ht="15">
      <c r="A8" s="155" t="s">
        <v>116</v>
      </c>
      <c r="B8" s="5"/>
      <c r="C8" s="52"/>
      <c r="D8" s="52"/>
      <c r="E8" s="52"/>
      <c r="F8" s="88"/>
      <c r="G8" s="88"/>
      <c r="H8" s="152"/>
      <c r="I8" s="153"/>
      <c r="J8" s="153"/>
      <c r="K8" s="33"/>
    </row>
    <row r="9" spans="1:11" ht="38.25">
      <c r="A9" s="155" t="s">
        <v>101</v>
      </c>
      <c r="B9" s="68"/>
      <c r="C9" s="52"/>
      <c r="D9" s="52"/>
      <c r="E9" s="52"/>
      <c r="F9" s="52"/>
      <c r="G9" s="52"/>
      <c r="H9" s="152"/>
      <c r="I9" s="153"/>
      <c r="J9" s="153"/>
      <c r="K9" s="33"/>
    </row>
    <row r="10" spans="1:11" ht="25.5">
      <c r="A10" s="155" t="s">
        <v>102</v>
      </c>
      <c r="B10" s="5"/>
      <c r="C10" s="52"/>
      <c r="D10" s="52"/>
      <c r="E10" s="52"/>
      <c r="F10" s="52"/>
      <c r="G10" s="52"/>
      <c r="H10" s="152"/>
      <c r="I10" s="153"/>
      <c r="J10" s="153"/>
      <c r="K10" s="33"/>
    </row>
    <row r="11" spans="1:11" ht="25.5">
      <c r="A11" s="155" t="s">
        <v>103</v>
      </c>
      <c r="B11" s="5"/>
      <c r="C11" s="52"/>
      <c r="D11" s="52"/>
      <c r="E11" s="52"/>
      <c r="F11" s="52"/>
      <c r="G11" s="52"/>
      <c r="H11" s="152"/>
      <c r="I11" s="153"/>
      <c r="J11" s="153"/>
      <c r="K11" s="33"/>
    </row>
    <row r="12" spans="1:11" ht="25.5">
      <c r="A12" s="155" t="s">
        <v>104</v>
      </c>
      <c r="B12" s="68"/>
      <c r="C12" s="52"/>
      <c r="D12" s="52"/>
      <c r="E12" s="52"/>
      <c r="F12" s="52"/>
      <c r="G12" s="52"/>
      <c r="H12" s="152"/>
      <c r="I12" s="153"/>
      <c r="J12" s="153"/>
      <c r="K12" s="33"/>
    </row>
    <row r="13" spans="1:11" ht="25.5">
      <c r="A13" s="155" t="s">
        <v>105</v>
      </c>
      <c r="B13" s="9"/>
      <c r="C13" s="52"/>
      <c r="D13" s="52"/>
      <c r="E13" s="52"/>
      <c r="F13" s="52"/>
      <c r="G13" s="52"/>
      <c r="H13" s="152"/>
      <c r="I13" s="153"/>
      <c r="J13" s="153"/>
      <c r="K13" s="33"/>
    </row>
    <row r="14" spans="1:11" ht="25.5">
      <c r="A14" s="155" t="s">
        <v>117</v>
      </c>
      <c r="B14" s="5"/>
      <c r="C14" s="52"/>
      <c r="D14" s="52"/>
      <c r="E14" s="52"/>
      <c r="F14" s="52"/>
      <c r="G14" s="52"/>
      <c r="H14" s="152"/>
      <c r="I14" s="153"/>
      <c r="J14" s="153"/>
      <c r="K14" s="33"/>
    </row>
    <row r="15" spans="1:11" ht="26.25" customHeight="1">
      <c r="A15" s="58" t="s">
        <v>60</v>
      </c>
      <c r="B15" s="157" t="s">
        <v>331</v>
      </c>
      <c r="C15" s="156">
        <f>SUM(C8:C14)</f>
        <v>0</v>
      </c>
      <c r="D15" s="156"/>
      <c r="E15" s="156">
        <f>SUM(E8:E14)</f>
        <v>0</v>
      </c>
      <c r="F15" s="156">
        <f>SUM(F8:F14)</f>
        <v>0</v>
      </c>
      <c r="G15" s="156">
        <f>SUM(G8:G14)</f>
        <v>0</v>
      </c>
      <c r="H15" s="33"/>
      <c r="I15" s="33"/>
      <c r="J15" s="33"/>
      <c r="K15" s="33"/>
    </row>
    <row r="16" spans="1:11" ht="26.25" customHeight="1">
      <c r="A16" s="136"/>
      <c r="B16" s="158"/>
      <c r="C16" s="159"/>
      <c r="D16" s="159"/>
      <c r="E16" s="159"/>
      <c r="F16" s="159"/>
      <c r="G16" s="159"/>
      <c r="H16" s="159"/>
      <c r="I16" s="159"/>
      <c r="J16" s="159"/>
      <c r="K16" s="33"/>
    </row>
    <row r="17" spans="1:11" ht="15">
      <c r="A17" s="136"/>
      <c r="B17" s="137"/>
      <c r="C17" s="33"/>
      <c r="D17" s="33"/>
      <c r="E17" s="33"/>
      <c r="F17" s="33"/>
      <c r="G17" s="33"/>
      <c r="H17" s="33"/>
      <c r="I17" s="33"/>
      <c r="J17" s="33"/>
      <c r="K17" s="33"/>
    </row>
    <row r="18" spans="1:7" ht="18.75">
      <c r="A18" s="356" t="s">
        <v>120</v>
      </c>
      <c r="B18" s="357"/>
      <c r="C18" s="357"/>
      <c r="D18" s="357"/>
      <c r="E18" s="357"/>
      <c r="F18" s="357"/>
      <c r="G18" s="358"/>
    </row>
    <row r="19" spans="1:10" ht="25.5">
      <c r="A19" s="2" t="s">
        <v>141</v>
      </c>
      <c r="B19" s="3" t="s">
        <v>142</v>
      </c>
      <c r="C19" s="162" t="s">
        <v>851</v>
      </c>
      <c r="D19" s="162" t="s">
        <v>968</v>
      </c>
      <c r="E19" s="162" t="s">
        <v>941</v>
      </c>
      <c r="F19" s="162" t="s">
        <v>945</v>
      </c>
      <c r="G19" s="162" t="s">
        <v>956</v>
      </c>
      <c r="H19" s="154"/>
      <c r="I19" s="33"/>
      <c r="J19" s="33"/>
    </row>
    <row r="20" spans="1:10" ht="15">
      <c r="A20" s="161" t="s">
        <v>90</v>
      </c>
      <c r="B20" s="49"/>
      <c r="C20" s="37"/>
      <c r="D20" s="37"/>
      <c r="E20" s="37"/>
      <c r="F20" s="37"/>
      <c r="G20" s="37"/>
      <c r="H20" s="154"/>
      <c r="I20" s="33"/>
      <c r="J20" s="33"/>
    </row>
    <row r="21" spans="1:10" ht="15.75">
      <c r="A21" s="162" t="s">
        <v>833</v>
      </c>
      <c r="B21" s="160" t="s">
        <v>399</v>
      </c>
      <c r="C21" s="171">
        <f>5882000+702500</f>
        <v>6584500</v>
      </c>
      <c r="D21" s="171">
        <v>6721151</v>
      </c>
      <c r="E21" s="171">
        <v>7482000</v>
      </c>
      <c r="F21" s="171">
        <v>7532000</v>
      </c>
      <c r="G21" s="171">
        <v>7532000</v>
      </c>
      <c r="H21" s="154"/>
      <c r="I21" s="33"/>
      <c r="J21" s="33"/>
    </row>
    <row r="22" spans="1:10" ht="30">
      <c r="A22" s="162" t="s">
        <v>85</v>
      </c>
      <c r="B22" s="160" t="s">
        <v>441</v>
      </c>
      <c r="C22" s="171">
        <v>22280329</v>
      </c>
      <c r="D22" s="171">
        <v>24291875</v>
      </c>
      <c r="E22" s="171">
        <v>268000</v>
      </c>
      <c r="F22" s="171">
        <v>268000</v>
      </c>
      <c r="G22" s="171">
        <v>268000</v>
      </c>
      <c r="H22" s="154"/>
      <c r="I22" s="33"/>
      <c r="J22" s="33"/>
    </row>
    <row r="23" spans="1:10" ht="15.75">
      <c r="A23" s="162" t="s">
        <v>86</v>
      </c>
      <c r="B23" s="160" t="s">
        <v>441</v>
      </c>
      <c r="C23" s="171"/>
      <c r="D23" s="171"/>
      <c r="E23" s="171"/>
      <c r="F23" s="171"/>
      <c r="G23" s="171"/>
      <c r="H23" s="154"/>
      <c r="I23" s="33"/>
      <c r="J23" s="33"/>
    </row>
    <row r="24" spans="1:10" ht="30">
      <c r="A24" s="162" t="s">
        <v>87</v>
      </c>
      <c r="B24" s="160" t="s">
        <v>441</v>
      </c>
      <c r="C24" s="171"/>
      <c r="D24" s="171"/>
      <c r="E24" s="171"/>
      <c r="F24" s="171"/>
      <c r="G24" s="171"/>
      <c r="H24" s="154"/>
      <c r="I24" s="33"/>
      <c r="J24" s="33"/>
    </row>
    <row r="25" spans="1:10" ht="15.75">
      <c r="A25" s="162" t="s">
        <v>88</v>
      </c>
      <c r="B25" s="160" t="s">
        <v>399</v>
      </c>
      <c r="C25" s="171"/>
      <c r="D25" s="171"/>
      <c r="E25" s="171"/>
      <c r="F25" s="171"/>
      <c r="G25" s="171"/>
      <c r="H25" s="154"/>
      <c r="I25" s="33"/>
      <c r="J25" s="33"/>
    </row>
    <row r="26" spans="1:10" ht="15.75">
      <c r="A26" s="162" t="s">
        <v>89</v>
      </c>
      <c r="B26" s="99" t="s">
        <v>121</v>
      </c>
      <c r="C26" s="171"/>
      <c r="D26" s="171"/>
      <c r="E26" s="171"/>
      <c r="F26" s="171"/>
      <c r="G26" s="171"/>
      <c r="H26" s="154"/>
      <c r="I26" s="33"/>
      <c r="J26" s="33"/>
    </row>
    <row r="27" spans="1:10" ht="24" customHeight="1">
      <c r="A27" s="58" t="s">
        <v>60</v>
      </c>
      <c r="B27" s="59"/>
      <c r="C27" s="283">
        <f>SUM(C21:C26)</f>
        <v>28864829</v>
      </c>
      <c r="D27" s="283">
        <f>SUM(D21:D26)</f>
        <v>31013026</v>
      </c>
      <c r="E27" s="283">
        <f>SUM(E21:E26)</f>
        <v>7750000</v>
      </c>
      <c r="F27" s="283">
        <f>SUM(F21:F26)</f>
        <v>7800000</v>
      </c>
      <c r="G27" s="283">
        <f>SUM(G21:G26)</f>
        <v>7800000</v>
      </c>
      <c r="H27" s="154"/>
      <c r="I27" s="33"/>
      <c r="J27" s="33"/>
    </row>
  </sheetData>
  <sheetProtection/>
  <mergeCells count="3">
    <mergeCell ref="A2:G2"/>
    <mergeCell ref="A6:G6"/>
    <mergeCell ref="A18:G18"/>
  </mergeCells>
  <printOptions/>
  <pageMargins left="0" right="0" top="0.5511811023622047" bottom="0.5511811023622047" header="0.31496062992125984" footer="0.31496062992125984"/>
  <pageSetup fitToHeight="0" fitToWidth="1" horizontalDpi="300" verticalDpi="300" orientation="landscape" paperSize="9" scale="63" r:id="rId1"/>
  <headerFooter>
    <oddHeader>&amp;C15. melléklet a 6/2020. (VII.3.) önkormányzati rendelethez</oddHeader>
    <oddFooter>&amp;C- 15 -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2"/>
  <sheetViews>
    <sheetView view="pageLayout" workbookViewId="0" topLeftCell="A1">
      <selection activeCell="A2" sqref="A2:H2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342" t="s">
        <v>950</v>
      </c>
      <c r="B1" s="347"/>
      <c r="C1" s="347"/>
      <c r="D1" s="347"/>
      <c r="E1" s="347"/>
      <c r="F1" s="347"/>
      <c r="G1" s="347"/>
      <c r="H1" s="347"/>
    </row>
    <row r="2" spans="1:8" ht="82.5" customHeight="1">
      <c r="A2" s="345" t="s">
        <v>853</v>
      </c>
      <c r="B2" s="346"/>
      <c r="C2" s="346"/>
      <c r="D2" s="346"/>
      <c r="E2" s="346"/>
      <c r="F2" s="346"/>
      <c r="G2" s="346"/>
      <c r="H2" s="346"/>
    </row>
    <row r="3" spans="1:8" ht="20.25" customHeight="1">
      <c r="A3" s="90"/>
      <c r="B3" s="91"/>
      <c r="C3" s="91"/>
      <c r="D3" s="91"/>
      <c r="E3" s="91"/>
      <c r="F3" s="91"/>
      <c r="G3" s="91"/>
      <c r="H3" s="91"/>
    </row>
    <row r="4" ht="15">
      <c r="A4" s="4" t="s">
        <v>1</v>
      </c>
    </row>
    <row r="5" spans="1:9" ht="86.25" customHeight="1">
      <c r="A5" s="2" t="s">
        <v>141</v>
      </c>
      <c r="B5" s="3" t="s">
        <v>142</v>
      </c>
      <c r="C5" s="83" t="s">
        <v>824</v>
      </c>
      <c r="D5" s="83" t="s">
        <v>825</v>
      </c>
      <c r="E5" s="83" t="s">
        <v>830</v>
      </c>
      <c r="F5" s="150"/>
      <c r="G5" s="151"/>
      <c r="H5" s="151"/>
      <c r="I5" s="151"/>
    </row>
    <row r="6" spans="1:9" ht="15">
      <c r="A6" s="29" t="s">
        <v>657</v>
      </c>
      <c r="B6" s="5" t="s">
        <v>453</v>
      </c>
      <c r="C6" s="52"/>
      <c r="D6" s="52"/>
      <c r="E6" s="88"/>
      <c r="F6" s="152"/>
      <c r="G6" s="153"/>
      <c r="H6" s="153"/>
      <c r="I6" s="153"/>
    </row>
    <row r="7" spans="1:9" ht="15">
      <c r="A7" s="68" t="s">
        <v>291</v>
      </c>
      <c r="B7" s="68" t="s">
        <v>453</v>
      </c>
      <c r="C7" s="52"/>
      <c r="D7" s="52"/>
      <c r="E7" s="52"/>
      <c r="F7" s="152"/>
      <c r="G7" s="153"/>
      <c r="H7" s="153"/>
      <c r="I7" s="153"/>
    </row>
    <row r="8" spans="1:9" ht="30">
      <c r="A8" s="16" t="s">
        <v>454</v>
      </c>
      <c r="B8" s="5" t="s">
        <v>455</v>
      </c>
      <c r="C8" s="52"/>
      <c r="D8" s="52"/>
      <c r="E8" s="52"/>
      <c r="F8" s="152"/>
      <c r="G8" s="153"/>
      <c r="H8" s="153"/>
      <c r="I8" s="153"/>
    </row>
    <row r="9" spans="1:9" ht="15">
      <c r="A9" s="29" t="s">
        <v>724</v>
      </c>
      <c r="B9" s="5" t="s">
        <v>456</v>
      </c>
      <c r="C9" s="52"/>
      <c r="D9" s="52"/>
      <c r="E9" s="52"/>
      <c r="F9" s="152"/>
      <c r="G9" s="153"/>
      <c r="H9" s="153"/>
      <c r="I9" s="153"/>
    </row>
    <row r="10" spans="1:9" ht="15">
      <c r="A10" s="68" t="s">
        <v>291</v>
      </c>
      <c r="B10" s="68" t="s">
        <v>456</v>
      </c>
      <c r="C10" s="52"/>
      <c r="D10" s="52"/>
      <c r="E10" s="52"/>
      <c r="F10" s="152"/>
      <c r="G10" s="153"/>
      <c r="H10" s="153"/>
      <c r="I10" s="153"/>
    </row>
    <row r="11" spans="1:9" ht="15">
      <c r="A11" s="15" t="s">
        <v>677</v>
      </c>
      <c r="B11" s="9" t="s">
        <v>457</v>
      </c>
      <c r="C11" s="52"/>
      <c r="D11" s="52"/>
      <c r="E11" s="52"/>
      <c r="F11" s="152"/>
      <c r="G11" s="153"/>
      <c r="H11" s="153"/>
      <c r="I11" s="153"/>
    </row>
    <row r="12" spans="1:9" ht="15">
      <c r="A12" s="16" t="s">
        <v>725</v>
      </c>
      <c r="B12" s="5" t="s">
        <v>458</v>
      </c>
      <c r="C12" s="52"/>
      <c r="D12" s="52"/>
      <c r="E12" s="52"/>
      <c r="F12" s="152"/>
      <c r="G12" s="153"/>
      <c r="H12" s="153"/>
      <c r="I12" s="153"/>
    </row>
    <row r="13" spans="1:9" ht="15">
      <c r="A13" s="68" t="s">
        <v>299</v>
      </c>
      <c r="B13" s="68" t="s">
        <v>458</v>
      </c>
      <c r="C13" s="52"/>
      <c r="D13" s="52"/>
      <c r="E13" s="52"/>
      <c r="F13" s="152"/>
      <c r="G13" s="153"/>
      <c r="H13" s="153"/>
      <c r="I13" s="153"/>
    </row>
    <row r="14" spans="1:9" ht="15">
      <c r="A14" s="29" t="s">
        <v>459</v>
      </c>
      <c r="B14" s="5" t="s">
        <v>460</v>
      </c>
      <c r="C14" s="52"/>
      <c r="D14" s="52"/>
      <c r="E14" s="52"/>
      <c r="F14" s="152"/>
      <c r="G14" s="153"/>
      <c r="H14" s="153"/>
      <c r="I14" s="153"/>
    </row>
    <row r="15" spans="1:9" ht="15">
      <c r="A15" s="17" t="s">
        <v>726</v>
      </c>
      <c r="B15" s="5" t="s">
        <v>461</v>
      </c>
      <c r="C15" s="37"/>
      <c r="D15" s="37"/>
      <c r="E15" s="37"/>
      <c r="F15" s="154"/>
      <c r="G15" s="33"/>
      <c r="H15" s="33"/>
      <c r="I15" s="33"/>
    </row>
    <row r="16" spans="1:9" ht="15">
      <c r="A16" s="68" t="s">
        <v>300</v>
      </c>
      <c r="B16" s="68" t="s">
        <v>461</v>
      </c>
      <c r="C16" s="37"/>
      <c r="D16" s="37"/>
      <c r="E16" s="37"/>
      <c r="F16" s="154"/>
      <c r="G16" s="33"/>
      <c r="H16" s="33"/>
      <c r="I16" s="33"/>
    </row>
    <row r="17" spans="1:9" ht="15">
      <c r="A17" s="29" t="s">
        <v>462</v>
      </c>
      <c r="B17" s="5" t="s">
        <v>463</v>
      </c>
      <c r="C17" s="37"/>
      <c r="D17" s="37"/>
      <c r="E17" s="37"/>
      <c r="F17" s="154"/>
      <c r="G17" s="33"/>
      <c r="H17" s="33"/>
      <c r="I17" s="33"/>
    </row>
    <row r="18" spans="1:9" ht="15">
      <c r="A18" s="30" t="s">
        <v>678</v>
      </c>
      <c r="B18" s="9" t="s">
        <v>464</v>
      </c>
      <c r="C18" s="37"/>
      <c r="D18" s="37"/>
      <c r="E18" s="37"/>
      <c r="F18" s="154"/>
      <c r="G18" s="33"/>
      <c r="H18" s="33"/>
      <c r="I18" s="33"/>
    </row>
    <row r="19" spans="1:9" ht="15">
      <c r="A19" s="16" t="s">
        <v>479</v>
      </c>
      <c r="B19" s="5" t="s">
        <v>480</v>
      </c>
      <c r="C19" s="37"/>
      <c r="D19" s="37"/>
      <c r="E19" s="37"/>
      <c r="F19" s="154"/>
      <c r="G19" s="33"/>
      <c r="H19" s="33"/>
      <c r="I19" s="33"/>
    </row>
    <row r="20" spans="1:9" ht="15">
      <c r="A20" s="17" t="s">
        <v>481</v>
      </c>
      <c r="B20" s="5" t="s">
        <v>482</v>
      </c>
      <c r="C20" s="37"/>
      <c r="D20" s="37"/>
      <c r="E20" s="37"/>
      <c r="F20" s="154"/>
      <c r="G20" s="33"/>
      <c r="H20" s="33"/>
      <c r="I20" s="33"/>
    </row>
    <row r="21" spans="1:9" ht="15">
      <c r="A21" s="29" t="s">
        <v>483</v>
      </c>
      <c r="B21" s="5" t="s">
        <v>484</v>
      </c>
      <c r="C21" s="37"/>
      <c r="D21" s="37"/>
      <c r="E21" s="37"/>
      <c r="F21" s="154"/>
      <c r="G21" s="33"/>
      <c r="H21" s="33"/>
      <c r="I21" s="33"/>
    </row>
    <row r="22" spans="1:9" ht="15">
      <c r="A22" s="29" t="s">
        <v>662</v>
      </c>
      <c r="B22" s="5" t="s">
        <v>485</v>
      </c>
      <c r="C22" s="37"/>
      <c r="D22" s="37"/>
      <c r="E22" s="37"/>
      <c r="F22" s="154"/>
      <c r="G22" s="33"/>
      <c r="H22" s="33"/>
      <c r="I22" s="33"/>
    </row>
    <row r="23" spans="1:9" ht="15">
      <c r="A23" s="68" t="s">
        <v>325</v>
      </c>
      <c r="B23" s="68" t="s">
        <v>485</v>
      </c>
      <c r="C23" s="37"/>
      <c r="D23" s="37"/>
      <c r="E23" s="37"/>
      <c r="F23" s="154"/>
      <c r="G23" s="33"/>
      <c r="H23" s="33"/>
      <c r="I23" s="33"/>
    </row>
    <row r="24" spans="1:9" ht="15">
      <c r="A24" s="68" t="s">
        <v>326</v>
      </c>
      <c r="B24" s="68" t="s">
        <v>485</v>
      </c>
      <c r="C24" s="37"/>
      <c r="D24" s="37"/>
      <c r="E24" s="37"/>
      <c r="F24" s="154"/>
      <c r="G24" s="33"/>
      <c r="H24" s="33"/>
      <c r="I24" s="33"/>
    </row>
    <row r="25" spans="1:9" ht="15">
      <c r="A25" s="76" t="s">
        <v>327</v>
      </c>
      <c r="B25" s="76" t="s">
        <v>485</v>
      </c>
      <c r="C25" s="37"/>
      <c r="D25" s="37"/>
      <c r="E25" s="37"/>
      <c r="F25" s="154"/>
      <c r="G25" s="33"/>
      <c r="H25" s="33"/>
      <c r="I25" s="33"/>
    </row>
    <row r="26" spans="1:9" ht="15">
      <c r="A26" s="77" t="s">
        <v>681</v>
      </c>
      <c r="B26" s="49" t="s">
        <v>486</v>
      </c>
      <c r="C26" s="37"/>
      <c r="D26" s="37"/>
      <c r="E26" s="37"/>
      <c r="F26" s="154"/>
      <c r="G26" s="33"/>
      <c r="H26" s="33"/>
      <c r="I26" s="33"/>
    </row>
    <row r="27" spans="1:2" ht="15">
      <c r="A27" s="136"/>
      <c r="B27" s="137"/>
    </row>
    <row r="28" spans="1:7" ht="47.25" customHeight="1">
      <c r="A28" s="2" t="s">
        <v>141</v>
      </c>
      <c r="B28" s="3" t="s">
        <v>142</v>
      </c>
      <c r="C28" s="162" t="s">
        <v>851</v>
      </c>
      <c r="D28" s="162" t="s">
        <v>969</v>
      </c>
      <c r="E28" s="162" t="s">
        <v>941</v>
      </c>
      <c r="F28" s="162" t="s">
        <v>945</v>
      </c>
      <c r="G28" s="162" t="s">
        <v>956</v>
      </c>
    </row>
    <row r="29" spans="1:7" ht="26.25">
      <c r="A29" s="161" t="s">
        <v>90</v>
      </c>
      <c r="B29" s="49"/>
      <c r="C29" s="171"/>
      <c r="D29" s="171"/>
      <c r="E29" s="171"/>
      <c r="F29" s="171"/>
      <c r="G29" s="171"/>
    </row>
    <row r="30" spans="1:7" ht="15.75">
      <c r="A30" s="162" t="s">
        <v>111</v>
      </c>
      <c r="B30" s="49" t="s">
        <v>399</v>
      </c>
      <c r="C30" s="171">
        <v>6584500</v>
      </c>
      <c r="D30" s="171">
        <v>9698651</v>
      </c>
      <c r="E30" s="171">
        <v>7482000</v>
      </c>
      <c r="F30" s="171">
        <v>7532000</v>
      </c>
      <c r="G30" s="171">
        <v>7532000</v>
      </c>
    </row>
    <row r="31" spans="1:7" ht="45">
      <c r="A31" s="162" t="s">
        <v>85</v>
      </c>
      <c r="B31" s="49" t="s">
        <v>441</v>
      </c>
      <c r="C31" s="171">
        <v>22280329</v>
      </c>
      <c r="D31" s="171">
        <v>24291875</v>
      </c>
      <c r="E31" s="171">
        <v>268000</v>
      </c>
      <c r="F31" s="171">
        <v>268000</v>
      </c>
      <c r="G31" s="171">
        <v>268000</v>
      </c>
    </row>
    <row r="32" spans="1:7" ht="15.75">
      <c r="A32" s="162" t="s">
        <v>86</v>
      </c>
      <c r="B32" s="49"/>
      <c r="C32" s="171"/>
      <c r="D32" s="171"/>
      <c r="E32" s="171"/>
      <c r="F32" s="171"/>
      <c r="G32" s="171"/>
    </row>
    <row r="33" spans="1:7" ht="30.75" customHeight="1">
      <c r="A33" s="162" t="s">
        <v>87</v>
      </c>
      <c r="B33" s="49" t="s">
        <v>441</v>
      </c>
      <c r="C33" s="171"/>
      <c r="D33" s="171"/>
      <c r="E33" s="171"/>
      <c r="F33" s="171"/>
      <c r="G33" s="171"/>
    </row>
    <row r="34" spans="1:7" ht="15.75">
      <c r="A34" s="162" t="s">
        <v>112</v>
      </c>
      <c r="B34" s="49"/>
      <c r="C34" s="171"/>
      <c r="D34" s="171"/>
      <c r="E34" s="171"/>
      <c r="F34" s="171"/>
      <c r="G34" s="171"/>
    </row>
    <row r="35" spans="1:7" ht="21" customHeight="1">
      <c r="A35" s="162" t="s">
        <v>110</v>
      </c>
      <c r="B35" s="49"/>
      <c r="C35" s="171"/>
      <c r="D35" s="171"/>
      <c r="E35" s="171"/>
      <c r="F35" s="171"/>
      <c r="G35" s="171"/>
    </row>
    <row r="36" spans="1:7" ht="15">
      <c r="A36" s="30" t="s">
        <v>60</v>
      </c>
      <c r="B36" s="49"/>
      <c r="C36" s="171">
        <f>SUM(C30:C35)</f>
        <v>28864829</v>
      </c>
      <c r="D36" s="171">
        <f>SUM(D30:D35)</f>
        <v>33990526</v>
      </c>
      <c r="E36" s="171">
        <f>SUM(E30:E35)</f>
        <v>7750000</v>
      </c>
      <c r="F36" s="171">
        <f>SUM(F30:F35)</f>
        <v>7800000</v>
      </c>
      <c r="G36" s="171">
        <f>SUM(G30:G35)</f>
        <v>7800000</v>
      </c>
    </row>
    <row r="37" spans="1:2" ht="15">
      <c r="A37" s="136"/>
      <c r="B37" s="137"/>
    </row>
    <row r="38" spans="1:2" ht="15">
      <c r="A38" s="136"/>
      <c r="B38" s="137"/>
    </row>
    <row r="39" spans="1:5" ht="15">
      <c r="A39" s="359" t="s">
        <v>109</v>
      </c>
      <c r="B39" s="359"/>
      <c r="C39" s="359"/>
      <c r="D39" s="359"/>
      <c r="E39" s="359"/>
    </row>
    <row r="40" spans="1:5" ht="15">
      <c r="A40" s="359"/>
      <c r="B40" s="359"/>
      <c r="C40" s="359"/>
      <c r="D40" s="359"/>
      <c r="E40" s="359"/>
    </row>
    <row r="41" spans="1:5" ht="27.75" customHeight="1">
      <c r="A41" s="359"/>
      <c r="B41" s="359"/>
      <c r="C41" s="359"/>
      <c r="D41" s="359"/>
      <c r="E41" s="359"/>
    </row>
    <row r="42" spans="1:2" ht="15">
      <c r="A42" s="136"/>
      <c r="B42" s="137"/>
    </row>
  </sheetData>
  <sheetProtection/>
  <mergeCells count="3">
    <mergeCell ref="A2:H2"/>
    <mergeCell ref="A1:H1"/>
    <mergeCell ref="A39:E41"/>
  </mergeCells>
  <hyperlinks>
    <hyperlink ref="A18" r:id="rId1" display="http://njt.hu/cgi_bin/njt_doc.cgi?docid=142896.245143#foot4"/>
  </hyperlinks>
  <printOptions/>
  <pageMargins left="0" right="0" top="0.7480314960629921" bottom="0.7480314960629921" header="0.31496062992125984" footer="0.31496062992125984"/>
  <pageSetup fitToHeight="0" fitToWidth="1" horizontalDpi="300" verticalDpi="300" orientation="portrait" paperSize="9" scale="56" r:id="rId2"/>
  <headerFooter>
    <oddHeader>&amp;C16. melléklet a 6/2020. (VII.3.) önkormányzati rendelethez</oddHeader>
    <oddFooter>&amp;C- 16 -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C12" sqref="C1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42" t="s">
        <v>92</v>
      </c>
      <c r="B1" s="343"/>
      <c r="C1" s="343"/>
      <c r="D1" s="343"/>
      <c r="E1" s="343"/>
      <c r="F1" s="344"/>
    </row>
    <row r="2" spans="1:6" ht="19.5" customHeight="1">
      <c r="A2" s="346" t="s">
        <v>729</v>
      </c>
      <c r="B2" s="343"/>
      <c r="C2" s="343"/>
      <c r="D2" s="343"/>
      <c r="E2" s="343"/>
      <c r="F2" s="344"/>
    </row>
    <row r="3" ht="18">
      <c r="A3" s="62"/>
    </row>
    <row r="4" ht="15">
      <c r="A4" s="4" t="s">
        <v>4</v>
      </c>
    </row>
    <row r="5" spans="1:6" ht="30">
      <c r="A5" s="2" t="s">
        <v>141</v>
      </c>
      <c r="B5" s="3" t="s">
        <v>142</v>
      </c>
      <c r="C5" s="84" t="s">
        <v>762</v>
      </c>
      <c r="D5" s="84" t="s">
        <v>763</v>
      </c>
      <c r="E5" s="84" t="s">
        <v>95</v>
      </c>
      <c r="F5" s="138" t="s">
        <v>58</v>
      </c>
    </row>
    <row r="6" spans="1:6" ht="15">
      <c r="A6" s="38" t="s">
        <v>143</v>
      </c>
      <c r="B6" s="39" t="s">
        <v>144</v>
      </c>
      <c r="C6" s="52"/>
      <c r="D6" s="52"/>
      <c r="E6" s="52"/>
      <c r="F6" s="37"/>
    </row>
    <row r="7" spans="1:6" ht="15">
      <c r="A7" s="38" t="s">
        <v>145</v>
      </c>
      <c r="B7" s="40" t="s">
        <v>146</v>
      </c>
      <c r="C7" s="52"/>
      <c r="D7" s="52"/>
      <c r="E7" s="52"/>
      <c r="F7" s="37"/>
    </row>
    <row r="8" spans="1:6" ht="15">
      <c r="A8" s="38" t="s">
        <v>147</v>
      </c>
      <c r="B8" s="40" t="s">
        <v>148</v>
      </c>
      <c r="C8" s="52"/>
      <c r="D8" s="52"/>
      <c r="E8" s="52"/>
      <c r="F8" s="37"/>
    </row>
    <row r="9" spans="1:6" ht="15">
      <c r="A9" s="41" t="s">
        <v>149</v>
      </c>
      <c r="B9" s="40" t="s">
        <v>150</v>
      </c>
      <c r="C9" s="52"/>
      <c r="D9" s="52"/>
      <c r="E9" s="52"/>
      <c r="F9" s="37"/>
    </row>
    <row r="10" spans="1:6" ht="15">
      <c r="A10" s="41" t="s">
        <v>151</v>
      </c>
      <c r="B10" s="40" t="s">
        <v>152</v>
      </c>
      <c r="C10" s="52"/>
      <c r="D10" s="52"/>
      <c r="E10" s="52"/>
      <c r="F10" s="37"/>
    </row>
    <row r="11" spans="1:6" ht="15">
      <c r="A11" s="41" t="s">
        <v>153</v>
      </c>
      <c r="B11" s="40" t="s">
        <v>154</v>
      </c>
      <c r="C11" s="52"/>
      <c r="D11" s="52"/>
      <c r="E11" s="52"/>
      <c r="F11" s="37"/>
    </row>
    <row r="12" spans="1:6" ht="15">
      <c r="A12" s="41" t="s">
        <v>155</v>
      </c>
      <c r="B12" s="40" t="s">
        <v>156</v>
      </c>
      <c r="C12" s="52"/>
      <c r="D12" s="52"/>
      <c r="E12" s="52"/>
      <c r="F12" s="37"/>
    </row>
    <row r="13" spans="1:6" ht="15">
      <c r="A13" s="41" t="s">
        <v>157</v>
      </c>
      <c r="B13" s="40" t="s">
        <v>158</v>
      </c>
      <c r="C13" s="52"/>
      <c r="D13" s="52"/>
      <c r="E13" s="52"/>
      <c r="F13" s="37"/>
    </row>
    <row r="14" spans="1:6" ht="15">
      <c r="A14" s="5" t="s">
        <v>159</v>
      </c>
      <c r="B14" s="40" t="s">
        <v>160</v>
      </c>
      <c r="C14" s="52"/>
      <c r="D14" s="52"/>
      <c r="E14" s="52"/>
      <c r="F14" s="37"/>
    </row>
    <row r="15" spans="1:6" ht="15">
      <c r="A15" s="5" t="s">
        <v>161</v>
      </c>
      <c r="B15" s="40" t="s">
        <v>162</v>
      </c>
      <c r="C15" s="52"/>
      <c r="D15" s="52"/>
      <c r="E15" s="52"/>
      <c r="F15" s="37"/>
    </row>
    <row r="16" spans="1:6" ht="15">
      <c r="A16" s="5" t="s">
        <v>163</v>
      </c>
      <c r="B16" s="40" t="s">
        <v>164</v>
      </c>
      <c r="C16" s="52"/>
      <c r="D16" s="52"/>
      <c r="E16" s="52"/>
      <c r="F16" s="37"/>
    </row>
    <row r="17" spans="1:6" ht="15">
      <c r="A17" s="5" t="s">
        <v>165</v>
      </c>
      <c r="B17" s="40" t="s">
        <v>166</v>
      </c>
      <c r="C17" s="52"/>
      <c r="D17" s="52"/>
      <c r="E17" s="52"/>
      <c r="F17" s="37"/>
    </row>
    <row r="18" spans="1:6" ht="15">
      <c r="A18" s="5" t="s">
        <v>593</v>
      </c>
      <c r="B18" s="40" t="s">
        <v>167</v>
      </c>
      <c r="C18" s="52"/>
      <c r="D18" s="52"/>
      <c r="E18" s="52"/>
      <c r="F18" s="37"/>
    </row>
    <row r="19" spans="1:6" ht="15">
      <c r="A19" s="42" t="s">
        <v>491</v>
      </c>
      <c r="B19" s="43" t="s">
        <v>169</v>
      </c>
      <c r="C19" s="52"/>
      <c r="D19" s="52"/>
      <c r="E19" s="52"/>
      <c r="F19" s="37"/>
    </row>
    <row r="20" spans="1:6" ht="15">
      <c r="A20" s="5" t="s">
        <v>170</v>
      </c>
      <c r="B20" s="40" t="s">
        <v>171</v>
      </c>
      <c r="C20" s="52"/>
      <c r="D20" s="52"/>
      <c r="E20" s="52"/>
      <c r="F20" s="37"/>
    </row>
    <row r="21" spans="1:6" ht="15">
      <c r="A21" s="5" t="s">
        <v>172</v>
      </c>
      <c r="B21" s="40" t="s">
        <v>173</v>
      </c>
      <c r="C21" s="52"/>
      <c r="D21" s="52"/>
      <c r="E21" s="52"/>
      <c r="F21" s="37"/>
    </row>
    <row r="22" spans="1:6" ht="15">
      <c r="A22" s="6" t="s">
        <v>174</v>
      </c>
      <c r="B22" s="40" t="s">
        <v>175</v>
      </c>
      <c r="C22" s="52"/>
      <c r="D22" s="52"/>
      <c r="E22" s="52"/>
      <c r="F22" s="37"/>
    </row>
    <row r="23" spans="1:6" ht="15">
      <c r="A23" s="9" t="s">
        <v>492</v>
      </c>
      <c r="B23" s="43" t="s">
        <v>176</v>
      </c>
      <c r="C23" s="52"/>
      <c r="D23" s="52"/>
      <c r="E23" s="52"/>
      <c r="F23" s="37"/>
    </row>
    <row r="24" spans="1:6" ht="15">
      <c r="A24" s="65" t="s">
        <v>623</v>
      </c>
      <c r="B24" s="66" t="s">
        <v>177</v>
      </c>
      <c r="C24" s="52"/>
      <c r="D24" s="52"/>
      <c r="E24" s="52"/>
      <c r="F24" s="37"/>
    </row>
    <row r="25" spans="1:6" ht="15">
      <c r="A25" s="49" t="s">
        <v>594</v>
      </c>
      <c r="B25" s="66" t="s">
        <v>178</v>
      </c>
      <c r="C25" s="52"/>
      <c r="D25" s="52"/>
      <c r="E25" s="52"/>
      <c r="F25" s="37"/>
    </row>
    <row r="26" spans="1:6" ht="15">
      <c r="A26" s="5" t="s">
        <v>179</v>
      </c>
      <c r="B26" s="40" t="s">
        <v>180</v>
      </c>
      <c r="C26" s="52"/>
      <c r="D26" s="52"/>
      <c r="E26" s="52"/>
      <c r="F26" s="37"/>
    </row>
    <row r="27" spans="1:6" ht="15">
      <c r="A27" s="5" t="s">
        <v>181</v>
      </c>
      <c r="B27" s="40" t="s">
        <v>182</v>
      </c>
      <c r="C27" s="52"/>
      <c r="D27" s="52"/>
      <c r="E27" s="52"/>
      <c r="F27" s="37"/>
    </row>
    <row r="28" spans="1:6" ht="15">
      <c r="A28" s="5" t="s">
        <v>183</v>
      </c>
      <c r="B28" s="40" t="s">
        <v>184</v>
      </c>
      <c r="C28" s="52"/>
      <c r="D28" s="52"/>
      <c r="E28" s="52"/>
      <c r="F28" s="37"/>
    </row>
    <row r="29" spans="1:6" ht="15">
      <c r="A29" s="9" t="s">
        <v>502</v>
      </c>
      <c r="B29" s="43" t="s">
        <v>185</v>
      </c>
      <c r="C29" s="52"/>
      <c r="D29" s="52"/>
      <c r="E29" s="52"/>
      <c r="F29" s="37"/>
    </row>
    <row r="30" spans="1:6" ht="15">
      <c r="A30" s="5" t="s">
        <v>186</v>
      </c>
      <c r="B30" s="40" t="s">
        <v>187</v>
      </c>
      <c r="C30" s="52"/>
      <c r="D30" s="52"/>
      <c r="E30" s="52"/>
      <c r="F30" s="37"/>
    </row>
    <row r="31" spans="1:6" ht="15">
      <c r="A31" s="5" t="s">
        <v>188</v>
      </c>
      <c r="B31" s="40" t="s">
        <v>189</v>
      </c>
      <c r="C31" s="52"/>
      <c r="D31" s="52"/>
      <c r="E31" s="52"/>
      <c r="F31" s="37"/>
    </row>
    <row r="32" spans="1:6" ht="15" customHeight="1">
      <c r="A32" s="9" t="s">
        <v>624</v>
      </c>
      <c r="B32" s="43" t="s">
        <v>190</v>
      </c>
      <c r="C32" s="52"/>
      <c r="D32" s="52"/>
      <c r="E32" s="52"/>
      <c r="F32" s="37"/>
    </row>
    <row r="33" spans="1:6" ht="15">
      <c r="A33" s="5" t="s">
        <v>191</v>
      </c>
      <c r="B33" s="40" t="s">
        <v>192</v>
      </c>
      <c r="C33" s="52"/>
      <c r="D33" s="52"/>
      <c r="E33" s="52"/>
      <c r="F33" s="37"/>
    </row>
    <row r="34" spans="1:6" ht="15">
      <c r="A34" s="5" t="s">
        <v>193</v>
      </c>
      <c r="B34" s="40" t="s">
        <v>194</v>
      </c>
      <c r="C34" s="52"/>
      <c r="D34" s="52"/>
      <c r="E34" s="52"/>
      <c r="F34" s="37"/>
    </row>
    <row r="35" spans="1:6" ht="15">
      <c r="A35" s="5" t="s">
        <v>595</v>
      </c>
      <c r="B35" s="40" t="s">
        <v>195</v>
      </c>
      <c r="C35" s="52"/>
      <c r="D35" s="52"/>
      <c r="E35" s="52"/>
      <c r="F35" s="37"/>
    </row>
    <row r="36" spans="1:6" ht="15">
      <c r="A36" s="5" t="s">
        <v>197</v>
      </c>
      <c r="B36" s="40" t="s">
        <v>198</v>
      </c>
      <c r="C36" s="52"/>
      <c r="D36" s="52"/>
      <c r="E36" s="52"/>
      <c r="F36" s="37"/>
    </row>
    <row r="37" spans="1:6" ht="15">
      <c r="A37" s="14" t="s">
        <v>596</v>
      </c>
      <c r="B37" s="40" t="s">
        <v>199</v>
      </c>
      <c r="C37" s="52"/>
      <c r="D37" s="52"/>
      <c r="E37" s="52"/>
      <c r="F37" s="37"/>
    </row>
    <row r="38" spans="1:6" ht="15">
      <c r="A38" s="6" t="s">
        <v>201</v>
      </c>
      <c r="B38" s="40" t="s">
        <v>202</v>
      </c>
      <c r="C38" s="52"/>
      <c r="D38" s="52"/>
      <c r="E38" s="52"/>
      <c r="F38" s="37"/>
    </row>
    <row r="39" spans="1:6" ht="15">
      <c r="A39" s="5" t="s">
        <v>597</v>
      </c>
      <c r="B39" s="40" t="s">
        <v>203</v>
      </c>
      <c r="C39" s="52"/>
      <c r="D39" s="52"/>
      <c r="E39" s="52"/>
      <c r="F39" s="37"/>
    </row>
    <row r="40" spans="1:6" ht="15">
      <c r="A40" s="9" t="s">
        <v>507</v>
      </c>
      <c r="B40" s="43" t="s">
        <v>205</v>
      </c>
      <c r="C40" s="52"/>
      <c r="D40" s="52"/>
      <c r="E40" s="52"/>
      <c r="F40" s="37"/>
    </row>
    <row r="41" spans="1:6" ht="15">
      <c r="A41" s="5" t="s">
        <v>206</v>
      </c>
      <c r="B41" s="40" t="s">
        <v>207</v>
      </c>
      <c r="C41" s="52"/>
      <c r="D41" s="52"/>
      <c r="E41" s="52"/>
      <c r="F41" s="37"/>
    </row>
    <row r="42" spans="1:6" ht="15">
      <c r="A42" s="5" t="s">
        <v>208</v>
      </c>
      <c r="B42" s="40" t="s">
        <v>209</v>
      </c>
      <c r="C42" s="52"/>
      <c r="D42" s="52"/>
      <c r="E42" s="52"/>
      <c r="F42" s="37"/>
    </row>
    <row r="43" spans="1:6" ht="15">
      <c r="A43" s="9" t="s">
        <v>508</v>
      </c>
      <c r="B43" s="43" t="s">
        <v>210</v>
      </c>
      <c r="C43" s="52"/>
      <c r="D43" s="52"/>
      <c r="E43" s="52"/>
      <c r="F43" s="37"/>
    </row>
    <row r="44" spans="1:6" ht="15">
      <c r="A44" s="5" t="s">
        <v>211</v>
      </c>
      <c r="B44" s="40" t="s">
        <v>212</v>
      </c>
      <c r="C44" s="52"/>
      <c r="D44" s="52"/>
      <c r="E44" s="52"/>
      <c r="F44" s="37"/>
    </row>
    <row r="45" spans="1:6" ht="15">
      <c r="A45" s="5" t="s">
        <v>213</v>
      </c>
      <c r="B45" s="40" t="s">
        <v>214</v>
      </c>
      <c r="C45" s="52"/>
      <c r="D45" s="52"/>
      <c r="E45" s="52"/>
      <c r="F45" s="37"/>
    </row>
    <row r="46" spans="1:6" ht="15">
      <c r="A46" s="5" t="s">
        <v>598</v>
      </c>
      <c r="B46" s="40" t="s">
        <v>215</v>
      </c>
      <c r="C46" s="52"/>
      <c r="D46" s="52"/>
      <c r="E46" s="52"/>
      <c r="F46" s="37"/>
    </row>
    <row r="47" spans="1:6" ht="15">
      <c r="A47" s="5" t="s">
        <v>599</v>
      </c>
      <c r="B47" s="40" t="s">
        <v>217</v>
      </c>
      <c r="C47" s="52"/>
      <c r="D47" s="52"/>
      <c r="E47" s="52"/>
      <c r="F47" s="37"/>
    </row>
    <row r="48" spans="1:6" ht="15">
      <c r="A48" s="5" t="s">
        <v>221</v>
      </c>
      <c r="B48" s="40" t="s">
        <v>222</v>
      </c>
      <c r="C48" s="52"/>
      <c r="D48" s="52"/>
      <c r="E48" s="52"/>
      <c r="F48" s="37"/>
    </row>
    <row r="49" spans="1:6" ht="15">
      <c r="A49" s="9" t="s">
        <v>511</v>
      </c>
      <c r="B49" s="43" t="s">
        <v>223</v>
      </c>
      <c r="C49" s="52"/>
      <c r="D49" s="52"/>
      <c r="E49" s="52"/>
      <c r="F49" s="37"/>
    </row>
    <row r="50" spans="1:6" ht="15">
      <c r="A50" s="49" t="s">
        <v>512</v>
      </c>
      <c r="B50" s="66" t="s">
        <v>224</v>
      </c>
      <c r="C50" s="52"/>
      <c r="D50" s="52"/>
      <c r="E50" s="52"/>
      <c r="F50" s="37"/>
    </row>
    <row r="51" spans="1:6" ht="15">
      <c r="A51" s="17" t="s">
        <v>225</v>
      </c>
      <c r="B51" s="40" t="s">
        <v>226</v>
      </c>
      <c r="C51" s="52"/>
      <c r="D51" s="52"/>
      <c r="E51" s="52"/>
      <c r="F51" s="37"/>
    </row>
    <row r="52" spans="1:6" ht="15">
      <c r="A52" s="17" t="s">
        <v>529</v>
      </c>
      <c r="B52" s="40" t="s">
        <v>227</v>
      </c>
      <c r="C52" s="52"/>
      <c r="D52" s="52"/>
      <c r="E52" s="52"/>
      <c r="F52" s="37"/>
    </row>
    <row r="53" spans="1:6" ht="15">
      <c r="A53" s="22" t="s">
        <v>600</v>
      </c>
      <c r="B53" s="40" t="s">
        <v>228</v>
      </c>
      <c r="C53" s="52"/>
      <c r="D53" s="52"/>
      <c r="E53" s="52"/>
      <c r="F53" s="37"/>
    </row>
    <row r="54" spans="1:6" ht="15">
      <c r="A54" s="22" t="s">
        <v>601</v>
      </c>
      <c r="B54" s="40" t="s">
        <v>229</v>
      </c>
      <c r="C54" s="52"/>
      <c r="D54" s="52"/>
      <c r="E54" s="52"/>
      <c r="F54" s="37"/>
    </row>
    <row r="55" spans="1:6" ht="15">
      <c r="A55" s="22" t="s">
        <v>602</v>
      </c>
      <c r="B55" s="40" t="s">
        <v>230</v>
      </c>
      <c r="C55" s="52"/>
      <c r="D55" s="52"/>
      <c r="E55" s="52"/>
      <c r="F55" s="37"/>
    </row>
    <row r="56" spans="1:6" ht="15">
      <c r="A56" s="17" t="s">
        <v>603</v>
      </c>
      <c r="B56" s="40" t="s">
        <v>231</v>
      </c>
      <c r="C56" s="52"/>
      <c r="D56" s="52"/>
      <c r="E56" s="52"/>
      <c r="F56" s="37"/>
    </row>
    <row r="57" spans="1:6" ht="15">
      <c r="A57" s="17" t="s">
        <v>604</v>
      </c>
      <c r="B57" s="40" t="s">
        <v>232</v>
      </c>
      <c r="C57" s="52"/>
      <c r="D57" s="52"/>
      <c r="E57" s="52"/>
      <c r="F57" s="37"/>
    </row>
    <row r="58" spans="1:6" ht="15">
      <c r="A58" s="17" t="s">
        <v>605</v>
      </c>
      <c r="B58" s="40" t="s">
        <v>233</v>
      </c>
      <c r="C58" s="52"/>
      <c r="D58" s="52"/>
      <c r="E58" s="52"/>
      <c r="F58" s="37"/>
    </row>
    <row r="59" spans="1:6" ht="15">
      <c r="A59" s="63" t="s">
        <v>562</v>
      </c>
      <c r="B59" s="66" t="s">
        <v>234</v>
      </c>
      <c r="C59" s="52"/>
      <c r="D59" s="52"/>
      <c r="E59" s="52"/>
      <c r="F59" s="37"/>
    </row>
    <row r="60" spans="1:6" ht="15">
      <c r="A60" s="16" t="s">
        <v>606</v>
      </c>
      <c r="B60" s="40" t="s">
        <v>235</v>
      </c>
      <c r="C60" s="52"/>
      <c r="D60" s="52"/>
      <c r="E60" s="52"/>
      <c r="F60" s="37"/>
    </row>
    <row r="61" spans="1:6" ht="15">
      <c r="A61" s="16" t="s">
        <v>237</v>
      </c>
      <c r="B61" s="40" t="s">
        <v>238</v>
      </c>
      <c r="C61" s="52"/>
      <c r="D61" s="52"/>
      <c r="E61" s="52"/>
      <c r="F61" s="37"/>
    </row>
    <row r="62" spans="1:6" ht="15">
      <c r="A62" s="16" t="s">
        <v>239</v>
      </c>
      <c r="B62" s="40" t="s">
        <v>240</v>
      </c>
      <c r="C62" s="52"/>
      <c r="D62" s="52"/>
      <c r="E62" s="52"/>
      <c r="F62" s="37"/>
    </row>
    <row r="63" spans="1:6" ht="15">
      <c r="A63" s="16" t="s">
        <v>564</v>
      </c>
      <c r="B63" s="40" t="s">
        <v>241</v>
      </c>
      <c r="C63" s="52"/>
      <c r="D63" s="52"/>
      <c r="E63" s="52"/>
      <c r="F63" s="37"/>
    </row>
    <row r="64" spans="1:6" ht="15">
      <c r="A64" s="16" t="s">
        <v>607</v>
      </c>
      <c r="B64" s="40" t="s">
        <v>242</v>
      </c>
      <c r="C64" s="52"/>
      <c r="D64" s="52"/>
      <c r="E64" s="52"/>
      <c r="F64" s="37"/>
    </row>
    <row r="65" spans="1:6" ht="15">
      <c r="A65" s="16" t="s">
        <v>566</v>
      </c>
      <c r="B65" s="40" t="s">
        <v>243</v>
      </c>
      <c r="C65" s="52"/>
      <c r="D65" s="52"/>
      <c r="E65" s="52"/>
      <c r="F65" s="37"/>
    </row>
    <row r="66" spans="1:6" ht="15">
      <c r="A66" s="16" t="s">
        <v>608</v>
      </c>
      <c r="B66" s="40" t="s">
        <v>244</v>
      </c>
      <c r="C66" s="52"/>
      <c r="D66" s="52"/>
      <c r="E66" s="52"/>
      <c r="F66" s="37"/>
    </row>
    <row r="67" spans="1:6" ht="15">
      <c r="A67" s="16" t="s">
        <v>609</v>
      </c>
      <c r="B67" s="40" t="s">
        <v>246</v>
      </c>
      <c r="C67" s="52"/>
      <c r="D67" s="52"/>
      <c r="E67" s="52"/>
      <c r="F67" s="37"/>
    </row>
    <row r="68" spans="1:6" ht="15">
      <c r="A68" s="16" t="s">
        <v>247</v>
      </c>
      <c r="B68" s="40" t="s">
        <v>248</v>
      </c>
      <c r="C68" s="52"/>
      <c r="D68" s="52"/>
      <c r="E68" s="52"/>
      <c r="F68" s="37"/>
    </row>
    <row r="69" spans="1:6" ht="15">
      <c r="A69" s="29" t="s">
        <v>249</v>
      </c>
      <c r="B69" s="40" t="s">
        <v>250</v>
      </c>
      <c r="C69" s="52"/>
      <c r="D69" s="52"/>
      <c r="E69" s="52"/>
      <c r="F69" s="37"/>
    </row>
    <row r="70" spans="1:6" ht="15">
      <c r="A70" s="16" t="s">
        <v>610</v>
      </c>
      <c r="B70" s="40" t="s">
        <v>251</v>
      </c>
      <c r="C70" s="52"/>
      <c r="D70" s="52"/>
      <c r="E70" s="52"/>
      <c r="F70" s="37"/>
    </row>
    <row r="71" spans="1:6" ht="15">
      <c r="A71" s="29" t="s">
        <v>815</v>
      </c>
      <c r="B71" s="40" t="s">
        <v>252</v>
      </c>
      <c r="C71" s="52"/>
      <c r="D71" s="52"/>
      <c r="E71" s="52"/>
      <c r="F71" s="37"/>
    </row>
    <row r="72" spans="1:6" ht="15">
      <c r="A72" s="29" t="s">
        <v>816</v>
      </c>
      <c r="B72" s="40" t="s">
        <v>252</v>
      </c>
      <c r="C72" s="52"/>
      <c r="D72" s="52"/>
      <c r="E72" s="52"/>
      <c r="F72" s="37"/>
    </row>
    <row r="73" spans="1:6" ht="15">
      <c r="A73" s="63" t="s">
        <v>570</v>
      </c>
      <c r="B73" s="66" t="s">
        <v>253</v>
      </c>
      <c r="C73" s="52"/>
      <c r="D73" s="52"/>
      <c r="E73" s="52"/>
      <c r="F73" s="37"/>
    </row>
    <row r="74" spans="1:6" ht="15.75">
      <c r="A74" s="82" t="s">
        <v>93</v>
      </c>
      <c r="B74" s="66"/>
      <c r="C74" s="52"/>
      <c r="D74" s="52"/>
      <c r="E74" s="52"/>
      <c r="F74" s="37"/>
    </row>
    <row r="75" spans="1:6" ht="15">
      <c r="A75" s="44" t="s">
        <v>254</v>
      </c>
      <c r="B75" s="40" t="s">
        <v>255</v>
      </c>
      <c r="C75" s="52"/>
      <c r="D75" s="52"/>
      <c r="E75" s="52"/>
      <c r="F75" s="37"/>
    </row>
    <row r="76" spans="1:6" ht="15">
      <c r="A76" s="44" t="s">
        <v>611</v>
      </c>
      <c r="B76" s="40" t="s">
        <v>256</v>
      </c>
      <c r="C76" s="52"/>
      <c r="D76" s="52"/>
      <c r="E76" s="52"/>
      <c r="F76" s="37"/>
    </row>
    <row r="77" spans="1:6" ht="15">
      <c r="A77" s="44" t="s">
        <v>258</v>
      </c>
      <c r="B77" s="40" t="s">
        <v>259</v>
      </c>
      <c r="C77" s="52"/>
      <c r="D77" s="52"/>
      <c r="E77" s="52"/>
      <c r="F77" s="37"/>
    </row>
    <row r="78" spans="1:6" ht="15">
      <c r="A78" s="44" t="s">
        <v>260</v>
      </c>
      <c r="B78" s="40" t="s">
        <v>261</v>
      </c>
      <c r="C78" s="52"/>
      <c r="D78" s="52"/>
      <c r="E78" s="52"/>
      <c r="F78" s="37"/>
    </row>
    <row r="79" spans="1:6" ht="15">
      <c r="A79" s="6" t="s">
        <v>262</v>
      </c>
      <c r="B79" s="40" t="s">
        <v>263</v>
      </c>
      <c r="C79" s="52"/>
      <c r="D79" s="52"/>
      <c r="E79" s="52"/>
      <c r="F79" s="37"/>
    </row>
    <row r="80" spans="1:6" ht="15">
      <c r="A80" s="6" t="s">
        <v>264</v>
      </c>
      <c r="B80" s="40" t="s">
        <v>265</v>
      </c>
      <c r="C80" s="52"/>
      <c r="D80" s="52"/>
      <c r="E80" s="52"/>
      <c r="F80" s="37"/>
    </row>
    <row r="81" spans="1:6" ht="15">
      <c r="A81" s="6" t="s">
        <v>266</v>
      </c>
      <c r="B81" s="40" t="s">
        <v>267</v>
      </c>
      <c r="C81" s="52"/>
      <c r="D81" s="52"/>
      <c r="E81" s="52"/>
      <c r="F81" s="37"/>
    </row>
    <row r="82" spans="1:6" ht="15">
      <c r="A82" s="64" t="s">
        <v>572</v>
      </c>
      <c r="B82" s="66" t="s">
        <v>268</v>
      </c>
      <c r="C82" s="52"/>
      <c r="D82" s="52"/>
      <c r="E82" s="52"/>
      <c r="F82" s="37"/>
    </row>
    <row r="83" spans="1:6" ht="15">
      <c r="A83" s="17" t="s">
        <v>269</v>
      </c>
      <c r="B83" s="40" t="s">
        <v>270</v>
      </c>
      <c r="C83" s="52"/>
      <c r="D83" s="52"/>
      <c r="E83" s="52"/>
      <c r="F83" s="37"/>
    </row>
    <row r="84" spans="1:6" ht="15">
      <c r="A84" s="17" t="s">
        <v>271</v>
      </c>
      <c r="B84" s="40" t="s">
        <v>272</v>
      </c>
      <c r="C84" s="52"/>
      <c r="D84" s="52"/>
      <c r="E84" s="52"/>
      <c r="F84" s="37"/>
    </row>
    <row r="85" spans="1:6" ht="15">
      <c r="A85" s="17" t="s">
        <v>273</v>
      </c>
      <c r="B85" s="40" t="s">
        <v>274</v>
      </c>
      <c r="C85" s="52"/>
      <c r="D85" s="52"/>
      <c r="E85" s="52"/>
      <c r="F85" s="37"/>
    </row>
    <row r="86" spans="1:6" ht="15">
      <c r="A86" s="17" t="s">
        <v>275</v>
      </c>
      <c r="B86" s="40" t="s">
        <v>276</v>
      </c>
      <c r="C86" s="52"/>
      <c r="D86" s="52"/>
      <c r="E86" s="52"/>
      <c r="F86" s="37"/>
    </row>
    <row r="87" spans="1:6" ht="15">
      <c r="A87" s="63" t="s">
        <v>573</v>
      </c>
      <c r="B87" s="66" t="s">
        <v>277</v>
      </c>
      <c r="C87" s="52"/>
      <c r="D87" s="52"/>
      <c r="E87" s="52"/>
      <c r="F87" s="37"/>
    </row>
    <row r="88" spans="1:6" ht="15">
      <c r="A88" s="17" t="s">
        <v>278</v>
      </c>
      <c r="B88" s="40" t="s">
        <v>279</v>
      </c>
      <c r="C88" s="52"/>
      <c r="D88" s="52"/>
      <c r="E88" s="52"/>
      <c r="F88" s="37"/>
    </row>
    <row r="89" spans="1:6" ht="15">
      <c r="A89" s="17" t="s">
        <v>612</v>
      </c>
      <c r="B89" s="40" t="s">
        <v>280</v>
      </c>
      <c r="C89" s="52"/>
      <c r="D89" s="52"/>
      <c r="E89" s="52"/>
      <c r="F89" s="37"/>
    </row>
    <row r="90" spans="1:6" ht="15">
      <c r="A90" s="17" t="s">
        <v>613</v>
      </c>
      <c r="B90" s="40" t="s">
        <v>281</v>
      </c>
      <c r="C90" s="52"/>
      <c r="D90" s="52"/>
      <c r="E90" s="52"/>
      <c r="F90" s="37"/>
    </row>
    <row r="91" spans="1:6" ht="15">
      <c r="A91" s="17" t="s">
        <v>614</v>
      </c>
      <c r="B91" s="40" t="s">
        <v>282</v>
      </c>
      <c r="C91" s="52"/>
      <c r="D91" s="52"/>
      <c r="E91" s="52"/>
      <c r="F91" s="37"/>
    </row>
    <row r="92" spans="1:6" ht="15">
      <c r="A92" s="17" t="s">
        <v>615</v>
      </c>
      <c r="B92" s="40" t="s">
        <v>283</v>
      </c>
      <c r="C92" s="52"/>
      <c r="D92" s="52"/>
      <c r="E92" s="52"/>
      <c r="F92" s="37"/>
    </row>
    <row r="93" spans="1:6" ht="15">
      <c r="A93" s="17" t="s">
        <v>616</v>
      </c>
      <c r="B93" s="40" t="s">
        <v>284</v>
      </c>
      <c r="C93" s="52"/>
      <c r="D93" s="52"/>
      <c r="E93" s="52"/>
      <c r="F93" s="37"/>
    </row>
    <row r="94" spans="1:6" ht="15">
      <c r="A94" s="17" t="s">
        <v>285</v>
      </c>
      <c r="B94" s="40" t="s">
        <v>286</v>
      </c>
      <c r="C94" s="52"/>
      <c r="D94" s="52"/>
      <c r="E94" s="52"/>
      <c r="F94" s="37"/>
    </row>
    <row r="95" spans="1:6" ht="15">
      <c r="A95" s="17" t="s">
        <v>617</v>
      </c>
      <c r="B95" s="40" t="s">
        <v>287</v>
      </c>
      <c r="C95" s="52"/>
      <c r="D95" s="52"/>
      <c r="E95" s="52"/>
      <c r="F95" s="37"/>
    </row>
    <row r="96" spans="1:6" ht="15">
      <c r="A96" s="63" t="s">
        <v>574</v>
      </c>
      <c r="B96" s="66" t="s">
        <v>288</v>
      </c>
      <c r="C96" s="52"/>
      <c r="D96" s="52"/>
      <c r="E96" s="52"/>
      <c r="F96" s="37"/>
    </row>
    <row r="97" spans="1:6" ht="15.75">
      <c r="A97" s="82" t="s">
        <v>94</v>
      </c>
      <c r="B97" s="66"/>
      <c r="C97" s="52"/>
      <c r="D97" s="52"/>
      <c r="E97" s="52"/>
      <c r="F97" s="37"/>
    </row>
    <row r="98" spans="1:6" ht="15.75">
      <c r="A98" s="45" t="s">
        <v>625</v>
      </c>
      <c r="B98" s="46" t="s">
        <v>289</v>
      </c>
      <c r="C98" s="52"/>
      <c r="D98" s="52"/>
      <c r="E98" s="52"/>
      <c r="F98" s="37"/>
    </row>
    <row r="99" spans="1:25" ht="15">
      <c r="A99" s="17" t="s">
        <v>618</v>
      </c>
      <c r="B99" s="5" t="s">
        <v>290</v>
      </c>
      <c r="C99" s="17"/>
      <c r="D99" s="17"/>
      <c r="E99" s="17"/>
      <c r="F99" s="139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3"/>
      <c r="Y99" s="33"/>
    </row>
    <row r="100" spans="1:25" ht="15">
      <c r="A100" s="17" t="s">
        <v>293</v>
      </c>
      <c r="B100" s="5" t="s">
        <v>294</v>
      </c>
      <c r="C100" s="17"/>
      <c r="D100" s="17"/>
      <c r="E100" s="17"/>
      <c r="F100" s="139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619</v>
      </c>
      <c r="B101" s="5" t="s">
        <v>295</v>
      </c>
      <c r="C101" s="17"/>
      <c r="D101" s="17"/>
      <c r="E101" s="17"/>
      <c r="F101" s="139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20" t="s">
        <v>581</v>
      </c>
      <c r="B102" s="9" t="s">
        <v>297</v>
      </c>
      <c r="C102" s="20"/>
      <c r="D102" s="20"/>
      <c r="E102" s="20"/>
      <c r="F102" s="140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</row>
    <row r="103" spans="1:25" ht="15">
      <c r="A103" s="47" t="s">
        <v>620</v>
      </c>
      <c r="B103" s="5" t="s">
        <v>298</v>
      </c>
      <c r="C103" s="47"/>
      <c r="D103" s="47"/>
      <c r="E103" s="47"/>
      <c r="F103" s="141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3"/>
      <c r="Y103" s="33"/>
    </row>
    <row r="104" spans="1:25" ht="15">
      <c r="A104" s="47" t="s">
        <v>587</v>
      </c>
      <c r="B104" s="5" t="s">
        <v>301</v>
      </c>
      <c r="C104" s="47"/>
      <c r="D104" s="47"/>
      <c r="E104" s="47"/>
      <c r="F104" s="141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17" t="s">
        <v>302</v>
      </c>
      <c r="B105" s="5" t="s">
        <v>303</v>
      </c>
      <c r="C105" s="17"/>
      <c r="D105" s="17"/>
      <c r="E105" s="17"/>
      <c r="F105" s="139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17" t="s">
        <v>621</v>
      </c>
      <c r="B106" s="5" t="s">
        <v>304</v>
      </c>
      <c r="C106" s="17"/>
      <c r="D106" s="17"/>
      <c r="E106" s="17"/>
      <c r="F106" s="139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8" t="s">
        <v>584</v>
      </c>
      <c r="B107" s="9" t="s">
        <v>305</v>
      </c>
      <c r="C107" s="18"/>
      <c r="D107" s="18"/>
      <c r="E107" s="18"/>
      <c r="F107" s="142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3"/>
      <c r="Y107" s="33"/>
    </row>
    <row r="108" spans="1:25" ht="15">
      <c r="A108" s="47" t="s">
        <v>306</v>
      </c>
      <c r="B108" s="5" t="s">
        <v>307</v>
      </c>
      <c r="C108" s="47"/>
      <c r="D108" s="47"/>
      <c r="E108" s="47"/>
      <c r="F108" s="141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47" t="s">
        <v>308</v>
      </c>
      <c r="B109" s="5" t="s">
        <v>309</v>
      </c>
      <c r="C109" s="47"/>
      <c r="D109" s="47"/>
      <c r="E109" s="47"/>
      <c r="F109" s="141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18" t="s">
        <v>310</v>
      </c>
      <c r="B110" s="9" t="s">
        <v>311</v>
      </c>
      <c r="C110" s="47"/>
      <c r="D110" s="47"/>
      <c r="E110" s="47"/>
      <c r="F110" s="141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47" t="s">
        <v>312</v>
      </c>
      <c r="B111" s="5" t="s">
        <v>313</v>
      </c>
      <c r="C111" s="47"/>
      <c r="D111" s="47"/>
      <c r="E111" s="47"/>
      <c r="F111" s="141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314</v>
      </c>
      <c r="B112" s="5" t="s">
        <v>315</v>
      </c>
      <c r="C112" s="47"/>
      <c r="D112" s="47"/>
      <c r="E112" s="47"/>
      <c r="F112" s="141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316</v>
      </c>
      <c r="B113" s="5" t="s">
        <v>317</v>
      </c>
      <c r="C113" s="47"/>
      <c r="D113" s="47"/>
      <c r="E113" s="47"/>
      <c r="F113" s="141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8" t="s">
        <v>585</v>
      </c>
      <c r="B114" s="49" t="s">
        <v>318</v>
      </c>
      <c r="C114" s="18"/>
      <c r="D114" s="18"/>
      <c r="E114" s="18"/>
      <c r="F114" s="142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3"/>
      <c r="Y114" s="33"/>
    </row>
    <row r="115" spans="1:25" ht="15">
      <c r="A115" s="47" t="s">
        <v>319</v>
      </c>
      <c r="B115" s="5" t="s">
        <v>320</v>
      </c>
      <c r="C115" s="47"/>
      <c r="D115" s="47"/>
      <c r="E115" s="47"/>
      <c r="F115" s="141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7" t="s">
        <v>321</v>
      </c>
      <c r="B116" s="5" t="s">
        <v>322</v>
      </c>
      <c r="C116" s="17"/>
      <c r="D116" s="17"/>
      <c r="E116" s="17"/>
      <c r="F116" s="139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3"/>
    </row>
    <row r="117" spans="1:25" ht="15">
      <c r="A117" s="47" t="s">
        <v>622</v>
      </c>
      <c r="B117" s="5" t="s">
        <v>323</v>
      </c>
      <c r="C117" s="47"/>
      <c r="D117" s="47"/>
      <c r="E117" s="47"/>
      <c r="F117" s="141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590</v>
      </c>
      <c r="B118" s="5" t="s">
        <v>324</v>
      </c>
      <c r="C118" s="47"/>
      <c r="D118" s="47"/>
      <c r="E118" s="47"/>
      <c r="F118" s="141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8" t="s">
        <v>591</v>
      </c>
      <c r="B119" s="49" t="s">
        <v>328</v>
      </c>
      <c r="C119" s="18"/>
      <c r="D119" s="18"/>
      <c r="E119" s="18"/>
      <c r="F119" s="142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3"/>
      <c r="Y119" s="33"/>
    </row>
    <row r="120" spans="1:25" ht="15">
      <c r="A120" s="17" t="s">
        <v>329</v>
      </c>
      <c r="B120" s="5" t="s">
        <v>330</v>
      </c>
      <c r="C120" s="17"/>
      <c r="D120" s="17"/>
      <c r="E120" s="17"/>
      <c r="F120" s="139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3"/>
    </row>
    <row r="121" spans="1:25" ht="15.75">
      <c r="A121" s="50" t="s">
        <v>626</v>
      </c>
      <c r="B121" s="51" t="s">
        <v>331</v>
      </c>
      <c r="C121" s="18"/>
      <c r="D121" s="18"/>
      <c r="E121" s="18"/>
      <c r="F121" s="142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3"/>
      <c r="Y121" s="33"/>
    </row>
    <row r="122" spans="1:25" ht="15.75">
      <c r="A122" s="55" t="s">
        <v>663</v>
      </c>
      <c r="B122" s="56"/>
      <c r="C122" s="52"/>
      <c r="D122" s="52"/>
      <c r="E122" s="52"/>
      <c r="F122" s="3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2:25" ht="1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5"/>
  <sheetViews>
    <sheetView view="pageLayout" workbookViewId="0" topLeftCell="A1">
      <selection activeCell="F6" sqref="F6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18.140625" style="0" customWidth="1"/>
    <col min="6" max="6" width="21.57421875" style="0" customWidth="1"/>
    <col min="7" max="7" width="21.8515625" style="0" customWidth="1"/>
    <col min="8" max="9" width="19.57421875" style="0" customWidth="1"/>
    <col min="10" max="10" width="16.421875" style="0" customWidth="1"/>
    <col min="11" max="11" width="16.28125" style="0" customWidth="1"/>
    <col min="12" max="12" width="30.140625" style="0" customWidth="1"/>
  </cols>
  <sheetData>
    <row r="1" spans="1:12" ht="30" customHeight="1">
      <c r="A1" s="342" t="s">
        <v>950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</row>
    <row r="2" spans="1:12" ht="46.5" customHeight="1">
      <c r="A2" s="360" t="s">
        <v>852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2" ht="16.5" customHeight="1">
      <c r="A3" s="92"/>
      <c r="B3" s="93"/>
      <c r="C3" s="93"/>
      <c r="D3" s="93"/>
      <c r="E3" s="267"/>
      <c r="F3" s="267"/>
      <c r="G3" s="93"/>
      <c r="H3" s="93"/>
      <c r="I3" s="93"/>
      <c r="J3" s="93"/>
      <c r="K3" s="93"/>
      <c r="L3" s="93"/>
    </row>
    <row r="4" ht="15">
      <c r="A4" s="4" t="s">
        <v>1</v>
      </c>
    </row>
    <row r="5" spans="1:12" ht="61.5" customHeight="1">
      <c r="A5" s="2" t="s">
        <v>141</v>
      </c>
      <c r="B5" s="3" t="s">
        <v>142</v>
      </c>
      <c r="C5" s="83" t="s">
        <v>823</v>
      </c>
      <c r="D5" s="83" t="s">
        <v>826</v>
      </c>
      <c r="E5" s="162" t="s">
        <v>971</v>
      </c>
      <c r="F5" s="162" t="s">
        <v>970</v>
      </c>
      <c r="G5" s="83" t="s">
        <v>827</v>
      </c>
      <c r="H5" s="83" t="s">
        <v>828</v>
      </c>
      <c r="I5" s="83" t="s">
        <v>831</v>
      </c>
      <c r="J5" s="83" t="s">
        <v>824</v>
      </c>
      <c r="K5" s="83" t="s">
        <v>825</v>
      </c>
      <c r="L5" s="83" t="s">
        <v>829</v>
      </c>
    </row>
    <row r="6" spans="1:12" ht="25.5">
      <c r="A6" s="52"/>
      <c r="B6" s="52"/>
      <c r="C6" s="52"/>
      <c r="D6" s="52"/>
      <c r="E6" s="52"/>
      <c r="F6" s="52"/>
      <c r="G6" s="52"/>
      <c r="H6" s="89" t="s">
        <v>832</v>
      </c>
      <c r="I6" s="88"/>
      <c r="J6" s="52"/>
      <c r="K6" s="52"/>
      <c r="L6" s="52"/>
    </row>
    <row r="7" spans="1:12" ht="15.75">
      <c r="A7" s="17" t="s">
        <v>254</v>
      </c>
      <c r="B7" s="6" t="s">
        <v>255</v>
      </c>
      <c r="C7" s="213"/>
      <c r="D7" s="213"/>
      <c r="E7" s="213"/>
      <c r="F7" s="213"/>
      <c r="G7" s="52"/>
      <c r="H7" s="52"/>
      <c r="I7" s="52"/>
      <c r="J7" s="52"/>
      <c r="K7" s="52"/>
      <c r="L7" s="52"/>
    </row>
    <row r="8" spans="1:12" ht="15.75">
      <c r="A8" s="17" t="s">
        <v>571</v>
      </c>
      <c r="B8" s="6" t="s">
        <v>256</v>
      </c>
      <c r="C8" s="213">
        <v>54850724</v>
      </c>
      <c r="D8" s="213">
        <f>C8</f>
        <v>54850724</v>
      </c>
      <c r="E8" s="213">
        <v>63480062</v>
      </c>
      <c r="F8" s="213">
        <v>24347058</v>
      </c>
      <c r="G8" s="52"/>
      <c r="H8" s="52"/>
      <c r="I8" s="52"/>
      <c r="J8" s="52"/>
      <c r="K8" s="52"/>
      <c r="L8" s="52"/>
    </row>
    <row r="9" spans="1:12" ht="15.75">
      <c r="A9" s="5" t="s">
        <v>258</v>
      </c>
      <c r="B9" s="6" t="s">
        <v>259</v>
      </c>
      <c r="C9" s="213"/>
      <c r="D9" s="213"/>
      <c r="E9" s="213"/>
      <c r="F9" s="213"/>
      <c r="G9" s="52"/>
      <c r="H9" s="52"/>
      <c r="I9" s="52"/>
      <c r="J9" s="52"/>
      <c r="K9" s="52"/>
      <c r="L9" s="52"/>
    </row>
    <row r="10" spans="1:12" ht="15.75">
      <c r="A10" s="17" t="s">
        <v>260</v>
      </c>
      <c r="B10" s="6" t="s">
        <v>261</v>
      </c>
      <c r="C10" s="213"/>
      <c r="D10" s="213"/>
      <c r="E10" s="213">
        <v>210225</v>
      </c>
      <c r="F10" s="213">
        <v>210225</v>
      </c>
      <c r="G10" s="52"/>
      <c r="H10" s="52"/>
      <c r="I10" s="52"/>
      <c r="J10" s="52"/>
      <c r="K10" s="52"/>
      <c r="L10" s="52"/>
    </row>
    <row r="11" spans="1:12" ht="15.75">
      <c r="A11" s="17" t="s">
        <v>262</v>
      </c>
      <c r="B11" s="6" t="s">
        <v>263</v>
      </c>
      <c r="C11" s="213"/>
      <c r="D11" s="213"/>
      <c r="E11" s="213"/>
      <c r="F11" s="213"/>
      <c r="G11" s="52"/>
      <c r="H11" s="52"/>
      <c r="I11" s="52"/>
      <c r="J11" s="52"/>
      <c r="K11" s="52"/>
      <c r="L11" s="52"/>
    </row>
    <row r="12" spans="1:12" ht="15.75">
      <c r="A12" s="5" t="s">
        <v>264</v>
      </c>
      <c r="B12" s="6" t="s">
        <v>265</v>
      </c>
      <c r="C12" s="213"/>
      <c r="D12" s="213"/>
      <c r="E12" s="213"/>
      <c r="F12" s="213"/>
      <c r="G12" s="52"/>
      <c r="H12" s="52"/>
      <c r="I12" s="52"/>
      <c r="J12" s="52"/>
      <c r="K12" s="52"/>
      <c r="L12" s="52"/>
    </row>
    <row r="13" spans="1:12" ht="15.75">
      <c r="A13" s="5" t="s">
        <v>266</v>
      </c>
      <c r="B13" s="6" t="s">
        <v>267</v>
      </c>
      <c r="C13" s="213">
        <v>14809696</v>
      </c>
      <c r="D13" s="213">
        <v>17320307</v>
      </c>
      <c r="E13" s="213">
        <v>17320307</v>
      </c>
      <c r="F13" s="213">
        <v>729952</v>
      </c>
      <c r="G13" s="52"/>
      <c r="H13" s="52"/>
      <c r="I13" s="52"/>
      <c r="J13" s="52"/>
      <c r="K13" s="52"/>
      <c r="L13" s="52"/>
    </row>
    <row r="14" spans="1:12" ht="15.75">
      <c r="A14" s="26" t="s">
        <v>572</v>
      </c>
      <c r="B14" s="12" t="s">
        <v>268</v>
      </c>
      <c r="C14" s="213">
        <f>SUM(C7:C13)</f>
        <v>69660420</v>
      </c>
      <c r="D14" s="213">
        <f>SUM(D7:D13)</f>
        <v>72171031</v>
      </c>
      <c r="E14" s="213">
        <f>SUM(E7:E13)</f>
        <v>81010594</v>
      </c>
      <c r="F14" s="213">
        <f>SUM(F7:F13)</f>
        <v>25287235</v>
      </c>
      <c r="G14" s="52"/>
      <c r="H14" s="52"/>
      <c r="I14" s="52"/>
      <c r="J14" s="52"/>
      <c r="K14" s="52"/>
      <c r="L14" s="52"/>
    </row>
    <row r="15" spans="1:12" ht="15.75">
      <c r="A15" s="17" t="s">
        <v>269</v>
      </c>
      <c r="B15" s="6" t="s">
        <v>270</v>
      </c>
      <c r="C15" s="213">
        <v>4709804</v>
      </c>
      <c r="D15" s="213">
        <f>C15</f>
        <v>4709804</v>
      </c>
      <c r="E15" s="213">
        <v>5724804</v>
      </c>
      <c r="F15" s="213">
        <v>5724804</v>
      </c>
      <c r="G15" s="52"/>
      <c r="H15" s="52"/>
      <c r="I15" s="52"/>
      <c r="J15" s="52"/>
      <c r="K15" s="52"/>
      <c r="L15" s="52"/>
    </row>
    <row r="16" spans="1:12" ht="15.75">
      <c r="A16" s="17" t="s">
        <v>271</v>
      </c>
      <c r="B16" s="6" t="s">
        <v>272</v>
      </c>
      <c r="C16" s="213"/>
      <c r="D16" s="213"/>
      <c r="E16" s="213"/>
      <c r="F16" s="213"/>
      <c r="G16" s="52"/>
      <c r="H16" s="52"/>
      <c r="I16" s="52"/>
      <c r="J16" s="52"/>
      <c r="K16" s="52"/>
      <c r="L16" s="52"/>
    </row>
    <row r="17" spans="1:12" ht="15.75">
      <c r="A17" s="17" t="s">
        <v>273</v>
      </c>
      <c r="B17" s="6" t="s">
        <v>274</v>
      </c>
      <c r="C17" s="213"/>
      <c r="D17" s="213"/>
      <c r="E17" s="213">
        <v>79900</v>
      </c>
      <c r="F17" s="213">
        <v>79900</v>
      </c>
      <c r="G17" s="52"/>
      <c r="H17" s="52"/>
      <c r="I17" s="52"/>
      <c r="J17" s="52"/>
      <c r="K17" s="52"/>
      <c r="L17" s="52"/>
    </row>
    <row r="18" spans="1:12" ht="15.75">
      <c r="A18" s="17" t="s">
        <v>275</v>
      </c>
      <c r="B18" s="6" t="s">
        <v>276</v>
      </c>
      <c r="C18" s="213">
        <v>1271647</v>
      </c>
      <c r="D18" s="213">
        <v>1271647</v>
      </c>
      <c r="E18" s="213">
        <v>1495720</v>
      </c>
      <c r="F18" s="213">
        <v>1495720</v>
      </c>
      <c r="G18" s="52"/>
      <c r="H18" s="52"/>
      <c r="I18" s="52"/>
      <c r="J18" s="52"/>
      <c r="K18" s="52"/>
      <c r="L18" s="52"/>
    </row>
    <row r="19" spans="1:12" ht="15.75">
      <c r="A19" s="26" t="s">
        <v>573</v>
      </c>
      <c r="B19" s="12" t="s">
        <v>277</v>
      </c>
      <c r="C19" s="213">
        <f>SUM(C15:C18)</f>
        <v>5981451</v>
      </c>
      <c r="D19" s="213">
        <f>SUM(D15:D18)</f>
        <v>5981451</v>
      </c>
      <c r="E19" s="213">
        <f>SUM(E15:E18)</f>
        <v>7300424</v>
      </c>
      <c r="F19" s="213">
        <f>SUM(F15:F18)</f>
        <v>7300424</v>
      </c>
      <c r="G19" s="52"/>
      <c r="H19" s="52"/>
      <c r="I19" s="52"/>
      <c r="J19" s="52"/>
      <c r="K19" s="52"/>
      <c r="L19" s="52"/>
    </row>
    <row r="20" spans="1:12" ht="78.75">
      <c r="A20" s="149" t="s">
        <v>107</v>
      </c>
      <c r="B20" s="37"/>
      <c r="C20" s="251"/>
      <c r="D20" s="251"/>
      <c r="E20" s="251"/>
      <c r="F20" s="251"/>
      <c r="G20" s="37"/>
      <c r="H20" s="37"/>
      <c r="I20" s="37"/>
      <c r="J20" s="37"/>
      <c r="K20" s="37"/>
      <c r="L20" s="37"/>
    </row>
    <row r="21" spans="1:12" ht="15.75">
      <c r="A21" s="83" t="s">
        <v>108</v>
      </c>
      <c r="B21" s="37"/>
      <c r="C21" s="251"/>
      <c r="D21" s="251"/>
      <c r="E21" s="251"/>
      <c r="F21" s="251"/>
      <c r="G21" s="37"/>
      <c r="H21" s="37"/>
      <c r="I21" s="37"/>
      <c r="J21" s="37"/>
      <c r="K21" s="37"/>
      <c r="L21" s="37"/>
    </row>
    <row r="22" spans="1:12" ht="15.75">
      <c r="A22" s="83" t="s">
        <v>108</v>
      </c>
      <c r="B22" s="37"/>
      <c r="C22" s="251"/>
      <c r="D22" s="251"/>
      <c r="E22" s="251"/>
      <c r="F22" s="251"/>
      <c r="G22" s="37"/>
      <c r="H22" s="37"/>
      <c r="I22" s="37"/>
      <c r="J22" s="37"/>
      <c r="K22" s="37"/>
      <c r="L22" s="37"/>
    </row>
    <row r="23" spans="1:12" ht="15.75">
      <c r="A23" s="83" t="s">
        <v>108</v>
      </c>
      <c r="B23" s="37"/>
      <c r="C23" s="251"/>
      <c r="D23" s="251"/>
      <c r="E23" s="251"/>
      <c r="F23" s="251"/>
      <c r="G23" s="37"/>
      <c r="H23" s="37"/>
      <c r="I23" s="37"/>
      <c r="J23" s="37"/>
      <c r="K23" s="37"/>
      <c r="L23" s="37"/>
    </row>
    <row r="24" spans="1:12" ht="15">
      <c r="A24" s="33"/>
      <c r="B24" s="33"/>
      <c r="C24" s="252"/>
      <c r="D24" s="252"/>
      <c r="E24" s="252"/>
      <c r="F24" s="252"/>
      <c r="G24" s="33"/>
      <c r="H24" s="33"/>
      <c r="I24" s="33"/>
      <c r="J24" s="33"/>
      <c r="K24" s="33"/>
      <c r="L24" s="33"/>
    </row>
    <row r="25" spans="1:12" ht="15">
      <c r="A25" s="33"/>
      <c r="B25" s="33"/>
      <c r="C25" s="253"/>
      <c r="D25" s="253"/>
      <c r="E25" s="253"/>
      <c r="F25" s="253"/>
      <c r="G25" s="33"/>
      <c r="H25" s="33"/>
      <c r="I25" s="33"/>
      <c r="J25" s="33"/>
      <c r="K25" s="33"/>
      <c r="L25" s="33"/>
    </row>
    <row r="26" spans="1:6" ht="15">
      <c r="A26" s="145" t="s">
        <v>106</v>
      </c>
      <c r="C26" s="250"/>
      <c r="D26" s="250"/>
      <c r="E26" s="250"/>
      <c r="F26" s="250"/>
    </row>
    <row r="27" spans="1:6" ht="15">
      <c r="A27" s="148"/>
      <c r="C27" s="250"/>
      <c r="D27" s="250"/>
      <c r="E27" s="250"/>
      <c r="F27" s="250"/>
    </row>
    <row r="28" spans="1:6" ht="25.5">
      <c r="A28" s="146" t="s">
        <v>116</v>
      </c>
      <c r="C28" s="250"/>
      <c r="D28" s="250"/>
      <c r="E28" s="250"/>
      <c r="F28" s="250"/>
    </row>
    <row r="29" ht="51">
      <c r="A29" s="146" t="s">
        <v>101</v>
      </c>
    </row>
    <row r="30" ht="25.5">
      <c r="A30" s="146" t="s">
        <v>102</v>
      </c>
    </row>
    <row r="31" ht="25.5">
      <c r="A31" s="146" t="s">
        <v>103</v>
      </c>
    </row>
    <row r="32" ht="38.25">
      <c r="A32" s="146" t="s">
        <v>104</v>
      </c>
    </row>
    <row r="33" ht="25.5">
      <c r="A33" s="146" t="s">
        <v>105</v>
      </c>
    </row>
    <row r="34" ht="38.25">
      <c r="A34" s="146" t="s">
        <v>117</v>
      </c>
    </row>
    <row r="35" ht="51">
      <c r="A35" s="147" t="s">
        <v>118</v>
      </c>
    </row>
  </sheetData>
  <sheetProtection/>
  <mergeCells count="2">
    <mergeCell ref="A2:L2"/>
    <mergeCell ref="A1:L1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landscape" paperSize="9" scale="52" r:id="rId1"/>
  <headerFooter>
    <oddHeader>&amp;C17. melléklet a 6/2020. (VII.3.) önkormányzati rendelethez</oddHeader>
    <oddFooter>&amp;C- 17 -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"/>
  <sheetViews>
    <sheetView tabSelected="1" view="pageLayout" workbookViewId="0" topLeftCell="A1">
      <selection activeCell="B5" sqref="B5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4.7109375" style="0" bestFit="1" customWidth="1"/>
    <col min="4" max="5" width="16.28125" style="0" bestFit="1" customWidth="1"/>
    <col min="8" max="8" width="11.421875" style="0" customWidth="1"/>
    <col min="9" max="9" width="13.8515625" style="0" customWidth="1"/>
  </cols>
  <sheetData>
    <row r="1" spans="1:9" ht="30.75" customHeight="1">
      <c r="A1" s="342" t="s">
        <v>950</v>
      </c>
      <c r="B1" s="347"/>
      <c r="C1" s="347"/>
      <c r="D1" s="347"/>
      <c r="E1" s="347"/>
      <c r="F1" s="347"/>
      <c r="G1" s="347"/>
      <c r="H1" s="347"/>
      <c r="I1" s="347"/>
    </row>
    <row r="2" spans="1:9" ht="23.25" customHeight="1">
      <c r="A2" s="345" t="s">
        <v>854</v>
      </c>
      <c r="B2" s="343"/>
      <c r="C2" s="343"/>
      <c r="D2" s="343"/>
      <c r="E2" s="343"/>
      <c r="F2" s="343"/>
      <c r="G2" s="343"/>
      <c r="H2" s="343"/>
      <c r="I2" s="343"/>
    </row>
    <row r="4" ht="15">
      <c r="A4" s="4" t="s">
        <v>1</v>
      </c>
    </row>
    <row r="5" spans="1:9" ht="36.75">
      <c r="A5" s="124" t="s">
        <v>73</v>
      </c>
      <c r="B5" s="125" t="s">
        <v>74</v>
      </c>
      <c r="C5" s="125" t="s">
        <v>75</v>
      </c>
      <c r="D5" s="125" t="s">
        <v>957</v>
      </c>
      <c r="E5" s="125" t="s">
        <v>972</v>
      </c>
      <c r="F5" s="125" t="s">
        <v>942</v>
      </c>
      <c r="G5" s="125" t="s">
        <v>948</v>
      </c>
      <c r="H5" s="125" t="s">
        <v>949</v>
      </c>
      <c r="I5" s="132" t="s">
        <v>76</v>
      </c>
    </row>
    <row r="6" spans="1:9" ht="15">
      <c r="A6" s="128" t="s">
        <v>77</v>
      </c>
      <c r="B6" s="128"/>
      <c r="C6" s="129"/>
      <c r="D6" s="129"/>
      <c r="E6" s="129"/>
      <c r="F6" s="129"/>
      <c r="G6" s="129"/>
      <c r="H6" s="129"/>
      <c r="I6" s="129"/>
    </row>
    <row r="7" spans="1:9" ht="15">
      <c r="A7" s="128" t="s">
        <v>78</v>
      </c>
      <c r="B7" s="128"/>
      <c r="C7" s="129"/>
      <c r="D7" s="129"/>
      <c r="E7" s="129"/>
      <c r="F7" s="129"/>
      <c r="G7" s="129"/>
      <c r="H7" s="129"/>
      <c r="I7" s="129"/>
    </row>
    <row r="8" spans="1:9" ht="15.75">
      <c r="A8" s="126" t="s">
        <v>946</v>
      </c>
      <c r="B8" s="126">
        <v>2019</v>
      </c>
      <c r="C8" s="127">
        <v>0</v>
      </c>
      <c r="D8" s="127">
        <v>54850724</v>
      </c>
      <c r="E8" s="127">
        <v>63480062</v>
      </c>
      <c r="F8" s="127">
        <v>0</v>
      </c>
      <c r="G8" s="127">
        <v>0</v>
      </c>
      <c r="H8" s="127">
        <v>0</v>
      </c>
      <c r="I8" s="127">
        <f>F8+G8+H8+E8</f>
        <v>63480062</v>
      </c>
    </row>
    <row r="9" spans="1:9" ht="15.75">
      <c r="A9" s="126" t="s">
        <v>973</v>
      </c>
      <c r="B9" s="284" t="s">
        <v>939</v>
      </c>
      <c r="C9" s="127"/>
      <c r="D9" s="127">
        <v>0</v>
      </c>
      <c r="E9" s="127">
        <v>210225</v>
      </c>
      <c r="F9" s="127"/>
      <c r="G9" s="127"/>
      <c r="H9" s="127"/>
      <c r="I9" s="127">
        <f>F9+G9+H9+E9</f>
        <v>210225</v>
      </c>
    </row>
    <row r="10" spans="1:9" ht="15.75">
      <c r="A10" s="126" t="s">
        <v>834</v>
      </c>
      <c r="B10" s="126"/>
      <c r="C10" s="127">
        <v>0</v>
      </c>
      <c r="D10" s="127">
        <v>14809696</v>
      </c>
      <c r="E10" s="127">
        <v>17320307</v>
      </c>
      <c r="F10" s="127">
        <v>0</v>
      </c>
      <c r="G10" s="127">
        <v>0</v>
      </c>
      <c r="H10" s="127">
        <v>0</v>
      </c>
      <c r="I10" s="127">
        <f>F10+G10+H10+E10</f>
        <v>17320307</v>
      </c>
    </row>
    <row r="11" spans="1:9" ht="15">
      <c r="A11" s="128" t="s">
        <v>79</v>
      </c>
      <c r="B11" s="128"/>
      <c r="C11" s="129">
        <f>SUM(C8:C10)</f>
        <v>0</v>
      </c>
      <c r="D11" s="129">
        <f aca="true" t="shared" si="0" ref="D11:I11">SUM(D8:D10)</f>
        <v>69660420</v>
      </c>
      <c r="E11" s="129">
        <f t="shared" si="0"/>
        <v>81010594</v>
      </c>
      <c r="F11" s="129">
        <f t="shared" si="0"/>
        <v>0</v>
      </c>
      <c r="G11" s="129">
        <f t="shared" si="0"/>
        <v>0</v>
      </c>
      <c r="H11" s="129">
        <f t="shared" si="0"/>
        <v>0</v>
      </c>
      <c r="I11" s="129">
        <f t="shared" si="0"/>
        <v>81010594</v>
      </c>
    </row>
    <row r="12" spans="1:9" ht="15.75">
      <c r="A12" s="126" t="s">
        <v>947</v>
      </c>
      <c r="B12" s="126">
        <v>2018</v>
      </c>
      <c r="C12" s="127">
        <v>0</v>
      </c>
      <c r="D12" s="127">
        <v>4709804</v>
      </c>
      <c r="E12" s="127">
        <v>5724804</v>
      </c>
      <c r="F12" s="127">
        <v>0</v>
      </c>
      <c r="G12" s="127">
        <v>0</v>
      </c>
      <c r="H12" s="127">
        <v>0</v>
      </c>
      <c r="I12" s="127">
        <f>F12+G12+H12+E12</f>
        <v>5724804</v>
      </c>
    </row>
    <row r="13" spans="1:9" ht="15.75">
      <c r="A13" s="126" t="s">
        <v>974</v>
      </c>
      <c r="B13" s="126"/>
      <c r="C13" s="127">
        <v>0</v>
      </c>
      <c r="D13" s="127">
        <v>0</v>
      </c>
      <c r="E13" s="127">
        <v>79900</v>
      </c>
      <c r="F13" s="127"/>
      <c r="G13" s="127"/>
      <c r="H13" s="127"/>
      <c r="I13" s="127">
        <f>F13+G13+H13+E13</f>
        <v>79900</v>
      </c>
    </row>
    <row r="14" spans="1:9" ht="15.75">
      <c r="A14" s="126" t="s">
        <v>835</v>
      </c>
      <c r="B14" s="126"/>
      <c r="C14" s="127">
        <v>0</v>
      </c>
      <c r="D14" s="127">
        <v>1271647</v>
      </c>
      <c r="E14" s="127">
        <v>1495720</v>
      </c>
      <c r="F14" s="127">
        <v>0</v>
      </c>
      <c r="G14" s="127">
        <v>0</v>
      </c>
      <c r="H14" s="127">
        <v>0</v>
      </c>
      <c r="I14" s="127">
        <f>F14+G14+H14+E14</f>
        <v>1495720</v>
      </c>
    </row>
    <row r="15" spans="1:9" ht="15">
      <c r="A15" s="128" t="s">
        <v>80</v>
      </c>
      <c r="B15" s="128"/>
      <c r="C15" s="129">
        <f aca="true" t="shared" si="1" ref="C15:I15">SUM(C12:C14)</f>
        <v>0</v>
      </c>
      <c r="D15" s="129">
        <f t="shared" si="1"/>
        <v>5981451</v>
      </c>
      <c r="E15" s="129">
        <f t="shared" si="1"/>
        <v>7300424</v>
      </c>
      <c r="F15" s="129">
        <f t="shared" si="1"/>
        <v>0</v>
      </c>
      <c r="G15" s="129">
        <f t="shared" si="1"/>
        <v>0</v>
      </c>
      <c r="H15" s="129">
        <f t="shared" si="1"/>
        <v>0</v>
      </c>
      <c r="I15" s="129">
        <f t="shared" si="1"/>
        <v>7300424</v>
      </c>
    </row>
    <row r="16" spans="1:9" ht="16.5">
      <c r="A16" s="130" t="s">
        <v>81</v>
      </c>
      <c r="B16" s="126"/>
      <c r="C16" s="131">
        <f>C15+C11</f>
        <v>0</v>
      </c>
      <c r="D16" s="131">
        <f>D15+D11</f>
        <v>75641871</v>
      </c>
      <c r="E16" s="131">
        <f>E15+E11</f>
        <v>88311018</v>
      </c>
      <c r="F16" s="131"/>
      <c r="G16" s="131"/>
      <c r="H16" s="131"/>
      <c r="I16" s="131"/>
    </row>
  </sheetData>
  <sheetProtection/>
  <mergeCells count="2">
    <mergeCell ref="A1:I1"/>
    <mergeCell ref="A2:I2"/>
  </mergeCells>
  <printOptions/>
  <pageMargins left="0" right="0" top="0.7480314960629921" bottom="0.7480314960629921" header="0.31496062992125984" footer="0.31496062992125984"/>
  <pageSetup fitToHeight="0" fitToWidth="1" horizontalDpi="300" verticalDpi="300" orientation="landscape" paperSize="9" scale="70" r:id="rId1"/>
  <headerFooter>
    <oddHeader>&amp;C18. melléklet a 6/2020. (VII.3.) önkormányzati rendelethez</oddHeader>
    <oddFooter>&amp;C- 18 -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1"/>
  <sheetViews>
    <sheetView view="pageLayout" workbookViewId="0" topLeftCell="A28">
      <selection activeCell="D52" sqref="D52"/>
    </sheetView>
  </sheetViews>
  <sheetFormatPr defaultColWidth="9.140625" defaultRowHeight="15"/>
  <cols>
    <col min="1" max="1" width="65.00390625" style="285" customWidth="1"/>
    <col min="2" max="2" width="14.28125" style="285" customWidth="1"/>
    <col min="3" max="3" width="14.421875" style="285" customWidth="1"/>
    <col min="4" max="4" width="14.28125" style="285" customWidth="1"/>
    <col min="5" max="16384" width="9.140625" style="285" customWidth="1"/>
  </cols>
  <sheetData>
    <row r="1" spans="1:10" ht="15">
      <c r="A1" s="342" t="s">
        <v>961</v>
      </c>
      <c r="B1" s="343"/>
      <c r="C1" s="343"/>
      <c r="D1" s="343"/>
      <c r="E1" s="268"/>
      <c r="F1" s="268"/>
      <c r="G1" s="268"/>
      <c r="H1" s="268"/>
      <c r="I1" s="268"/>
      <c r="J1" s="268"/>
    </row>
    <row r="2" spans="1:4" ht="21" customHeight="1">
      <c r="A2" s="362"/>
      <c r="B2" s="363"/>
      <c r="C2" s="363"/>
      <c r="D2" s="363"/>
    </row>
    <row r="3" spans="1:4" ht="21" customHeight="1">
      <c r="A3" s="364" t="s">
        <v>1021</v>
      </c>
      <c r="B3" s="364"/>
      <c r="C3" s="364"/>
      <c r="D3" s="364"/>
    </row>
    <row r="4" spans="1:4" ht="12.75">
      <c r="A4" s="286"/>
      <c r="B4" s="287"/>
      <c r="C4" s="287"/>
      <c r="D4" s="287"/>
    </row>
    <row r="5" spans="1:4" ht="12.75">
      <c r="A5" s="288" t="s">
        <v>975</v>
      </c>
      <c r="B5" s="288"/>
      <c r="C5" s="288"/>
      <c r="D5" s="288"/>
    </row>
    <row r="6" spans="1:4" ht="25.5">
      <c r="A6" s="289" t="s">
        <v>819</v>
      </c>
      <c r="B6" s="290" t="s">
        <v>1022</v>
      </c>
      <c r="C6" s="290" t="s">
        <v>976</v>
      </c>
      <c r="D6" s="290" t="s">
        <v>1023</v>
      </c>
    </row>
    <row r="7" spans="1:4" ht="12.75">
      <c r="A7" s="291" t="s">
        <v>977</v>
      </c>
      <c r="B7" s="292">
        <v>7800787</v>
      </c>
      <c r="C7" s="292"/>
      <c r="D7" s="292">
        <v>11493302</v>
      </c>
    </row>
    <row r="8" spans="1:4" ht="25.5">
      <c r="A8" s="291" t="s">
        <v>978</v>
      </c>
      <c r="B8" s="292">
        <v>5440156</v>
      </c>
      <c r="C8" s="292"/>
      <c r="D8" s="292">
        <v>6580170</v>
      </c>
    </row>
    <row r="9" spans="1:4" ht="12.75">
      <c r="A9" s="291" t="s">
        <v>979</v>
      </c>
      <c r="B9" s="292">
        <v>5039311</v>
      </c>
      <c r="C9" s="292"/>
      <c r="D9" s="292">
        <v>4993033</v>
      </c>
    </row>
    <row r="10" spans="1:4" ht="25.5">
      <c r="A10" s="293" t="s">
        <v>980</v>
      </c>
      <c r="B10" s="294">
        <f>SUM(B7:B9)</f>
        <v>18280254</v>
      </c>
      <c r="C10" s="294"/>
      <c r="D10" s="294">
        <f>SUM(D7:D9)</f>
        <v>23066505</v>
      </c>
    </row>
    <row r="11" spans="1:4" ht="12.75">
      <c r="A11" s="291" t="s">
        <v>981</v>
      </c>
      <c r="B11" s="292">
        <v>0</v>
      </c>
      <c r="C11" s="292"/>
      <c r="D11" s="292">
        <v>0</v>
      </c>
    </row>
    <row r="12" spans="1:4" ht="12.75">
      <c r="A12" s="291" t="s">
        <v>982</v>
      </c>
      <c r="B12" s="292">
        <v>0</v>
      </c>
      <c r="C12" s="292"/>
      <c r="D12" s="292">
        <v>0</v>
      </c>
    </row>
    <row r="13" spans="1:4" ht="12.75">
      <c r="A13" s="293" t="s">
        <v>983</v>
      </c>
      <c r="B13" s="294">
        <v>0</v>
      </c>
      <c r="C13" s="294"/>
      <c r="D13" s="294">
        <v>0</v>
      </c>
    </row>
    <row r="14" spans="1:4" ht="25.5">
      <c r="A14" s="291" t="s">
        <v>984</v>
      </c>
      <c r="B14" s="292">
        <v>32719629</v>
      </c>
      <c r="C14" s="292"/>
      <c r="D14" s="292">
        <v>30673897</v>
      </c>
    </row>
    <row r="15" spans="1:4" ht="12.75">
      <c r="A15" s="291" t="s">
        <v>985</v>
      </c>
      <c r="B15" s="292">
        <v>5498471</v>
      </c>
      <c r="C15" s="292"/>
      <c r="D15" s="292">
        <v>2475109</v>
      </c>
    </row>
    <row r="16" spans="1:4" ht="12.75">
      <c r="A16" s="291" t="s">
        <v>986</v>
      </c>
      <c r="B16" s="292">
        <v>17958607</v>
      </c>
      <c r="C16" s="292"/>
      <c r="D16" s="292">
        <v>8285229</v>
      </c>
    </row>
    <row r="17" spans="1:4" ht="12.75">
      <c r="A17" s="291" t="s">
        <v>987</v>
      </c>
      <c r="B17" s="292">
        <v>3602806</v>
      </c>
      <c r="C17" s="292"/>
      <c r="D17" s="292">
        <v>17018750</v>
      </c>
    </row>
    <row r="18" spans="1:4" ht="25.5">
      <c r="A18" s="293" t="s">
        <v>988</v>
      </c>
      <c r="B18" s="294">
        <f>SUM(B14:B17)</f>
        <v>59779513</v>
      </c>
      <c r="C18" s="294"/>
      <c r="D18" s="294">
        <f>SUM(D14:D17)</f>
        <v>58452985</v>
      </c>
    </row>
    <row r="19" spans="1:4" ht="12.75">
      <c r="A19" s="291" t="s">
        <v>989</v>
      </c>
      <c r="B19" s="292">
        <v>1226643</v>
      </c>
      <c r="C19" s="292"/>
      <c r="D19" s="292">
        <v>1428083</v>
      </c>
    </row>
    <row r="20" spans="1:4" ht="12.75">
      <c r="A20" s="291" t="s">
        <v>990</v>
      </c>
      <c r="B20" s="292">
        <v>17536046</v>
      </c>
      <c r="C20" s="292"/>
      <c r="D20" s="292">
        <v>18600748</v>
      </c>
    </row>
    <row r="21" spans="1:4" ht="12.75">
      <c r="A21" s="291" t="s">
        <v>991</v>
      </c>
      <c r="B21" s="292">
        <v>0</v>
      </c>
      <c r="C21" s="292"/>
      <c r="D21" s="292">
        <v>0</v>
      </c>
    </row>
    <row r="22" spans="1:4" ht="12.75">
      <c r="A22" s="291" t="s">
        <v>992</v>
      </c>
      <c r="B22" s="292">
        <v>1369297</v>
      </c>
      <c r="C22" s="292"/>
      <c r="D22" s="292">
        <v>1292693</v>
      </c>
    </row>
    <row r="23" spans="1:4" ht="12.75">
      <c r="A23" s="293" t="s">
        <v>993</v>
      </c>
      <c r="B23" s="294">
        <f>SUM(B19:B22)</f>
        <v>20131986</v>
      </c>
      <c r="C23" s="294"/>
      <c r="D23" s="294">
        <f>SUM(D19:D22)</f>
        <v>21321524</v>
      </c>
    </row>
    <row r="24" spans="1:4" ht="12.75">
      <c r="A24" s="291" t="s">
        <v>994</v>
      </c>
      <c r="B24" s="292">
        <v>8442008</v>
      </c>
      <c r="C24" s="292"/>
      <c r="D24" s="292">
        <v>7996294</v>
      </c>
    </row>
    <row r="25" spans="1:4" ht="12.75">
      <c r="A25" s="291" t="s">
        <v>995</v>
      </c>
      <c r="B25" s="292">
        <v>7710853</v>
      </c>
      <c r="C25" s="292"/>
      <c r="D25" s="292">
        <v>8701393</v>
      </c>
    </row>
    <row r="26" spans="1:4" ht="12.75">
      <c r="A26" s="291" t="s">
        <v>996</v>
      </c>
      <c r="B26" s="292">
        <v>2775518</v>
      </c>
      <c r="C26" s="292"/>
      <c r="D26" s="292">
        <v>2961330</v>
      </c>
    </row>
    <row r="27" spans="1:4" ht="12.75">
      <c r="A27" s="293" t="s">
        <v>997</v>
      </c>
      <c r="B27" s="294">
        <f>SUM(B24:B26)</f>
        <v>18928379</v>
      </c>
      <c r="C27" s="294"/>
      <c r="D27" s="294">
        <f>SUM(D24:D26)</f>
        <v>19659017</v>
      </c>
    </row>
    <row r="28" spans="1:4" ht="12.75">
      <c r="A28" s="293" t="s">
        <v>998</v>
      </c>
      <c r="B28" s="294">
        <v>18109560</v>
      </c>
      <c r="C28" s="294"/>
      <c r="D28" s="294">
        <v>17782014</v>
      </c>
    </row>
    <row r="29" spans="1:4" ht="12.75">
      <c r="A29" s="293" t="s">
        <v>999</v>
      </c>
      <c r="B29" s="294">
        <v>21860561</v>
      </c>
      <c r="C29" s="294"/>
      <c r="D29" s="294">
        <v>29320930</v>
      </c>
    </row>
    <row r="30" spans="1:4" ht="25.5">
      <c r="A30" s="293" t="s">
        <v>1000</v>
      </c>
      <c r="B30" s="294">
        <f>B10+B18+B13-B23-B27-B28-B29</f>
        <v>-970719</v>
      </c>
      <c r="C30" s="294"/>
      <c r="D30" s="294">
        <f>D10+D18+D13-D23-D27-D28-D29</f>
        <v>-6563995</v>
      </c>
    </row>
    <row r="31" spans="1:4" ht="12.75">
      <c r="A31" s="291" t="s">
        <v>1001</v>
      </c>
      <c r="B31" s="292">
        <v>0</v>
      </c>
      <c r="C31" s="292"/>
      <c r="D31" s="292"/>
    </row>
    <row r="32" spans="1:4" ht="25.5">
      <c r="A32" s="291" t="s">
        <v>1002</v>
      </c>
      <c r="B32" s="292">
        <v>0</v>
      </c>
      <c r="C32" s="292"/>
      <c r="D32" s="292">
        <v>0</v>
      </c>
    </row>
    <row r="33" spans="1:4" ht="25.5">
      <c r="A33" s="291" t="s">
        <v>1003</v>
      </c>
      <c r="B33" s="292">
        <v>0</v>
      </c>
      <c r="C33" s="292"/>
      <c r="D33" s="292">
        <v>0</v>
      </c>
    </row>
    <row r="34" spans="1:4" ht="12.75">
      <c r="A34" s="291" t="s">
        <v>1004</v>
      </c>
      <c r="B34" s="292">
        <v>1752490</v>
      </c>
      <c r="C34" s="292"/>
      <c r="D34" s="292">
        <v>21</v>
      </c>
    </row>
    <row r="35" spans="1:4" ht="12.75">
      <c r="A35" s="291" t="s">
        <v>1005</v>
      </c>
      <c r="B35" s="292">
        <v>0</v>
      </c>
      <c r="C35" s="292"/>
      <c r="D35" s="292">
        <v>0</v>
      </c>
    </row>
    <row r="36" spans="1:4" ht="25.5">
      <c r="A36" s="291" t="s">
        <v>1006</v>
      </c>
      <c r="B36" s="292">
        <v>0</v>
      </c>
      <c r="C36" s="292"/>
      <c r="D36" s="292">
        <v>0</v>
      </c>
    </row>
    <row r="37" spans="1:4" ht="25.5">
      <c r="A37" s="291" t="s">
        <v>1007</v>
      </c>
      <c r="B37" s="292">
        <v>0</v>
      </c>
      <c r="C37" s="292"/>
      <c r="D37" s="292">
        <v>0</v>
      </c>
    </row>
    <row r="38" spans="1:4" ht="25.5">
      <c r="A38" s="293" t="s">
        <v>1008</v>
      </c>
      <c r="B38" s="294">
        <f>B33+B32+B31+B34+B35</f>
        <v>1752490</v>
      </c>
      <c r="C38" s="294"/>
      <c r="D38" s="294">
        <f>D33+D32+D31+D34+D35</f>
        <v>21</v>
      </c>
    </row>
    <row r="39" spans="1:4" ht="12.75">
      <c r="A39" s="291" t="s">
        <v>1009</v>
      </c>
      <c r="B39" s="292">
        <v>0</v>
      </c>
      <c r="C39" s="292"/>
      <c r="D39" s="292">
        <v>0</v>
      </c>
    </row>
    <row r="40" spans="1:4" ht="25.5">
      <c r="A40" s="291" t="s">
        <v>1010</v>
      </c>
      <c r="B40" s="292">
        <v>0</v>
      </c>
      <c r="C40" s="292"/>
      <c r="D40" s="292">
        <v>0</v>
      </c>
    </row>
    <row r="41" spans="1:4" ht="12.75">
      <c r="A41" s="291" t="s">
        <v>1011</v>
      </c>
      <c r="B41" s="292">
        <v>0</v>
      </c>
      <c r="C41" s="292"/>
      <c r="D41" s="292">
        <v>0</v>
      </c>
    </row>
    <row r="42" spans="1:4" ht="12.75">
      <c r="A42" s="291" t="s">
        <v>1012</v>
      </c>
      <c r="B42" s="292">
        <v>0</v>
      </c>
      <c r="C42" s="292"/>
      <c r="D42" s="292">
        <v>0</v>
      </c>
    </row>
    <row r="43" spans="1:4" ht="12.75">
      <c r="A43" s="291" t="s">
        <v>1013</v>
      </c>
      <c r="B43" s="292">
        <v>0</v>
      </c>
      <c r="C43" s="292"/>
      <c r="D43" s="292">
        <v>0</v>
      </c>
    </row>
    <row r="44" spans="1:4" ht="12.75">
      <c r="A44" s="291" t="s">
        <v>1014</v>
      </c>
      <c r="B44" s="292">
        <v>0</v>
      </c>
      <c r="C44" s="292"/>
      <c r="D44" s="292">
        <v>0</v>
      </c>
    </row>
    <row r="45" spans="1:4" ht="12.75">
      <c r="A45" s="291" t="s">
        <v>1015</v>
      </c>
      <c r="B45" s="292">
        <f>SUM(B43:B44)</f>
        <v>0</v>
      </c>
      <c r="C45" s="292"/>
      <c r="D45" s="292">
        <f>SUM(D43:D44)</f>
        <v>0</v>
      </c>
    </row>
    <row r="46" spans="1:4" ht="25.5">
      <c r="A46" s="291" t="s">
        <v>1016</v>
      </c>
      <c r="B46" s="292">
        <v>0</v>
      </c>
      <c r="C46" s="292"/>
      <c r="D46" s="292">
        <v>0</v>
      </c>
    </row>
    <row r="47" spans="1:4" ht="25.5">
      <c r="A47" s="291" t="s">
        <v>1017</v>
      </c>
      <c r="B47" s="292">
        <v>0</v>
      </c>
      <c r="C47" s="292"/>
      <c r="D47" s="292">
        <v>0</v>
      </c>
    </row>
    <row r="48" spans="1:4" s="295" customFormat="1" ht="12.75">
      <c r="A48" s="293" t="s">
        <v>1018</v>
      </c>
      <c r="B48" s="294">
        <f>B39+B40+B41+B42+B45</f>
        <v>0</v>
      </c>
      <c r="C48" s="294"/>
      <c r="D48" s="294">
        <f>D39+D40+D41+D42+D45</f>
        <v>0</v>
      </c>
    </row>
    <row r="49" spans="1:4" ht="12.75">
      <c r="A49" s="293" t="s">
        <v>1019</v>
      </c>
      <c r="B49" s="294">
        <f>B38-B48</f>
        <v>1752490</v>
      </c>
      <c r="C49" s="294"/>
      <c r="D49" s="294">
        <f>D38-D48</f>
        <v>21</v>
      </c>
    </row>
    <row r="50" spans="1:4" ht="12.75">
      <c r="A50" s="293" t="s">
        <v>1020</v>
      </c>
      <c r="B50" s="294">
        <f>B30+B49</f>
        <v>781771</v>
      </c>
      <c r="C50" s="294"/>
      <c r="D50" s="294">
        <f>D30+D49</f>
        <v>-6563974</v>
      </c>
    </row>
    <row r="51" spans="1:4" ht="12.75">
      <c r="A51" s="288"/>
      <c r="B51" s="288"/>
      <c r="C51" s="288"/>
      <c r="D51" s="288"/>
    </row>
  </sheetData>
  <sheetProtection/>
  <mergeCells count="3">
    <mergeCell ref="A2:D2"/>
    <mergeCell ref="A3:D3"/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80" r:id="rId1"/>
  <headerFooter>
    <oddHeader>&amp;C19. melléklet a ../2020. (..)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72"/>
  <sheetViews>
    <sheetView view="pageLayout" workbookViewId="0" topLeftCell="A1">
      <selection activeCell="C29" sqref="C29"/>
    </sheetView>
  </sheetViews>
  <sheetFormatPr defaultColWidth="9.140625" defaultRowHeight="15"/>
  <cols>
    <col min="1" max="1" width="65.00390625" style="285" bestFit="1" customWidth="1"/>
    <col min="2" max="2" width="14.28125" style="285" customWidth="1"/>
    <col min="3" max="3" width="13.28125" style="285" bestFit="1" customWidth="1"/>
    <col min="4" max="4" width="13.421875" style="285" bestFit="1" customWidth="1"/>
    <col min="5" max="5" width="13.28125" style="285" bestFit="1" customWidth="1"/>
    <col min="6" max="6" width="14.7109375" style="285" customWidth="1"/>
    <col min="7" max="16384" width="9.140625" style="285" customWidth="1"/>
  </cols>
  <sheetData>
    <row r="1" spans="1:6" ht="27.75" customHeight="1">
      <c r="A1" s="365" t="s">
        <v>1034</v>
      </c>
      <c r="B1" s="366"/>
      <c r="C1" s="366"/>
      <c r="D1" s="366"/>
      <c r="E1" s="367"/>
      <c r="F1" s="367"/>
    </row>
    <row r="2" spans="1:6" ht="23.25" customHeight="1">
      <c r="A2" s="364" t="s">
        <v>1035</v>
      </c>
      <c r="B2" s="364"/>
      <c r="C2" s="364"/>
      <c r="D2" s="364"/>
      <c r="E2" s="368"/>
      <c r="F2" s="368"/>
    </row>
    <row r="5" spans="1:7" ht="25.5">
      <c r="A5" s="289" t="s">
        <v>819</v>
      </c>
      <c r="B5" s="289" t="s">
        <v>1024</v>
      </c>
      <c r="C5" s="296" t="s">
        <v>57</v>
      </c>
      <c r="D5" s="296" t="s">
        <v>57</v>
      </c>
      <c r="E5" s="296" t="s">
        <v>57</v>
      </c>
      <c r="F5" s="296" t="s">
        <v>76</v>
      </c>
      <c r="G5" s="288"/>
    </row>
    <row r="6" spans="1:7" ht="12.75">
      <c r="A6" s="291" t="s">
        <v>1025</v>
      </c>
      <c r="B6" s="292">
        <v>84579314</v>
      </c>
      <c r="C6" s="297"/>
      <c r="D6" s="297"/>
      <c r="E6" s="297"/>
      <c r="F6" s="298">
        <f>B6+C6+D6+E6</f>
        <v>84579314</v>
      </c>
      <c r="G6" s="288"/>
    </row>
    <row r="7" spans="1:7" ht="12.75">
      <c r="A7" s="291" t="s">
        <v>1026</v>
      </c>
      <c r="B7" s="292">
        <v>98120377</v>
      </c>
      <c r="C7" s="297"/>
      <c r="D7" s="297"/>
      <c r="E7" s="297"/>
      <c r="F7" s="298">
        <f aca="true" t="shared" si="0" ref="F7:F14">B7+C7+D7+E7</f>
        <v>98120377</v>
      </c>
      <c r="G7" s="288"/>
    </row>
    <row r="8" spans="1:7" ht="12.75">
      <c r="A8" s="293" t="s">
        <v>1027</v>
      </c>
      <c r="B8" s="294">
        <f>B6-B7</f>
        <v>-13541063</v>
      </c>
      <c r="C8" s="294">
        <f>C6-C7</f>
        <v>0</v>
      </c>
      <c r="D8" s="294">
        <f>D6-D7</f>
        <v>0</v>
      </c>
      <c r="E8" s="294">
        <f>E6-E7</f>
        <v>0</v>
      </c>
      <c r="F8" s="299">
        <f t="shared" si="0"/>
        <v>-13541063</v>
      </c>
      <c r="G8" s="288"/>
    </row>
    <row r="9" spans="1:7" ht="12.75">
      <c r="A9" s="291" t="s">
        <v>1028</v>
      </c>
      <c r="B9" s="292">
        <v>84839224</v>
      </c>
      <c r="C9" s="297"/>
      <c r="D9" s="297"/>
      <c r="E9" s="297"/>
      <c r="F9" s="298">
        <f t="shared" si="0"/>
        <v>84839224</v>
      </c>
      <c r="G9" s="288"/>
    </row>
    <row r="10" spans="1:7" ht="12.75">
      <c r="A10" s="291" t="s">
        <v>1029</v>
      </c>
      <c r="B10" s="292">
        <v>1058146</v>
      </c>
      <c r="C10" s="297"/>
      <c r="D10" s="297"/>
      <c r="E10" s="297"/>
      <c r="F10" s="298">
        <f t="shared" si="0"/>
        <v>1058146</v>
      </c>
      <c r="G10" s="288"/>
    </row>
    <row r="11" spans="1:7" ht="12.75">
      <c r="A11" s="293" t="s">
        <v>1030</v>
      </c>
      <c r="B11" s="294">
        <f>B9-B10</f>
        <v>83781078</v>
      </c>
      <c r="C11" s="294">
        <f>C9-C10</f>
        <v>0</v>
      </c>
      <c r="D11" s="294">
        <f>D9-D10</f>
        <v>0</v>
      </c>
      <c r="E11" s="294">
        <f>E9-E10</f>
        <v>0</v>
      </c>
      <c r="F11" s="299">
        <f t="shared" si="0"/>
        <v>83781078</v>
      </c>
      <c r="G11" s="288"/>
    </row>
    <row r="12" spans="1:7" ht="12.75">
      <c r="A12" s="300" t="s">
        <v>1031</v>
      </c>
      <c r="B12" s="301">
        <f>B8+B11</f>
        <v>70240015</v>
      </c>
      <c r="C12" s="301">
        <f>C8+C11</f>
        <v>0</v>
      </c>
      <c r="D12" s="301">
        <f>D8+D11</f>
        <v>0</v>
      </c>
      <c r="E12" s="301">
        <f>E8+E11</f>
        <v>0</v>
      </c>
      <c r="F12" s="299">
        <f t="shared" si="0"/>
        <v>70240015</v>
      </c>
      <c r="G12" s="288"/>
    </row>
    <row r="13" spans="1:7" ht="12.75">
      <c r="A13" s="293" t="s">
        <v>1032</v>
      </c>
      <c r="B13" s="294">
        <f>B12</f>
        <v>70240015</v>
      </c>
      <c r="C13" s="294">
        <v>0</v>
      </c>
      <c r="D13" s="294">
        <v>0</v>
      </c>
      <c r="E13" s="294">
        <v>0</v>
      </c>
      <c r="F13" s="299">
        <f t="shared" si="0"/>
        <v>70240015</v>
      </c>
      <c r="G13" s="288"/>
    </row>
    <row r="14" spans="1:7" ht="12.75">
      <c r="A14" s="300" t="s">
        <v>1033</v>
      </c>
      <c r="B14" s="301">
        <f>B13</f>
        <v>70240015</v>
      </c>
      <c r="C14" s="302"/>
      <c r="D14" s="302"/>
      <c r="E14" s="302"/>
      <c r="F14" s="299">
        <f t="shared" si="0"/>
        <v>70240015</v>
      </c>
      <c r="G14" s="288"/>
    </row>
    <row r="15" spans="1:7" ht="12.75">
      <c r="A15" s="303"/>
      <c r="B15" s="304"/>
      <c r="C15" s="305"/>
      <c r="D15" s="305"/>
      <c r="E15" s="305"/>
      <c r="F15" s="305"/>
      <c r="G15" s="288"/>
    </row>
    <row r="16" spans="1:7" ht="12.75">
      <c r="A16" s="303"/>
      <c r="B16" s="304"/>
      <c r="C16" s="305"/>
      <c r="D16" s="305"/>
      <c r="E16" s="305"/>
      <c r="F16" s="305"/>
      <c r="G16" s="288"/>
    </row>
    <row r="17" spans="1:7" ht="27" customHeight="1">
      <c r="A17" s="300"/>
      <c r="B17" s="302"/>
      <c r="C17" s="302"/>
      <c r="D17" s="302"/>
      <c r="E17" s="302"/>
      <c r="F17" s="302"/>
      <c r="G17" s="288"/>
    </row>
    <row r="18" spans="1:7" ht="12.75">
      <c r="A18" s="288"/>
      <c r="B18" s="288"/>
      <c r="C18" s="288"/>
      <c r="D18" s="288"/>
      <c r="E18" s="288"/>
      <c r="F18" s="288"/>
      <c r="G18" s="288"/>
    </row>
    <row r="19" spans="1:7" ht="12.75">
      <c r="A19" s="288"/>
      <c r="B19" s="288"/>
      <c r="C19" s="288"/>
      <c r="D19" s="288"/>
      <c r="E19" s="288"/>
      <c r="F19" s="288"/>
      <c r="G19" s="288"/>
    </row>
    <row r="20" spans="1:7" ht="12.75">
      <c r="A20" s="288"/>
      <c r="B20" s="288"/>
      <c r="C20" s="288"/>
      <c r="D20" s="288"/>
      <c r="E20" s="288"/>
      <c r="F20" s="288"/>
      <c r="G20" s="288"/>
    </row>
    <row r="21" spans="1:7" ht="12.75">
      <c r="A21" s="288"/>
      <c r="B21" s="288"/>
      <c r="C21" s="288"/>
      <c r="D21" s="288"/>
      <c r="E21" s="288"/>
      <c r="F21" s="288"/>
      <c r="G21" s="288"/>
    </row>
    <row r="22" spans="1:7" ht="12.75">
      <c r="A22" s="288"/>
      <c r="B22" s="288"/>
      <c r="C22" s="288"/>
      <c r="D22" s="288"/>
      <c r="E22" s="288"/>
      <c r="F22" s="288"/>
      <c r="G22" s="288"/>
    </row>
    <row r="23" spans="1:7" ht="12.75">
      <c r="A23" s="288"/>
      <c r="B23" s="288"/>
      <c r="C23" s="288"/>
      <c r="D23" s="288"/>
      <c r="E23" s="288"/>
      <c r="F23" s="288"/>
      <c r="G23" s="288"/>
    </row>
    <row r="24" spans="1:7" ht="12.75">
      <c r="A24" s="288"/>
      <c r="B24" s="288"/>
      <c r="C24" s="288"/>
      <c r="D24" s="288"/>
      <c r="E24" s="288"/>
      <c r="F24" s="288"/>
      <c r="G24" s="288"/>
    </row>
    <row r="25" spans="1:7" ht="12.75">
      <c r="A25" s="288"/>
      <c r="B25" s="288"/>
      <c r="C25" s="288"/>
      <c r="D25" s="288"/>
      <c r="E25" s="288"/>
      <c r="F25" s="288"/>
      <c r="G25" s="288"/>
    </row>
    <row r="26" spans="1:7" ht="12.75">
      <c r="A26" s="288"/>
      <c r="B26" s="288"/>
      <c r="C26" s="288"/>
      <c r="D26" s="288"/>
      <c r="E26" s="288"/>
      <c r="F26" s="288"/>
      <c r="G26" s="288"/>
    </row>
    <row r="27" spans="1:7" ht="12.75">
      <c r="A27" s="288"/>
      <c r="B27" s="288"/>
      <c r="C27" s="288"/>
      <c r="D27" s="288"/>
      <c r="E27" s="288"/>
      <c r="F27" s="288"/>
      <c r="G27" s="288"/>
    </row>
    <row r="28" spans="1:7" ht="12.75">
      <c r="A28" s="288"/>
      <c r="B28" s="288"/>
      <c r="C28" s="288"/>
      <c r="D28" s="288"/>
      <c r="E28" s="288"/>
      <c r="F28" s="288"/>
      <c r="G28" s="288"/>
    </row>
    <row r="29" spans="1:7" ht="12.75">
      <c r="A29" s="288"/>
      <c r="B29" s="288"/>
      <c r="C29" s="288"/>
      <c r="D29" s="288"/>
      <c r="E29" s="288"/>
      <c r="F29" s="288"/>
      <c r="G29" s="288"/>
    </row>
    <row r="30" spans="1:7" ht="12.75">
      <c r="A30" s="288"/>
      <c r="B30" s="288"/>
      <c r="C30" s="288"/>
      <c r="D30" s="288"/>
      <c r="E30" s="288"/>
      <c r="F30" s="288"/>
      <c r="G30" s="288"/>
    </row>
    <row r="31" spans="1:7" ht="12.75">
      <c r="A31" s="288"/>
      <c r="B31" s="288"/>
      <c r="C31" s="288"/>
      <c r="D31" s="288"/>
      <c r="E31" s="288"/>
      <c r="F31" s="288"/>
      <c r="G31" s="288"/>
    </row>
    <row r="32" spans="1:7" ht="12.75">
      <c r="A32" s="288"/>
      <c r="B32" s="288"/>
      <c r="C32" s="288"/>
      <c r="D32" s="288"/>
      <c r="E32" s="288"/>
      <c r="F32" s="288"/>
      <c r="G32" s="288"/>
    </row>
    <row r="33" spans="1:7" ht="12.75">
      <c r="A33" s="288"/>
      <c r="B33" s="288"/>
      <c r="C33" s="288"/>
      <c r="D33" s="288"/>
      <c r="E33" s="288"/>
      <c r="F33" s="288"/>
      <c r="G33" s="288"/>
    </row>
    <row r="34" spans="1:7" ht="12.75">
      <c r="A34" s="288"/>
      <c r="B34" s="288"/>
      <c r="C34" s="288"/>
      <c r="D34" s="288"/>
      <c r="E34" s="288"/>
      <c r="F34" s="288"/>
      <c r="G34" s="288"/>
    </row>
    <row r="35" spans="1:7" ht="12.75">
      <c r="A35" s="288"/>
      <c r="B35" s="288"/>
      <c r="C35" s="288"/>
      <c r="D35" s="288"/>
      <c r="E35" s="288"/>
      <c r="F35" s="288"/>
      <c r="G35" s="288"/>
    </row>
    <row r="36" spans="1:7" ht="12.75">
      <c r="A36" s="288"/>
      <c r="B36" s="288"/>
      <c r="C36" s="288"/>
      <c r="D36" s="288"/>
      <c r="E36" s="288"/>
      <c r="F36" s="288"/>
      <c r="G36" s="288"/>
    </row>
    <row r="37" spans="1:7" ht="12.75">
      <c r="A37" s="288"/>
      <c r="B37" s="288"/>
      <c r="C37" s="288"/>
      <c r="D37" s="288"/>
      <c r="E37" s="288"/>
      <c r="F37" s="288"/>
      <c r="G37" s="288"/>
    </row>
    <row r="38" spans="1:7" ht="12.75">
      <c r="A38" s="288"/>
      <c r="B38" s="288"/>
      <c r="C38" s="288"/>
      <c r="D38" s="288"/>
      <c r="E38" s="288"/>
      <c r="F38" s="288"/>
      <c r="G38" s="288"/>
    </row>
    <row r="39" spans="1:7" ht="12.75">
      <c r="A39" s="288"/>
      <c r="B39" s="288"/>
      <c r="C39" s="288"/>
      <c r="D39" s="288"/>
      <c r="E39" s="288"/>
      <c r="F39" s="288"/>
      <c r="G39" s="288"/>
    </row>
    <row r="40" spans="1:7" ht="12.75">
      <c r="A40" s="288"/>
      <c r="B40" s="288"/>
      <c r="C40" s="288"/>
      <c r="D40" s="288"/>
      <c r="E40" s="288"/>
      <c r="F40" s="288"/>
      <c r="G40" s="288"/>
    </row>
    <row r="41" spans="1:7" ht="12.75">
      <c r="A41" s="288"/>
      <c r="B41" s="288"/>
      <c r="C41" s="288"/>
      <c r="D41" s="288"/>
      <c r="E41" s="288"/>
      <c r="F41" s="288"/>
      <c r="G41" s="288"/>
    </row>
    <row r="42" spans="1:7" ht="12.75">
      <c r="A42" s="288"/>
      <c r="B42" s="288"/>
      <c r="C42" s="288"/>
      <c r="D42" s="288"/>
      <c r="E42" s="288"/>
      <c r="F42" s="288"/>
      <c r="G42" s="288"/>
    </row>
    <row r="43" spans="1:7" ht="12.75">
      <c r="A43" s="288"/>
      <c r="B43" s="288"/>
      <c r="C43" s="288"/>
      <c r="D43" s="288"/>
      <c r="E43" s="288"/>
      <c r="F43" s="288"/>
      <c r="G43" s="288"/>
    </row>
    <row r="44" spans="1:7" ht="12.75">
      <c r="A44" s="288"/>
      <c r="B44" s="288"/>
      <c r="C44" s="288"/>
      <c r="D44" s="288"/>
      <c r="E44" s="288"/>
      <c r="F44" s="288"/>
      <c r="G44" s="288"/>
    </row>
    <row r="45" spans="1:7" ht="12.75">
      <c r="A45" s="288"/>
      <c r="B45" s="288"/>
      <c r="C45" s="288"/>
      <c r="D45" s="288"/>
      <c r="E45" s="288"/>
      <c r="F45" s="288"/>
      <c r="G45" s="288"/>
    </row>
    <row r="46" spans="1:7" ht="12.75">
      <c r="A46" s="288"/>
      <c r="B46" s="288"/>
      <c r="C46" s="288"/>
      <c r="D46" s="288"/>
      <c r="E46" s="288"/>
      <c r="F46" s="288"/>
      <c r="G46" s="288"/>
    </row>
    <row r="47" spans="1:7" ht="12.75">
      <c r="A47" s="288"/>
      <c r="B47" s="288"/>
      <c r="C47" s="288"/>
      <c r="D47" s="288"/>
      <c r="E47" s="288"/>
      <c r="F47" s="288"/>
      <c r="G47" s="288"/>
    </row>
    <row r="48" spans="1:7" ht="12.75">
      <c r="A48" s="288"/>
      <c r="B48" s="288"/>
      <c r="C48" s="288"/>
      <c r="D48" s="288"/>
      <c r="E48" s="288"/>
      <c r="F48" s="288"/>
      <c r="G48" s="288"/>
    </row>
    <row r="49" spans="1:7" ht="12.75">
      <c r="A49" s="288"/>
      <c r="B49" s="288"/>
      <c r="C49" s="288"/>
      <c r="D49" s="288"/>
      <c r="E49" s="288"/>
      <c r="F49" s="288"/>
      <c r="G49" s="288"/>
    </row>
    <row r="50" spans="1:7" ht="12.75">
      <c r="A50" s="288"/>
      <c r="B50" s="288"/>
      <c r="C50" s="288"/>
      <c r="D50" s="288"/>
      <c r="E50" s="288"/>
      <c r="F50" s="288"/>
      <c r="G50" s="288"/>
    </row>
    <row r="51" spans="1:7" ht="12.75">
      <c r="A51" s="288"/>
      <c r="B51" s="288"/>
      <c r="C51" s="288"/>
      <c r="D51" s="288"/>
      <c r="E51" s="288"/>
      <c r="F51" s="288"/>
      <c r="G51" s="288"/>
    </row>
    <row r="52" spans="1:7" ht="12.75">
      <c r="A52" s="288"/>
      <c r="B52" s="288"/>
      <c r="C52" s="288"/>
      <c r="D52" s="288"/>
      <c r="E52" s="288"/>
      <c r="F52" s="288"/>
      <c r="G52" s="288"/>
    </row>
    <row r="53" spans="1:7" ht="12.75">
      <c r="A53" s="288"/>
      <c r="B53" s="288"/>
      <c r="C53" s="288"/>
      <c r="D53" s="288"/>
      <c r="E53" s="288"/>
      <c r="F53" s="288"/>
      <c r="G53" s="288"/>
    </row>
    <row r="54" spans="1:7" ht="12.75">
      <c r="A54" s="288"/>
      <c r="B54" s="288"/>
      <c r="C54" s="288"/>
      <c r="D54" s="288"/>
      <c r="E54" s="288"/>
      <c r="F54" s="288"/>
      <c r="G54" s="288"/>
    </row>
    <row r="55" spans="1:7" ht="12.75">
      <c r="A55" s="288"/>
      <c r="B55" s="288"/>
      <c r="C55" s="288"/>
      <c r="D55" s="288"/>
      <c r="E55" s="288"/>
      <c r="F55" s="288"/>
      <c r="G55" s="288"/>
    </row>
    <row r="56" spans="1:7" ht="12.75">
      <c r="A56" s="288"/>
      <c r="B56" s="288"/>
      <c r="C56" s="288"/>
      <c r="D56" s="288"/>
      <c r="E56" s="288"/>
      <c r="F56" s="288"/>
      <c r="G56" s="288"/>
    </row>
    <row r="57" spans="1:7" ht="12.75">
      <c r="A57" s="288"/>
      <c r="B57" s="288"/>
      <c r="C57" s="288"/>
      <c r="D57" s="288"/>
      <c r="E57" s="288"/>
      <c r="F57" s="288"/>
      <c r="G57" s="288"/>
    </row>
    <row r="58" spans="1:7" ht="12.75">
      <c r="A58" s="288"/>
      <c r="B58" s="288"/>
      <c r="C58" s="288"/>
      <c r="D58" s="288"/>
      <c r="E58" s="288"/>
      <c r="F58" s="288"/>
      <c r="G58" s="288"/>
    </row>
    <row r="59" spans="1:7" ht="12.75">
      <c r="A59" s="288"/>
      <c r="B59" s="288"/>
      <c r="C59" s="288"/>
      <c r="D59" s="288"/>
      <c r="E59" s="288"/>
      <c r="F59" s="288"/>
      <c r="G59" s="288"/>
    </row>
    <row r="60" spans="1:7" ht="12.75">
      <c r="A60" s="288"/>
      <c r="B60" s="288"/>
      <c r="C60" s="288"/>
      <c r="D60" s="288"/>
      <c r="E60" s="288"/>
      <c r="F60" s="288"/>
      <c r="G60" s="288"/>
    </row>
    <row r="61" spans="1:7" ht="12.75">
      <c r="A61" s="288"/>
      <c r="B61" s="288"/>
      <c r="C61" s="288"/>
      <c r="D61" s="288"/>
      <c r="E61" s="288"/>
      <c r="F61" s="288"/>
      <c r="G61" s="288"/>
    </row>
    <row r="62" spans="1:7" ht="12.75">
      <c r="A62" s="288"/>
      <c r="B62" s="288"/>
      <c r="C62" s="288"/>
      <c r="D62" s="288"/>
      <c r="E62" s="288"/>
      <c r="F62" s="288"/>
      <c r="G62" s="288"/>
    </row>
    <row r="63" spans="1:7" ht="12.75">
      <c r="A63" s="288"/>
      <c r="B63" s="288"/>
      <c r="C63" s="288"/>
      <c r="D63" s="288"/>
      <c r="E63" s="288"/>
      <c r="F63" s="288"/>
      <c r="G63" s="288"/>
    </row>
    <row r="64" spans="1:7" ht="12.75">
      <c r="A64" s="288"/>
      <c r="B64" s="288"/>
      <c r="C64" s="288"/>
      <c r="D64" s="288"/>
      <c r="E64" s="288"/>
      <c r="F64" s="288"/>
      <c r="G64" s="288"/>
    </row>
    <row r="65" spans="1:7" ht="12.75">
      <c r="A65" s="288"/>
      <c r="B65" s="288"/>
      <c r="C65" s="288"/>
      <c r="D65" s="288"/>
      <c r="E65" s="288"/>
      <c r="F65" s="288"/>
      <c r="G65" s="288"/>
    </row>
    <row r="66" spans="1:7" ht="12.75">
      <c r="A66" s="288"/>
      <c r="B66" s="288"/>
      <c r="C66" s="288"/>
      <c r="D66" s="288"/>
      <c r="E66" s="288"/>
      <c r="F66" s="288"/>
      <c r="G66" s="288"/>
    </row>
    <row r="67" spans="1:7" ht="12.75">
      <c r="A67" s="288"/>
      <c r="B67" s="288"/>
      <c r="C67" s="288"/>
      <c r="D67" s="288"/>
      <c r="E67" s="288"/>
      <c r="F67" s="288"/>
      <c r="G67" s="288"/>
    </row>
    <row r="68" spans="1:7" ht="12.75">
      <c r="A68" s="288"/>
      <c r="B68" s="288"/>
      <c r="C68" s="288"/>
      <c r="D68" s="288"/>
      <c r="E68" s="288"/>
      <c r="F68" s="288"/>
      <c r="G68" s="288"/>
    </row>
    <row r="69" spans="1:7" ht="12.75">
      <c r="A69" s="288"/>
      <c r="B69" s="288"/>
      <c r="C69" s="288"/>
      <c r="D69" s="288"/>
      <c r="E69" s="288"/>
      <c r="F69" s="288"/>
      <c r="G69" s="288"/>
    </row>
    <row r="70" spans="1:7" ht="12.75">
      <c r="A70" s="288"/>
      <c r="B70" s="288"/>
      <c r="C70" s="288"/>
      <c r="D70" s="288"/>
      <c r="E70" s="288"/>
      <c r="F70" s="288"/>
      <c r="G70" s="288"/>
    </row>
    <row r="71" spans="1:7" ht="12.75">
      <c r="A71" s="288"/>
      <c r="B71" s="288"/>
      <c r="C71" s="288"/>
      <c r="D71" s="288"/>
      <c r="E71" s="288"/>
      <c r="F71" s="288"/>
      <c r="G71" s="288"/>
    </row>
    <row r="72" spans="1:7" ht="12.75">
      <c r="A72" s="288"/>
      <c r="B72" s="288"/>
      <c r="C72" s="288"/>
      <c r="D72" s="288"/>
      <c r="E72" s="288"/>
      <c r="F72" s="288"/>
      <c r="G72" s="288"/>
    </row>
  </sheetData>
  <sheetProtection/>
  <mergeCells count="2">
    <mergeCell ref="A1:F1"/>
    <mergeCell ref="A2:F2"/>
  </mergeCells>
  <printOptions/>
  <pageMargins left="0.7" right="0.7" top="0.75" bottom="0.75" header="0.3" footer="0.3"/>
  <pageSetup fitToHeight="1" fitToWidth="1" horizontalDpi="600" verticalDpi="600" orientation="landscape" paperSize="9" scale="97" r:id="rId1"/>
  <headerFooter>
    <oddHeader>&amp;C20. melléklet a ../2020. (..)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63"/>
  <sheetViews>
    <sheetView view="pageLayout" workbookViewId="0" topLeftCell="A1">
      <selection activeCell="F262" sqref="F262"/>
    </sheetView>
  </sheetViews>
  <sheetFormatPr defaultColWidth="9.140625" defaultRowHeight="15"/>
  <cols>
    <col min="1" max="1" width="9.140625" style="306" customWidth="1"/>
    <col min="2" max="2" width="8.00390625" style="306" customWidth="1"/>
    <col min="3" max="3" width="79.00390625" style="306" bestFit="1" customWidth="1"/>
    <col min="4" max="5" width="27.28125" style="307" customWidth="1"/>
    <col min="6" max="6" width="13.28125" style="306" bestFit="1" customWidth="1"/>
    <col min="7" max="7" width="14.7109375" style="306" customWidth="1"/>
    <col min="8" max="16384" width="9.140625" style="306" customWidth="1"/>
  </cols>
  <sheetData>
    <row r="1" spans="2:7" ht="27.75" customHeight="1">
      <c r="B1" s="369" t="s">
        <v>1034</v>
      </c>
      <c r="C1" s="370"/>
      <c r="D1" s="370"/>
      <c r="E1" s="370"/>
      <c r="F1" s="371"/>
      <c r="G1" s="371"/>
    </row>
    <row r="2" spans="2:7" ht="23.25" customHeight="1">
      <c r="B2" s="364" t="s">
        <v>1509</v>
      </c>
      <c r="C2" s="364"/>
      <c r="D2" s="364"/>
      <c r="E2" s="364"/>
      <c r="F2" s="372"/>
      <c r="G2" s="372"/>
    </row>
    <row r="5" spans="1:8" ht="12.75">
      <c r="A5" s="308"/>
      <c r="B5" s="309"/>
      <c r="C5" s="310"/>
      <c r="D5" s="311" t="s">
        <v>1036</v>
      </c>
      <c r="E5" s="311" t="s">
        <v>1037</v>
      </c>
      <c r="F5" s="312"/>
      <c r="G5" s="312"/>
      <c r="H5" s="312"/>
    </row>
    <row r="6" spans="1:8" ht="12.75">
      <c r="A6" s="308">
        <v>1</v>
      </c>
      <c r="B6" s="309" t="s">
        <v>1038</v>
      </c>
      <c r="C6" s="310" t="s">
        <v>1039</v>
      </c>
      <c r="D6" s="311"/>
      <c r="E6" s="311"/>
      <c r="F6" s="312"/>
      <c r="G6" s="312"/>
      <c r="H6" s="312"/>
    </row>
    <row r="7" spans="1:8" ht="12.75">
      <c r="A7" s="308">
        <v>2</v>
      </c>
      <c r="B7" s="309" t="s">
        <v>1040</v>
      </c>
      <c r="C7" s="310" t="s">
        <v>1041</v>
      </c>
      <c r="D7" s="311">
        <v>775552</v>
      </c>
      <c r="E7" s="311">
        <v>462052</v>
      </c>
      <c r="F7" s="312"/>
      <c r="G7" s="312"/>
      <c r="H7" s="312"/>
    </row>
    <row r="8" spans="1:8" ht="12.75">
      <c r="A8" s="308">
        <v>3</v>
      </c>
      <c r="B8" s="309" t="s">
        <v>1042</v>
      </c>
      <c r="C8" s="310" t="s">
        <v>1043</v>
      </c>
      <c r="D8" s="311"/>
      <c r="E8" s="311"/>
      <c r="F8" s="312"/>
      <c r="G8" s="312"/>
      <c r="H8" s="312"/>
    </row>
    <row r="9" spans="1:8" s="316" customFormat="1" ht="12.75">
      <c r="A9" s="308">
        <v>4</v>
      </c>
      <c r="B9" s="296" t="s">
        <v>1044</v>
      </c>
      <c r="C9" s="313" t="s">
        <v>1045</v>
      </c>
      <c r="D9" s="314">
        <f>SUM(D6:D8)</f>
        <v>775552</v>
      </c>
      <c r="E9" s="314">
        <f>SUM(E6:E8)</f>
        <v>462052</v>
      </c>
      <c r="F9" s="315"/>
      <c r="G9" s="315"/>
      <c r="H9" s="315"/>
    </row>
    <row r="10" spans="1:8" ht="12.75">
      <c r="A10" s="308">
        <v>5</v>
      </c>
      <c r="B10" s="309" t="s">
        <v>1046</v>
      </c>
      <c r="C10" s="310" t="s">
        <v>1047</v>
      </c>
      <c r="D10" s="311">
        <v>468841012</v>
      </c>
      <c r="E10" s="311">
        <v>450768936</v>
      </c>
      <c r="F10" s="312"/>
      <c r="G10" s="312"/>
      <c r="H10" s="312"/>
    </row>
    <row r="11" spans="1:8" ht="12.75">
      <c r="A11" s="308">
        <v>6</v>
      </c>
      <c r="B11" s="309" t="s">
        <v>1048</v>
      </c>
      <c r="C11" s="310" t="s">
        <v>1049</v>
      </c>
      <c r="D11" s="311">
        <v>7523253</v>
      </c>
      <c r="E11" s="311">
        <v>4736365</v>
      </c>
      <c r="F11" s="312"/>
      <c r="G11" s="312"/>
      <c r="H11" s="312"/>
    </row>
    <row r="12" spans="1:8" ht="12.75">
      <c r="A12" s="308">
        <v>7</v>
      </c>
      <c r="B12" s="309" t="s">
        <v>1050</v>
      </c>
      <c r="C12" s="310" t="s">
        <v>1051</v>
      </c>
      <c r="D12" s="311"/>
      <c r="E12" s="311"/>
      <c r="F12" s="312"/>
      <c r="G12" s="312"/>
      <c r="H12" s="312"/>
    </row>
    <row r="13" spans="1:8" ht="12.75">
      <c r="A13" s="308">
        <v>8</v>
      </c>
      <c r="B13" s="309" t="s">
        <v>1052</v>
      </c>
      <c r="C13" s="310" t="s">
        <v>1053</v>
      </c>
      <c r="D13" s="311">
        <v>14322907</v>
      </c>
      <c r="E13" s="311">
        <v>36979062</v>
      </c>
      <c r="F13" s="312"/>
      <c r="G13" s="312"/>
      <c r="H13" s="312"/>
    </row>
    <row r="14" spans="1:8" ht="12.75">
      <c r="A14" s="308">
        <v>9</v>
      </c>
      <c r="B14" s="309" t="s">
        <v>1054</v>
      </c>
      <c r="C14" s="310" t="s">
        <v>1055</v>
      </c>
      <c r="D14" s="311"/>
      <c r="E14" s="311"/>
      <c r="F14" s="312"/>
      <c r="G14" s="312"/>
      <c r="H14" s="312"/>
    </row>
    <row r="15" spans="1:8" s="316" customFormat="1" ht="12.75">
      <c r="A15" s="308">
        <v>10</v>
      </c>
      <c r="B15" s="296" t="s">
        <v>1056</v>
      </c>
      <c r="C15" s="313" t="s">
        <v>1057</v>
      </c>
      <c r="D15" s="314">
        <f>SUM(D10:D14)</f>
        <v>490687172</v>
      </c>
      <c r="E15" s="314">
        <f>SUM(E10:E14)</f>
        <v>492484363</v>
      </c>
      <c r="F15" s="315"/>
      <c r="G15" s="315"/>
      <c r="H15" s="315"/>
    </row>
    <row r="16" spans="1:8" ht="12.75">
      <c r="A16" s="308">
        <v>11</v>
      </c>
      <c r="B16" s="309" t="s">
        <v>1058</v>
      </c>
      <c r="C16" s="310" t="s">
        <v>1059</v>
      </c>
      <c r="D16" s="311">
        <v>1760540</v>
      </c>
      <c r="E16" s="311">
        <v>1760540</v>
      </c>
      <c r="F16" s="312"/>
      <c r="G16" s="312"/>
      <c r="H16" s="312"/>
    </row>
    <row r="17" spans="1:8" ht="12.75">
      <c r="A17" s="308">
        <v>12</v>
      </c>
      <c r="B17" s="309" t="s">
        <v>1060</v>
      </c>
      <c r="C17" s="310" t="s">
        <v>1061</v>
      </c>
      <c r="D17" s="311"/>
      <c r="E17" s="311"/>
      <c r="F17" s="312"/>
      <c r="G17" s="312"/>
      <c r="H17" s="312"/>
    </row>
    <row r="18" spans="1:8" ht="12.75">
      <c r="A18" s="308">
        <v>13</v>
      </c>
      <c r="B18" s="309" t="s">
        <v>1062</v>
      </c>
      <c r="C18" s="310" t="s">
        <v>1063</v>
      </c>
      <c r="D18" s="311">
        <v>1760540</v>
      </c>
      <c r="E18" s="311">
        <v>1760540</v>
      </c>
      <c r="F18" s="312"/>
      <c r="G18" s="312"/>
      <c r="H18" s="312"/>
    </row>
    <row r="19" spans="1:8" ht="12.75">
      <c r="A19" s="308">
        <v>14</v>
      </c>
      <c r="B19" s="309" t="s">
        <v>1064</v>
      </c>
      <c r="C19" s="310" t="s">
        <v>1065</v>
      </c>
      <c r="D19" s="311"/>
      <c r="E19" s="311"/>
      <c r="F19" s="312"/>
      <c r="G19" s="312"/>
      <c r="H19" s="312"/>
    </row>
    <row r="20" spans="1:8" ht="12.75">
      <c r="A20" s="308">
        <v>15</v>
      </c>
      <c r="B20" s="309" t="s">
        <v>1066</v>
      </c>
      <c r="C20" s="310" t="s">
        <v>1067</v>
      </c>
      <c r="D20" s="311"/>
      <c r="E20" s="311"/>
      <c r="F20" s="312"/>
      <c r="G20" s="312"/>
      <c r="H20" s="312"/>
    </row>
    <row r="21" spans="1:8" ht="12.75">
      <c r="A21" s="308">
        <v>16</v>
      </c>
      <c r="B21" s="309" t="s">
        <v>1068</v>
      </c>
      <c r="C21" s="310" t="s">
        <v>1069</v>
      </c>
      <c r="D21" s="311"/>
      <c r="E21" s="311"/>
      <c r="F21" s="312"/>
      <c r="G21" s="312"/>
      <c r="H21" s="312"/>
    </row>
    <row r="22" spans="1:8" ht="12.75">
      <c r="A22" s="308">
        <v>17</v>
      </c>
      <c r="B22" s="309" t="s">
        <v>1070</v>
      </c>
      <c r="C22" s="310" t="s">
        <v>1071</v>
      </c>
      <c r="D22" s="311"/>
      <c r="E22" s="311"/>
      <c r="F22" s="312"/>
      <c r="G22" s="312"/>
      <c r="H22" s="312"/>
    </row>
    <row r="23" spans="1:8" ht="12.75">
      <c r="A23" s="308">
        <v>18</v>
      </c>
      <c r="B23" s="309" t="s">
        <v>1072</v>
      </c>
      <c r="C23" s="310" t="s">
        <v>1073</v>
      </c>
      <c r="D23" s="311"/>
      <c r="E23" s="311"/>
      <c r="F23" s="312"/>
      <c r="G23" s="312"/>
      <c r="H23" s="312"/>
    </row>
    <row r="24" spans="1:8" ht="12.75">
      <c r="A24" s="308">
        <v>19</v>
      </c>
      <c r="B24" s="309" t="s">
        <v>1074</v>
      </c>
      <c r="C24" s="310" t="s">
        <v>1075</v>
      </c>
      <c r="D24" s="311"/>
      <c r="E24" s="311"/>
      <c r="F24" s="312"/>
      <c r="G24" s="312"/>
      <c r="H24" s="312"/>
    </row>
    <row r="25" spans="1:8" ht="12.75">
      <c r="A25" s="308">
        <v>20</v>
      </c>
      <c r="B25" s="309" t="s">
        <v>1076</v>
      </c>
      <c r="C25" s="310" t="s">
        <v>1077</v>
      </c>
      <c r="D25" s="311"/>
      <c r="E25" s="311"/>
      <c r="F25" s="312"/>
      <c r="G25" s="312"/>
      <c r="H25" s="312"/>
    </row>
    <row r="26" spans="1:8" s="316" customFormat="1" ht="12.75">
      <c r="A26" s="308">
        <v>21</v>
      </c>
      <c r="B26" s="296" t="s">
        <v>1078</v>
      </c>
      <c r="C26" s="313" t="s">
        <v>1079</v>
      </c>
      <c r="D26" s="314">
        <v>1760540</v>
      </c>
      <c r="E26" s="314">
        <v>1760540</v>
      </c>
      <c r="F26" s="315"/>
      <c r="G26" s="315"/>
      <c r="H26" s="315"/>
    </row>
    <row r="27" spans="1:8" ht="12.75">
      <c r="A27" s="308">
        <v>22</v>
      </c>
      <c r="B27" s="309" t="s">
        <v>1080</v>
      </c>
      <c r="C27" s="310" t="s">
        <v>1081</v>
      </c>
      <c r="D27" s="311"/>
      <c r="E27" s="311"/>
      <c r="F27" s="312"/>
      <c r="G27" s="312"/>
      <c r="H27" s="312"/>
    </row>
    <row r="28" spans="1:8" ht="12.75">
      <c r="A28" s="308">
        <v>23</v>
      </c>
      <c r="B28" s="309" t="s">
        <v>1082</v>
      </c>
      <c r="C28" s="310" t="s">
        <v>1083</v>
      </c>
      <c r="D28" s="311"/>
      <c r="E28" s="311"/>
      <c r="F28" s="312"/>
      <c r="G28" s="312"/>
      <c r="H28" s="312"/>
    </row>
    <row r="29" spans="1:8" ht="12.75">
      <c r="A29" s="308">
        <v>24</v>
      </c>
      <c r="B29" s="309" t="s">
        <v>1084</v>
      </c>
      <c r="C29" s="310" t="s">
        <v>1085</v>
      </c>
      <c r="D29" s="311"/>
      <c r="E29" s="311"/>
      <c r="F29" s="312"/>
      <c r="G29" s="312"/>
      <c r="H29" s="312"/>
    </row>
    <row r="30" spans="1:8" ht="12.75">
      <c r="A30" s="308">
        <v>25</v>
      </c>
      <c r="B30" s="309" t="s">
        <v>1086</v>
      </c>
      <c r="C30" s="310" t="s">
        <v>1087</v>
      </c>
      <c r="D30" s="311"/>
      <c r="E30" s="311"/>
      <c r="F30" s="312"/>
      <c r="G30" s="312"/>
      <c r="H30" s="312"/>
    </row>
    <row r="31" spans="1:8" ht="12.75">
      <c r="A31" s="308">
        <v>26</v>
      </c>
      <c r="B31" s="309" t="s">
        <v>1088</v>
      </c>
      <c r="C31" s="310" t="s">
        <v>1089</v>
      </c>
      <c r="D31" s="311"/>
      <c r="E31" s="311"/>
      <c r="F31" s="312"/>
      <c r="G31" s="312"/>
      <c r="H31" s="312"/>
    </row>
    <row r="32" spans="1:8" s="316" customFormat="1" ht="12.75">
      <c r="A32" s="308">
        <v>27</v>
      </c>
      <c r="B32" s="296" t="s">
        <v>1090</v>
      </c>
      <c r="C32" s="313" t="s">
        <v>1081</v>
      </c>
      <c r="D32" s="314"/>
      <c r="E32" s="314"/>
      <c r="F32" s="315"/>
      <c r="G32" s="315"/>
      <c r="H32" s="315"/>
    </row>
    <row r="33" spans="1:8" s="316" customFormat="1" ht="12.75">
      <c r="A33" s="308">
        <v>28</v>
      </c>
      <c r="B33" s="296" t="s">
        <v>1091</v>
      </c>
      <c r="C33" s="313" t="s">
        <v>1092</v>
      </c>
      <c r="D33" s="314">
        <f>D9+D15+D26+D32</f>
        <v>493223264</v>
      </c>
      <c r="E33" s="314">
        <f>E9+E15+E26+E32</f>
        <v>494706955</v>
      </c>
      <c r="F33" s="315"/>
      <c r="G33" s="315"/>
      <c r="H33" s="315"/>
    </row>
    <row r="34" spans="1:8" ht="12.75">
      <c r="A34" s="308">
        <v>29</v>
      </c>
      <c r="B34" s="309" t="s">
        <v>1093</v>
      </c>
      <c r="C34" s="310" t="s">
        <v>1094</v>
      </c>
      <c r="D34" s="311"/>
      <c r="E34" s="311"/>
      <c r="F34" s="312"/>
      <c r="G34" s="312"/>
      <c r="H34" s="312"/>
    </row>
    <row r="35" spans="1:8" ht="12.75">
      <c r="A35" s="308">
        <v>30</v>
      </c>
      <c r="B35" s="309" t="s">
        <v>1095</v>
      </c>
      <c r="C35" s="310" t="s">
        <v>1096</v>
      </c>
      <c r="D35" s="311"/>
      <c r="E35" s="311"/>
      <c r="F35" s="312"/>
      <c r="G35" s="312"/>
      <c r="H35" s="312"/>
    </row>
    <row r="36" spans="1:8" ht="12.75">
      <c r="A36" s="308">
        <v>31</v>
      </c>
      <c r="B36" s="309" t="s">
        <v>1097</v>
      </c>
      <c r="C36" s="310" t="s">
        <v>1098</v>
      </c>
      <c r="D36" s="311"/>
      <c r="E36" s="311"/>
      <c r="F36" s="312"/>
      <c r="G36" s="312"/>
      <c r="H36" s="312"/>
    </row>
    <row r="37" spans="1:8" ht="12.75">
      <c r="A37" s="308">
        <v>32</v>
      </c>
      <c r="B37" s="309" t="s">
        <v>1099</v>
      </c>
      <c r="C37" s="310" t="s">
        <v>1100</v>
      </c>
      <c r="D37" s="311"/>
      <c r="E37" s="311"/>
      <c r="F37" s="312"/>
      <c r="G37" s="312"/>
      <c r="H37" s="312"/>
    </row>
    <row r="38" spans="1:8" ht="12.75">
      <c r="A38" s="308">
        <v>33</v>
      </c>
      <c r="B38" s="309" t="s">
        <v>1101</v>
      </c>
      <c r="C38" s="310" t="s">
        <v>1102</v>
      </c>
      <c r="D38" s="311"/>
      <c r="E38" s="311"/>
      <c r="F38" s="312"/>
      <c r="G38" s="312"/>
      <c r="H38" s="312"/>
    </row>
    <row r="39" spans="1:8" s="316" customFormat="1" ht="12.75">
      <c r="A39" s="308">
        <v>34</v>
      </c>
      <c r="B39" s="296" t="s">
        <v>1103</v>
      </c>
      <c r="C39" s="313" t="s">
        <v>1104</v>
      </c>
      <c r="D39" s="314">
        <f>SUM(D34:D38)</f>
        <v>0</v>
      </c>
      <c r="E39" s="314">
        <f>SUM(E34:E38)</f>
        <v>0</v>
      </c>
      <c r="F39" s="315"/>
      <c r="G39" s="315"/>
      <c r="H39" s="315"/>
    </row>
    <row r="40" spans="1:8" ht="12.75">
      <c r="A40" s="308">
        <v>35</v>
      </c>
      <c r="B40" s="309" t="s">
        <v>1105</v>
      </c>
      <c r="C40" s="310" t="s">
        <v>1106</v>
      </c>
      <c r="D40" s="311"/>
      <c r="E40" s="311"/>
      <c r="F40" s="312"/>
      <c r="G40" s="312"/>
      <c r="H40" s="312"/>
    </row>
    <row r="41" spans="1:8" ht="12.75">
      <c r="A41" s="308">
        <v>36</v>
      </c>
      <c r="B41" s="309" t="s">
        <v>1107</v>
      </c>
      <c r="C41" s="310" t="s">
        <v>1108</v>
      </c>
      <c r="D41" s="311">
        <v>1135065</v>
      </c>
      <c r="E41" s="311">
        <v>1135065</v>
      </c>
      <c r="F41" s="312"/>
      <c r="G41" s="312"/>
      <c r="H41" s="312"/>
    </row>
    <row r="42" spans="1:8" ht="12.75">
      <c r="A42" s="308">
        <v>37</v>
      </c>
      <c r="B42" s="309" t="s">
        <v>1109</v>
      </c>
      <c r="C42" s="310" t="s">
        <v>1110</v>
      </c>
      <c r="D42" s="311"/>
      <c r="E42" s="311"/>
      <c r="F42" s="312"/>
      <c r="G42" s="312"/>
      <c r="H42" s="312"/>
    </row>
    <row r="43" spans="1:8" ht="12.75">
      <c r="A43" s="308">
        <v>38</v>
      </c>
      <c r="B43" s="309" t="s">
        <v>1111</v>
      </c>
      <c r="C43" s="310" t="s">
        <v>1112</v>
      </c>
      <c r="D43" s="311"/>
      <c r="E43" s="311"/>
      <c r="F43" s="312"/>
      <c r="G43" s="312"/>
      <c r="H43" s="312"/>
    </row>
    <row r="44" spans="1:8" ht="12.75">
      <c r="A44" s="308">
        <v>39</v>
      </c>
      <c r="B44" s="309" t="s">
        <v>1113</v>
      </c>
      <c r="C44" s="310" t="s">
        <v>1073</v>
      </c>
      <c r="D44" s="311"/>
      <c r="E44" s="311"/>
      <c r="F44" s="312"/>
      <c r="G44" s="312"/>
      <c r="H44" s="312"/>
    </row>
    <row r="45" spans="1:8" ht="12.75">
      <c r="A45" s="308">
        <v>40</v>
      </c>
      <c r="B45" s="309" t="s">
        <v>1114</v>
      </c>
      <c r="C45" s="310" t="s">
        <v>1075</v>
      </c>
      <c r="D45" s="311"/>
      <c r="E45" s="311"/>
      <c r="F45" s="312"/>
      <c r="G45" s="312"/>
      <c r="H45" s="312"/>
    </row>
    <row r="46" spans="1:8" ht="12.75">
      <c r="A46" s="308">
        <v>41</v>
      </c>
      <c r="B46" s="309" t="s">
        <v>1115</v>
      </c>
      <c r="C46" s="310" t="s">
        <v>1116</v>
      </c>
      <c r="D46" s="311"/>
      <c r="E46" s="311"/>
      <c r="F46" s="312"/>
      <c r="G46" s="312"/>
      <c r="H46" s="312"/>
    </row>
    <row r="47" spans="1:8" s="316" customFormat="1" ht="12.75">
      <c r="A47" s="308">
        <v>42</v>
      </c>
      <c r="B47" s="296" t="s">
        <v>1117</v>
      </c>
      <c r="C47" s="313" t="s">
        <v>1118</v>
      </c>
      <c r="D47" s="314">
        <f>D40+D41</f>
        <v>1135065</v>
      </c>
      <c r="E47" s="314">
        <f>E40+E41</f>
        <v>1135065</v>
      </c>
      <c r="F47" s="315"/>
      <c r="G47" s="315"/>
      <c r="H47" s="315"/>
    </row>
    <row r="48" spans="1:8" s="316" customFormat="1" ht="12.75">
      <c r="A48" s="308">
        <v>43</v>
      </c>
      <c r="B48" s="296" t="s">
        <v>1119</v>
      </c>
      <c r="C48" s="313" t="s">
        <v>1120</v>
      </c>
      <c r="D48" s="314">
        <f>D39+D47</f>
        <v>1135065</v>
      </c>
      <c r="E48" s="314">
        <f>E39+E47</f>
        <v>1135065</v>
      </c>
      <c r="F48" s="315"/>
      <c r="G48" s="315"/>
      <c r="H48" s="315"/>
    </row>
    <row r="49" spans="1:8" ht="12.75">
      <c r="A49" s="308">
        <v>44</v>
      </c>
      <c r="B49" s="309" t="s">
        <v>1121</v>
      </c>
      <c r="C49" s="310" t="s">
        <v>1122</v>
      </c>
      <c r="D49" s="311"/>
      <c r="E49" s="311"/>
      <c r="F49" s="312"/>
      <c r="G49" s="312"/>
      <c r="H49" s="312"/>
    </row>
    <row r="50" spans="1:8" ht="12.75">
      <c r="A50" s="308">
        <v>45</v>
      </c>
      <c r="B50" s="309" t="s">
        <v>1123</v>
      </c>
      <c r="C50" s="310" t="s">
        <v>1124</v>
      </c>
      <c r="D50" s="311"/>
      <c r="E50" s="311"/>
      <c r="F50" s="312"/>
      <c r="G50" s="312"/>
      <c r="H50" s="312"/>
    </row>
    <row r="51" spans="1:8" s="316" customFormat="1" ht="12.75">
      <c r="A51" s="308">
        <v>46</v>
      </c>
      <c r="B51" s="296" t="s">
        <v>1125</v>
      </c>
      <c r="C51" s="313" t="s">
        <v>1126</v>
      </c>
      <c r="D51" s="314">
        <f>SUM(D49:D50)</f>
        <v>0</v>
      </c>
      <c r="E51" s="314">
        <f>SUM(E49:E50)</f>
        <v>0</v>
      </c>
      <c r="F51" s="315"/>
      <c r="G51" s="315"/>
      <c r="H51" s="315"/>
    </row>
    <row r="52" spans="1:8" ht="12.75">
      <c r="A52" s="308">
        <v>47</v>
      </c>
      <c r="B52" s="309" t="s">
        <v>1127</v>
      </c>
      <c r="C52" s="310" t="s">
        <v>1128</v>
      </c>
      <c r="D52" s="311">
        <v>191395</v>
      </c>
      <c r="E52" s="311">
        <v>51670</v>
      </c>
      <c r="F52" s="312"/>
      <c r="G52" s="312"/>
      <c r="H52" s="312"/>
    </row>
    <row r="53" spans="1:8" ht="12.75">
      <c r="A53" s="308">
        <v>48</v>
      </c>
      <c r="B53" s="309" t="s">
        <v>1129</v>
      </c>
      <c r="C53" s="310" t="s">
        <v>1130</v>
      </c>
      <c r="D53" s="311"/>
      <c r="E53" s="311"/>
      <c r="F53" s="312"/>
      <c r="G53" s="312"/>
      <c r="H53" s="312"/>
    </row>
    <row r="54" spans="1:8" ht="12.75">
      <c r="A54" s="308">
        <v>49</v>
      </c>
      <c r="B54" s="309" t="s">
        <v>1131</v>
      </c>
      <c r="C54" s="310" t="s">
        <v>1132</v>
      </c>
      <c r="D54" s="311"/>
      <c r="E54" s="311"/>
      <c r="F54" s="312"/>
      <c r="G54" s="312"/>
      <c r="H54" s="312"/>
    </row>
    <row r="55" spans="1:8" s="316" customFormat="1" ht="12.75">
      <c r="A55" s="308">
        <v>50</v>
      </c>
      <c r="B55" s="296" t="s">
        <v>1133</v>
      </c>
      <c r="C55" s="313" t="s">
        <v>1134</v>
      </c>
      <c r="D55" s="314">
        <f>SUM(D52:D54)</f>
        <v>191395</v>
      </c>
      <c r="E55" s="314">
        <f>SUM(E52:E54)</f>
        <v>51670</v>
      </c>
      <c r="F55" s="315"/>
      <c r="G55" s="315"/>
      <c r="H55" s="315"/>
    </row>
    <row r="56" spans="1:8" ht="12.75">
      <c r="A56" s="308">
        <v>51</v>
      </c>
      <c r="B56" s="309" t="s">
        <v>1135</v>
      </c>
      <c r="C56" s="310" t="s">
        <v>1136</v>
      </c>
      <c r="D56" s="311">
        <v>14422098</v>
      </c>
      <c r="E56" s="311">
        <v>23339770</v>
      </c>
      <c r="F56" s="312"/>
      <c r="G56" s="312"/>
      <c r="H56" s="312"/>
    </row>
    <row r="57" spans="1:8" ht="12.75">
      <c r="A57" s="308">
        <v>52</v>
      </c>
      <c r="B57" s="309" t="s">
        <v>1137</v>
      </c>
      <c r="C57" s="310" t="s">
        <v>1138</v>
      </c>
      <c r="D57" s="311">
        <v>69660420</v>
      </c>
      <c r="E57" s="311">
        <v>32168243</v>
      </c>
      <c r="F57" s="312"/>
      <c r="G57" s="312"/>
      <c r="H57" s="312"/>
    </row>
    <row r="58" spans="1:8" s="316" customFormat="1" ht="12.75">
      <c r="A58" s="308">
        <v>53</v>
      </c>
      <c r="B58" s="296" t="s">
        <v>1139</v>
      </c>
      <c r="C58" s="313" t="s">
        <v>1140</v>
      </c>
      <c r="D58" s="314">
        <f>SUM(D56:D57)</f>
        <v>84082518</v>
      </c>
      <c r="E58" s="314">
        <f>SUM(E56:E57)</f>
        <v>55508013</v>
      </c>
      <c r="F58" s="315"/>
      <c r="G58" s="315"/>
      <c r="H58" s="315"/>
    </row>
    <row r="59" spans="1:8" ht="12.75">
      <c r="A59" s="308">
        <v>54</v>
      </c>
      <c r="B59" s="309" t="s">
        <v>1141</v>
      </c>
      <c r="C59" s="310" t="s">
        <v>1142</v>
      </c>
      <c r="D59" s="311"/>
      <c r="E59" s="311"/>
      <c r="F59" s="312"/>
      <c r="G59" s="312"/>
      <c r="H59" s="312"/>
    </row>
    <row r="60" spans="1:8" ht="12.75">
      <c r="A60" s="308">
        <v>55</v>
      </c>
      <c r="B60" s="309" t="s">
        <v>1143</v>
      </c>
      <c r="C60" s="310" t="s">
        <v>1144</v>
      </c>
      <c r="D60" s="311"/>
      <c r="E60" s="311"/>
      <c r="F60" s="312"/>
      <c r="G60" s="312"/>
      <c r="H60" s="312"/>
    </row>
    <row r="61" spans="1:8" s="316" customFormat="1" ht="12.75">
      <c r="A61" s="308">
        <v>56</v>
      </c>
      <c r="B61" s="296" t="s">
        <v>1145</v>
      </c>
      <c r="C61" s="313" t="s">
        <v>1146</v>
      </c>
      <c r="D61" s="314">
        <f>SUM(D59:D60)</f>
        <v>0</v>
      </c>
      <c r="E61" s="314">
        <f>SUM(E59:E60)</f>
        <v>0</v>
      </c>
      <c r="F61" s="315"/>
      <c r="G61" s="315"/>
      <c r="H61" s="315"/>
    </row>
    <row r="62" spans="1:8" s="316" customFormat="1" ht="12.75">
      <c r="A62" s="308">
        <v>57</v>
      </c>
      <c r="B62" s="296" t="s">
        <v>1125</v>
      </c>
      <c r="C62" s="313" t="s">
        <v>1147</v>
      </c>
      <c r="D62" s="314">
        <f>D51+D55+D58+D61</f>
        <v>84273913</v>
      </c>
      <c r="E62" s="314">
        <f>E51+E55+E58+E61</f>
        <v>55559683</v>
      </c>
      <c r="F62" s="315"/>
      <c r="G62" s="315"/>
      <c r="H62" s="315"/>
    </row>
    <row r="63" spans="1:8" ht="12.75">
      <c r="A63" s="308">
        <v>58</v>
      </c>
      <c r="B63" s="309" t="s">
        <v>1148</v>
      </c>
      <c r="C63" s="310" t="s">
        <v>1149</v>
      </c>
      <c r="D63" s="311"/>
      <c r="E63" s="311"/>
      <c r="F63" s="312"/>
      <c r="G63" s="312"/>
      <c r="H63" s="312"/>
    </row>
    <row r="64" spans="1:8" ht="25.5">
      <c r="A64" s="308">
        <v>59</v>
      </c>
      <c r="B64" s="309" t="s">
        <v>1150</v>
      </c>
      <c r="C64" s="310" t="s">
        <v>1151</v>
      </c>
      <c r="D64" s="311"/>
      <c r="E64" s="311"/>
      <c r="F64" s="312"/>
      <c r="G64" s="312"/>
      <c r="H64" s="312"/>
    </row>
    <row r="65" spans="1:8" ht="25.5">
      <c r="A65" s="308">
        <v>60</v>
      </c>
      <c r="B65" s="309" t="s">
        <v>1152</v>
      </c>
      <c r="C65" s="310" t="s">
        <v>1153</v>
      </c>
      <c r="D65" s="311"/>
      <c r="E65" s="311"/>
      <c r="F65" s="312"/>
      <c r="G65" s="312"/>
      <c r="H65" s="312"/>
    </row>
    <row r="66" spans="1:8" ht="25.5">
      <c r="A66" s="308">
        <v>61</v>
      </c>
      <c r="B66" s="309" t="s">
        <v>1154</v>
      </c>
      <c r="C66" s="310" t="s">
        <v>1155</v>
      </c>
      <c r="D66" s="311"/>
      <c r="E66" s="311"/>
      <c r="F66" s="312"/>
      <c r="G66" s="312"/>
      <c r="H66" s="312"/>
    </row>
    <row r="67" spans="1:5" ht="12.75">
      <c r="A67" s="308">
        <v>62</v>
      </c>
      <c r="B67" s="308" t="s">
        <v>1156</v>
      </c>
      <c r="C67" s="310" t="s">
        <v>1157</v>
      </c>
      <c r="D67" s="317">
        <v>2679464</v>
      </c>
      <c r="E67" s="317">
        <v>3348321</v>
      </c>
    </row>
    <row r="68" spans="1:5" ht="12.75">
      <c r="A68" s="308">
        <v>63</v>
      </c>
      <c r="B68" s="308" t="s">
        <v>1158</v>
      </c>
      <c r="C68" s="310" t="s">
        <v>1159</v>
      </c>
      <c r="D68" s="317"/>
      <c r="E68" s="317"/>
    </row>
    <row r="69" spans="1:5" ht="25.5">
      <c r="A69" s="308">
        <v>64</v>
      </c>
      <c r="B69" s="308" t="s">
        <v>1160</v>
      </c>
      <c r="C69" s="310" t="s">
        <v>1161</v>
      </c>
      <c r="D69" s="317"/>
      <c r="E69" s="317"/>
    </row>
    <row r="70" spans="1:5" ht="25.5">
      <c r="A70" s="308">
        <v>65</v>
      </c>
      <c r="B70" s="308" t="s">
        <v>1162</v>
      </c>
      <c r="C70" s="310" t="s">
        <v>1163</v>
      </c>
      <c r="D70" s="317"/>
      <c r="E70" s="317"/>
    </row>
    <row r="71" spans="1:5" ht="12.75">
      <c r="A71" s="308">
        <v>66</v>
      </c>
      <c r="B71" s="308" t="s">
        <v>1164</v>
      </c>
      <c r="C71" s="310" t="s">
        <v>1165</v>
      </c>
      <c r="D71" s="317">
        <v>172022</v>
      </c>
      <c r="E71" s="317">
        <v>212467</v>
      </c>
    </row>
    <row r="72" spans="1:5" ht="12.75">
      <c r="A72" s="308">
        <v>67</v>
      </c>
      <c r="B72" s="308" t="s">
        <v>1166</v>
      </c>
      <c r="C72" s="310" t="s">
        <v>1167</v>
      </c>
      <c r="D72" s="317">
        <v>2452151</v>
      </c>
      <c r="E72" s="317">
        <v>2751879</v>
      </c>
    </row>
    <row r="73" spans="1:5" ht="12.75">
      <c r="A73" s="308">
        <v>68</v>
      </c>
      <c r="B73" s="308" t="s">
        <v>1168</v>
      </c>
      <c r="C73" s="310" t="s">
        <v>1169</v>
      </c>
      <c r="D73" s="317">
        <v>55291</v>
      </c>
      <c r="E73" s="317">
        <v>383975</v>
      </c>
    </row>
    <row r="74" spans="1:5" ht="12.75">
      <c r="A74" s="308">
        <v>69</v>
      </c>
      <c r="B74" s="308" t="s">
        <v>1170</v>
      </c>
      <c r="C74" s="310" t="s">
        <v>1171</v>
      </c>
      <c r="D74" s="317">
        <v>80000</v>
      </c>
      <c r="E74" s="317">
        <v>93622</v>
      </c>
    </row>
    <row r="75" spans="1:5" ht="25.5">
      <c r="A75" s="308">
        <v>70</v>
      </c>
      <c r="B75" s="308" t="s">
        <v>1172</v>
      </c>
      <c r="C75" s="310" t="s">
        <v>1173</v>
      </c>
      <c r="D75" s="317">
        <v>30000</v>
      </c>
      <c r="E75" s="317">
        <v>30000</v>
      </c>
    </row>
    <row r="76" spans="1:5" ht="12.75">
      <c r="A76" s="308">
        <v>71</v>
      </c>
      <c r="B76" s="308" t="s">
        <v>1174</v>
      </c>
      <c r="C76" s="310" t="s">
        <v>1175</v>
      </c>
      <c r="D76" s="317">
        <v>50000</v>
      </c>
      <c r="E76" s="317">
        <v>57303</v>
      </c>
    </row>
    <row r="77" spans="1:5" ht="12.75">
      <c r="A77" s="308">
        <v>72</v>
      </c>
      <c r="B77" s="308" t="s">
        <v>1176</v>
      </c>
      <c r="C77" s="310" t="s">
        <v>1177</v>
      </c>
      <c r="D77" s="317"/>
      <c r="E77" s="317">
        <v>3423</v>
      </c>
    </row>
    <row r="78" spans="1:5" ht="12.75">
      <c r="A78" s="308">
        <v>73</v>
      </c>
      <c r="B78" s="308" t="s">
        <v>1178</v>
      </c>
      <c r="C78" s="310" t="s">
        <v>1179</v>
      </c>
      <c r="D78" s="317"/>
      <c r="E78" s="317">
        <v>2896</v>
      </c>
    </row>
    <row r="79" spans="1:5" ht="12.75">
      <c r="A79" s="308">
        <v>74</v>
      </c>
      <c r="B79" s="308" t="s">
        <v>1180</v>
      </c>
      <c r="C79" s="310" t="s">
        <v>1181</v>
      </c>
      <c r="D79" s="317"/>
      <c r="E79" s="317"/>
    </row>
    <row r="80" spans="1:5" ht="12.75">
      <c r="A80" s="308">
        <v>75</v>
      </c>
      <c r="B80" s="308" t="s">
        <v>1182</v>
      </c>
      <c r="C80" s="310" t="s">
        <v>1183</v>
      </c>
      <c r="D80" s="317"/>
      <c r="E80" s="317"/>
    </row>
    <row r="81" spans="1:5" ht="12.75">
      <c r="A81" s="308">
        <v>76</v>
      </c>
      <c r="B81" s="308" t="s">
        <v>1184</v>
      </c>
      <c r="C81" s="310" t="s">
        <v>1185</v>
      </c>
      <c r="D81" s="317"/>
      <c r="E81" s="317"/>
    </row>
    <row r="82" spans="1:5" ht="12.75">
      <c r="A82" s="308">
        <v>77</v>
      </c>
      <c r="B82" s="308" t="s">
        <v>1186</v>
      </c>
      <c r="C82" s="310" t="s">
        <v>1187</v>
      </c>
      <c r="D82" s="317"/>
      <c r="E82" s="317"/>
    </row>
    <row r="83" spans="1:5" ht="12.75">
      <c r="A83" s="308">
        <v>78</v>
      </c>
      <c r="B83" s="308" t="s">
        <v>1188</v>
      </c>
      <c r="C83" s="318" t="s">
        <v>1189</v>
      </c>
      <c r="D83" s="317"/>
      <c r="E83" s="317"/>
    </row>
    <row r="84" spans="1:5" ht="12.75">
      <c r="A84" s="308">
        <v>79</v>
      </c>
      <c r="B84" s="308" t="s">
        <v>1190</v>
      </c>
      <c r="C84" s="318" t="s">
        <v>1191</v>
      </c>
      <c r="D84" s="317"/>
      <c r="E84" s="317"/>
    </row>
    <row r="85" spans="1:5" ht="12.75">
      <c r="A85" s="308">
        <v>80</v>
      </c>
      <c r="B85" s="308" t="s">
        <v>1192</v>
      </c>
      <c r="C85" s="318" t="s">
        <v>1193</v>
      </c>
      <c r="D85" s="317"/>
      <c r="E85" s="317"/>
    </row>
    <row r="86" spans="1:5" ht="12.75">
      <c r="A86" s="308">
        <v>81</v>
      </c>
      <c r="B86" s="308" t="s">
        <v>1194</v>
      </c>
      <c r="C86" s="318" t="s">
        <v>1195</v>
      </c>
      <c r="D86" s="317"/>
      <c r="E86" s="317"/>
    </row>
    <row r="87" spans="1:5" ht="12.75">
      <c r="A87" s="308">
        <v>82</v>
      </c>
      <c r="B87" s="308" t="s">
        <v>1196</v>
      </c>
      <c r="C87" s="318" t="s">
        <v>1197</v>
      </c>
      <c r="D87" s="317"/>
      <c r="E87" s="317"/>
    </row>
    <row r="88" spans="1:5" ht="12.75">
      <c r="A88" s="308">
        <v>83</v>
      </c>
      <c r="B88" s="308" t="s">
        <v>1198</v>
      </c>
      <c r="C88" s="318" t="s">
        <v>1199</v>
      </c>
      <c r="D88" s="317"/>
      <c r="E88" s="317"/>
    </row>
    <row r="89" spans="1:5" ht="12.75">
      <c r="A89" s="308">
        <v>84</v>
      </c>
      <c r="B89" s="308" t="s">
        <v>1200</v>
      </c>
      <c r="C89" s="318" t="s">
        <v>1201</v>
      </c>
      <c r="D89" s="317"/>
      <c r="E89" s="317"/>
    </row>
    <row r="90" spans="1:5" ht="12.75">
      <c r="A90" s="308">
        <v>85</v>
      </c>
      <c r="B90" s="308" t="s">
        <v>1202</v>
      </c>
      <c r="C90" s="318" t="s">
        <v>1203</v>
      </c>
      <c r="D90" s="317"/>
      <c r="E90" s="317"/>
    </row>
    <row r="91" spans="1:5" ht="25.5">
      <c r="A91" s="308">
        <v>86</v>
      </c>
      <c r="B91" s="308" t="s">
        <v>1204</v>
      </c>
      <c r="C91" s="318" t="s">
        <v>1205</v>
      </c>
      <c r="D91" s="317"/>
      <c r="E91" s="317"/>
    </row>
    <row r="92" spans="1:5" ht="25.5">
      <c r="A92" s="308">
        <v>87</v>
      </c>
      <c r="B92" s="308" t="s">
        <v>1206</v>
      </c>
      <c r="C92" s="318" t="s">
        <v>1207</v>
      </c>
      <c r="D92" s="317"/>
      <c r="E92" s="317"/>
    </row>
    <row r="93" spans="1:5" ht="25.5">
      <c r="A93" s="308">
        <v>88</v>
      </c>
      <c r="B93" s="308" t="s">
        <v>1208</v>
      </c>
      <c r="C93" s="318" t="s">
        <v>1209</v>
      </c>
      <c r="D93" s="317"/>
      <c r="E93" s="317"/>
    </row>
    <row r="94" spans="1:5" ht="12.75">
      <c r="A94" s="308">
        <v>89</v>
      </c>
      <c r="B94" s="308" t="s">
        <v>1210</v>
      </c>
      <c r="C94" s="318" t="s">
        <v>1211</v>
      </c>
      <c r="D94" s="317"/>
      <c r="E94" s="317"/>
    </row>
    <row r="95" spans="1:5" ht="25.5">
      <c r="A95" s="308">
        <v>90</v>
      </c>
      <c r="B95" s="308" t="s">
        <v>1212</v>
      </c>
      <c r="C95" s="318" t="s">
        <v>1213</v>
      </c>
      <c r="D95" s="317"/>
      <c r="E95" s="317"/>
    </row>
    <row r="96" spans="1:5" ht="25.5">
      <c r="A96" s="308">
        <v>91</v>
      </c>
      <c r="B96" s="308" t="s">
        <v>1214</v>
      </c>
      <c r="C96" s="318" t="s">
        <v>1215</v>
      </c>
      <c r="D96" s="317"/>
      <c r="E96" s="317"/>
    </row>
    <row r="97" spans="1:5" ht="25.5">
      <c r="A97" s="308">
        <v>92</v>
      </c>
      <c r="B97" s="308" t="s">
        <v>1216</v>
      </c>
      <c r="C97" s="318" t="s">
        <v>1217</v>
      </c>
      <c r="D97" s="317"/>
      <c r="E97" s="317"/>
    </row>
    <row r="98" spans="1:5" ht="12.75">
      <c r="A98" s="308">
        <v>93</v>
      </c>
      <c r="B98" s="308" t="s">
        <v>1218</v>
      </c>
      <c r="C98" s="318" t="s">
        <v>1219</v>
      </c>
      <c r="D98" s="317"/>
      <c r="E98" s="317"/>
    </row>
    <row r="99" spans="1:5" ht="25.5">
      <c r="A99" s="308">
        <v>94</v>
      </c>
      <c r="B99" s="308" t="s">
        <v>1220</v>
      </c>
      <c r="C99" s="318" t="s">
        <v>1221</v>
      </c>
      <c r="D99" s="317"/>
      <c r="E99" s="317"/>
    </row>
    <row r="100" spans="1:5" ht="25.5">
      <c r="A100" s="308">
        <v>95</v>
      </c>
      <c r="B100" s="308" t="s">
        <v>1222</v>
      </c>
      <c r="C100" s="318" t="s">
        <v>1223</v>
      </c>
      <c r="D100" s="317"/>
      <c r="E100" s="317"/>
    </row>
    <row r="101" spans="1:5" ht="25.5">
      <c r="A101" s="308">
        <v>96</v>
      </c>
      <c r="B101" s="308" t="s">
        <v>1224</v>
      </c>
      <c r="C101" s="318" t="s">
        <v>1225</v>
      </c>
      <c r="D101" s="317"/>
      <c r="E101" s="317"/>
    </row>
    <row r="102" spans="1:5" ht="25.5">
      <c r="A102" s="308">
        <v>97</v>
      </c>
      <c r="B102" s="308" t="s">
        <v>1226</v>
      </c>
      <c r="C102" s="318" t="s">
        <v>1227</v>
      </c>
      <c r="D102" s="317"/>
      <c r="E102" s="317"/>
    </row>
    <row r="103" spans="1:5" ht="25.5">
      <c r="A103" s="308">
        <v>98</v>
      </c>
      <c r="B103" s="308" t="s">
        <v>1228</v>
      </c>
      <c r="C103" s="318" t="s">
        <v>1229</v>
      </c>
      <c r="D103" s="317"/>
      <c r="E103" s="317"/>
    </row>
    <row r="104" spans="1:5" ht="25.5">
      <c r="A104" s="308">
        <v>99</v>
      </c>
      <c r="B104" s="308" t="s">
        <v>1230</v>
      </c>
      <c r="C104" s="318" t="s">
        <v>1231</v>
      </c>
      <c r="D104" s="317"/>
      <c r="E104" s="317"/>
    </row>
    <row r="105" spans="1:5" ht="25.5">
      <c r="A105" s="308">
        <v>100</v>
      </c>
      <c r="B105" s="308" t="s">
        <v>1232</v>
      </c>
      <c r="C105" s="318" t="s">
        <v>1233</v>
      </c>
      <c r="D105" s="317"/>
      <c r="E105" s="317"/>
    </row>
    <row r="106" spans="1:5" s="316" customFormat="1" ht="12.75">
      <c r="A106" s="308">
        <v>101</v>
      </c>
      <c r="B106" s="319" t="s">
        <v>1234</v>
      </c>
      <c r="C106" s="320" t="s">
        <v>1235</v>
      </c>
      <c r="D106" s="321">
        <f>D63+D65+D67+D74+D84+D90+D94+D98</f>
        <v>2759464</v>
      </c>
      <c r="E106" s="321">
        <f>E63+E65+E67+E74+E84+E90+E94+E98</f>
        <v>3441943</v>
      </c>
    </row>
    <row r="107" spans="1:5" ht="25.5">
      <c r="A107" s="308">
        <v>102</v>
      </c>
      <c r="B107" s="308" t="s">
        <v>1236</v>
      </c>
      <c r="C107" s="310" t="s">
        <v>1237</v>
      </c>
      <c r="D107" s="317"/>
      <c r="E107" s="317"/>
    </row>
    <row r="108" spans="1:5" ht="25.5">
      <c r="A108" s="308">
        <v>103</v>
      </c>
      <c r="B108" s="308" t="s">
        <v>1238</v>
      </c>
      <c r="C108" s="310" t="s">
        <v>1239</v>
      </c>
      <c r="D108" s="317"/>
      <c r="E108" s="317"/>
    </row>
    <row r="109" spans="1:5" ht="25.5">
      <c r="A109" s="308">
        <v>104</v>
      </c>
      <c r="B109" s="308" t="s">
        <v>1240</v>
      </c>
      <c r="C109" s="310" t="s">
        <v>1241</v>
      </c>
      <c r="D109" s="317"/>
      <c r="E109" s="317"/>
    </row>
    <row r="110" spans="1:5" ht="25.5">
      <c r="A110" s="308">
        <v>105</v>
      </c>
      <c r="B110" s="308" t="s">
        <v>1242</v>
      </c>
      <c r="C110" s="310" t="s">
        <v>1243</v>
      </c>
      <c r="D110" s="317"/>
      <c r="E110" s="317"/>
    </row>
    <row r="111" spans="1:5" ht="12.75">
      <c r="A111" s="308">
        <v>106</v>
      </c>
      <c r="B111" s="308" t="s">
        <v>1244</v>
      </c>
      <c r="C111" s="310" t="s">
        <v>1245</v>
      </c>
      <c r="D111" s="317"/>
      <c r="E111" s="317"/>
    </row>
    <row r="112" spans="1:5" ht="12.75">
      <c r="A112" s="308">
        <v>107</v>
      </c>
      <c r="B112" s="308" t="s">
        <v>1246</v>
      </c>
      <c r="C112" s="310" t="s">
        <v>1247</v>
      </c>
      <c r="D112" s="317"/>
      <c r="E112" s="317"/>
    </row>
    <row r="113" spans="1:5" ht="25.5">
      <c r="A113" s="308">
        <v>108</v>
      </c>
      <c r="B113" s="308"/>
      <c r="C113" s="310" t="s">
        <v>1248</v>
      </c>
      <c r="D113" s="317"/>
      <c r="E113" s="317"/>
    </row>
    <row r="114" spans="1:5" ht="25.5">
      <c r="A114" s="308">
        <v>109</v>
      </c>
      <c r="B114" s="308"/>
      <c r="C114" s="310" t="s">
        <v>1249</v>
      </c>
      <c r="D114" s="317"/>
      <c r="E114" s="317"/>
    </row>
    <row r="115" spans="1:5" ht="12.75">
      <c r="A115" s="308">
        <v>110</v>
      </c>
      <c r="B115" s="308"/>
      <c r="C115" s="310" t="s">
        <v>1250</v>
      </c>
      <c r="D115" s="317"/>
      <c r="E115" s="317"/>
    </row>
    <row r="116" spans="1:5" ht="25.5">
      <c r="A116" s="308">
        <v>111</v>
      </c>
      <c r="B116" s="308"/>
      <c r="C116" s="310" t="s">
        <v>1251</v>
      </c>
      <c r="D116" s="317"/>
      <c r="E116" s="317"/>
    </row>
    <row r="117" spans="1:5" ht="12.75">
      <c r="A117" s="308">
        <v>112</v>
      </c>
      <c r="B117" s="308"/>
      <c r="C117" s="310" t="s">
        <v>1252</v>
      </c>
      <c r="D117" s="317"/>
      <c r="E117" s="317"/>
    </row>
    <row r="118" spans="1:5" ht="12.75">
      <c r="A118" s="308">
        <v>113</v>
      </c>
      <c r="B118" s="308"/>
      <c r="C118" s="310" t="s">
        <v>1253</v>
      </c>
      <c r="D118" s="317"/>
      <c r="E118" s="317"/>
    </row>
    <row r="119" spans="1:5" ht="25.5">
      <c r="A119" s="308">
        <v>114</v>
      </c>
      <c r="B119" s="308"/>
      <c r="C119" s="310" t="s">
        <v>1254</v>
      </c>
      <c r="D119" s="317"/>
      <c r="E119" s="317"/>
    </row>
    <row r="120" spans="1:5" ht="12.75">
      <c r="A120" s="308">
        <v>115</v>
      </c>
      <c r="B120" s="308"/>
      <c r="C120" s="310" t="s">
        <v>1255</v>
      </c>
      <c r="D120" s="317"/>
      <c r="E120" s="317"/>
    </row>
    <row r="121" spans="1:5" ht="12.75">
      <c r="A121" s="308">
        <v>116</v>
      </c>
      <c r="B121" s="308"/>
      <c r="C121" s="310" t="s">
        <v>1256</v>
      </c>
      <c r="D121" s="317"/>
      <c r="E121" s="317"/>
    </row>
    <row r="122" spans="1:5" ht="25.5">
      <c r="A122" s="308">
        <v>117</v>
      </c>
      <c r="B122" s="308"/>
      <c r="C122" s="310" t="s">
        <v>1257</v>
      </c>
      <c r="D122" s="317"/>
      <c r="E122" s="317"/>
    </row>
    <row r="123" spans="1:5" ht="25.5">
      <c r="A123" s="308">
        <v>118</v>
      </c>
      <c r="B123" s="308"/>
      <c r="C123" s="310" t="s">
        <v>1258</v>
      </c>
      <c r="D123" s="317"/>
      <c r="E123" s="317"/>
    </row>
    <row r="124" spans="1:5" ht="25.5">
      <c r="A124" s="308">
        <v>119</v>
      </c>
      <c r="B124" s="308"/>
      <c r="C124" s="310" t="s">
        <v>1259</v>
      </c>
      <c r="D124" s="317"/>
      <c r="E124" s="317"/>
    </row>
    <row r="125" spans="1:5" ht="25.5">
      <c r="A125" s="308">
        <v>120</v>
      </c>
      <c r="B125" s="308"/>
      <c r="C125" s="310" t="s">
        <v>1260</v>
      </c>
      <c r="D125" s="317"/>
      <c r="E125" s="317"/>
    </row>
    <row r="126" spans="1:5" ht="25.5">
      <c r="A126" s="308">
        <v>121</v>
      </c>
      <c r="B126" s="308"/>
      <c r="C126" s="310" t="s">
        <v>1261</v>
      </c>
      <c r="D126" s="317"/>
      <c r="E126" s="317"/>
    </row>
    <row r="127" spans="1:5" ht="12.75">
      <c r="A127" s="308">
        <v>122</v>
      </c>
      <c r="B127" s="308"/>
      <c r="C127" s="318" t="s">
        <v>1262</v>
      </c>
      <c r="D127" s="317"/>
      <c r="E127" s="317"/>
    </row>
    <row r="128" spans="1:5" ht="12.75">
      <c r="A128" s="308">
        <v>123</v>
      </c>
      <c r="B128" s="308"/>
      <c r="C128" s="318" t="s">
        <v>1263</v>
      </c>
      <c r="D128" s="317"/>
      <c r="E128" s="317"/>
    </row>
    <row r="129" spans="1:5" ht="25.5">
      <c r="A129" s="308">
        <v>124</v>
      </c>
      <c r="B129" s="308"/>
      <c r="C129" s="318" t="s">
        <v>1264</v>
      </c>
      <c r="D129" s="317"/>
      <c r="E129" s="317"/>
    </row>
    <row r="130" spans="1:5" ht="12.75">
      <c r="A130" s="308">
        <v>125</v>
      </c>
      <c r="B130" s="308"/>
      <c r="C130" s="318" t="s">
        <v>1265</v>
      </c>
      <c r="D130" s="317"/>
      <c r="E130" s="317"/>
    </row>
    <row r="131" spans="1:5" ht="25.5">
      <c r="A131" s="308">
        <v>126</v>
      </c>
      <c r="B131" s="308"/>
      <c r="C131" s="318" t="s">
        <v>1266</v>
      </c>
      <c r="D131" s="317"/>
      <c r="E131" s="317"/>
    </row>
    <row r="132" spans="1:5" ht="12.75">
      <c r="A132" s="308">
        <v>127</v>
      </c>
      <c r="B132" s="308"/>
      <c r="C132" s="318" t="s">
        <v>1267</v>
      </c>
      <c r="D132" s="317"/>
      <c r="E132" s="317"/>
    </row>
    <row r="133" spans="1:5" ht="25.5">
      <c r="A133" s="308">
        <v>128</v>
      </c>
      <c r="B133" s="308"/>
      <c r="C133" s="318" t="s">
        <v>1268</v>
      </c>
      <c r="D133" s="317"/>
      <c r="E133" s="317"/>
    </row>
    <row r="134" spans="1:5" ht="12.75">
      <c r="A134" s="308">
        <v>129</v>
      </c>
      <c r="B134" s="308"/>
      <c r="C134" s="318" t="s">
        <v>1269</v>
      </c>
      <c r="D134" s="317"/>
      <c r="E134" s="317"/>
    </row>
    <row r="135" spans="1:5" ht="25.5">
      <c r="A135" s="308">
        <v>130</v>
      </c>
      <c r="B135" s="308"/>
      <c r="C135" s="318" t="s">
        <v>1270</v>
      </c>
      <c r="D135" s="317"/>
      <c r="E135" s="317"/>
    </row>
    <row r="136" spans="1:5" ht="25.5">
      <c r="A136" s="308">
        <v>131</v>
      </c>
      <c r="B136" s="308"/>
      <c r="C136" s="318" t="s">
        <v>1271</v>
      </c>
      <c r="D136" s="317"/>
      <c r="E136" s="317"/>
    </row>
    <row r="137" spans="1:5" ht="25.5">
      <c r="A137" s="308">
        <v>132</v>
      </c>
      <c r="B137" s="308"/>
      <c r="C137" s="318" t="s">
        <v>1272</v>
      </c>
      <c r="D137" s="317"/>
      <c r="E137" s="317"/>
    </row>
    <row r="138" spans="1:5" ht="12.75">
      <c r="A138" s="308">
        <v>133</v>
      </c>
      <c r="B138" s="308"/>
      <c r="C138" s="318" t="s">
        <v>1273</v>
      </c>
      <c r="D138" s="317"/>
      <c r="E138" s="317"/>
    </row>
    <row r="139" spans="1:5" ht="25.5">
      <c r="A139" s="308">
        <v>134</v>
      </c>
      <c r="B139" s="308"/>
      <c r="C139" s="318" t="s">
        <v>1274</v>
      </c>
      <c r="D139" s="317"/>
      <c r="E139" s="317"/>
    </row>
    <row r="140" spans="1:5" ht="25.5">
      <c r="A140" s="308">
        <v>135</v>
      </c>
      <c r="B140" s="308"/>
      <c r="C140" s="318" t="s">
        <v>1275</v>
      </c>
      <c r="D140" s="317"/>
      <c r="E140" s="317"/>
    </row>
    <row r="141" spans="1:5" ht="25.5">
      <c r="A141" s="308">
        <v>136</v>
      </c>
      <c r="B141" s="308"/>
      <c r="C141" s="318" t="s">
        <v>1276</v>
      </c>
      <c r="D141" s="317"/>
      <c r="E141" s="317"/>
    </row>
    <row r="142" spans="1:5" ht="12.75">
      <c r="A142" s="308">
        <v>137</v>
      </c>
      <c r="B142" s="308"/>
      <c r="C142" s="318" t="s">
        <v>1277</v>
      </c>
      <c r="D142" s="317"/>
      <c r="E142" s="317"/>
    </row>
    <row r="143" spans="1:5" ht="25.5">
      <c r="A143" s="308">
        <v>138</v>
      </c>
      <c r="B143" s="308"/>
      <c r="C143" s="318" t="s">
        <v>1278</v>
      </c>
      <c r="D143" s="317"/>
      <c r="E143" s="317"/>
    </row>
    <row r="144" spans="1:5" ht="25.5">
      <c r="A144" s="308">
        <v>139</v>
      </c>
      <c r="B144" s="308"/>
      <c r="C144" s="318" t="s">
        <v>1279</v>
      </c>
      <c r="D144" s="317"/>
      <c r="E144" s="317"/>
    </row>
    <row r="145" spans="1:5" ht="25.5">
      <c r="A145" s="308">
        <v>140</v>
      </c>
      <c r="B145" s="308"/>
      <c r="C145" s="318" t="s">
        <v>1280</v>
      </c>
      <c r="D145" s="317"/>
      <c r="E145" s="317"/>
    </row>
    <row r="146" spans="1:5" ht="25.5">
      <c r="A146" s="308">
        <v>141</v>
      </c>
      <c r="B146" s="308"/>
      <c r="C146" s="318" t="s">
        <v>1281</v>
      </c>
      <c r="D146" s="317"/>
      <c r="E146" s="317"/>
    </row>
    <row r="147" spans="1:5" ht="25.5">
      <c r="A147" s="308">
        <v>142</v>
      </c>
      <c r="B147" s="308"/>
      <c r="C147" s="318" t="s">
        <v>1282</v>
      </c>
      <c r="D147" s="317"/>
      <c r="E147" s="317"/>
    </row>
    <row r="148" spans="1:5" ht="25.5">
      <c r="A148" s="308">
        <v>143</v>
      </c>
      <c r="B148" s="308"/>
      <c r="C148" s="318" t="s">
        <v>1283</v>
      </c>
      <c r="D148" s="317"/>
      <c r="E148" s="317"/>
    </row>
    <row r="149" spans="1:5" ht="25.5">
      <c r="A149" s="308">
        <v>144</v>
      </c>
      <c r="B149" s="308"/>
      <c r="C149" s="318" t="s">
        <v>1284</v>
      </c>
      <c r="D149" s="317"/>
      <c r="E149" s="317"/>
    </row>
    <row r="150" spans="1:5" ht="12.75">
      <c r="A150" s="308">
        <v>145</v>
      </c>
      <c r="B150" s="319" t="s">
        <v>1285</v>
      </c>
      <c r="C150" s="320" t="s">
        <v>1286</v>
      </c>
      <c r="D150" s="317">
        <f>D107+D109+D111</f>
        <v>0</v>
      </c>
      <c r="E150" s="317">
        <f>E107+E109+E111</f>
        <v>0</v>
      </c>
    </row>
    <row r="151" spans="1:5" ht="12.75">
      <c r="A151" s="308">
        <v>146</v>
      </c>
      <c r="B151" s="308" t="s">
        <v>1287</v>
      </c>
      <c r="C151" s="318" t="s">
        <v>1288</v>
      </c>
      <c r="D151" s="317">
        <f>SUM(D152:D157)</f>
        <v>33416</v>
      </c>
      <c r="E151" s="317">
        <v>15725380</v>
      </c>
    </row>
    <row r="152" spans="1:5" ht="12.75">
      <c r="A152" s="308">
        <v>147</v>
      </c>
      <c r="B152" s="308" t="s">
        <v>1289</v>
      </c>
      <c r="C152" s="318" t="s">
        <v>1290</v>
      </c>
      <c r="D152" s="317"/>
      <c r="E152" s="317"/>
    </row>
    <row r="153" spans="1:5" ht="12.75">
      <c r="A153" s="308">
        <v>148</v>
      </c>
      <c r="B153" s="308" t="s">
        <v>1291</v>
      </c>
      <c r="C153" s="318" t="s">
        <v>1292</v>
      </c>
      <c r="D153" s="317"/>
      <c r="E153" s="317">
        <v>15725380</v>
      </c>
    </row>
    <row r="154" spans="1:5" ht="12.75">
      <c r="A154" s="308">
        <v>149</v>
      </c>
      <c r="B154" s="308" t="s">
        <v>1293</v>
      </c>
      <c r="C154" s="318" t="s">
        <v>1294</v>
      </c>
      <c r="D154" s="317"/>
      <c r="E154" s="317"/>
    </row>
    <row r="155" spans="1:5" ht="12.75">
      <c r="A155" s="308">
        <v>150</v>
      </c>
      <c r="B155" s="308" t="s">
        <v>1295</v>
      </c>
      <c r="C155" s="318" t="s">
        <v>1296</v>
      </c>
      <c r="D155" s="317"/>
      <c r="E155" s="317"/>
    </row>
    <row r="156" spans="1:5" ht="12.75">
      <c r="A156" s="308">
        <v>151</v>
      </c>
      <c r="B156" s="308" t="s">
        <v>1297</v>
      </c>
      <c r="C156" s="318" t="s">
        <v>1298</v>
      </c>
      <c r="D156" s="317">
        <v>33416</v>
      </c>
      <c r="E156" s="317"/>
    </row>
    <row r="157" spans="1:5" ht="12.75">
      <c r="A157" s="308">
        <v>152</v>
      </c>
      <c r="B157" s="308" t="s">
        <v>1299</v>
      </c>
      <c r="C157" s="318" t="s">
        <v>1300</v>
      </c>
      <c r="D157" s="317"/>
      <c r="E157" s="317"/>
    </row>
    <row r="158" spans="1:5" ht="12.75">
      <c r="A158" s="308">
        <v>153</v>
      </c>
      <c r="B158" s="308" t="s">
        <v>1301</v>
      </c>
      <c r="C158" s="318" t="s">
        <v>1302</v>
      </c>
      <c r="D158" s="317"/>
      <c r="E158" s="317"/>
    </row>
    <row r="159" spans="1:5" ht="12.75">
      <c r="A159" s="308">
        <v>154</v>
      </c>
      <c r="B159" s="308" t="s">
        <v>1303</v>
      </c>
      <c r="C159" s="318" t="s">
        <v>1304</v>
      </c>
      <c r="D159" s="317"/>
      <c r="E159" s="317"/>
    </row>
    <row r="160" spans="1:5" ht="12.75">
      <c r="A160" s="308">
        <v>155</v>
      </c>
      <c r="B160" s="308" t="s">
        <v>1305</v>
      </c>
      <c r="C160" s="318" t="s">
        <v>1306</v>
      </c>
      <c r="D160" s="317"/>
      <c r="E160" s="317"/>
    </row>
    <row r="161" spans="1:5" ht="12.75">
      <c r="A161" s="308">
        <v>156</v>
      </c>
      <c r="B161" s="308" t="s">
        <v>1307</v>
      </c>
      <c r="C161" s="318" t="s">
        <v>1308</v>
      </c>
      <c r="D161" s="317"/>
      <c r="E161" s="317"/>
    </row>
    <row r="162" spans="1:5" ht="25.5">
      <c r="A162" s="308">
        <v>157</v>
      </c>
      <c r="B162" s="308" t="s">
        <v>1309</v>
      </c>
      <c r="C162" s="318" t="s">
        <v>1310</v>
      </c>
      <c r="D162" s="317"/>
      <c r="E162" s="317"/>
    </row>
    <row r="163" spans="1:5" ht="12.75">
      <c r="A163" s="308">
        <v>158</v>
      </c>
      <c r="B163" s="308" t="s">
        <v>1311</v>
      </c>
      <c r="C163" s="318" t="s">
        <v>1312</v>
      </c>
      <c r="D163" s="317"/>
      <c r="E163" s="317"/>
    </row>
    <row r="164" spans="1:5" ht="12.75">
      <c r="A164" s="308">
        <v>159</v>
      </c>
      <c r="B164" s="308" t="s">
        <v>1313</v>
      </c>
      <c r="C164" s="318" t="s">
        <v>1314</v>
      </c>
      <c r="D164" s="317"/>
      <c r="E164" s="317"/>
    </row>
    <row r="165" spans="1:5" ht="12.75">
      <c r="A165" s="308">
        <v>160</v>
      </c>
      <c r="B165" s="308" t="s">
        <v>1315</v>
      </c>
      <c r="C165" s="318" t="s">
        <v>1316</v>
      </c>
      <c r="D165" s="317"/>
      <c r="E165" s="317"/>
    </row>
    <row r="166" spans="1:5" s="316" customFormat="1" ht="12.75">
      <c r="A166" s="308">
        <v>161</v>
      </c>
      <c r="B166" s="319" t="s">
        <v>1317</v>
      </c>
      <c r="C166" s="320" t="s">
        <v>1318</v>
      </c>
      <c r="D166" s="321">
        <f>D151+D158+D159+D160+D161+D162+D163+D164+D165</f>
        <v>33416</v>
      </c>
      <c r="E166" s="321">
        <f>E151+E158+E159+E160+E161+E162+E163+E164+E165</f>
        <v>15725380</v>
      </c>
    </row>
    <row r="167" spans="1:5" s="316" customFormat="1" ht="12.75">
      <c r="A167" s="308">
        <v>162</v>
      </c>
      <c r="B167" s="319" t="s">
        <v>1319</v>
      </c>
      <c r="C167" s="320" t="s">
        <v>1320</v>
      </c>
      <c r="D167" s="321">
        <f>D106+D150+D166</f>
        <v>2792880</v>
      </c>
      <c r="E167" s="321">
        <f>E106+E150+E166</f>
        <v>19167323</v>
      </c>
    </row>
    <row r="168" spans="1:5" ht="12.75">
      <c r="A168" s="308">
        <v>163</v>
      </c>
      <c r="B168" s="308" t="s">
        <v>1321</v>
      </c>
      <c r="C168" s="318" t="s">
        <v>1322</v>
      </c>
      <c r="D168" s="317"/>
      <c r="E168" s="317"/>
    </row>
    <row r="169" spans="1:5" ht="12.75">
      <c r="A169" s="308">
        <v>164</v>
      </c>
      <c r="B169" s="308" t="s">
        <v>1323</v>
      </c>
      <c r="C169" s="318" t="s">
        <v>1324</v>
      </c>
      <c r="D169" s="317">
        <v>853836</v>
      </c>
      <c r="E169" s="317">
        <v>4047216</v>
      </c>
    </row>
    <row r="170" spans="1:5" ht="12.75">
      <c r="A170" s="308">
        <v>165</v>
      </c>
      <c r="B170" s="308" t="s">
        <v>1325</v>
      </c>
      <c r="C170" s="318" t="s">
        <v>1326</v>
      </c>
      <c r="D170" s="317"/>
      <c r="E170" s="317"/>
    </row>
    <row r="171" spans="1:5" ht="12.75">
      <c r="A171" s="308">
        <v>166</v>
      </c>
      <c r="B171" s="308" t="s">
        <v>1327</v>
      </c>
      <c r="C171" s="318" t="s">
        <v>1328</v>
      </c>
      <c r="D171" s="317">
        <v>1271647</v>
      </c>
      <c r="E171" s="317"/>
    </row>
    <row r="172" spans="1:5" s="316" customFormat="1" ht="12.75">
      <c r="A172" s="308">
        <v>167</v>
      </c>
      <c r="B172" s="319" t="s">
        <v>1329</v>
      </c>
      <c r="C172" s="320" t="s">
        <v>1330</v>
      </c>
      <c r="D172" s="321">
        <f>SUM(D168:D171)</f>
        <v>2125483</v>
      </c>
      <c r="E172" s="321">
        <f>SUM(E168:E171)</f>
        <v>4047216</v>
      </c>
    </row>
    <row r="173" spans="1:5" ht="12.75">
      <c r="A173" s="308">
        <v>168</v>
      </c>
      <c r="B173" s="308" t="s">
        <v>1331</v>
      </c>
      <c r="C173" s="318" t="s">
        <v>1332</v>
      </c>
      <c r="D173" s="317"/>
      <c r="E173" s="317"/>
    </row>
    <row r="174" spans="1:5" ht="12.75">
      <c r="A174" s="308">
        <v>169</v>
      </c>
      <c r="B174" s="308" t="s">
        <v>1333</v>
      </c>
      <c r="C174" s="318" t="s">
        <v>1334</v>
      </c>
      <c r="D174" s="317">
        <v>-336270</v>
      </c>
      <c r="E174" s="317">
        <v>-4205104</v>
      </c>
    </row>
    <row r="175" spans="1:5" s="316" customFormat="1" ht="12.75">
      <c r="A175" s="308">
        <v>170</v>
      </c>
      <c r="B175" s="319" t="s">
        <v>1335</v>
      </c>
      <c r="C175" s="320" t="s">
        <v>1336</v>
      </c>
      <c r="D175" s="321">
        <f>SUM(D173:D174)</f>
        <v>-336270</v>
      </c>
      <c r="E175" s="321">
        <f>SUM(E173:E174)</f>
        <v>-4205104</v>
      </c>
    </row>
    <row r="176" spans="1:5" ht="12.75">
      <c r="A176" s="308">
        <v>171</v>
      </c>
      <c r="B176" s="308" t="s">
        <v>1337</v>
      </c>
      <c r="C176" s="318" t="s">
        <v>1338</v>
      </c>
      <c r="D176" s="317"/>
      <c r="E176" s="317"/>
    </row>
    <row r="177" spans="1:5" ht="25.5">
      <c r="A177" s="308">
        <v>172</v>
      </c>
      <c r="B177" s="308" t="s">
        <v>1339</v>
      </c>
      <c r="C177" s="318" t="s">
        <v>1340</v>
      </c>
      <c r="D177" s="317"/>
      <c r="E177" s="317"/>
    </row>
    <row r="178" spans="1:5" s="316" customFormat="1" ht="12.75">
      <c r="A178" s="308">
        <v>173</v>
      </c>
      <c r="B178" s="319" t="s">
        <v>1341</v>
      </c>
      <c r="C178" s="320" t="s">
        <v>1342</v>
      </c>
      <c r="D178" s="321">
        <f>SUM(D176:D177)</f>
        <v>0</v>
      </c>
      <c r="E178" s="321">
        <f>SUM(E176:E177)</f>
        <v>0</v>
      </c>
    </row>
    <row r="179" spans="1:5" s="316" customFormat="1" ht="12.75">
      <c r="A179" s="308">
        <v>174</v>
      </c>
      <c r="B179" s="319" t="s">
        <v>1343</v>
      </c>
      <c r="C179" s="320" t="s">
        <v>1344</v>
      </c>
      <c r="D179" s="321">
        <f>D172+D174+D178</f>
        <v>1789213</v>
      </c>
      <c r="E179" s="321">
        <f>E172+E174+E178</f>
        <v>-157888</v>
      </c>
    </row>
    <row r="180" spans="1:5" ht="12.75">
      <c r="A180" s="308">
        <v>175</v>
      </c>
      <c r="B180" s="308" t="s">
        <v>1345</v>
      </c>
      <c r="C180" s="318" t="s">
        <v>1346</v>
      </c>
      <c r="D180" s="317"/>
      <c r="E180" s="317"/>
    </row>
    <row r="181" spans="1:5" ht="12.75">
      <c r="A181" s="308">
        <v>176</v>
      </c>
      <c r="B181" s="308" t="s">
        <v>1347</v>
      </c>
      <c r="C181" s="318" t="s">
        <v>1348</v>
      </c>
      <c r="D181" s="317"/>
      <c r="E181" s="317"/>
    </row>
    <row r="182" spans="1:5" ht="12.75">
      <c r="A182" s="308">
        <v>177</v>
      </c>
      <c r="B182" s="308" t="s">
        <v>1349</v>
      </c>
      <c r="C182" s="318" t="s">
        <v>1350</v>
      </c>
      <c r="D182" s="317"/>
      <c r="E182" s="317"/>
    </row>
    <row r="183" spans="1:5" s="316" customFormat="1" ht="12.75">
      <c r="A183" s="308">
        <v>178</v>
      </c>
      <c r="B183" s="319" t="s">
        <v>1351</v>
      </c>
      <c r="C183" s="320" t="s">
        <v>1352</v>
      </c>
      <c r="D183" s="321">
        <f>SUM(D180:D182)</f>
        <v>0</v>
      </c>
      <c r="E183" s="321">
        <f>SUM(E180:E182)</f>
        <v>0</v>
      </c>
    </row>
    <row r="184" spans="1:5" s="316" customFormat="1" ht="12.75">
      <c r="A184" s="308">
        <v>179</v>
      </c>
      <c r="B184" s="319"/>
      <c r="C184" s="320" t="s">
        <v>1353</v>
      </c>
      <c r="D184" s="321">
        <f>D33+D48+D62+D167+D179+D183</f>
        <v>583214335</v>
      </c>
      <c r="E184" s="321">
        <f>E33+E48+E62+E167+E179+E183</f>
        <v>570411138</v>
      </c>
    </row>
    <row r="185" spans="1:5" ht="12.75">
      <c r="A185" s="308"/>
      <c r="B185" s="308"/>
      <c r="C185" s="318"/>
      <c r="D185" s="317"/>
      <c r="E185" s="317"/>
    </row>
    <row r="186" spans="1:5" ht="12.75">
      <c r="A186" s="308">
        <v>177</v>
      </c>
      <c r="B186" s="308" t="s">
        <v>1354</v>
      </c>
      <c r="C186" s="318" t="s">
        <v>1355</v>
      </c>
      <c r="D186" s="317">
        <v>258845543</v>
      </c>
      <c r="E186" s="317">
        <v>258845543</v>
      </c>
    </row>
    <row r="187" spans="1:5" ht="12.75">
      <c r="A187" s="308">
        <v>178</v>
      </c>
      <c r="B187" s="308" t="s">
        <v>1356</v>
      </c>
      <c r="C187" s="318" t="s">
        <v>1357</v>
      </c>
      <c r="D187" s="317"/>
      <c r="E187" s="317"/>
    </row>
    <row r="188" spans="1:5" ht="12.75">
      <c r="A188" s="308">
        <v>179</v>
      </c>
      <c r="B188" s="308" t="s">
        <v>1358</v>
      </c>
      <c r="C188" s="318" t="s">
        <v>1359</v>
      </c>
      <c r="D188" s="317"/>
      <c r="E188" s="317"/>
    </row>
    <row r="189" spans="1:5" ht="12.75">
      <c r="A189" s="308">
        <v>180</v>
      </c>
      <c r="B189" s="308" t="s">
        <v>1360</v>
      </c>
      <c r="C189" s="318" t="s">
        <v>1361</v>
      </c>
      <c r="D189" s="317"/>
      <c r="E189" s="317"/>
    </row>
    <row r="190" spans="1:5" ht="12.75">
      <c r="A190" s="308">
        <v>181</v>
      </c>
      <c r="B190" s="308" t="s">
        <v>1362</v>
      </c>
      <c r="C190" s="318" t="s">
        <v>1363</v>
      </c>
      <c r="D190" s="317">
        <v>9086815</v>
      </c>
      <c r="E190" s="317">
        <v>9086815</v>
      </c>
    </row>
    <row r="191" spans="1:5" s="316" customFormat="1" ht="12.75">
      <c r="A191" s="308">
        <v>182</v>
      </c>
      <c r="B191" s="319" t="s">
        <v>1364</v>
      </c>
      <c r="C191" s="320" t="s">
        <v>1365</v>
      </c>
      <c r="D191" s="321">
        <f>SUM(D188:D190)</f>
        <v>9086815</v>
      </c>
      <c r="E191" s="321">
        <f>SUM(E188:E190)</f>
        <v>9086815</v>
      </c>
    </row>
    <row r="192" spans="1:5" ht="12.75">
      <c r="A192" s="308">
        <v>183</v>
      </c>
      <c r="B192" s="308" t="s">
        <v>1366</v>
      </c>
      <c r="C192" s="318" t="s">
        <v>1367</v>
      </c>
      <c r="D192" s="317">
        <v>233467994</v>
      </c>
      <c r="E192" s="317">
        <v>234249765</v>
      </c>
    </row>
    <row r="193" spans="1:5" ht="12.75">
      <c r="A193" s="308">
        <v>184</v>
      </c>
      <c r="B193" s="308" t="s">
        <v>1368</v>
      </c>
      <c r="C193" s="318" t="s">
        <v>1369</v>
      </c>
      <c r="D193" s="317"/>
      <c r="E193" s="317"/>
    </row>
    <row r="194" spans="1:5" ht="12.75">
      <c r="A194" s="308">
        <v>185</v>
      </c>
      <c r="B194" s="308" t="s">
        <v>1370</v>
      </c>
      <c r="C194" s="318" t="s">
        <v>1371</v>
      </c>
      <c r="D194" s="317">
        <v>781771</v>
      </c>
      <c r="E194" s="317">
        <v>-6563974</v>
      </c>
    </row>
    <row r="195" spans="1:5" s="316" customFormat="1" ht="12.75">
      <c r="A195" s="308">
        <v>186</v>
      </c>
      <c r="B195" s="319" t="s">
        <v>1372</v>
      </c>
      <c r="C195" s="320" t="s">
        <v>1373</v>
      </c>
      <c r="D195" s="321">
        <f>D186+D187+D191+D192+D193+D194</f>
        <v>502182123</v>
      </c>
      <c r="E195" s="321">
        <f>E186+E187+E191+E192+E193+E194</f>
        <v>495618149</v>
      </c>
    </row>
    <row r="196" spans="1:5" ht="12.75">
      <c r="A196" s="308">
        <v>187</v>
      </c>
      <c r="B196" s="308" t="s">
        <v>1374</v>
      </c>
      <c r="C196" s="318" t="s">
        <v>1375</v>
      </c>
      <c r="D196" s="317"/>
      <c r="E196" s="317"/>
    </row>
    <row r="197" spans="1:5" ht="25.5">
      <c r="A197" s="308">
        <v>188</v>
      </c>
      <c r="B197" s="308" t="s">
        <v>1376</v>
      </c>
      <c r="C197" s="318" t="s">
        <v>1377</v>
      </c>
      <c r="D197" s="317"/>
      <c r="E197" s="317"/>
    </row>
    <row r="198" spans="1:5" ht="12.75">
      <c r="A198" s="308">
        <v>189</v>
      </c>
      <c r="B198" s="308" t="s">
        <v>1378</v>
      </c>
      <c r="C198" s="318" t="s">
        <v>1379</v>
      </c>
      <c r="D198" s="317"/>
      <c r="E198" s="317">
        <v>82025</v>
      </c>
    </row>
    <row r="199" spans="1:5" ht="12.75">
      <c r="A199" s="308">
        <v>190</v>
      </c>
      <c r="B199" s="308" t="s">
        <v>1380</v>
      </c>
      <c r="C199" s="318" t="s">
        <v>1381</v>
      </c>
      <c r="D199" s="317"/>
      <c r="E199" s="317"/>
    </row>
    <row r="200" spans="1:5" ht="12.75">
      <c r="A200" s="308">
        <v>191</v>
      </c>
      <c r="B200" s="308" t="s">
        <v>1382</v>
      </c>
      <c r="C200" s="318" t="s">
        <v>1383</v>
      </c>
      <c r="D200" s="317">
        <v>2138338</v>
      </c>
      <c r="E200" s="317">
        <v>1787844</v>
      </c>
    </row>
    <row r="201" spans="1:5" ht="25.5">
      <c r="A201" s="308">
        <v>192</v>
      </c>
      <c r="B201" s="308" t="s">
        <v>1384</v>
      </c>
      <c r="C201" s="318" t="s">
        <v>1385</v>
      </c>
      <c r="D201" s="317"/>
      <c r="E201" s="317"/>
    </row>
    <row r="202" spans="1:5" ht="12.75">
      <c r="A202" s="308">
        <v>193</v>
      </c>
      <c r="B202" s="308" t="s">
        <v>1386</v>
      </c>
      <c r="C202" s="318" t="s">
        <v>1387</v>
      </c>
      <c r="D202" s="317"/>
      <c r="E202" s="317"/>
    </row>
    <row r="203" spans="1:5" ht="12.75">
      <c r="A203" s="308">
        <v>194</v>
      </c>
      <c r="B203" s="308" t="s">
        <v>1388</v>
      </c>
      <c r="C203" s="318" t="s">
        <v>1389</v>
      </c>
      <c r="D203" s="317"/>
      <c r="E203" s="317"/>
    </row>
    <row r="204" spans="1:5" ht="12.75">
      <c r="A204" s="308">
        <v>195</v>
      </c>
      <c r="B204" s="308" t="s">
        <v>1390</v>
      </c>
      <c r="C204" s="318" t="s">
        <v>1391</v>
      </c>
      <c r="D204" s="317">
        <v>5981451</v>
      </c>
      <c r="E204" s="317"/>
    </row>
    <row r="205" spans="1:5" ht="12.75">
      <c r="A205" s="308">
        <v>196</v>
      </c>
      <c r="B205" s="308" t="s">
        <v>1392</v>
      </c>
      <c r="C205" s="318" t="s">
        <v>1393</v>
      </c>
      <c r="D205" s="317">
        <f>SUM(D206:D207)</f>
        <v>0</v>
      </c>
      <c r="E205" s="317">
        <f>SUM(E206:E207)</f>
        <v>0</v>
      </c>
    </row>
    <row r="206" spans="1:5" ht="25.5">
      <c r="A206" s="308">
        <v>197</v>
      </c>
      <c r="B206" s="308" t="s">
        <v>1394</v>
      </c>
      <c r="C206" s="318" t="s">
        <v>1395</v>
      </c>
      <c r="D206" s="317"/>
      <c r="E206" s="317"/>
    </row>
    <row r="207" spans="1:5" ht="12.75">
      <c r="A207" s="308">
        <v>198</v>
      </c>
      <c r="B207" s="308" t="s">
        <v>1396</v>
      </c>
      <c r="C207" s="318" t="s">
        <v>1397</v>
      </c>
      <c r="D207" s="317"/>
      <c r="E207" s="317"/>
    </row>
    <row r="208" spans="1:5" ht="12.75">
      <c r="A208" s="308">
        <v>199</v>
      </c>
      <c r="B208" s="308" t="s">
        <v>1398</v>
      </c>
      <c r="C208" s="318" t="s">
        <v>1399</v>
      </c>
      <c r="D208" s="317">
        <f>SUM(D209:D220)</f>
        <v>0</v>
      </c>
      <c r="E208" s="317">
        <f>SUM(E209:E220)</f>
        <v>0</v>
      </c>
    </row>
    <row r="209" spans="1:5" ht="25.5">
      <c r="A209" s="308">
        <v>200</v>
      </c>
      <c r="B209" s="308" t="s">
        <v>1400</v>
      </c>
      <c r="C209" s="318" t="s">
        <v>1401</v>
      </c>
      <c r="D209" s="317"/>
      <c r="E209" s="317"/>
    </row>
    <row r="210" spans="1:5" ht="25.5">
      <c r="A210" s="308">
        <v>201</v>
      </c>
      <c r="B210" s="308" t="s">
        <v>1402</v>
      </c>
      <c r="C210" s="318" t="s">
        <v>1403</v>
      </c>
      <c r="D210" s="317"/>
      <c r="E210" s="317"/>
    </row>
    <row r="211" spans="1:5" ht="12.75">
      <c r="A211" s="308">
        <v>202</v>
      </c>
      <c r="B211" s="308" t="s">
        <v>1404</v>
      </c>
      <c r="C211" s="318" t="s">
        <v>1405</v>
      </c>
      <c r="D211" s="317"/>
      <c r="E211" s="317"/>
    </row>
    <row r="212" spans="1:5" ht="25.5">
      <c r="A212" s="308">
        <v>203</v>
      </c>
      <c r="B212" s="308" t="s">
        <v>1406</v>
      </c>
      <c r="C212" s="318" t="s">
        <v>1407</v>
      </c>
      <c r="D212" s="317"/>
      <c r="E212" s="317"/>
    </row>
    <row r="213" spans="1:5" ht="12.75">
      <c r="A213" s="308">
        <v>204</v>
      </c>
      <c r="B213" s="308" t="s">
        <v>1408</v>
      </c>
      <c r="C213" s="318" t="s">
        <v>1409</v>
      </c>
      <c r="D213" s="317"/>
      <c r="E213" s="317"/>
    </row>
    <row r="214" spans="1:5" ht="25.5">
      <c r="A214" s="308">
        <v>205</v>
      </c>
      <c r="B214" s="308" t="s">
        <v>1410</v>
      </c>
      <c r="C214" s="318" t="s">
        <v>1411</v>
      </c>
      <c r="D214" s="317"/>
      <c r="E214" s="317"/>
    </row>
    <row r="215" spans="1:5" ht="12.75">
      <c r="A215" s="308">
        <v>206</v>
      </c>
      <c r="B215" s="308" t="s">
        <v>1412</v>
      </c>
      <c r="C215" s="318" t="s">
        <v>1413</v>
      </c>
      <c r="D215" s="317"/>
      <c r="E215" s="317"/>
    </row>
    <row r="216" spans="1:5" ht="12.75">
      <c r="A216" s="308">
        <v>207</v>
      </c>
      <c r="B216" s="308" t="s">
        <v>1414</v>
      </c>
      <c r="C216" s="318" t="s">
        <v>1415</v>
      </c>
      <c r="D216" s="317"/>
      <c r="E216" s="317"/>
    </row>
    <row r="217" spans="1:5" ht="12.75">
      <c r="A217" s="308">
        <v>208</v>
      </c>
      <c r="B217" s="308" t="s">
        <v>1416</v>
      </c>
      <c r="C217" s="318" t="s">
        <v>1417</v>
      </c>
      <c r="D217" s="317"/>
      <c r="E217" s="317"/>
    </row>
    <row r="218" spans="1:5" ht="25.5">
      <c r="A218" s="308">
        <v>209</v>
      </c>
      <c r="B218" s="308" t="s">
        <v>1418</v>
      </c>
      <c r="C218" s="318" t="s">
        <v>1419</v>
      </c>
      <c r="D218" s="317"/>
      <c r="E218" s="317"/>
    </row>
    <row r="219" spans="1:5" ht="25.5">
      <c r="A219" s="308">
        <v>210</v>
      </c>
      <c r="B219" s="308" t="s">
        <v>1420</v>
      </c>
      <c r="C219" s="318" t="s">
        <v>1421</v>
      </c>
      <c r="D219" s="317"/>
      <c r="E219" s="317"/>
    </row>
    <row r="220" spans="1:5" ht="12.75">
      <c r="A220" s="308">
        <v>211</v>
      </c>
      <c r="B220" s="308" t="s">
        <v>1422</v>
      </c>
      <c r="C220" s="318" t="s">
        <v>1423</v>
      </c>
      <c r="D220" s="317"/>
      <c r="E220" s="317"/>
    </row>
    <row r="221" spans="1:5" s="316" customFormat="1" ht="12.75">
      <c r="A221" s="308">
        <v>212</v>
      </c>
      <c r="B221" s="319" t="s">
        <v>1424</v>
      </c>
      <c r="C221" s="320" t="s">
        <v>1425</v>
      </c>
      <c r="D221" s="321">
        <f>D196+D197+D198+D199+D200+D203+D204+D205+D208</f>
        <v>8119789</v>
      </c>
      <c r="E221" s="321">
        <f>E196+E197+E198+E199+E200+E203+E204+E205+E208</f>
        <v>1869869</v>
      </c>
    </row>
    <row r="222" spans="1:5" ht="12.75">
      <c r="A222" s="308">
        <v>213</v>
      </c>
      <c r="B222" s="308" t="s">
        <v>1426</v>
      </c>
      <c r="C222" s="318" t="s">
        <v>1427</v>
      </c>
      <c r="D222" s="317"/>
      <c r="E222" s="317"/>
    </row>
    <row r="223" spans="1:5" ht="25.5">
      <c r="A223" s="308">
        <v>214</v>
      </c>
      <c r="B223" s="308" t="s">
        <v>1428</v>
      </c>
      <c r="C223" s="318" t="s">
        <v>1429</v>
      </c>
      <c r="D223" s="317"/>
      <c r="E223" s="317"/>
    </row>
    <row r="224" spans="1:5" ht="12.75">
      <c r="A224" s="308">
        <v>215</v>
      </c>
      <c r="B224" s="308" t="s">
        <v>1430</v>
      </c>
      <c r="C224" s="318" t="s">
        <v>1431</v>
      </c>
      <c r="D224" s="317"/>
      <c r="E224" s="317"/>
    </row>
    <row r="225" spans="1:5" ht="12.75">
      <c r="A225" s="308">
        <v>216</v>
      </c>
      <c r="B225" s="308" t="s">
        <v>1432</v>
      </c>
      <c r="C225" s="318" t="s">
        <v>1433</v>
      </c>
      <c r="D225" s="317"/>
      <c r="E225" s="317"/>
    </row>
    <row r="226" spans="1:5" ht="12.75">
      <c r="A226" s="308">
        <v>217</v>
      </c>
      <c r="B226" s="308" t="s">
        <v>1434</v>
      </c>
      <c r="C226" s="318" t="s">
        <v>1435</v>
      </c>
      <c r="D226" s="317">
        <f>SUM(D227:D228)</f>
        <v>0</v>
      </c>
      <c r="E226" s="317">
        <f>SUM(E227:E228)</f>
        <v>0</v>
      </c>
    </row>
    <row r="227" spans="1:5" ht="25.5">
      <c r="A227" s="308">
        <v>218</v>
      </c>
      <c r="B227" s="308" t="s">
        <v>1436</v>
      </c>
      <c r="C227" s="318" t="s">
        <v>1437</v>
      </c>
      <c r="D227" s="317"/>
      <c r="E227" s="317"/>
    </row>
    <row r="228" spans="1:5" ht="12.75">
      <c r="A228" s="308">
        <v>219</v>
      </c>
      <c r="B228" s="308" t="s">
        <v>1438</v>
      </c>
      <c r="C228" s="318" t="s">
        <v>1439</v>
      </c>
      <c r="D228" s="317"/>
      <c r="E228" s="317"/>
    </row>
    <row r="229" spans="1:5" ht="12.75">
      <c r="A229" s="308">
        <v>220</v>
      </c>
      <c r="B229" s="308" t="s">
        <v>1440</v>
      </c>
      <c r="C229" s="318" t="s">
        <v>1441</v>
      </c>
      <c r="D229" s="317"/>
      <c r="E229" s="317"/>
    </row>
    <row r="230" spans="1:5" ht="12.75">
      <c r="A230" s="308">
        <v>221</v>
      </c>
      <c r="B230" s="308" t="s">
        <v>1442</v>
      </c>
      <c r="C230" s="318" t="s">
        <v>1443</v>
      </c>
      <c r="D230" s="317"/>
      <c r="E230" s="317"/>
    </row>
    <row r="231" spans="1:5" ht="12.75">
      <c r="A231" s="308">
        <v>222</v>
      </c>
      <c r="B231" s="308" t="s">
        <v>1444</v>
      </c>
      <c r="C231" s="318" t="s">
        <v>1445</v>
      </c>
      <c r="D231" s="317">
        <f>SUM(D232:D233)</f>
        <v>0</v>
      </c>
      <c r="E231" s="317">
        <f>SUM(E232:E233)</f>
        <v>0</v>
      </c>
    </row>
    <row r="232" spans="1:5" ht="25.5">
      <c r="A232" s="308">
        <v>223</v>
      </c>
      <c r="B232" s="308" t="s">
        <v>1446</v>
      </c>
      <c r="C232" s="318" t="s">
        <v>1447</v>
      </c>
      <c r="D232" s="317"/>
      <c r="E232" s="317"/>
    </row>
    <row r="233" spans="1:5" ht="12.75">
      <c r="A233" s="308">
        <v>224</v>
      </c>
      <c r="B233" s="308" t="s">
        <v>1448</v>
      </c>
      <c r="C233" s="318" t="s">
        <v>1449</v>
      </c>
      <c r="D233" s="317"/>
      <c r="E233" s="317"/>
    </row>
    <row r="234" spans="1:5" ht="12.75">
      <c r="A234" s="308">
        <v>225</v>
      </c>
      <c r="B234" s="308" t="s">
        <v>1450</v>
      </c>
      <c r="C234" s="318" t="s">
        <v>1451</v>
      </c>
      <c r="D234" s="317">
        <f>SUM(D235:D244)</f>
        <v>1058146</v>
      </c>
      <c r="E234" s="317">
        <v>1059431</v>
      </c>
    </row>
    <row r="235" spans="1:5" ht="25.5">
      <c r="A235" s="308">
        <v>226</v>
      </c>
      <c r="B235" s="308" t="s">
        <v>1452</v>
      </c>
      <c r="C235" s="318" t="s">
        <v>1453</v>
      </c>
      <c r="D235" s="317"/>
      <c r="E235" s="317"/>
    </row>
    <row r="236" spans="1:5" ht="12.75">
      <c r="A236" s="308">
        <v>227</v>
      </c>
      <c r="B236" s="308" t="s">
        <v>1454</v>
      </c>
      <c r="C236" s="318" t="s">
        <v>1455</v>
      </c>
      <c r="D236" s="317"/>
      <c r="E236" s="317"/>
    </row>
    <row r="237" spans="1:5" ht="12.75">
      <c r="A237" s="308">
        <v>228</v>
      </c>
      <c r="B237" s="308" t="s">
        <v>1456</v>
      </c>
      <c r="C237" s="318" t="s">
        <v>1457</v>
      </c>
      <c r="D237" s="317"/>
      <c r="E237" s="317"/>
    </row>
    <row r="238" spans="1:5" ht="25.5">
      <c r="A238" s="308">
        <v>229</v>
      </c>
      <c r="B238" s="308" t="s">
        <v>1458</v>
      </c>
      <c r="C238" s="318" t="s">
        <v>1459</v>
      </c>
      <c r="D238" s="317"/>
      <c r="E238" s="317"/>
    </row>
    <row r="239" spans="1:5" ht="25.5">
      <c r="A239" s="308">
        <v>230</v>
      </c>
      <c r="B239" s="308" t="s">
        <v>1460</v>
      </c>
      <c r="C239" s="318" t="s">
        <v>1461</v>
      </c>
      <c r="D239" s="317">
        <v>1058146</v>
      </c>
      <c r="E239" s="317">
        <v>1058146</v>
      </c>
    </row>
    <row r="240" spans="1:5" ht="12.75">
      <c r="A240" s="308">
        <v>231</v>
      </c>
      <c r="B240" s="308" t="s">
        <v>1462</v>
      </c>
      <c r="C240" s="318" t="s">
        <v>1463</v>
      </c>
      <c r="D240" s="317"/>
      <c r="E240" s="317"/>
    </row>
    <row r="241" spans="1:5" ht="12.75">
      <c r="A241" s="308">
        <v>232</v>
      </c>
      <c r="B241" s="308" t="s">
        <v>1464</v>
      </c>
      <c r="C241" s="318" t="s">
        <v>1465</v>
      </c>
      <c r="D241" s="317"/>
      <c r="E241" s="317"/>
    </row>
    <row r="242" spans="1:5" ht="25.5">
      <c r="A242" s="308">
        <v>233</v>
      </c>
      <c r="B242" s="308" t="s">
        <v>1466</v>
      </c>
      <c r="C242" s="318" t="s">
        <v>1467</v>
      </c>
      <c r="D242" s="317"/>
      <c r="E242" s="317"/>
    </row>
    <row r="243" spans="1:5" ht="25.5">
      <c r="A243" s="308">
        <v>234</v>
      </c>
      <c r="B243" s="308" t="s">
        <v>1468</v>
      </c>
      <c r="C243" s="318" t="s">
        <v>1469</v>
      </c>
      <c r="D243" s="317"/>
      <c r="E243" s="317"/>
    </row>
    <row r="244" spans="1:5" ht="12.75">
      <c r="A244" s="308">
        <v>235</v>
      </c>
      <c r="B244" s="308" t="s">
        <v>1470</v>
      </c>
      <c r="C244" s="318" t="s">
        <v>1471</v>
      </c>
      <c r="D244" s="317"/>
      <c r="E244" s="317"/>
    </row>
    <row r="245" spans="1:5" s="316" customFormat="1" ht="12.75">
      <c r="A245" s="308">
        <v>236</v>
      </c>
      <c r="B245" s="319" t="s">
        <v>1472</v>
      </c>
      <c r="C245" s="320" t="s">
        <v>1473</v>
      </c>
      <c r="D245" s="321">
        <f>D222+D223+D224+D225+D226+D229+D230+D231+D234</f>
        <v>1058146</v>
      </c>
      <c r="E245" s="321">
        <f>E222+E223+E224+E225+E226+E229+E230+E231+E234</f>
        <v>1059431</v>
      </c>
    </row>
    <row r="246" spans="1:5" ht="12.75">
      <c r="A246" s="308">
        <v>237</v>
      </c>
      <c r="B246" s="308" t="s">
        <v>1474</v>
      </c>
      <c r="C246" s="318" t="s">
        <v>1475</v>
      </c>
      <c r="D246" s="317">
        <v>582479</v>
      </c>
      <c r="E246" s="317">
        <v>1089042</v>
      </c>
    </row>
    <row r="247" spans="1:5" ht="12.75">
      <c r="A247" s="308">
        <v>238</v>
      </c>
      <c r="B247" s="308" t="s">
        <v>1476</v>
      </c>
      <c r="C247" s="318" t="s">
        <v>1477</v>
      </c>
      <c r="D247" s="317"/>
      <c r="E247" s="317"/>
    </row>
    <row r="248" spans="1:5" ht="12.75">
      <c r="A248" s="308">
        <v>239</v>
      </c>
      <c r="B248" s="308" t="s">
        <v>1478</v>
      </c>
      <c r="C248" s="318" t="s">
        <v>1479</v>
      </c>
      <c r="D248" s="317">
        <v>6210</v>
      </c>
      <c r="E248" s="317">
        <v>17159</v>
      </c>
    </row>
    <row r="249" spans="1:5" ht="12.75">
      <c r="A249" s="308">
        <v>240</v>
      </c>
      <c r="B249" s="308" t="s">
        <v>1480</v>
      </c>
      <c r="C249" s="318" t="s">
        <v>1481</v>
      </c>
      <c r="D249" s="317"/>
      <c r="E249" s="317"/>
    </row>
    <row r="250" spans="1:5" ht="25.5">
      <c r="A250" s="308">
        <v>241</v>
      </c>
      <c r="B250" s="308" t="s">
        <v>1482</v>
      </c>
      <c r="C250" s="318" t="s">
        <v>1483</v>
      </c>
      <c r="D250" s="317"/>
      <c r="E250" s="317"/>
    </row>
    <row r="251" spans="1:5" ht="12.75">
      <c r="A251" s="308">
        <v>242</v>
      </c>
      <c r="B251" s="308" t="s">
        <v>1484</v>
      </c>
      <c r="C251" s="318" t="s">
        <v>1485</v>
      </c>
      <c r="D251" s="317"/>
      <c r="E251" s="317"/>
    </row>
    <row r="252" spans="1:5" ht="12.75">
      <c r="A252" s="308">
        <v>243</v>
      </c>
      <c r="B252" s="308" t="s">
        <v>1486</v>
      </c>
      <c r="C252" s="318" t="s">
        <v>1487</v>
      </c>
      <c r="D252" s="317"/>
      <c r="E252" s="317"/>
    </row>
    <row r="253" spans="1:5" ht="12.75">
      <c r="A253" s="308">
        <v>244</v>
      </c>
      <c r="B253" s="308" t="s">
        <v>1488</v>
      </c>
      <c r="C253" s="318" t="s">
        <v>1489</v>
      </c>
      <c r="D253" s="317"/>
      <c r="E253" s="317"/>
    </row>
    <row r="254" spans="1:5" ht="12.75">
      <c r="A254" s="308">
        <v>245</v>
      </c>
      <c r="B254" s="308" t="s">
        <v>1490</v>
      </c>
      <c r="C254" s="318" t="s">
        <v>1491</v>
      </c>
      <c r="D254" s="317"/>
      <c r="E254" s="317"/>
    </row>
    <row r="255" spans="1:5" ht="12.75">
      <c r="A255" s="308">
        <v>246</v>
      </c>
      <c r="B255" s="308" t="s">
        <v>1492</v>
      </c>
      <c r="C255" s="318" t="s">
        <v>1493</v>
      </c>
      <c r="D255" s="317"/>
      <c r="E255" s="317"/>
    </row>
    <row r="256" spans="1:5" s="316" customFormat="1" ht="12.75">
      <c r="A256" s="308">
        <v>247</v>
      </c>
      <c r="B256" s="319" t="s">
        <v>1494</v>
      </c>
      <c r="C256" s="320" t="s">
        <v>1495</v>
      </c>
      <c r="D256" s="321">
        <f>SUM(D246:D255)</f>
        <v>588689</v>
      </c>
      <c r="E256" s="321">
        <f>SUM(E246:E255)</f>
        <v>1106201</v>
      </c>
    </row>
    <row r="257" spans="1:5" s="316" customFormat="1" ht="12.75">
      <c r="A257" s="308">
        <v>248</v>
      </c>
      <c r="B257" s="319" t="s">
        <v>1496</v>
      </c>
      <c r="C257" s="320" t="s">
        <v>1497</v>
      </c>
      <c r="D257" s="321">
        <f>D221+D245+D256</f>
        <v>9766624</v>
      </c>
      <c r="E257" s="321">
        <f>E221+E245+E256</f>
        <v>4035501</v>
      </c>
    </row>
    <row r="258" spans="1:5" s="316" customFormat="1" ht="12.75">
      <c r="A258" s="308">
        <v>249</v>
      </c>
      <c r="B258" s="319" t="s">
        <v>1498</v>
      </c>
      <c r="C258" s="320" t="s">
        <v>1499</v>
      </c>
      <c r="D258" s="321"/>
      <c r="E258" s="321"/>
    </row>
    <row r="259" spans="1:5" ht="12.75">
      <c r="A259" s="308">
        <v>250</v>
      </c>
      <c r="B259" s="308" t="s">
        <v>1500</v>
      </c>
      <c r="C259" s="318" t="s">
        <v>1501</v>
      </c>
      <c r="D259" s="317"/>
      <c r="E259" s="317"/>
    </row>
    <row r="260" spans="1:5" ht="12.75">
      <c r="A260" s="308">
        <v>251</v>
      </c>
      <c r="B260" s="308" t="s">
        <v>1502</v>
      </c>
      <c r="C260" s="318" t="s">
        <v>1503</v>
      </c>
      <c r="D260" s="317">
        <v>1605168</v>
      </c>
      <c r="E260" s="317">
        <v>1097068</v>
      </c>
    </row>
    <row r="261" spans="1:5" ht="12.75">
      <c r="A261" s="308">
        <v>252</v>
      </c>
      <c r="B261" s="308" t="s">
        <v>1504</v>
      </c>
      <c r="C261" s="318" t="s">
        <v>1505</v>
      </c>
      <c r="D261" s="317">
        <v>69660420</v>
      </c>
      <c r="E261" s="317">
        <v>69660420</v>
      </c>
    </row>
    <row r="262" spans="1:5" s="316" customFormat="1" ht="12.75">
      <c r="A262" s="308">
        <v>253</v>
      </c>
      <c r="B262" s="319" t="s">
        <v>1506</v>
      </c>
      <c r="C262" s="319" t="s">
        <v>1507</v>
      </c>
      <c r="D262" s="321">
        <f>SUM(D259:D261)</f>
        <v>71265588</v>
      </c>
      <c r="E262" s="321">
        <f>SUM(E259:E261)</f>
        <v>70757488</v>
      </c>
    </row>
    <row r="263" spans="1:5" s="316" customFormat="1" ht="12.75">
      <c r="A263" s="308">
        <v>254</v>
      </c>
      <c r="B263" s="319"/>
      <c r="C263" s="319" t="s">
        <v>1508</v>
      </c>
      <c r="D263" s="321">
        <f>D195+D257+D258+D262</f>
        <v>583214335</v>
      </c>
      <c r="E263" s="321">
        <f>E195+E257+E258+E262</f>
        <v>570411138</v>
      </c>
    </row>
  </sheetData>
  <sheetProtection/>
  <mergeCells count="2">
    <mergeCell ref="B1:G1"/>
    <mergeCell ref="B2:G2"/>
  </mergeCells>
  <printOptions/>
  <pageMargins left="0.7" right="0.7" top="0.75" bottom="0.75" header="0.3" footer="0.3"/>
  <pageSetup fitToHeight="0" fitToWidth="1" horizontalDpi="600" verticalDpi="600" orientation="portrait" paperSize="9" scale="48" r:id="rId1"/>
  <headerFooter>
    <oddHeader>&amp;C21. melléklet a ../2020. (..)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76"/>
  <sheetViews>
    <sheetView view="pageLayout" workbookViewId="0" topLeftCell="A1">
      <selection activeCell="A145" sqref="A145"/>
    </sheetView>
  </sheetViews>
  <sheetFormatPr defaultColWidth="9.140625" defaultRowHeight="15"/>
  <cols>
    <col min="1" max="1" width="85.8515625" style="285" customWidth="1"/>
    <col min="2" max="2" width="13.421875" style="285" customWidth="1"/>
    <col min="3" max="3" width="18.57421875" style="285" customWidth="1"/>
    <col min="4" max="4" width="16.8515625" style="285" customWidth="1"/>
    <col min="5" max="5" width="11.140625" style="331" bestFit="1" customWidth="1"/>
    <col min="6" max="16384" width="9.140625" style="285" customWidth="1"/>
  </cols>
  <sheetData>
    <row r="1" ht="12.75">
      <c r="A1" s="322"/>
    </row>
    <row r="2" spans="1:8" ht="22.5" customHeight="1">
      <c r="A2" s="373" t="s">
        <v>1510</v>
      </c>
      <c r="B2" s="374"/>
      <c r="C2" s="374"/>
      <c r="D2" s="374"/>
      <c r="E2" s="343"/>
      <c r="F2" s="323"/>
      <c r="G2" s="323"/>
      <c r="H2" s="323"/>
    </row>
    <row r="3" spans="1:8" ht="24" customHeight="1">
      <c r="A3" s="375" t="s">
        <v>1603</v>
      </c>
      <c r="B3" s="376"/>
      <c r="C3" s="376"/>
      <c r="D3" s="376"/>
      <c r="E3" s="332"/>
      <c r="F3" s="323"/>
      <c r="G3" s="323"/>
      <c r="H3" s="323"/>
    </row>
    <row r="4" spans="1:8" ht="24" customHeight="1">
      <c r="A4" s="286"/>
      <c r="B4" s="324"/>
      <c r="C4" s="324"/>
      <c r="D4" s="324"/>
      <c r="E4" s="332"/>
      <c r="F4" s="323"/>
      <c r="G4" s="323"/>
      <c r="H4" s="323"/>
    </row>
    <row r="5" spans="1:5" ht="12.75">
      <c r="A5" s="325" t="s">
        <v>1511</v>
      </c>
      <c r="B5" s="288"/>
      <c r="C5" s="288"/>
      <c r="D5" s="288"/>
      <c r="E5" s="333"/>
    </row>
    <row r="6" spans="1:5" ht="25.5">
      <c r="A6" s="289" t="s">
        <v>819</v>
      </c>
      <c r="B6" s="296" t="s">
        <v>1512</v>
      </c>
      <c r="C6" s="296" t="s">
        <v>1513</v>
      </c>
      <c r="D6" s="296" t="s">
        <v>1514</v>
      </c>
      <c r="E6" s="333"/>
    </row>
    <row r="7" spans="1:5" ht="12.75">
      <c r="A7" s="326" t="s">
        <v>1515</v>
      </c>
      <c r="B7" s="296"/>
      <c r="C7" s="296"/>
      <c r="D7" s="296"/>
      <c r="E7" s="333"/>
    </row>
    <row r="8" spans="1:5" ht="12.75">
      <c r="A8" s="291" t="s">
        <v>1516</v>
      </c>
      <c r="B8" s="292"/>
      <c r="C8" s="292"/>
      <c r="D8" s="292"/>
      <c r="E8" s="333"/>
    </row>
    <row r="9" spans="1:5" ht="12.75">
      <c r="A9" s="327" t="s">
        <v>1517</v>
      </c>
      <c r="B9" s="292"/>
      <c r="C9" s="292"/>
      <c r="D9" s="292"/>
      <c r="E9" s="333"/>
    </row>
    <row r="10" spans="1:5" ht="12.75">
      <c r="A10" s="327" t="s">
        <v>1518</v>
      </c>
      <c r="B10" s="292"/>
      <c r="C10" s="292"/>
      <c r="D10" s="292"/>
      <c r="E10" s="333"/>
    </row>
    <row r="11" spans="1:5" ht="12.75">
      <c r="A11" s="327" t="s">
        <v>1519</v>
      </c>
      <c r="B11" s="292"/>
      <c r="C11" s="292"/>
      <c r="D11" s="292"/>
      <c r="E11" s="333"/>
    </row>
    <row r="12" spans="1:5" ht="12.75">
      <c r="A12" s="327" t="s">
        <v>1520</v>
      </c>
      <c r="B12" s="292"/>
      <c r="C12" s="292"/>
      <c r="D12" s="292"/>
      <c r="E12" s="333"/>
    </row>
    <row r="13" spans="1:5" ht="12.75">
      <c r="A13" s="327" t="s">
        <v>1521</v>
      </c>
      <c r="B13" s="292"/>
      <c r="C13" s="292"/>
      <c r="D13" s="292"/>
      <c r="E13" s="333"/>
    </row>
    <row r="14" spans="1:5" ht="12.75">
      <c r="A14" s="327" t="s">
        <v>1522</v>
      </c>
      <c r="B14" s="292"/>
      <c r="C14" s="292"/>
      <c r="D14" s="292"/>
      <c r="E14" s="333"/>
    </row>
    <row r="15" spans="1:5" ht="12.75">
      <c r="A15" s="291" t="s">
        <v>1523</v>
      </c>
      <c r="B15" s="292">
        <v>950000</v>
      </c>
      <c r="C15" s="292">
        <v>487948</v>
      </c>
      <c r="D15" s="292">
        <f>B15-C15</f>
        <v>462052</v>
      </c>
      <c r="E15" s="333"/>
    </row>
    <row r="16" spans="1:5" ht="12.75">
      <c r="A16" s="327" t="s">
        <v>1517</v>
      </c>
      <c r="B16" s="292"/>
      <c r="C16" s="292"/>
      <c r="D16" s="292"/>
      <c r="E16" s="333"/>
    </row>
    <row r="17" spans="1:5" ht="12.75">
      <c r="A17" s="327" t="s">
        <v>1518</v>
      </c>
      <c r="B17" s="292"/>
      <c r="C17" s="292"/>
      <c r="D17" s="292"/>
      <c r="E17" s="333"/>
    </row>
    <row r="18" spans="1:5" ht="12.75">
      <c r="A18" s="327" t="s">
        <v>1519</v>
      </c>
      <c r="B18" s="292"/>
      <c r="C18" s="292"/>
      <c r="D18" s="292"/>
      <c r="E18" s="333"/>
    </row>
    <row r="19" spans="1:5" ht="12.75">
      <c r="A19" s="327" t="s">
        <v>1520</v>
      </c>
      <c r="B19" s="292"/>
      <c r="C19" s="292"/>
      <c r="D19" s="292"/>
      <c r="E19" s="333"/>
    </row>
    <row r="20" spans="1:5" ht="12.75">
      <c r="A20" s="327" t="s">
        <v>1521</v>
      </c>
      <c r="B20" s="292"/>
      <c r="C20" s="292"/>
      <c r="D20" s="292"/>
      <c r="E20" s="333"/>
    </row>
    <row r="21" spans="1:5" ht="12.75">
      <c r="A21" s="327" t="s">
        <v>1522</v>
      </c>
      <c r="B21" s="292"/>
      <c r="C21" s="292"/>
      <c r="D21" s="292"/>
      <c r="E21" s="333"/>
    </row>
    <row r="22" spans="1:5" ht="12.75">
      <c r="A22" s="291" t="s">
        <v>1524</v>
      </c>
      <c r="B22" s="292"/>
      <c r="C22" s="292"/>
      <c r="D22" s="292"/>
      <c r="E22" s="333"/>
    </row>
    <row r="23" spans="1:5" ht="12.75">
      <c r="A23" s="327" t="s">
        <v>1517</v>
      </c>
      <c r="B23" s="292"/>
      <c r="C23" s="292"/>
      <c r="D23" s="292"/>
      <c r="E23" s="333"/>
    </row>
    <row r="24" spans="1:5" ht="12.75">
      <c r="A24" s="327" t="s">
        <v>1518</v>
      </c>
      <c r="B24" s="292"/>
      <c r="C24" s="292"/>
      <c r="D24" s="292"/>
      <c r="E24" s="333"/>
    </row>
    <row r="25" spans="1:5" ht="12.75">
      <c r="A25" s="327" t="s">
        <v>1519</v>
      </c>
      <c r="B25" s="292"/>
      <c r="C25" s="292"/>
      <c r="D25" s="292"/>
      <c r="E25" s="333"/>
    </row>
    <row r="26" spans="1:5" ht="12.75">
      <c r="A26" s="327" t="s">
        <v>1520</v>
      </c>
      <c r="B26" s="292"/>
      <c r="C26" s="292"/>
      <c r="D26" s="292"/>
      <c r="E26" s="333"/>
    </row>
    <row r="27" spans="1:5" ht="12.75">
      <c r="A27" s="327" t="s">
        <v>1521</v>
      </c>
      <c r="B27" s="292"/>
      <c r="C27" s="292"/>
      <c r="D27" s="292"/>
      <c r="E27" s="333"/>
    </row>
    <row r="28" spans="1:5" ht="12.75">
      <c r="A28" s="327" t="s">
        <v>1522</v>
      </c>
      <c r="B28" s="292"/>
      <c r="C28" s="292"/>
      <c r="D28" s="292"/>
      <c r="E28" s="333"/>
    </row>
    <row r="29" spans="1:5" ht="12.75">
      <c r="A29" s="293" t="s">
        <v>1525</v>
      </c>
      <c r="B29" s="294">
        <f>B8+B15+B22</f>
        <v>950000</v>
      </c>
      <c r="C29" s="294">
        <f>C8+C15+C22</f>
        <v>487948</v>
      </c>
      <c r="D29" s="294">
        <f>D8+D15+D22</f>
        <v>462052</v>
      </c>
      <c r="E29" s="333"/>
    </row>
    <row r="30" spans="1:5" ht="12.75">
      <c r="A30" s="327" t="s">
        <v>1517</v>
      </c>
      <c r="B30" s="294"/>
      <c r="C30" s="294"/>
      <c r="D30" s="294"/>
      <c r="E30" s="333"/>
    </row>
    <row r="31" spans="1:5" ht="12.75">
      <c r="A31" s="327" t="s">
        <v>1518</v>
      </c>
      <c r="B31" s="294"/>
      <c r="C31" s="294"/>
      <c r="D31" s="294"/>
      <c r="E31" s="333"/>
    </row>
    <row r="32" spans="1:5" ht="12.75">
      <c r="A32" s="327" t="s">
        <v>1519</v>
      </c>
      <c r="B32" s="294"/>
      <c r="C32" s="294"/>
      <c r="D32" s="294"/>
      <c r="E32" s="333"/>
    </row>
    <row r="33" spans="1:5" ht="12.75">
      <c r="A33" s="327" t="s">
        <v>1520</v>
      </c>
      <c r="B33" s="294"/>
      <c r="C33" s="294"/>
      <c r="D33" s="294"/>
      <c r="E33" s="333"/>
    </row>
    <row r="34" spans="1:5" ht="12.75">
      <c r="A34" s="327" t="s">
        <v>1521</v>
      </c>
      <c r="B34" s="294"/>
      <c r="C34" s="294"/>
      <c r="D34" s="294"/>
      <c r="E34" s="333"/>
    </row>
    <row r="35" spans="1:5" ht="12.75">
      <c r="A35" s="327" t="s">
        <v>1526</v>
      </c>
      <c r="B35" s="294"/>
      <c r="C35" s="294"/>
      <c r="D35" s="294"/>
      <c r="E35" s="333"/>
    </row>
    <row r="36" spans="1:5" ht="12.75">
      <c r="A36" s="291" t="s">
        <v>1527</v>
      </c>
      <c r="B36" s="292">
        <f>SUM(B37:B41)</f>
        <v>542972980</v>
      </c>
      <c r="C36" s="292">
        <f>SUM(C37:C41)</f>
        <v>92204044</v>
      </c>
      <c r="D36" s="292">
        <f>SUM(D37:D41)</f>
        <v>450768936</v>
      </c>
      <c r="E36" s="333"/>
    </row>
    <row r="37" spans="1:5" ht="12.75">
      <c r="A37" s="327" t="s">
        <v>1517</v>
      </c>
      <c r="B37" s="292"/>
      <c r="C37" s="292"/>
      <c r="D37" s="292"/>
      <c r="E37" s="333"/>
    </row>
    <row r="38" spans="1:5" ht="12.75">
      <c r="A38" s="327" t="s">
        <v>1518</v>
      </c>
      <c r="B38" s="292">
        <v>358391099</v>
      </c>
      <c r="C38" s="292">
        <f>19962+35181156+26366043</f>
        <v>61567161</v>
      </c>
      <c r="D38" s="292">
        <f>B38-C38</f>
        <v>296823938</v>
      </c>
      <c r="E38" s="333">
        <f>7409587+41000+60000+97460079+120000+253300433</f>
        <v>358391099</v>
      </c>
    </row>
    <row r="39" spans="1:5" ht="12.75">
      <c r="A39" s="327" t="s">
        <v>1519</v>
      </c>
      <c r="B39" s="292">
        <v>159338208</v>
      </c>
      <c r="C39" s="292">
        <f>17345010+4632952+3500788</f>
        <v>25478750</v>
      </c>
      <c r="D39" s="292">
        <f>B39-C39</f>
        <v>133859458</v>
      </c>
      <c r="E39" s="333">
        <f>995800+2503563+127376392+10200570+18261883</f>
        <v>159338208</v>
      </c>
    </row>
    <row r="40" spans="1:5" ht="12.75">
      <c r="A40" s="327" t="s">
        <v>1520</v>
      </c>
      <c r="B40" s="292">
        <v>25243673</v>
      </c>
      <c r="C40" s="292">
        <f>5158133</f>
        <v>5158133</v>
      </c>
      <c r="D40" s="292">
        <f>B40-C40</f>
        <v>20085540</v>
      </c>
      <c r="E40" s="333">
        <f>1583030+11550+258230+9000+800700+22581163</f>
        <v>25243673</v>
      </c>
    </row>
    <row r="41" spans="1:5" ht="12.75">
      <c r="A41" s="327" t="s">
        <v>1521</v>
      </c>
      <c r="B41" s="292">
        <f>0</f>
        <v>0</v>
      </c>
      <c r="C41" s="292"/>
      <c r="D41" s="292"/>
      <c r="E41" s="333"/>
    </row>
    <row r="42" spans="1:5" ht="12.75">
      <c r="A42" s="327" t="s">
        <v>1526</v>
      </c>
      <c r="B42" s="292"/>
      <c r="C42" s="292"/>
      <c r="D42" s="292"/>
      <c r="E42" s="333"/>
    </row>
    <row r="43" spans="1:5" ht="12.75">
      <c r="A43" s="291" t="s">
        <v>1528</v>
      </c>
      <c r="B43" s="292">
        <f>SUM(B44:B49)</f>
        <v>34886781</v>
      </c>
      <c r="C43" s="292">
        <f>SUM(C44:C49)</f>
        <v>30150416</v>
      </c>
      <c r="D43" s="292">
        <f>SUM(D44:D49)</f>
        <v>4736365</v>
      </c>
      <c r="E43" s="333"/>
    </row>
    <row r="44" spans="1:5" ht="12.75">
      <c r="A44" s="327" t="s">
        <v>1517</v>
      </c>
      <c r="B44" s="292"/>
      <c r="C44" s="292"/>
      <c r="D44" s="292"/>
      <c r="E44" s="333"/>
    </row>
    <row r="45" spans="1:5" ht="12.75">
      <c r="A45" s="327" t="s">
        <v>1518</v>
      </c>
      <c r="B45" s="292">
        <v>4165454</v>
      </c>
      <c r="C45" s="292">
        <v>2115619</v>
      </c>
      <c r="D45" s="292">
        <f>B45-C45</f>
        <v>2049835</v>
      </c>
      <c r="E45" s="333"/>
    </row>
    <row r="46" spans="1:5" ht="12.75">
      <c r="A46" s="327" t="s">
        <v>1519</v>
      </c>
      <c r="B46" s="292">
        <f>1265825+7990000</f>
        <v>9255825</v>
      </c>
      <c r="C46" s="292">
        <f>341479+6227816</f>
        <v>6569295</v>
      </c>
      <c r="D46" s="292">
        <f>B46-C46</f>
        <v>2686530</v>
      </c>
      <c r="E46" s="333"/>
    </row>
    <row r="47" spans="1:5" ht="12.75">
      <c r="A47" s="327" t="s">
        <v>1520</v>
      </c>
      <c r="B47" s="292"/>
      <c r="C47" s="292"/>
      <c r="D47" s="292"/>
      <c r="E47" s="333"/>
    </row>
    <row r="48" spans="1:5" ht="12.75">
      <c r="A48" s="327" t="s">
        <v>1521</v>
      </c>
      <c r="B48" s="292">
        <f>4378056+6109735+849927+58150+8606600+1463034</f>
        <v>21465502</v>
      </c>
      <c r="C48" s="292">
        <f>4378056+6109735+849927+58150+8606600+1463034</f>
        <v>21465502</v>
      </c>
      <c r="D48" s="292">
        <f>B48-C48</f>
        <v>0</v>
      </c>
      <c r="E48" s="333"/>
    </row>
    <row r="49" spans="1:5" ht="12.75">
      <c r="A49" s="327" t="s">
        <v>1526</v>
      </c>
      <c r="B49" s="292"/>
      <c r="C49" s="292"/>
      <c r="D49" s="292"/>
      <c r="E49" s="333"/>
    </row>
    <row r="50" spans="1:5" ht="12.75">
      <c r="A50" s="291" t="s">
        <v>1529</v>
      </c>
      <c r="B50" s="292"/>
      <c r="C50" s="292"/>
      <c r="D50" s="292"/>
      <c r="E50" s="333"/>
    </row>
    <row r="51" spans="1:5" ht="12.75">
      <c r="A51" s="327" t="s">
        <v>1517</v>
      </c>
      <c r="B51" s="292"/>
      <c r="C51" s="292"/>
      <c r="D51" s="292"/>
      <c r="E51" s="333"/>
    </row>
    <row r="52" spans="1:5" ht="12.75">
      <c r="A52" s="327" t="s">
        <v>1518</v>
      </c>
      <c r="B52" s="292"/>
      <c r="C52" s="292"/>
      <c r="D52" s="292"/>
      <c r="E52" s="333"/>
    </row>
    <row r="53" spans="1:5" ht="12.75">
      <c r="A53" s="327" t="s">
        <v>1519</v>
      </c>
      <c r="B53" s="292"/>
      <c r="C53" s="292"/>
      <c r="D53" s="292"/>
      <c r="E53" s="333"/>
    </row>
    <row r="54" spans="1:5" ht="12.75">
      <c r="A54" s="327" t="s">
        <v>1520</v>
      </c>
      <c r="B54" s="292"/>
      <c r="C54" s="292"/>
      <c r="D54" s="292"/>
      <c r="E54" s="333"/>
    </row>
    <row r="55" spans="1:5" ht="12.75">
      <c r="A55" s="327" t="s">
        <v>1521</v>
      </c>
      <c r="B55" s="292"/>
      <c r="C55" s="292"/>
      <c r="D55" s="292"/>
      <c r="E55" s="333"/>
    </row>
    <row r="56" spans="1:5" ht="12.75">
      <c r="A56" s="327" t="s">
        <v>1526</v>
      </c>
      <c r="B56" s="292"/>
      <c r="C56" s="292"/>
      <c r="D56" s="292"/>
      <c r="E56" s="333"/>
    </row>
    <row r="57" spans="1:5" ht="12.75">
      <c r="A57" s="291" t="s">
        <v>1530</v>
      </c>
      <c r="B57" s="292"/>
      <c r="C57" s="292"/>
      <c r="D57" s="292">
        <v>36979062</v>
      </c>
      <c r="E57" s="333"/>
    </row>
    <row r="58" spans="1:5" ht="12.75">
      <c r="A58" s="291" t="s">
        <v>1531</v>
      </c>
      <c r="B58" s="292"/>
      <c r="C58" s="292"/>
      <c r="D58" s="292"/>
      <c r="E58" s="333"/>
    </row>
    <row r="59" spans="1:5" ht="12.75">
      <c r="A59" s="293" t="s">
        <v>1532</v>
      </c>
      <c r="B59" s="294">
        <f>B58+B57+B50+B43+B36</f>
        <v>577859761</v>
      </c>
      <c r="C59" s="294">
        <f>C58+C57+C50+C43+C36</f>
        <v>122354460</v>
      </c>
      <c r="D59" s="294">
        <f>D58+D57+D50+D43+D36</f>
        <v>492484363</v>
      </c>
      <c r="E59" s="333"/>
    </row>
    <row r="60" spans="1:5" ht="12.75">
      <c r="A60" s="327" t="s">
        <v>1517</v>
      </c>
      <c r="B60" s="294"/>
      <c r="C60" s="294"/>
      <c r="D60" s="294"/>
      <c r="E60" s="333"/>
    </row>
    <row r="61" spans="1:5" ht="12.75">
      <c r="A61" s="327" t="s">
        <v>1518</v>
      </c>
      <c r="B61" s="294"/>
      <c r="C61" s="294"/>
      <c r="D61" s="294"/>
      <c r="E61" s="333"/>
    </row>
    <row r="62" spans="1:5" ht="12.75">
      <c r="A62" s="327" t="s">
        <v>1519</v>
      </c>
      <c r="B62" s="294"/>
      <c r="C62" s="294"/>
      <c r="D62" s="294"/>
      <c r="E62" s="333"/>
    </row>
    <row r="63" spans="1:5" ht="12.75">
      <c r="A63" s="327" t="s">
        <v>1520</v>
      </c>
      <c r="B63" s="294"/>
      <c r="C63" s="294"/>
      <c r="D63" s="294"/>
      <c r="E63" s="333"/>
    </row>
    <row r="64" spans="1:5" ht="12.75">
      <c r="A64" s="327" t="s">
        <v>1521</v>
      </c>
      <c r="B64" s="294"/>
      <c r="C64" s="294"/>
      <c r="D64" s="294"/>
      <c r="E64" s="333"/>
    </row>
    <row r="65" spans="1:5" ht="12.75">
      <c r="A65" s="327" t="s">
        <v>1526</v>
      </c>
      <c r="B65" s="294"/>
      <c r="C65" s="294"/>
      <c r="D65" s="294"/>
      <c r="E65" s="333"/>
    </row>
    <row r="66" spans="1:5" ht="12.75">
      <c r="A66" s="291" t="s">
        <v>1533</v>
      </c>
      <c r="B66" s="292"/>
      <c r="C66" s="292"/>
      <c r="D66" s="292">
        <v>1760540</v>
      </c>
      <c r="E66" s="333"/>
    </row>
    <row r="67" spans="1:5" ht="12.75">
      <c r="A67" s="291" t="s">
        <v>1534</v>
      </c>
      <c r="B67" s="292"/>
      <c r="C67" s="292"/>
      <c r="D67" s="292"/>
      <c r="E67" s="333"/>
    </row>
    <row r="68" spans="1:5" ht="12.75">
      <c r="A68" s="291" t="s">
        <v>1535</v>
      </c>
      <c r="B68" s="292"/>
      <c r="C68" s="292"/>
      <c r="D68" s="292"/>
      <c r="E68" s="333"/>
    </row>
    <row r="69" spans="1:5" ht="12.75">
      <c r="A69" s="291" t="s">
        <v>1536</v>
      </c>
      <c r="B69" s="292"/>
      <c r="C69" s="292"/>
      <c r="D69" s="292">
        <v>1760540</v>
      </c>
      <c r="E69" s="333"/>
    </row>
    <row r="70" spans="1:5" ht="12.75">
      <c r="A70" s="291" t="s">
        <v>1537</v>
      </c>
      <c r="B70" s="292"/>
      <c r="C70" s="292"/>
      <c r="D70" s="292"/>
      <c r="E70" s="333"/>
    </row>
    <row r="71" spans="1:5" ht="12.75">
      <c r="A71" s="291" t="s">
        <v>1538</v>
      </c>
      <c r="B71" s="292"/>
      <c r="C71" s="292"/>
      <c r="D71" s="292"/>
      <c r="E71" s="333"/>
    </row>
    <row r="72" spans="1:5" ht="12.75">
      <c r="A72" s="291" t="s">
        <v>1538</v>
      </c>
      <c r="B72" s="292"/>
      <c r="C72" s="292"/>
      <c r="D72" s="292"/>
      <c r="E72" s="333"/>
    </row>
    <row r="73" spans="1:5" ht="12.75">
      <c r="A73" s="291" t="s">
        <v>1539</v>
      </c>
      <c r="B73" s="292"/>
      <c r="C73" s="292"/>
      <c r="D73" s="292"/>
      <c r="E73" s="333"/>
    </row>
    <row r="74" spans="1:5" ht="12.75">
      <c r="A74" s="291" t="s">
        <v>1540</v>
      </c>
      <c r="B74" s="292"/>
      <c r="C74" s="292"/>
      <c r="D74" s="292"/>
      <c r="E74" s="333"/>
    </row>
    <row r="75" spans="1:5" ht="12.75">
      <c r="A75" s="291" t="s">
        <v>1541</v>
      </c>
      <c r="B75" s="292"/>
      <c r="C75" s="292"/>
      <c r="D75" s="292"/>
      <c r="E75" s="333"/>
    </row>
    <row r="76" spans="1:5" ht="12.75">
      <c r="A76" s="291" t="s">
        <v>1542</v>
      </c>
      <c r="B76" s="292"/>
      <c r="C76" s="292"/>
      <c r="D76" s="292"/>
      <c r="E76" s="333"/>
    </row>
    <row r="77" spans="1:5" ht="12.75">
      <c r="A77" s="293" t="s">
        <v>1543</v>
      </c>
      <c r="B77" s="294">
        <f>B76+B73++B66</f>
        <v>0</v>
      </c>
      <c r="C77" s="294">
        <f>C76+C73++C66</f>
        <v>0</v>
      </c>
      <c r="D77" s="294">
        <f>D76+D73++D66</f>
        <v>1760540</v>
      </c>
      <c r="E77" s="333"/>
    </row>
    <row r="78" spans="1:5" ht="12.75">
      <c r="A78" s="291" t="s">
        <v>1544</v>
      </c>
      <c r="B78" s="292"/>
      <c r="C78" s="292"/>
      <c r="D78" s="292"/>
      <c r="E78" s="333"/>
    </row>
    <row r="79" spans="1:5" ht="12.75">
      <c r="A79" s="327" t="s">
        <v>1517</v>
      </c>
      <c r="B79" s="292"/>
      <c r="C79" s="292"/>
      <c r="D79" s="292"/>
      <c r="E79" s="333"/>
    </row>
    <row r="80" spans="1:5" ht="12.75">
      <c r="A80" s="327" t="s">
        <v>1518</v>
      </c>
      <c r="B80" s="292"/>
      <c r="C80" s="292"/>
      <c r="D80" s="292"/>
      <c r="E80" s="333"/>
    </row>
    <row r="81" spans="1:5" ht="12.75">
      <c r="A81" s="327" t="s">
        <v>1519</v>
      </c>
      <c r="B81" s="292"/>
      <c r="C81" s="292"/>
      <c r="D81" s="292"/>
      <c r="E81" s="333"/>
    </row>
    <row r="82" spans="1:5" ht="12.75">
      <c r="A82" s="327" t="s">
        <v>1520</v>
      </c>
      <c r="B82" s="292"/>
      <c r="C82" s="292"/>
      <c r="D82" s="292"/>
      <c r="E82" s="333"/>
    </row>
    <row r="83" spans="1:5" ht="12.75">
      <c r="A83" s="327" t="s">
        <v>1521</v>
      </c>
      <c r="B83" s="292"/>
      <c r="C83" s="292"/>
      <c r="D83" s="292"/>
      <c r="E83" s="333"/>
    </row>
    <row r="84" spans="1:5" ht="12.75">
      <c r="A84" s="327" t="s">
        <v>1526</v>
      </c>
      <c r="B84" s="292"/>
      <c r="C84" s="292"/>
      <c r="D84" s="292"/>
      <c r="E84" s="333"/>
    </row>
    <row r="85" spans="1:5" ht="12.75">
      <c r="A85" s="291" t="s">
        <v>1545</v>
      </c>
      <c r="B85" s="292"/>
      <c r="C85" s="292"/>
      <c r="D85" s="292"/>
      <c r="E85" s="333"/>
    </row>
    <row r="86" spans="1:5" ht="12.75">
      <c r="A86" s="293" t="s">
        <v>1546</v>
      </c>
      <c r="B86" s="294">
        <v>0</v>
      </c>
      <c r="C86" s="294">
        <v>0</v>
      </c>
      <c r="D86" s="294">
        <v>0</v>
      </c>
      <c r="E86" s="333"/>
    </row>
    <row r="87" spans="1:5" ht="12.75">
      <c r="A87" s="327" t="s">
        <v>1517</v>
      </c>
      <c r="B87" s="294"/>
      <c r="C87" s="294"/>
      <c r="D87" s="294"/>
      <c r="E87" s="333"/>
    </row>
    <row r="88" spans="1:5" ht="12.75">
      <c r="A88" s="327" t="s">
        <v>1518</v>
      </c>
      <c r="B88" s="294"/>
      <c r="C88" s="294"/>
      <c r="D88" s="294"/>
      <c r="E88" s="333"/>
    </row>
    <row r="89" spans="1:5" ht="12.75">
      <c r="A89" s="327" t="s">
        <v>1519</v>
      </c>
      <c r="B89" s="294"/>
      <c r="C89" s="294"/>
      <c r="D89" s="294"/>
      <c r="E89" s="333"/>
    </row>
    <row r="90" spans="1:5" ht="12.75">
      <c r="A90" s="327" t="s">
        <v>1520</v>
      </c>
      <c r="B90" s="294"/>
      <c r="C90" s="294"/>
      <c r="D90" s="294"/>
      <c r="E90" s="333"/>
    </row>
    <row r="91" spans="1:5" ht="12.75">
      <c r="A91" s="327" t="s">
        <v>1521</v>
      </c>
      <c r="B91" s="294"/>
      <c r="C91" s="294"/>
      <c r="D91" s="294"/>
      <c r="E91" s="333"/>
    </row>
    <row r="92" spans="1:5" ht="12.75">
      <c r="A92" s="327" t="s">
        <v>1526</v>
      </c>
      <c r="B92" s="294"/>
      <c r="C92" s="294"/>
      <c r="D92" s="294"/>
      <c r="E92" s="333"/>
    </row>
    <row r="93" spans="1:5" ht="12.75">
      <c r="A93" s="293" t="s">
        <v>1547</v>
      </c>
      <c r="B93" s="294">
        <f>B86+B77+B59+B29</f>
        <v>578809761</v>
      </c>
      <c r="C93" s="294">
        <f>C86+C77+C59+C29</f>
        <v>122842408</v>
      </c>
      <c r="D93" s="294">
        <f>D86+D77+D59+D29</f>
        <v>494706955</v>
      </c>
      <c r="E93" s="333"/>
    </row>
    <row r="94" spans="1:5" ht="12.75">
      <c r="A94" s="293" t="s">
        <v>1548</v>
      </c>
      <c r="B94" s="294"/>
      <c r="C94" s="294"/>
      <c r="D94" s="294"/>
      <c r="E94" s="333"/>
    </row>
    <row r="95" spans="1:5" ht="12.75">
      <c r="A95" s="327" t="s">
        <v>1549</v>
      </c>
      <c r="B95" s="294"/>
      <c r="C95" s="294"/>
      <c r="D95" s="294"/>
      <c r="E95" s="333"/>
    </row>
    <row r="96" spans="1:5" ht="12.75">
      <c r="A96" s="293" t="s">
        <v>1550</v>
      </c>
      <c r="B96" s="294"/>
      <c r="C96" s="294"/>
      <c r="D96" s="294">
        <v>1135065</v>
      </c>
      <c r="E96" s="333"/>
    </row>
    <row r="97" spans="1:5" ht="12.75">
      <c r="A97" s="293" t="s">
        <v>1551</v>
      </c>
      <c r="B97" s="294">
        <f>SUM(B96)</f>
        <v>0</v>
      </c>
      <c r="C97" s="294">
        <f>SUM(C96)</f>
        <v>0</v>
      </c>
      <c r="D97" s="294">
        <f>SUM(D96)</f>
        <v>1135065</v>
      </c>
      <c r="E97" s="333"/>
    </row>
    <row r="98" spans="1:5" ht="12.75">
      <c r="A98" s="291" t="s">
        <v>1552</v>
      </c>
      <c r="B98" s="292"/>
      <c r="C98" s="292"/>
      <c r="D98" s="292"/>
      <c r="E98" s="333"/>
    </row>
    <row r="99" spans="1:5" ht="12.75">
      <c r="A99" s="291" t="s">
        <v>1553</v>
      </c>
      <c r="B99" s="292"/>
      <c r="C99" s="292"/>
      <c r="D99" s="292"/>
      <c r="E99" s="333"/>
    </row>
    <row r="100" spans="1:5" ht="12.75">
      <c r="A100" s="291" t="s">
        <v>1554</v>
      </c>
      <c r="B100" s="292"/>
      <c r="C100" s="292"/>
      <c r="D100" s="292">
        <v>51670</v>
      </c>
      <c r="E100" s="333"/>
    </row>
    <row r="101" spans="1:5" ht="12.75">
      <c r="A101" s="291" t="s">
        <v>1555</v>
      </c>
      <c r="B101" s="292"/>
      <c r="C101" s="292"/>
      <c r="D101" s="292">
        <v>55508013</v>
      </c>
      <c r="E101" s="333"/>
    </row>
    <row r="102" spans="1:5" ht="12.75">
      <c r="A102" s="291" t="s">
        <v>1556</v>
      </c>
      <c r="B102" s="292"/>
      <c r="C102" s="292"/>
      <c r="D102" s="292"/>
      <c r="E102" s="333"/>
    </row>
    <row r="103" spans="1:5" ht="12.75">
      <c r="A103" s="293" t="s">
        <v>1557</v>
      </c>
      <c r="B103" s="294">
        <f>SUM(B98:C102)</f>
        <v>0</v>
      </c>
      <c r="C103" s="294"/>
      <c r="D103" s="294">
        <f>SUM(D98:E102)</f>
        <v>55559683</v>
      </c>
      <c r="E103" s="333"/>
    </row>
    <row r="104" spans="1:5" ht="12.75">
      <c r="A104" s="293" t="s">
        <v>1558</v>
      </c>
      <c r="B104" s="328"/>
      <c r="C104" s="328"/>
      <c r="D104" s="328">
        <v>3441943</v>
      </c>
      <c r="E104" s="333"/>
    </row>
    <row r="105" spans="1:5" ht="12.75">
      <c r="A105" s="293" t="s">
        <v>1559</v>
      </c>
      <c r="B105" s="294">
        <v>0</v>
      </c>
      <c r="C105" s="294"/>
      <c r="D105" s="294">
        <v>0</v>
      </c>
      <c r="E105" s="333"/>
    </row>
    <row r="106" spans="1:5" ht="12.75">
      <c r="A106" s="291" t="s">
        <v>1560</v>
      </c>
      <c r="B106" s="292"/>
      <c r="C106" s="292"/>
      <c r="D106" s="292">
        <v>15725380</v>
      </c>
      <c r="E106" s="333"/>
    </row>
    <row r="107" spans="1:5" ht="12.75">
      <c r="A107" s="291" t="s">
        <v>1561</v>
      </c>
      <c r="B107" s="292"/>
      <c r="C107" s="292"/>
      <c r="D107" s="292"/>
      <c r="E107" s="333"/>
    </row>
    <row r="108" spans="1:5" ht="12.75">
      <c r="A108" s="291" t="s">
        <v>1562</v>
      </c>
      <c r="B108" s="292"/>
      <c r="C108" s="292"/>
      <c r="D108" s="292"/>
      <c r="E108" s="333"/>
    </row>
    <row r="109" spans="1:5" ht="12.75">
      <c r="A109" s="291" t="s">
        <v>1563</v>
      </c>
      <c r="B109" s="292"/>
      <c r="C109" s="292"/>
      <c r="D109" s="292"/>
      <c r="E109" s="333"/>
    </row>
    <row r="110" spans="1:5" ht="12.75">
      <c r="A110" s="291" t="s">
        <v>1564</v>
      </c>
      <c r="B110" s="292"/>
      <c r="C110" s="292"/>
      <c r="D110" s="292"/>
      <c r="E110" s="333"/>
    </row>
    <row r="111" spans="1:5" ht="25.5">
      <c r="A111" s="291" t="s">
        <v>1565</v>
      </c>
      <c r="B111" s="292"/>
      <c r="C111" s="292"/>
      <c r="D111" s="292"/>
      <c r="E111" s="333"/>
    </row>
    <row r="112" spans="1:5" ht="25.5">
      <c r="A112" s="291" t="s">
        <v>1566</v>
      </c>
      <c r="B112" s="292"/>
      <c r="C112" s="292"/>
      <c r="D112" s="292"/>
      <c r="E112" s="333"/>
    </row>
    <row r="113" spans="1:5" ht="12.75">
      <c r="A113" s="293" t="s">
        <v>1567</v>
      </c>
      <c r="B113" s="294"/>
      <c r="C113" s="294"/>
      <c r="D113" s="294">
        <f>SUM(D106:D112)</f>
        <v>15725380</v>
      </c>
      <c r="E113" s="333"/>
    </row>
    <row r="114" spans="1:5" ht="12.75">
      <c r="A114" s="293" t="s">
        <v>1568</v>
      </c>
      <c r="B114" s="294">
        <f>B104+B105+B113</f>
        <v>0</v>
      </c>
      <c r="C114" s="294">
        <f>C104+C105+C113</f>
        <v>0</v>
      </c>
      <c r="D114" s="294">
        <f>D104+D105+D113</f>
        <v>19167323</v>
      </c>
      <c r="E114" s="333"/>
    </row>
    <row r="115" spans="1:5" ht="12.75">
      <c r="A115" s="293" t="s">
        <v>1569</v>
      </c>
      <c r="B115" s="294"/>
      <c r="C115" s="294"/>
      <c r="D115" s="294">
        <v>-157888</v>
      </c>
      <c r="E115" s="333"/>
    </row>
    <row r="116" spans="1:5" ht="12.75">
      <c r="A116" s="291" t="s">
        <v>1570</v>
      </c>
      <c r="B116" s="292"/>
      <c r="C116" s="292"/>
      <c r="D116" s="292"/>
      <c r="E116" s="333"/>
    </row>
    <row r="117" spans="1:5" ht="12.75">
      <c r="A117" s="291" t="s">
        <v>1571</v>
      </c>
      <c r="B117" s="292"/>
      <c r="C117" s="292"/>
      <c r="D117" s="292"/>
      <c r="E117" s="333"/>
    </row>
    <row r="118" spans="1:5" ht="12.75">
      <c r="A118" s="291" t="s">
        <v>1572</v>
      </c>
      <c r="B118" s="292"/>
      <c r="C118" s="292"/>
      <c r="D118" s="292"/>
      <c r="E118" s="333"/>
    </row>
    <row r="119" spans="1:5" ht="12.75">
      <c r="A119" s="293" t="s">
        <v>1573</v>
      </c>
      <c r="B119" s="294">
        <f>SUM(B116:C118)</f>
        <v>0</v>
      </c>
      <c r="C119" s="294"/>
      <c r="D119" s="294">
        <f>SUM(D116:E118)</f>
        <v>0</v>
      </c>
      <c r="E119" s="333"/>
    </row>
    <row r="120" spans="1:5" ht="12.75">
      <c r="A120" s="300" t="s">
        <v>1574</v>
      </c>
      <c r="B120" s="301">
        <f>B119+B114+B103+B97+B93+B115</f>
        <v>578809761</v>
      </c>
      <c r="C120" s="301">
        <f>C119+C114+C103+C97+C93+C115</f>
        <v>122842408</v>
      </c>
      <c r="D120" s="301">
        <f>D119+D114+D103+D97+D93+D115</f>
        <v>570411138</v>
      </c>
      <c r="E120" s="333"/>
    </row>
    <row r="121" spans="1:5" ht="12.75">
      <c r="A121" s="300" t="s">
        <v>1575</v>
      </c>
      <c r="B121" s="297"/>
      <c r="C121" s="297"/>
      <c r="D121" s="297"/>
      <c r="E121" s="333"/>
    </row>
    <row r="122" spans="1:5" ht="12.75">
      <c r="A122" s="291" t="s">
        <v>1576</v>
      </c>
      <c r="B122" s="292"/>
      <c r="C122" s="292"/>
      <c r="D122" s="292">
        <v>258845543</v>
      </c>
      <c r="E122" s="333"/>
    </row>
    <row r="123" spans="1:5" ht="12.75">
      <c r="A123" s="291" t="s">
        <v>1577</v>
      </c>
      <c r="B123" s="292"/>
      <c r="C123" s="292"/>
      <c r="D123" s="292"/>
      <c r="E123" s="333"/>
    </row>
    <row r="124" spans="1:5" ht="12.75">
      <c r="A124" s="291" t="s">
        <v>1578</v>
      </c>
      <c r="B124" s="292"/>
      <c r="C124" s="292"/>
      <c r="D124" s="292">
        <v>9086815</v>
      </c>
      <c r="E124" s="333"/>
    </row>
    <row r="125" spans="1:5" ht="12.75">
      <c r="A125" s="291" t="s">
        <v>1579</v>
      </c>
      <c r="B125" s="292"/>
      <c r="C125" s="292"/>
      <c r="D125" s="292">
        <v>234249765</v>
      </c>
      <c r="E125" s="333"/>
    </row>
    <row r="126" spans="1:5" ht="12.75">
      <c r="A126" s="291" t="s">
        <v>1580</v>
      </c>
      <c r="B126" s="292"/>
      <c r="C126" s="292"/>
      <c r="D126" s="292"/>
      <c r="E126" s="333"/>
    </row>
    <row r="127" spans="1:5" ht="12.75">
      <c r="A127" s="291" t="s">
        <v>1581</v>
      </c>
      <c r="B127" s="292"/>
      <c r="C127" s="292"/>
      <c r="D127" s="292">
        <v>-6563974</v>
      </c>
      <c r="E127" s="333"/>
    </row>
    <row r="128" spans="1:5" ht="12.75">
      <c r="A128" s="293" t="s">
        <v>1582</v>
      </c>
      <c r="B128" s="294">
        <f>SUM(B122:B127)</f>
        <v>0</v>
      </c>
      <c r="C128" s="294">
        <f>SUM(C122:C127)</f>
        <v>0</v>
      </c>
      <c r="D128" s="294">
        <f>SUM(D122:D127)</f>
        <v>495618149</v>
      </c>
      <c r="E128" s="333"/>
    </row>
    <row r="129" spans="1:5" ht="12.75">
      <c r="A129" s="293" t="s">
        <v>1583</v>
      </c>
      <c r="B129" s="294"/>
      <c r="C129" s="294"/>
      <c r="D129" s="294">
        <v>1869869</v>
      </c>
      <c r="E129" s="333"/>
    </row>
    <row r="130" spans="1:5" ht="12.75">
      <c r="A130" s="293" t="s">
        <v>1584</v>
      </c>
      <c r="B130" s="294"/>
      <c r="C130" s="294"/>
      <c r="D130" s="294">
        <v>1059431</v>
      </c>
      <c r="E130" s="333"/>
    </row>
    <row r="131" spans="1:5" ht="12.75">
      <c r="A131" s="291" t="s">
        <v>1585</v>
      </c>
      <c r="B131" s="292"/>
      <c r="C131" s="292"/>
      <c r="D131" s="292">
        <v>1089042</v>
      </c>
      <c r="E131" s="333"/>
    </row>
    <row r="132" spans="1:5" ht="12.75">
      <c r="A132" s="291" t="s">
        <v>1586</v>
      </c>
      <c r="B132" s="292"/>
      <c r="C132" s="292"/>
      <c r="D132" s="292"/>
      <c r="E132" s="333"/>
    </row>
    <row r="133" spans="1:5" ht="12.75">
      <c r="A133" s="291" t="s">
        <v>1587</v>
      </c>
      <c r="B133" s="292"/>
      <c r="C133" s="292"/>
      <c r="D133" s="292">
        <v>17159</v>
      </c>
      <c r="E133" s="333"/>
    </row>
    <row r="134" spans="1:5" ht="12.75">
      <c r="A134" s="291" t="s">
        <v>1588</v>
      </c>
      <c r="B134" s="292"/>
      <c r="C134" s="292"/>
      <c r="D134" s="292"/>
      <c r="E134" s="333"/>
    </row>
    <row r="135" spans="1:5" ht="25.5">
      <c r="A135" s="291" t="s">
        <v>1589</v>
      </c>
      <c r="B135" s="292"/>
      <c r="C135" s="292"/>
      <c r="D135" s="292"/>
      <c r="E135" s="333"/>
    </row>
    <row r="136" spans="1:5" ht="25.5">
      <c r="A136" s="291" t="s">
        <v>1590</v>
      </c>
      <c r="B136" s="292"/>
      <c r="C136" s="292"/>
      <c r="D136" s="292"/>
      <c r="E136" s="333"/>
    </row>
    <row r="137" spans="1:5" ht="12.75">
      <c r="A137" s="291" t="s">
        <v>1591</v>
      </c>
      <c r="B137" s="292"/>
      <c r="C137" s="292"/>
      <c r="D137" s="292"/>
      <c r="E137" s="333"/>
    </row>
    <row r="138" spans="1:5" ht="12.75">
      <c r="A138" s="293" t="s">
        <v>1592</v>
      </c>
      <c r="B138" s="294">
        <f>SUM(B131:B137)</f>
        <v>0</v>
      </c>
      <c r="C138" s="294">
        <f>SUM(C131:C137)</f>
        <v>0</v>
      </c>
      <c r="D138" s="294">
        <f>SUM(D131:D137)</f>
        <v>1106201</v>
      </c>
      <c r="E138" s="333"/>
    </row>
    <row r="139" spans="1:5" ht="12.75">
      <c r="A139" s="293" t="s">
        <v>1593</v>
      </c>
      <c r="B139" s="294">
        <f>B129+B130+B138</f>
        <v>0</v>
      </c>
      <c r="C139" s="294">
        <f>C129+C130+C138</f>
        <v>0</v>
      </c>
      <c r="D139" s="294">
        <f>D129+D130+D138</f>
        <v>4035501</v>
      </c>
      <c r="E139" s="333"/>
    </row>
    <row r="140" spans="1:5" ht="12.75">
      <c r="A140" s="293" t="s">
        <v>1594</v>
      </c>
      <c r="B140" s="294"/>
      <c r="C140" s="294"/>
      <c r="D140" s="294"/>
      <c r="E140" s="333"/>
    </row>
    <row r="141" spans="1:5" ht="12.75">
      <c r="A141" s="293" t="s">
        <v>1595</v>
      </c>
      <c r="B141" s="294"/>
      <c r="C141" s="294"/>
      <c r="D141" s="294">
        <v>0</v>
      </c>
      <c r="E141" s="333"/>
    </row>
    <row r="142" spans="1:5" ht="12.75">
      <c r="A142" s="291" t="s">
        <v>1604</v>
      </c>
      <c r="B142" s="292"/>
      <c r="C142" s="292"/>
      <c r="D142" s="292"/>
      <c r="E142" s="333"/>
    </row>
    <row r="143" spans="1:5" ht="12.75">
      <c r="A143" s="291" t="s">
        <v>1606</v>
      </c>
      <c r="B143" s="292"/>
      <c r="C143" s="292"/>
      <c r="D143" s="292">
        <v>1097068</v>
      </c>
      <c r="E143" s="333"/>
    </row>
    <row r="144" spans="1:5" ht="12.75">
      <c r="A144" s="291" t="s">
        <v>1605</v>
      </c>
      <c r="B144" s="292"/>
      <c r="C144" s="292"/>
      <c r="D144" s="292">
        <v>69660420</v>
      </c>
      <c r="E144" s="333"/>
    </row>
    <row r="145" spans="1:5" ht="12.75">
      <c r="A145" s="293" t="s">
        <v>1607</v>
      </c>
      <c r="B145" s="294">
        <f>SUM(B142:B144)</f>
        <v>0</v>
      </c>
      <c r="C145" s="294">
        <f>SUM(C142:C144)</f>
        <v>0</v>
      </c>
      <c r="D145" s="294">
        <f>SUM(D142:D144)</f>
        <v>70757488</v>
      </c>
      <c r="E145" s="333"/>
    </row>
    <row r="146" spans="1:5" ht="12.75">
      <c r="A146" s="300" t="s">
        <v>1508</v>
      </c>
      <c r="B146" s="301">
        <f>B145+B141+B140+B139+B128</f>
        <v>0</v>
      </c>
      <c r="C146" s="301">
        <f>C145+C141+C140+C139+C128</f>
        <v>0</v>
      </c>
      <c r="D146" s="301">
        <f>D145+D141+D140+D139+D128</f>
        <v>570411138</v>
      </c>
      <c r="E146" s="333"/>
    </row>
    <row r="147" spans="1:5" ht="12.75">
      <c r="A147" s="297" t="s">
        <v>1596</v>
      </c>
      <c r="B147" s="297"/>
      <c r="C147" s="297"/>
      <c r="D147" s="297"/>
      <c r="E147" s="333"/>
    </row>
    <row r="148" spans="1:5" ht="12.75">
      <c r="A148" s="297"/>
      <c r="B148" s="297"/>
      <c r="C148" s="297"/>
      <c r="D148" s="297"/>
      <c r="E148" s="333"/>
    </row>
    <row r="149" spans="1:5" ht="12.75">
      <c r="A149" s="297"/>
      <c r="B149" s="297"/>
      <c r="C149" s="297"/>
      <c r="D149" s="297"/>
      <c r="E149" s="333"/>
    </row>
    <row r="150" spans="1:5" ht="12.75">
      <c r="A150" s="297"/>
      <c r="B150" s="297"/>
      <c r="C150" s="297"/>
      <c r="D150" s="297"/>
      <c r="E150" s="333"/>
    </row>
    <row r="151" spans="1:5" ht="12.75">
      <c r="A151" s="297" t="s">
        <v>1597</v>
      </c>
      <c r="B151" s="297"/>
      <c r="C151" s="297"/>
      <c r="D151" s="297"/>
      <c r="E151" s="333"/>
    </row>
    <row r="152" spans="1:5" ht="12.75">
      <c r="A152" s="297"/>
      <c r="B152" s="297"/>
      <c r="C152" s="297"/>
      <c r="D152" s="297"/>
      <c r="E152" s="333"/>
    </row>
    <row r="153" spans="1:5" ht="12.75">
      <c r="A153" s="297"/>
      <c r="B153" s="297"/>
      <c r="C153" s="297"/>
      <c r="D153" s="297"/>
      <c r="E153" s="333"/>
    </row>
    <row r="154" spans="1:5" ht="12.75">
      <c r="A154" s="297"/>
      <c r="B154" s="297"/>
      <c r="C154" s="297"/>
      <c r="D154" s="297"/>
      <c r="E154" s="333"/>
    </row>
    <row r="155" spans="1:5" ht="12.75">
      <c r="A155" s="297" t="s">
        <v>1598</v>
      </c>
      <c r="B155" s="297"/>
      <c r="C155" s="297"/>
      <c r="D155" s="297"/>
      <c r="E155" s="333"/>
    </row>
    <row r="156" spans="1:5" ht="12.75">
      <c r="A156" s="297"/>
      <c r="B156" s="297"/>
      <c r="C156" s="297"/>
      <c r="D156" s="297"/>
      <c r="E156" s="333"/>
    </row>
    <row r="157" spans="1:5" ht="12.75">
      <c r="A157" s="297"/>
      <c r="B157" s="297"/>
      <c r="C157" s="297"/>
      <c r="D157" s="297"/>
      <c r="E157" s="333"/>
    </row>
    <row r="158" spans="1:5" ht="12.75">
      <c r="A158" s="297"/>
      <c r="B158" s="297"/>
      <c r="C158" s="297"/>
      <c r="D158" s="297"/>
      <c r="E158" s="333"/>
    </row>
    <row r="159" spans="1:5" ht="12.75">
      <c r="A159" s="297" t="s">
        <v>1599</v>
      </c>
      <c r="B159" s="297"/>
      <c r="C159" s="297"/>
      <c r="D159" s="297"/>
      <c r="E159" s="333"/>
    </row>
    <row r="160" spans="1:5" ht="12.75">
      <c r="A160" s="297"/>
      <c r="B160" s="297"/>
      <c r="C160" s="297"/>
      <c r="D160" s="297"/>
      <c r="E160" s="333"/>
    </row>
    <row r="161" spans="1:5" ht="12.75">
      <c r="A161" s="297"/>
      <c r="B161" s="297"/>
      <c r="C161" s="297"/>
      <c r="D161" s="297"/>
      <c r="E161" s="333"/>
    </row>
    <row r="162" spans="1:5" ht="12.75">
      <c r="A162" s="297"/>
      <c r="B162" s="297"/>
      <c r="C162" s="297"/>
      <c r="D162" s="297"/>
      <c r="E162" s="333"/>
    </row>
    <row r="163" spans="1:5" ht="12.75">
      <c r="A163" s="297" t="s">
        <v>1600</v>
      </c>
      <c r="B163" s="297"/>
      <c r="C163" s="297"/>
      <c r="D163" s="297"/>
      <c r="E163" s="333"/>
    </row>
    <row r="164" spans="1:5" ht="12.75">
      <c r="A164" s="297"/>
      <c r="B164" s="297"/>
      <c r="C164" s="297"/>
      <c r="D164" s="297"/>
      <c r="E164" s="333"/>
    </row>
    <row r="165" spans="1:5" ht="12.75">
      <c r="A165" s="297"/>
      <c r="B165" s="297"/>
      <c r="C165" s="297"/>
      <c r="D165" s="297"/>
      <c r="E165" s="333"/>
    </row>
    <row r="166" spans="1:5" ht="12.75">
      <c r="A166" s="297"/>
      <c r="B166" s="297"/>
      <c r="C166" s="297"/>
      <c r="D166" s="297"/>
      <c r="E166" s="333"/>
    </row>
    <row r="167" spans="1:5" ht="12.75">
      <c r="A167" s="297" t="s">
        <v>1601</v>
      </c>
      <c r="B167" s="297"/>
      <c r="C167" s="297"/>
      <c r="D167" s="297"/>
      <c r="E167" s="333"/>
    </row>
    <row r="168" spans="1:4" ht="12.75">
      <c r="A168" s="297"/>
      <c r="B168" s="329"/>
      <c r="C168" s="329"/>
      <c r="D168" s="329"/>
    </row>
    <row r="169" spans="1:4" ht="12.75">
      <c r="A169" s="297"/>
      <c r="B169" s="329"/>
      <c r="C169" s="329"/>
      <c r="D169" s="329"/>
    </row>
    <row r="170" spans="1:4" ht="12.75">
      <c r="A170" s="297"/>
      <c r="B170" s="329"/>
      <c r="C170" s="329"/>
      <c r="D170" s="329"/>
    </row>
    <row r="171" spans="1:4" ht="25.5">
      <c r="A171" s="330" t="s">
        <v>1602</v>
      </c>
      <c r="B171" s="329"/>
      <c r="C171" s="329"/>
      <c r="D171" s="329"/>
    </row>
    <row r="172" spans="1:4" ht="12.75">
      <c r="A172" s="329"/>
      <c r="B172" s="329"/>
      <c r="C172" s="329"/>
      <c r="D172" s="329"/>
    </row>
    <row r="173" spans="1:4" ht="12.75">
      <c r="A173" s="329"/>
      <c r="B173" s="329"/>
      <c r="C173" s="329"/>
      <c r="D173" s="329"/>
    </row>
    <row r="174" spans="1:4" ht="12.75">
      <c r="A174" s="329"/>
      <c r="B174" s="329"/>
      <c r="C174" s="329"/>
      <c r="D174" s="329"/>
    </row>
    <row r="175" spans="1:4" ht="12.75">
      <c r="A175" s="329"/>
      <c r="B175" s="329"/>
      <c r="C175" s="329"/>
      <c r="D175" s="329"/>
    </row>
    <row r="176" spans="1:4" ht="12.75">
      <c r="A176" s="329"/>
      <c r="B176" s="329"/>
      <c r="C176" s="329"/>
      <c r="D176" s="329"/>
    </row>
  </sheetData>
  <sheetProtection/>
  <mergeCells count="2">
    <mergeCell ref="A2:E2"/>
    <mergeCell ref="A3:D3"/>
  </mergeCells>
  <printOptions/>
  <pageMargins left="0.7" right="0.7" top="0.75" bottom="0.75" header="0.3" footer="0.3"/>
  <pageSetup fitToHeight="0" fitToWidth="1" horizontalDpi="600" verticalDpi="600" orientation="portrait" paperSize="9" scale="59" r:id="rId1"/>
  <headerFooter>
    <oddHeader xml:space="preserve">&amp;C22. melléklet a ../2020. (..) önkormányzati rendelethez 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E9"/>
  <sheetViews>
    <sheetView view="pageLayout" workbookViewId="0" topLeftCell="A1">
      <selection activeCell="C15" sqref="C15"/>
    </sheetView>
  </sheetViews>
  <sheetFormatPr defaultColWidth="9.140625" defaultRowHeight="15"/>
  <cols>
    <col min="1" max="1" width="46.8515625" style="0" customWidth="1"/>
    <col min="2" max="2" width="12.421875" style="0" customWidth="1"/>
  </cols>
  <sheetData>
    <row r="1" spans="1:5" ht="15">
      <c r="A1" s="363" t="s">
        <v>1510</v>
      </c>
      <c r="B1" s="363"/>
      <c r="C1" s="377"/>
      <c r="D1" s="377"/>
      <c r="E1" s="377"/>
    </row>
    <row r="2" spans="1:5" ht="15">
      <c r="A2" s="375"/>
      <c r="B2" s="375"/>
      <c r="C2" s="376"/>
      <c r="D2" s="376"/>
      <c r="E2" s="376"/>
    </row>
    <row r="3" spans="1:5" ht="15">
      <c r="A3" s="286"/>
      <c r="B3" s="286"/>
      <c r="C3" s="324"/>
      <c r="D3" s="324"/>
      <c r="E3" s="324"/>
    </row>
    <row r="4" spans="1:2" ht="15">
      <c r="A4" s="334" t="s">
        <v>1610</v>
      </c>
      <c r="B4" s="335"/>
    </row>
    <row r="6" spans="1:3" ht="15">
      <c r="A6" t="s">
        <v>1608</v>
      </c>
      <c r="B6" s="336">
        <v>43466</v>
      </c>
      <c r="C6" s="163">
        <v>1017034</v>
      </c>
    </row>
    <row r="7" spans="1:3" ht="15">
      <c r="A7" s="33" t="s">
        <v>1609</v>
      </c>
      <c r="B7" s="336">
        <v>43647</v>
      </c>
      <c r="C7" s="163">
        <v>257934</v>
      </c>
    </row>
    <row r="8" spans="1:3" ht="15">
      <c r="A8" s="337" t="s">
        <v>1609</v>
      </c>
      <c r="B8" s="338">
        <v>43822</v>
      </c>
      <c r="C8" s="339">
        <v>128600</v>
      </c>
    </row>
    <row r="9" spans="1:3" ht="15">
      <c r="A9" t="s">
        <v>1611</v>
      </c>
      <c r="C9" s="271">
        <f>SUM(C6:C8)</f>
        <v>1403568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  <headerFooter>
    <oddHeader>&amp;C23. melléklet a ../2020. (..)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42" t="s">
        <v>92</v>
      </c>
      <c r="B1" s="343"/>
      <c r="C1" s="343"/>
      <c r="D1" s="343"/>
      <c r="E1" s="343"/>
      <c r="F1" s="344"/>
    </row>
    <row r="2" spans="1:6" ht="21.75" customHeight="1">
      <c r="A2" s="346" t="s">
        <v>729</v>
      </c>
      <c r="B2" s="343"/>
      <c r="C2" s="343"/>
      <c r="D2" s="343"/>
      <c r="E2" s="343"/>
      <c r="F2" s="344"/>
    </row>
    <row r="3" ht="18">
      <c r="A3" s="62"/>
    </row>
    <row r="4" ht="15">
      <c r="A4" s="4" t="s">
        <v>5</v>
      </c>
    </row>
    <row r="5" spans="1:6" ht="30">
      <c r="A5" s="2" t="s">
        <v>141</v>
      </c>
      <c r="B5" s="3" t="s">
        <v>142</v>
      </c>
      <c r="C5" s="84" t="s">
        <v>762</v>
      </c>
      <c r="D5" s="84" t="s">
        <v>763</v>
      </c>
      <c r="E5" s="84" t="s">
        <v>95</v>
      </c>
      <c r="F5" s="138" t="s">
        <v>58</v>
      </c>
    </row>
    <row r="6" spans="1:6" ht="15">
      <c r="A6" s="38" t="s">
        <v>143</v>
      </c>
      <c r="B6" s="39" t="s">
        <v>144</v>
      </c>
      <c r="C6" s="52"/>
      <c r="D6" s="52"/>
      <c r="E6" s="52"/>
      <c r="F6" s="37"/>
    </row>
    <row r="7" spans="1:6" ht="15">
      <c r="A7" s="38" t="s">
        <v>145</v>
      </c>
      <c r="B7" s="40" t="s">
        <v>146</v>
      </c>
      <c r="C7" s="52"/>
      <c r="D7" s="52"/>
      <c r="E7" s="52"/>
      <c r="F7" s="37"/>
    </row>
    <row r="8" spans="1:6" ht="15">
      <c r="A8" s="38" t="s">
        <v>147</v>
      </c>
      <c r="B8" s="40" t="s">
        <v>148</v>
      </c>
      <c r="C8" s="52"/>
      <c r="D8" s="52"/>
      <c r="E8" s="52"/>
      <c r="F8" s="37"/>
    </row>
    <row r="9" spans="1:6" ht="15">
      <c r="A9" s="41" t="s">
        <v>149</v>
      </c>
      <c r="B9" s="40" t="s">
        <v>150</v>
      </c>
      <c r="C9" s="52"/>
      <c r="D9" s="52"/>
      <c r="E9" s="52"/>
      <c r="F9" s="37"/>
    </row>
    <row r="10" spans="1:6" ht="15">
      <c r="A10" s="41" t="s">
        <v>151</v>
      </c>
      <c r="B10" s="40" t="s">
        <v>152</v>
      </c>
      <c r="C10" s="52"/>
      <c r="D10" s="52"/>
      <c r="E10" s="52"/>
      <c r="F10" s="37"/>
    </row>
    <row r="11" spans="1:6" ht="15">
      <c r="A11" s="41" t="s">
        <v>153</v>
      </c>
      <c r="B11" s="40" t="s">
        <v>154</v>
      </c>
      <c r="C11" s="52"/>
      <c r="D11" s="52"/>
      <c r="E11" s="52"/>
      <c r="F11" s="37"/>
    </row>
    <row r="12" spans="1:6" ht="15">
      <c r="A12" s="41" t="s">
        <v>155</v>
      </c>
      <c r="B12" s="40" t="s">
        <v>156</v>
      </c>
      <c r="C12" s="52"/>
      <c r="D12" s="52"/>
      <c r="E12" s="52"/>
      <c r="F12" s="37"/>
    </row>
    <row r="13" spans="1:6" ht="15">
      <c r="A13" s="41" t="s">
        <v>157</v>
      </c>
      <c r="B13" s="40" t="s">
        <v>158</v>
      </c>
      <c r="C13" s="52"/>
      <c r="D13" s="52"/>
      <c r="E13" s="52"/>
      <c r="F13" s="37"/>
    </row>
    <row r="14" spans="1:6" ht="15">
      <c r="A14" s="5" t="s">
        <v>159</v>
      </c>
      <c r="B14" s="40" t="s">
        <v>160</v>
      </c>
      <c r="C14" s="52"/>
      <c r="D14" s="52"/>
      <c r="E14" s="52"/>
      <c r="F14" s="37"/>
    </row>
    <row r="15" spans="1:6" ht="15">
      <c r="A15" s="5" t="s">
        <v>161</v>
      </c>
      <c r="B15" s="40" t="s">
        <v>162</v>
      </c>
      <c r="C15" s="52"/>
      <c r="D15" s="52"/>
      <c r="E15" s="52"/>
      <c r="F15" s="37"/>
    </row>
    <row r="16" spans="1:6" ht="15">
      <c r="A16" s="5" t="s">
        <v>163</v>
      </c>
      <c r="B16" s="40" t="s">
        <v>164</v>
      </c>
      <c r="C16" s="52"/>
      <c r="D16" s="52"/>
      <c r="E16" s="52"/>
      <c r="F16" s="37"/>
    </row>
    <row r="17" spans="1:6" ht="15">
      <c r="A17" s="5" t="s">
        <v>165</v>
      </c>
      <c r="B17" s="40" t="s">
        <v>166</v>
      </c>
      <c r="C17" s="52"/>
      <c r="D17" s="52"/>
      <c r="E17" s="52"/>
      <c r="F17" s="37"/>
    </row>
    <row r="18" spans="1:6" ht="15">
      <c r="A18" s="5" t="s">
        <v>593</v>
      </c>
      <c r="B18" s="40" t="s">
        <v>167</v>
      </c>
      <c r="C18" s="52"/>
      <c r="D18" s="52"/>
      <c r="E18" s="52"/>
      <c r="F18" s="37"/>
    </row>
    <row r="19" spans="1:6" ht="15">
      <c r="A19" s="42" t="s">
        <v>491</v>
      </c>
      <c r="B19" s="43" t="s">
        <v>169</v>
      </c>
      <c r="C19" s="52"/>
      <c r="D19" s="52"/>
      <c r="E19" s="52"/>
      <c r="F19" s="37"/>
    </row>
    <row r="20" spans="1:6" ht="15">
      <c r="A20" s="5" t="s">
        <v>170</v>
      </c>
      <c r="B20" s="40" t="s">
        <v>171</v>
      </c>
      <c r="C20" s="52"/>
      <c r="D20" s="52"/>
      <c r="E20" s="52"/>
      <c r="F20" s="37"/>
    </row>
    <row r="21" spans="1:6" ht="15">
      <c r="A21" s="5" t="s">
        <v>172</v>
      </c>
      <c r="B21" s="40" t="s">
        <v>173</v>
      </c>
      <c r="C21" s="52"/>
      <c r="D21" s="52"/>
      <c r="E21" s="52"/>
      <c r="F21" s="37"/>
    </row>
    <row r="22" spans="1:6" ht="15">
      <c r="A22" s="6" t="s">
        <v>174</v>
      </c>
      <c r="B22" s="40" t="s">
        <v>175</v>
      </c>
      <c r="C22" s="52"/>
      <c r="D22" s="52"/>
      <c r="E22" s="52"/>
      <c r="F22" s="37"/>
    </row>
    <row r="23" spans="1:6" ht="15">
      <c r="A23" s="9" t="s">
        <v>492</v>
      </c>
      <c r="B23" s="43" t="s">
        <v>176</v>
      </c>
      <c r="C23" s="52"/>
      <c r="D23" s="52"/>
      <c r="E23" s="52"/>
      <c r="F23" s="37"/>
    </row>
    <row r="24" spans="1:6" ht="15">
      <c r="A24" s="65" t="s">
        <v>623</v>
      </c>
      <c r="B24" s="66" t="s">
        <v>177</v>
      </c>
      <c r="C24" s="52"/>
      <c r="D24" s="52"/>
      <c r="E24" s="52"/>
      <c r="F24" s="37"/>
    </row>
    <row r="25" spans="1:6" ht="15">
      <c r="A25" s="49" t="s">
        <v>594</v>
      </c>
      <c r="B25" s="66" t="s">
        <v>178</v>
      </c>
      <c r="C25" s="52"/>
      <c r="D25" s="52"/>
      <c r="E25" s="52"/>
      <c r="F25" s="37"/>
    </row>
    <row r="26" spans="1:6" ht="15">
      <c r="A26" s="5" t="s">
        <v>179</v>
      </c>
      <c r="B26" s="40" t="s">
        <v>180</v>
      </c>
      <c r="C26" s="52"/>
      <c r="D26" s="52"/>
      <c r="E26" s="52"/>
      <c r="F26" s="37"/>
    </row>
    <row r="27" spans="1:6" ht="15">
      <c r="A27" s="5" t="s">
        <v>181</v>
      </c>
      <c r="B27" s="40" t="s">
        <v>182</v>
      </c>
      <c r="C27" s="52"/>
      <c r="D27" s="52"/>
      <c r="E27" s="52"/>
      <c r="F27" s="37"/>
    </row>
    <row r="28" spans="1:6" ht="15">
      <c r="A28" s="5" t="s">
        <v>183</v>
      </c>
      <c r="B28" s="40" t="s">
        <v>184</v>
      </c>
      <c r="C28" s="52"/>
      <c r="D28" s="52"/>
      <c r="E28" s="52"/>
      <c r="F28" s="37"/>
    </row>
    <row r="29" spans="1:6" ht="15">
      <c r="A29" s="9" t="s">
        <v>502</v>
      </c>
      <c r="B29" s="43" t="s">
        <v>185</v>
      </c>
      <c r="C29" s="52"/>
      <c r="D29" s="52"/>
      <c r="E29" s="52"/>
      <c r="F29" s="37"/>
    </row>
    <row r="30" spans="1:6" ht="15">
      <c r="A30" s="5" t="s">
        <v>186</v>
      </c>
      <c r="B30" s="40" t="s">
        <v>187</v>
      </c>
      <c r="C30" s="52"/>
      <c r="D30" s="52"/>
      <c r="E30" s="52"/>
      <c r="F30" s="37"/>
    </row>
    <row r="31" spans="1:6" ht="15">
      <c r="A31" s="5" t="s">
        <v>188</v>
      </c>
      <c r="B31" s="40" t="s">
        <v>189</v>
      </c>
      <c r="C31" s="52"/>
      <c r="D31" s="52"/>
      <c r="E31" s="52"/>
      <c r="F31" s="37"/>
    </row>
    <row r="32" spans="1:6" ht="15" customHeight="1">
      <c r="A32" s="9" t="s">
        <v>624</v>
      </c>
      <c r="B32" s="43" t="s">
        <v>190</v>
      </c>
      <c r="C32" s="52"/>
      <c r="D32" s="52"/>
      <c r="E32" s="52"/>
      <c r="F32" s="37"/>
    </row>
    <row r="33" spans="1:6" ht="15">
      <c r="A33" s="5" t="s">
        <v>191</v>
      </c>
      <c r="B33" s="40" t="s">
        <v>192</v>
      </c>
      <c r="C33" s="52"/>
      <c r="D33" s="52"/>
      <c r="E33" s="52"/>
      <c r="F33" s="37"/>
    </row>
    <row r="34" spans="1:6" ht="15">
      <c r="A34" s="5" t="s">
        <v>193</v>
      </c>
      <c r="B34" s="40" t="s">
        <v>194</v>
      </c>
      <c r="C34" s="52"/>
      <c r="D34" s="52"/>
      <c r="E34" s="52"/>
      <c r="F34" s="37"/>
    </row>
    <row r="35" spans="1:6" ht="15">
      <c r="A35" s="5" t="s">
        <v>595</v>
      </c>
      <c r="B35" s="40" t="s">
        <v>195</v>
      </c>
      <c r="C35" s="52"/>
      <c r="D35" s="52"/>
      <c r="E35" s="52"/>
      <c r="F35" s="37"/>
    </row>
    <row r="36" spans="1:6" ht="15">
      <c r="A36" s="5" t="s">
        <v>197</v>
      </c>
      <c r="B36" s="40" t="s">
        <v>198</v>
      </c>
      <c r="C36" s="52"/>
      <c r="D36" s="52"/>
      <c r="E36" s="52"/>
      <c r="F36" s="37"/>
    </row>
    <row r="37" spans="1:6" ht="15">
      <c r="A37" s="14" t="s">
        <v>596</v>
      </c>
      <c r="B37" s="40" t="s">
        <v>199</v>
      </c>
      <c r="C37" s="52"/>
      <c r="D37" s="52"/>
      <c r="E37" s="52"/>
      <c r="F37" s="37"/>
    </row>
    <row r="38" spans="1:6" ht="15">
      <c r="A38" s="6" t="s">
        <v>201</v>
      </c>
      <c r="B38" s="40" t="s">
        <v>202</v>
      </c>
      <c r="C38" s="52"/>
      <c r="D38" s="52"/>
      <c r="E38" s="52"/>
      <c r="F38" s="37"/>
    </row>
    <row r="39" spans="1:6" ht="15">
      <c r="A39" s="5" t="s">
        <v>597</v>
      </c>
      <c r="B39" s="40" t="s">
        <v>203</v>
      </c>
      <c r="C39" s="52"/>
      <c r="D39" s="52"/>
      <c r="E39" s="52"/>
      <c r="F39" s="37"/>
    </row>
    <row r="40" spans="1:6" ht="15">
      <c r="A40" s="9" t="s">
        <v>507</v>
      </c>
      <c r="B40" s="43" t="s">
        <v>205</v>
      </c>
      <c r="C40" s="52"/>
      <c r="D40" s="52"/>
      <c r="E40" s="52"/>
      <c r="F40" s="37"/>
    </row>
    <row r="41" spans="1:6" ht="15">
      <c r="A41" s="5" t="s">
        <v>206</v>
      </c>
      <c r="B41" s="40" t="s">
        <v>207</v>
      </c>
      <c r="C41" s="52"/>
      <c r="D41" s="52"/>
      <c r="E41" s="52"/>
      <c r="F41" s="37"/>
    </row>
    <row r="42" spans="1:6" ht="15">
      <c r="A42" s="5" t="s">
        <v>208</v>
      </c>
      <c r="B42" s="40" t="s">
        <v>209</v>
      </c>
      <c r="C42" s="52"/>
      <c r="D42" s="52"/>
      <c r="E42" s="52"/>
      <c r="F42" s="37"/>
    </row>
    <row r="43" spans="1:6" ht="15">
      <c r="A43" s="9" t="s">
        <v>508</v>
      </c>
      <c r="B43" s="43" t="s">
        <v>210</v>
      </c>
      <c r="C43" s="52"/>
      <c r="D43" s="52"/>
      <c r="E43" s="52"/>
      <c r="F43" s="37"/>
    </row>
    <row r="44" spans="1:6" ht="15">
      <c r="A44" s="5" t="s">
        <v>211</v>
      </c>
      <c r="B44" s="40" t="s">
        <v>212</v>
      </c>
      <c r="C44" s="52"/>
      <c r="D44" s="52"/>
      <c r="E44" s="52"/>
      <c r="F44" s="37"/>
    </row>
    <row r="45" spans="1:6" ht="15">
      <c r="A45" s="5" t="s">
        <v>213</v>
      </c>
      <c r="B45" s="40" t="s">
        <v>214</v>
      </c>
      <c r="C45" s="52"/>
      <c r="D45" s="52"/>
      <c r="E45" s="52"/>
      <c r="F45" s="37"/>
    </row>
    <row r="46" spans="1:6" ht="15">
      <c r="A46" s="5" t="s">
        <v>598</v>
      </c>
      <c r="B46" s="40" t="s">
        <v>215</v>
      </c>
      <c r="C46" s="52"/>
      <c r="D46" s="52"/>
      <c r="E46" s="52"/>
      <c r="F46" s="37"/>
    </row>
    <row r="47" spans="1:6" ht="15">
      <c r="A47" s="5" t="s">
        <v>599</v>
      </c>
      <c r="B47" s="40" t="s">
        <v>217</v>
      </c>
      <c r="C47" s="52"/>
      <c r="D47" s="52"/>
      <c r="E47" s="52"/>
      <c r="F47" s="37"/>
    </row>
    <row r="48" spans="1:6" ht="15">
      <c r="A48" s="5" t="s">
        <v>221</v>
      </c>
      <c r="B48" s="40" t="s">
        <v>222</v>
      </c>
      <c r="C48" s="52"/>
      <c r="D48" s="52"/>
      <c r="E48" s="52"/>
      <c r="F48" s="37"/>
    </row>
    <row r="49" spans="1:6" ht="15">
      <c r="A49" s="9" t="s">
        <v>511</v>
      </c>
      <c r="B49" s="43" t="s">
        <v>223</v>
      </c>
      <c r="C49" s="52"/>
      <c r="D49" s="52"/>
      <c r="E49" s="52"/>
      <c r="F49" s="37"/>
    </row>
    <row r="50" spans="1:6" ht="15">
      <c r="A50" s="49" t="s">
        <v>512</v>
      </c>
      <c r="B50" s="66" t="s">
        <v>224</v>
      </c>
      <c r="C50" s="52"/>
      <c r="D50" s="52"/>
      <c r="E50" s="52"/>
      <c r="F50" s="37"/>
    </row>
    <row r="51" spans="1:6" ht="15">
      <c r="A51" s="17" t="s">
        <v>225</v>
      </c>
      <c r="B51" s="40" t="s">
        <v>226</v>
      </c>
      <c r="C51" s="52"/>
      <c r="D51" s="52"/>
      <c r="E51" s="52"/>
      <c r="F51" s="37"/>
    </row>
    <row r="52" spans="1:6" ht="15">
      <c r="A52" s="17" t="s">
        <v>529</v>
      </c>
      <c r="B52" s="40" t="s">
        <v>227</v>
      </c>
      <c r="C52" s="52"/>
      <c r="D52" s="52"/>
      <c r="E52" s="52"/>
      <c r="F52" s="37"/>
    </row>
    <row r="53" spans="1:6" ht="15">
      <c r="A53" s="22" t="s">
        <v>600</v>
      </c>
      <c r="B53" s="40" t="s">
        <v>228</v>
      </c>
      <c r="C53" s="52"/>
      <c r="D53" s="52"/>
      <c r="E53" s="52"/>
      <c r="F53" s="37"/>
    </row>
    <row r="54" spans="1:6" ht="15">
      <c r="A54" s="22" t="s">
        <v>601</v>
      </c>
      <c r="B54" s="40" t="s">
        <v>229</v>
      </c>
      <c r="C54" s="52"/>
      <c r="D54" s="52"/>
      <c r="E54" s="52"/>
      <c r="F54" s="37"/>
    </row>
    <row r="55" spans="1:6" ht="15">
      <c r="A55" s="22" t="s">
        <v>602</v>
      </c>
      <c r="B55" s="40" t="s">
        <v>230</v>
      </c>
      <c r="C55" s="52"/>
      <c r="D55" s="52"/>
      <c r="E55" s="52"/>
      <c r="F55" s="37"/>
    </row>
    <row r="56" spans="1:6" ht="15">
      <c r="A56" s="17" t="s">
        <v>603</v>
      </c>
      <c r="B56" s="40" t="s">
        <v>231</v>
      </c>
      <c r="C56" s="52"/>
      <c r="D56" s="52"/>
      <c r="E56" s="52"/>
      <c r="F56" s="37"/>
    </row>
    <row r="57" spans="1:6" ht="15">
      <c r="A57" s="17" t="s">
        <v>604</v>
      </c>
      <c r="B57" s="40" t="s">
        <v>232</v>
      </c>
      <c r="C57" s="52"/>
      <c r="D57" s="52"/>
      <c r="E57" s="52"/>
      <c r="F57" s="37"/>
    </row>
    <row r="58" spans="1:6" ht="15">
      <c r="A58" s="17" t="s">
        <v>605</v>
      </c>
      <c r="B58" s="40" t="s">
        <v>233</v>
      </c>
      <c r="C58" s="52"/>
      <c r="D58" s="52"/>
      <c r="E58" s="52"/>
      <c r="F58" s="37"/>
    </row>
    <row r="59" spans="1:6" ht="15">
      <c r="A59" s="63" t="s">
        <v>562</v>
      </c>
      <c r="B59" s="66" t="s">
        <v>234</v>
      </c>
      <c r="C59" s="52"/>
      <c r="D59" s="52"/>
      <c r="E59" s="52"/>
      <c r="F59" s="37"/>
    </row>
    <row r="60" spans="1:6" ht="15">
      <c r="A60" s="16" t="s">
        <v>606</v>
      </c>
      <c r="B60" s="40" t="s">
        <v>235</v>
      </c>
      <c r="C60" s="52"/>
      <c r="D60" s="52"/>
      <c r="E60" s="52"/>
      <c r="F60" s="37"/>
    </row>
    <row r="61" spans="1:6" ht="15">
      <c r="A61" s="16" t="s">
        <v>237</v>
      </c>
      <c r="B61" s="40" t="s">
        <v>238</v>
      </c>
      <c r="C61" s="52"/>
      <c r="D61" s="52"/>
      <c r="E61" s="52"/>
      <c r="F61" s="37"/>
    </row>
    <row r="62" spans="1:6" ht="15">
      <c r="A62" s="16" t="s">
        <v>239</v>
      </c>
      <c r="B62" s="40" t="s">
        <v>240</v>
      </c>
      <c r="C62" s="52"/>
      <c r="D62" s="52"/>
      <c r="E62" s="52"/>
      <c r="F62" s="37"/>
    </row>
    <row r="63" spans="1:6" ht="15">
      <c r="A63" s="16" t="s">
        <v>564</v>
      </c>
      <c r="B63" s="40" t="s">
        <v>241</v>
      </c>
      <c r="C63" s="52"/>
      <c r="D63" s="52"/>
      <c r="E63" s="52"/>
      <c r="F63" s="37"/>
    </row>
    <row r="64" spans="1:6" ht="15">
      <c r="A64" s="16" t="s">
        <v>607</v>
      </c>
      <c r="B64" s="40" t="s">
        <v>242</v>
      </c>
      <c r="C64" s="52"/>
      <c r="D64" s="52"/>
      <c r="E64" s="52"/>
      <c r="F64" s="37"/>
    </row>
    <row r="65" spans="1:6" ht="15">
      <c r="A65" s="16" t="s">
        <v>566</v>
      </c>
      <c r="B65" s="40" t="s">
        <v>243</v>
      </c>
      <c r="C65" s="52"/>
      <c r="D65" s="52"/>
      <c r="E65" s="52"/>
      <c r="F65" s="37"/>
    </row>
    <row r="66" spans="1:6" ht="15">
      <c r="A66" s="16" t="s">
        <v>608</v>
      </c>
      <c r="B66" s="40" t="s">
        <v>244</v>
      </c>
      <c r="C66" s="52"/>
      <c r="D66" s="52"/>
      <c r="E66" s="52"/>
      <c r="F66" s="37"/>
    </row>
    <row r="67" spans="1:6" ht="15">
      <c r="A67" s="16" t="s">
        <v>609</v>
      </c>
      <c r="B67" s="40" t="s">
        <v>246</v>
      </c>
      <c r="C67" s="52"/>
      <c r="D67" s="52"/>
      <c r="E67" s="52"/>
      <c r="F67" s="37"/>
    </row>
    <row r="68" spans="1:6" ht="15">
      <c r="A68" s="16" t="s">
        <v>247</v>
      </c>
      <c r="B68" s="40" t="s">
        <v>248</v>
      </c>
      <c r="C68" s="52"/>
      <c r="D68" s="52"/>
      <c r="E68" s="52"/>
      <c r="F68" s="37"/>
    </row>
    <row r="69" spans="1:6" ht="15">
      <c r="A69" s="29" t="s">
        <v>249</v>
      </c>
      <c r="B69" s="40" t="s">
        <v>250</v>
      </c>
      <c r="C69" s="52"/>
      <c r="D69" s="52"/>
      <c r="E69" s="52"/>
      <c r="F69" s="37"/>
    </row>
    <row r="70" spans="1:6" ht="15">
      <c r="A70" s="16" t="s">
        <v>610</v>
      </c>
      <c r="B70" s="40" t="s">
        <v>251</v>
      </c>
      <c r="C70" s="52"/>
      <c r="D70" s="52"/>
      <c r="E70" s="52"/>
      <c r="F70" s="37"/>
    </row>
    <row r="71" spans="1:6" ht="15">
      <c r="A71" s="29" t="s">
        <v>815</v>
      </c>
      <c r="B71" s="40" t="s">
        <v>252</v>
      </c>
      <c r="C71" s="52"/>
      <c r="D71" s="52"/>
      <c r="E71" s="52"/>
      <c r="F71" s="37"/>
    </row>
    <row r="72" spans="1:6" ht="15">
      <c r="A72" s="29" t="s">
        <v>816</v>
      </c>
      <c r="B72" s="40" t="s">
        <v>252</v>
      </c>
      <c r="C72" s="52"/>
      <c r="D72" s="52"/>
      <c r="E72" s="52"/>
      <c r="F72" s="37"/>
    </row>
    <row r="73" spans="1:6" ht="15">
      <c r="A73" s="63" t="s">
        <v>570</v>
      </c>
      <c r="B73" s="66" t="s">
        <v>253</v>
      </c>
      <c r="C73" s="52"/>
      <c r="D73" s="52"/>
      <c r="E73" s="52"/>
      <c r="F73" s="37"/>
    </row>
    <row r="74" spans="1:6" ht="15.75">
      <c r="A74" s="82" t="s">
        <v>93</v>
      </c>
      <c r="B74" s="66"/>
      <c r="C74" s="52"/>
      <c r="D74" s="52"/>
      <c r="E74" s="52"/>
      <c r="F74" s="37"/>
    </row>
    <row r="75" spans="1:6" ht="15">
      <c r="A75" s="44" t="s">
        <v>254</v>
      </c>
      <c r="B75" s="40" t="s">
        <v>255</v>
      </c>
      <c r="C75" s="52"/>
      <c r="D75" s="52"/>
      <c r="E75" s="52"/>
      <c r="F75" s="37"/>
    </row>
    <row r="76" spans="1:6" ht="15">
      <c r="A76" s="44" t="s">
        <v>611</v>
      </c>
      <c r="B76" s="40" t="s">
        <v>256</v>
      </c>
      <c r="C76" s="52"/>
      <c r="D76" s="52"/>
      <c r="E76" s="52"/>
      <c r="F76" s="37"/>
    </row>
    <row r="77" spans="1:6" ht="15">
      <c r="A77" s="44" t="s">
        <v>258</v>
      </c>
      <c r="B77" s="40" t="s">
        <v>259</v>
      </c>
      <c r="C77" s="52"/>
      <c r="D77" s="52"/>
      <c r="E77" s="52"/>
      <c r="F77" s="37"/>
    </row>
    <row r="78" spans="1:6" ht="15">
      <c r="A78" s="44" t="s">
        <v>260</v>
      </c>
      <c r="B78" s="40" t="s">
        <v>261</v>
      </c>
      <c r="C78" s="52"/>
      <c r="D78" s="52"/>
      <c r="E78" s="52"/>
      <c r="F78" s="37"/>
    </row>
    <row r="79" spans="1:6" ht="15">
      <c r="A79" s="6" t="s">
        <v>262</v>
      </c>
      <c r="B79" s="40" t="s">
        <v>263</v>
      </c>
      <c r="C79" s="52"/>
      <c r="D79" s="52"/>
      <c r="E79" s="52"/>
      <c r="F79" s="37"/>
    </row>
    <row r="80" spans="1:6" ht="15">
      <c r="A80" s="6" t="s">
        <v>264</v>
      </c>
      <c r="B80" s="40" t="s">
        <v>265</v>
      </c>
      <c r="C80" s="52"/>
      <c r="D80" s="52"/>
      <c r="E80" s="52"/>
      <c r="F80" s="37"/>
    </row>
    <row r="81" spans="1:6" ht="15">
      <c r="A81" s="6" t="s">
        <v>266</v>
      </c>
      <c r="B81" s="40" t="s">
        <v>267</v>
      </c>
      <c r="C81" s="52"/>
      <c r="D81" s="52"/>
      <c r="E81" s="52"/>
      <c r="F81" s="37"/>
    </row>
    <row r="82" spans="1:6" ht="15">
      <c r="A82" s="64" t="s">
        <v>572</v>
      </c>
      <c r="B82" s="66" t="s">
        <v>268</v>
      </c>
      <c r="C82" s="52"/>
      <c r="D82" s="52"/>
      <c r="E82" s="52"/>
      <c r="F82" s="37"/>
    </row>
    <row r="83" spans="1:6" ht="15">
      <c r="A83" s="17" t="s">
        <v>269</v>
      </c>
      <c r="B83" s="40" t="s">
        <v>270</v>
      </c>
      <c r="C83" s="52"/>
      <c r="D83" s="52"/>
      <c r="E83" s="52"/>
      <c r="F83" s="37"/>
    </row>
    <row r="84" spans="1:6" ht="15">
      <c r="A84" s="17" t="s">
        <v>271</v>
      </c>
      <c r="B84" s="40" t="s">
        <v>272</v>
      </c>
      <c r="C84" s="52"/>
      <c r="D84" s="52"/>
      <c r="E84" s="52"/>
      <c r="F84" s="37"/>
    </row>
    <row r="85" spans="1:6" ht="15">
      <c r="A85" s="17" t="s">
        <v>273</v>
      </c>
      <c r="B85" s="40" t="s">
        <v>274</v>
      </c>
      <c r="C85" s="52"/>
      <c r="D85" s="52"/>
      <c r="E85" s="52"/>
      <c r="F85" s="37"/>
    </row>
    <row r="86" spans="1:6" ht="15">
      <c r="A86" s="17" t="s">
        <v>275</v>
      </c>
      <c r="B86" s="40" t="s">
        <v>276</v>
      </c>
      <c r="C86" s="52"/>
      <c r="D86" s="52"/>
      <c r="E86" s="52"/>
      <c r="F86" s="37"/>
    </row>
    <row r="87" spans="1:6" ht="15">
      <c r="A87" s="63" t="s">
        <v>573</v>
      </c>
      <c r="B87" s="66" t="s">
        <v>277</v>
      </c>
      <c r="C87" s="52"/>
      <c r="D87" s="52"/>
      <c r="E87" s="52"/>
      <c r="F87" s="37"/>
    </row>
    <row r="88" spans="1:6" ht="15">
      <c r="A88" s="17" t="s">
        <v>278</v>
      </c>
      <c r="B88" s="40" t="s">
        <v>279</v>
      </c>
      <c r="C88" s="52"/>
      <c r="D88" s="52"/>
      <c r="E88" s="52"/>
      <c r="F88" s="37"/>
    </row>
    <row r="89" spans="1:6" ht="15">
      <c r="A89" s="17" t="s">
        <v>612</v>
      </c>
      <c r="B89" s="40" t="s">
        <v>280</v>
      </c>
      <c r="C89" s="52"/>
      <c r="D89" s="52"/>
      <c r="E89" s="52"/>
      <c r="F89" s="37"/>
    </row>
    <row r="90" spans="1:6" ht="15">
      <c r="A90" s="17" t="s">
        <v>613</v>
      </c>
      <c r="B90" s="40" t="s">
        <v>281</v>
      </c>
      <c r="C90" s="52"/>
      <c r="D90" s="52"/>
      <c r="E90" s="52"/>
      <c r="F90" s="37"/>
    </row>
    <row r="91" spans="1:6" ht="15">
      <c r="A91" s="17" t="s">
        <v>614</v>
      </c>
      <c r="B91" s="40" t="s">
        <v>282</v>
      </c>
      <c r="C91" s="52"/>
      <c r="D91" s="52"/>
      <c r="E91" s="52"/>
      <c r="F91" s="37"/>
    </row>
    <row r="92" spans="1:6" ht="15">
      <c r="A92" s="17" t="s">
        <v>615</v>
      </c>
      <c r="B92" s="40" t="s">
        <v>283</v>
      </c>
      <c r="C92" s="52"/>
      <c r="D92" s="52"/>
      <c r="E92" s="52"/>
      <c r="F92" s="37"/>
    </row>
    <row r="93" spans="1:6" ht="15">
      <c r="A93" s="17" t="s">
        <v>616</v>
      </c>
      <c r="B93" s="40" t="s">
        <v>284</v>
      </c>
      <c r="C93" s="52"/>
      <c r="D93" s="52"/>
      <c r="E93" s="52"/>
      <c r="F93" s="37"/>
    </row>
    <row r="94" spans="1:6" ht="15">
      <c r="A94" s="17" t="s">
        <v>285</v>
      </c>
      <c r="B94" s="40" t="s">
        <v>286</v>
      </c>
      <c r="C94" s="52"/>
      <c r="D94" s="52"/>
      <c r="E94" s="52"/>
      <c r="F94" s="37"/>
    </row>
    <row r="95" spans="1:6" ht="15">
      <c r="A95" s="17" t="s">
        <v>617</v>
      </c>
      <c r="B95" s="40" t="s">
        <v>287</v>
      </c>
      <c r="C95" s="52"/>
      <c r="D95" s="52"/>
      <c r="E95" s="52"/>
      <c r="F95" s="37"/>
    </row>
    <row r="96" spans="1:6" ht="15">
      <c r="A96" s="63" t="s">
        <v>574</v>
      </c>
      <c r="B96" s="66" t="s">
        <v>288</v>
      </c>
      <c r="C96" s="52"/>
      <c r="D96" s="52"/>
      <c r="E96" s="52"/>
      <c r="F96" s="37"/>
    </row>
    <row r="97" spans="1:6" ht="15.75">
      <c r="A97" s="82" t="s">
        <v>94</v>
      </c>
      <c r="B97" s="66"/>
      <c r="C97" s="52"/>
      <c r="D97" s="52"/>
      <c r="E97" s="52"/>
      <c r="F97" s="37"/>
    </row>
    <row r="98" spans="1:6" ht="15.75">
      <c r="A98" s="45" t="s">
        <v>625</v>
      </c>
      <c r="B98" s="46" t="s">
        <v>289</v>
      </c>
      <c r="C98" s="52"/>
      <c r="D98" s="52"/>
      <c r="E98" s="52"/>
      <c r="F98" s="37"/>
    </row>
    <row r="99" spans="1:25" ht="15">
      <c r="A99" s="17" t="s">
        <v>618</v>
      </c>
      <c r="B99" s="5" t="s">
        <v>290</v>
      </c>
      <c r="C99" s="17"/>
      <c r="D99" s="17"/>
      <c r="E99" s="17"/>
      <c r="F99" s="139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3"/>
      <c r="Y99" s="33"/>
    </row>
    <row r="100" spans="1:25" ht="15">
      <c r="A100" s="17" t="s">
        <v>293</v>
      </c>
      <c r="B100" s="5" t="s">
        <v>294</v>
      </c>
      <c r="C100" s="17"/>
      <c r="D100" s="17"/>
      <c r="E100" s="17"/>
      <c r="F100" s="139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619</v>
      </c>
      <c r="B101" s="5" t="s">
        <v>295</v>
      </c>
      <c r="C101" s="17"/>
      <c r="D101" s="17"/>
      <c r="E101" s="17"/>
      <c r="F101" s="139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20" t="s">
        <v>581</v>
      </c>
      <c r="B102" s="9" t="s">
        <v>297</v>
      </c>
      <c r="C102" s="20"/>
      <c r="D102" s="20"/>
      <c r="E102" s="20"/>
      <c r="F102" s="140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</row>
    <row r="103" spans="1:25" ht="15">
      <c r="A103" s="47" t="s">
        <v>620</v>
      </c>
      <c r="B103" s="5" t="s">
        <v>298</v>
      </c>
      <c r="C103" s="47"/>
      <c r="D103" s="47"/>
      <c r="E103" s="47"/>
      <c r="F103" s="141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3"/>
      <c r="Y103" s="33"/>
    </row>
    <row r="104" spans="1:25" ht="15">
      <c r="A104" s="47" t="s">
        <v>587</v>
      </c>
      <c r="B104" s="5" t="s">
        <v>301</v>
      </c>
      <c r="C104" s="47"/>
      <c r="D104" s="47"/>
      <c r="E104" s="47"/>
      <c r="F104" s="141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17" t="s">
        <v>302</v>
      </c>
      <c r="B105" s="5" t="s">
        <v>303</v>
      </c>
      <c r="C105" s="17"/>
      <c r="D105" s="17"/>
      <c r="E105" s="17"/>
      <c r="F105" s="139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17" t="s">
        <v>621</v>
      </c>
      <c r="B106" s="5" t="s">
        <v>304</v>
      </c>
      <c r="C106" s="17"/>
      <c r="D106" s="17"/>
      <c r="E106" s="17"/>
      <c r="F106" s="139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8" t="s">
        <v>584</v>
      </c>
      <c r="B107" s="9" t="s">
        <v>305</v>
      </c>
      <c r="C107" s="18"/>
      <c r="D107" s="18"/>
      <c r="E107" s="18"/>
      <c r="F107" s="142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3"/>
      <c r="Y107" s="33"/>
    </row>
    <row r="108" spans="1:25" ht="15">
      <c r="A108" s="47" t="s">
        <v>306</v>
      </c>
      <c r="B108" s="5" t="s">
        <v>307</v>
      </c>
      <c r="C108" s="47"/>
      <c r="D108" s="47"/>
      <c r="E108" s="47"/>
      <c r="F108" s="141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47" t="s">
        <v>308</v>
      </c>
      <c r="B109" s="5" t="s">
        <v>309</v>
      </c>
      <c r="C109" s="47"/>
      <c r="D109" s="47"/>
      <c r="E109" s="47"/>
      <c r="F109" s="141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18" t="s">
        <v>310</v>
      </c>
      <c r="B110" s="9" t="s">
        <v>311</v>
      </c>
      <c r="C110" s="47"/>
      <c r="D110" s="47"/>
      <c r="E110" s="47"/>
      <c r="F110" s="141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47" t="s">
        <v>312</v>
      </c>
      <c r="B111" s="5" t="s">
        <v>313</v>
      </c>
      <c r="C111" s="47"/>
      <c r="D111" s="47"/>
      <c r="E111" s="47"/>
      <c r="F111" s="141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314</v>
      </c>
      <c r="B112" s="5" t="s">
        <v>315</v>
      </c>
      <c r="C112" s="47"/>
      <c r="D112" s="47"/>
      <c r="E112" s="47"/>
      <c r="F112" s="141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316</v>
      </c>
      <c r="B113" s="5" t="s">
        <v>317</v>
      </c>
      <c r="C113" s="47"/>
      <c r="D113" s="47"/>
      <c r="E113" s="47"/>
      <c r="F113" s="141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8" t="s">
        <v>585</v>
      </c>
      <c r="B114" s="49" t="s">
        <v>318</v>
      </c>
      <c r="C114" s="18"/>
      <c r="D114" s="18"/>
      <c r="E114" s="18"/>
      <c r="F114" s="142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3"/>
      <c r="Y114" s="33"/>
    </row>
    <row r="115" spans="1:25" ht="15">
      <c r="A115" s="47" t="s">
        <v>319</v>
      </c>
      <c r="B115" s="5" t="s">
        <v>320</v>
      </c>
      <c r="C115" s="47"/>
      <c r="D115" s="47"/>
      <c r="E115" s="47"/>
      <c r="F115" s="141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7" t="s">
        <v>321</v>
      </c>
      <c r="B116" s="5" t="s">
        <v>322</v>
      </c>
      <c r="C116" s="17"/>
      <c r="D116" s="17"/>
      <c r="E116" s="17"/>
      <c r="F116" s="139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3"/>
    </row>
    <row r="117" spans="1:25" ht="15">
      <c r="A117" s="47" t="s">
        <v>622</v>
      </c>
      <c r="B117" s="5" t="s">
        <v>323</v>
      </c>
      <c r="C117" s="47"/>
      <c r="D117" s="47"/>
      <c r="E117" s="47"/>
      <c r="F117" s="141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590</v>
      </c>
      <c r="B118" s="5" t="s">
        <v>324</v>
      </c>
      <c r="C118" s="47"/>
      <c r="D118" s="47"/>
      <c r="E118" s="47"/>
      <c r="F118" s="141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8" t="s">
        <v>591</v>
      </c>
      <c r="B119" s="49" t="s">
        <v>328</v>
      </c>
      <c r="C119" s="18"/>
      <c r="D119" s="18"/>
      <c r="E119" s="18"/>
      <c r="F119" s="142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3"/>
      <c r="Y119" s="33"/>
    </row>
    <row r="120" spans="1:25" ht="15">
      <c r="A120" s="17" t="s">
        <v>329</v>
      </c>
      <c r="B120" s="5" t="s">
        <v>330</v>
      </c>
      <c r="C120" s="17"/>
      <c r="D120" s="17"/>
      <c r="E120" s="17"/>
      <c r="F120" s="139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3"/>
    </row>
    <row r="121" spans="1:25" ht="15.75">
      <c r="A121" s="50" t="s">
        <v>626</v>
      </c>
      <c r="B121" s="51" t="s">
        <v>331</v>
      </c>
      <c r="C121" s="18"/>
      <c r="D121" s="18"/>
      <c r="E121" s="18"/>
      <c r="F121" s="142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3"/>
      <c r="Y121" s="33"/>
    </row>
    <row r="122" spans="1:25" ht="15.75">
      <c r="A122" s="55" t="s">
        <v>663</v>
      </c>
      <c r="B122" s="56"/>
      <c r="C122" s="52"/>
      <c r="D122" s="52"/>
      <c r="E122" s="52"/>
      <c r="F122" s="3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2:25" ht="1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7.7109375" style="0" customWidth="1"/>
    <col min="5" max="5" width="16.7109375" style="0" customWidth="1"/>
    <col min="6" max="6" width="23.8515625" style="0" customWidth="1"/>
    <col min="7" max="7" width="30.710937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9.57421875" style="0" customWidth="1"/>
    <col min="15" max="15" width="7.140625" style="0" customWidth="1"/>
    <col min="16" max="16" width="14.57421875" style="0" customWidth="1"/>
  </cols>
  <sheetData>
    <row r="1" spans="1:4" ht="18">
      <c r="A1" s="117" t="s">
        <v>92</v>
      </c>
      <c r="D1" s="114" t="s">
        <v>54</v>
      </c>
    </row>
    <row r="2" ht="18">
      <c r="A2" s="62" t="s">
        <v>730</v>
      </c>
    </row>
    <row r="3" ht="18">
      <c r="A3" s="62"/>
    </row>
    <row r="4" ht="15">
      <c r="A4" s="4" t="s">
        <v>1</v>
      </c>
    </row>
    <row r="5" spans="1:26" ht="56.25" customHeight="1">
      <c r="A5" s="2" t="s">
        <v>141</v>
      </c>
      <c r="B5" s="3" t="s">
        <v>142</v>
      </c>
      <c r="C5" s="3"/>
      <c r="D5" s="113" t="s">
        <v>42</v>
      </c>
      <c r="E5" s="113" t="s">
        <v>43</v>
      </c>
      <c r="F5" s="113" t="s">
        <v>44</v>
      </c>
      <c r="G5" s="113" t="s">
        <v>45</v>
      </c>
      <c r="H5" s="113" t="s">
        <v>46</v>
      </c>
      <c r="I5" s="113" t="s">
        <v>47</v>
      </c>
      <c r="J5" s="113" t="s">
        <v>48</v>
      </c>
      <c r="K5" s="113" t="s">
        <v>49</v>
      </c>
      <c r="L5" s="113" t="s">
        <v>50</v>
      </c>
      <c r="M5" s="113" t="s">
        <v>51</v>
      </c>
      <c r="N5" s="113" t="s">
        <v>52</v>
      </c>
      <c r="O5" s="52" t="s">
        <v>53</v>
      </c>
      <c r="P5" s="52" t="s">
        <v>58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143</v>
      </c>
      <c r="B6" s="6" t="s">
        <v>144</v>
      </c>
      <c r="C6" s="6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145</v>
      </c>
      <c r="B7" s="6" t="s">
        <v>146</v>
      </c>
      <c r="C7" s="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147</v>
      </c>
      <c r="B8" s="6" t="s">
        <v>148</v>
      </c>
      <c r="C8" s="6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149</v>
      </c>
      <c r="B9" s="6" t="s">
        <v>150</v>
      </c>
      <c r="C9" s="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151</v>
      </c>
      <c r="B10" s="6" t="s">
        <v>152</v>
      </c>
      <c r="C10" s="6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153</v>
      </c>
      <c r="B11" s="6" t="s">
        <v>154</v>
      </c>
      <c r="C11" s="6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155</v>
      </c>
      <c r="B12" s="6" t="s">
        <v>156</v>
      </c>
      <c r="C12" s="6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157</v>
      </c>
      <c r="B13" s="6" t="s">
        <v>158</v>
      </c>
      <c r="C13" s="6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159</v>
      </c>
      <c r="B14" s="6" t="s">
        <v>160</v>
      </c>
      <c r="C14" s="6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161</v>
      </c>
      <c r="B15" s="6" t="s">
        <v>162</v>
      </c>
      <c r="C15" s="6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163</v>
      </c>
      <c r="B16" s="6" t="s">
        <v>164</v>
      </c>
      <c r="C16" s="6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165</v>
      </c>
      <c r="B17" s="6" t="s">
        <v>166</v>
      </c>
      <c r="C17" s="6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490</v>
      </c>
      <c r="B18" s="6" t="s">
        <v>167</v>
      </c>
      <c r="C18" s="6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168</v>
      </c>
      <c r="B19" s="8" t="s">
        <v>167</v>
      </c>
      <c r="C19" s="6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491</v>
      </c>
      <c r="B20" s="10" t="s">
        <v>169</v>
      </c>
      <c r="C20" s="10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170</v>
      </c>
      <c r="B21" s="6" t="s">
        <v>171</v>
      </c>
      <c r="C21" s="6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172</v>
      </c>
      <c r="B22" s="6" t="s">
        <v>173</v>
      </c>
      <c r="C22" s="6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174</v>
      </c>
      <c r="B23" s="6" t="s">
        <v>175</v>
      </c>
      <c r="C23" s="6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492</v>
      </c>
      <c r="B24" s="10" t="s">
        <v>176</v>
      </c>
      <c r="C24" s="10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493</v>
      </c>
      <c r="B25" s="12" t="s">
        <v>177</v>
      </c>
      <c r="C25" s="10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494</v>
      </c>
      <c r="B26" s="6" t="s">
        <v>178</v>
      </c>
      <c r="C26" s="6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495</v>
      </c>
      <c r="B27" s="6" t="s">
        <v>178</v>
      </c>
      <c r="C27" s="6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496</v>
      </c>
      <c r="B28" s="6" t="s">
        <v>178</v>
      </c>
      <c r="C28" s="6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497</v>
      </c>
      <c r="B29" s="6" t="s">
        <v>178</v>
      </c>
      <c r="C29" s="6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498</v>
      </c>
      <c r="B30" s="6" t="s">
        <v>178</v>
      </c>
      <c r="C30" s="6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499</v>
      </c>
      <c r="B31" s="6" t="s">
        <v>178</v>
      </c>
      <c r="C31" s="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500</v>
      </c>
      <c r="B32" s="6" t="s">
        <v>178</v>
      </c>
      <c r="C32" s="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501</v>
      </c>
      <c r="B33" s="12" t="s">
        <v>178</v>
      </c>
      <c r="C33" s="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179</v>
      </c>
      <c r="B34" s="6" t="s">
        <v>180</v>
      </c>
      <c r="C34" s="6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181</v>
      </c>
      <c r="B35" s="6" t="s">
        <v>182</v>
      </c>
      <c r="C35" s="6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183</v>
      </c>
      <c r="B36" s="6" t="s">
        <v>184</v>
      </c>
      <c r="C36" s="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502</v>
      </c>
      <c r="B37" s="10" t="s">
        <v>185</v>
      </c>
      <c r="C37" s="10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186</v>
      </c>
      <c r="B38" s="6" t="s">
        <v>187</v>
      </c>
      <c r="C38" s="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188</v>
      </c>
      <c r="B39" s="6" t="s">
        <v>189</v>
      </c>
      <c r="C39" s="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503</v>
      </c>
      <c r="B40" s="10" t="s">
        <v>190</v>
      </c>
      <c r="C40" s="10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191</v>
      </c>
      <c r="B41" s="6" t="s">
        <v>192</v>
      </c>
      <c r="C41" s="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193</v>
      </c>
      <c r="B42" s="6" t="s">
        <v>194</v>
      </c>
      <c r="C42" s="6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504</v>
      </c>
      <c r="B43" s="6" t="s">
        <v>195</v>
      </c>
      <c r="C43" s="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196</v>
      </c>
      <c r="B44" s="8" t="s">
        <v>195</v>
      </c>
      <c r="C44" s="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197</v>
      </c>
      <c r="B45" s="6" t="s">
        <v>198</v>
      </c>
      <c r="C45" s="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505</v>
      </c>
      <c r="B46" s="6" t="s">
        <v>199</v>
      </c>
      <c r="C46" s="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200</v>
      </c>
      <c r="B47" s="8" t="s">
        <v>199</v>
      </c>
      <c r="C47" s="6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201</v>
      </c>
      <c r="B48" s="6" t="s">
        <v>202</v>
      </c>
      <c r="C48" s="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506</v>
      </c>
      <c r="B49" s="6" t="s">
        <v>203</v>
      </c>
      <c r="C49" s="6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204</v>
      </c>
      <c r="B50" s="8" t="s">
        <v>203</v>
      </c>
      <c r="C50" s="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507</v>
      </c>
      <c r="B51" s="10" t="s">
        <v>205</v>
      </c>
      <c r="C51" s="10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206</v>
      </c>
      <c r="B52" s="6" t="s">
        <v>207</v>
      </c>
      <c r="C52" s="6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208</v>
      </c>
      <c r="B53" s="6" t="s">
        <v>209</v>
      </c>
      <c r="C53" s="6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508</v>
      </c>
      <c r="B54" s="10" t="s">
        <v>210</v>
      </c>
      <c r="C54" s="10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211</v>
      </c>
      <c r="B55" s="6" t="s">
        <v>212</v>
      </c>
      <c r="C55" s="6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213</v>
      </c>
      <c r="B56" s="6" t="s">
        <v>214</v>
      </c>
      <c r="C56" s="6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509</v>
      </c>
      <c r="B57" s="6" t="s">
        <v>215</v>
      </c>
      <c r="C57" s="6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200</v>
      </c>
      <c r="B58" s="8" t="s">
        <v>215</v>
      </c>
      <c r="C58" s="6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216</v>
      </c>
      <c r="B59" s="8" t="s">
        <v>215</v>
      </c>
      <c r="C59" s="6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510</v>
      </c>
      <c r="B60" s="6" t="s">
        <v>217</v>
      </c>
      <c r="C60" s="6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218</v>
      </c>
      <c r="B61" s="8" t="s">
        <v>217</v>
      </c>
      <c r="C61" s="6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219</v>
      </c>
      <c r="B62" s="8" t="s">
        <v>217</v>
      </c>
      <c r="C62" s="6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220</v>
      </c>
      <c r="B63" s="8" t="s">
        <v>217</v>
      </c>
      <c r="C63" s="6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221</v>
      </c>
      <c r="B64" s="6" t="s">
        <v>222</v>
      </c>
      <c r="C64" s="6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511</v>
      </c>
      <c r="B65" s="10" t="s">
        <v>223</v>
      </c>
      <c r="C65" s="10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512</v>
      </c>
      <c r="B66" s="12" t="s">
        <v>224</v>
      </c>
      <c r="C66" s="10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225</v>
      </c>
      <c r="B67" s="10" t="s">
        <v>226</v>
      </c>
      <c r="C67" s="6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513</v>
      </c>
      <c r="B68" s="6" t="s">
        <v>227</v>
      </c>
      <c r="C68" s="6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514</v>
      </c>
      <c r="B69" s="6" t="s">
        <v>227</v>
      </c>
      <c r="C69" s="6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515</v>
      </c>
      <c r="B70" s="6" t="s">
        <v>227</v>
      </c>
      <c r="C70" s="6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516</v>
      </c>
      <c r="B71" s="6" t="s">
        <v>227</v>
      </c>
      <c r="C71" s="6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517</v>
      </c>
      <c r="B72" s="6" t="s">
        <v>227</v>
      </c>
      <c r="C72" s="6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518</v>
      </c>
      <c r="B73" s="6" t="s">
        <v>227</v>
      </c>
      <c r="C73" s="6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519</v>
      </c>
      <c r="B74" s="6" t="s">
        <v>227</v>
      </c>
      <c r="C74" s="6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520</v>
      </c>
      <c r="B75" s="6" t="s">
        <v>227</v>
      </c>
      <c r="C75" s="6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521</v>
      </c>
      <c r="B76" s="6" t="s">
        <v>227</v>
      </c>
      <c r="C76" s="6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522</v>
      </c>
      <c r="B77" s="6" t="s">
        <v>227</v>
      </c>
      <c r="C77" s="6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523</v>
      </c>
      <c r="B78" s="6" t="s">
        <v>227</v>
      </c>
      <c r="C78" s="6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524</v>
      </c>
      <c r="B79" s="6" t="s">
        <v>227</v>
      </c>
      <c r="C79" s="6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525</v>
      </c>
      <c r="B80" s="6" t="s">
        <v>227</v>
      </c>
      <c r="C80" s="6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526</v>
      </c>
      <c r="B81" s="6" t="s">
        <v>227</v>
      </c>
      <c r="C81" s="6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527</v>
      </c>
      <c r="B82" s="6" t="s">
        <v>227</v>
      </c>
      <c r="C82" s="6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528</v>
      </c>
      <c r="B83" s="6" t="s">
        <v>227</v>
      </c>
      <c r="C83" s="6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529</v>
      </c>
      <c r="B84" s="18" t="s">
        <v>227</v>
      </c>
      <c r="C84" s="6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530</v>
      </c>
      <c r="B85" s="6" t="s">
        <v>228</v>
      </c>
      <c r="C85" s="6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531</v>
      </c>
      <c r="B86" s="6" t="s">
        <v>228</v>
      </c>
      <c r="C86" s="6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532</v>
      </c>
      <c r="B87" s="6" t="s">
        <v>228</v>
      </c>
      <c r="C87" s="6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533</v>
      </c>
      <c r="B88" s="10" t="s">
        <v>228</v>
      </c>
      <c r="C88" s="6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534</v>
      </c>
      <c r="B89" s="6" t="s">
        <v>229</v>
      </c>
      <c r="C89" s="6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535</v>
      </c>
      <c r="B90" s="6" t="s">
        <v>229</v>
      </c>
      <c r="C90" s="6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536</v>
      </c>
      <c r="B91" s="6" t="s">
        <v>229</v>
      </c>
      <c r="C91" s="6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537</v>
      </c>
      <c r="B92" s="6" t="s">
        <v>229</v>
      </c>
      <c r="C92" s="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538</v>
      </c>
      <c r="B93" s="6" t="s">
        <v>229</v>
      </c>
      <c r="C93" s="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539</v>
      </c>
      <c r="B94" s="6" t="s">
        <v>229</v>
      </c>
      <c r="C94" s="6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70</v>
      </c>
      <c r="B95" s="18" t="s">
        <v>229</v>
      </c>
      <c r="C95" s="6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540</v>
      </c>
      <c r="B96" s="6" t="s">
        <v>230</v>
      </c>
      <c r="C96" s="6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69</v>
      </c>
      <c r="B97" s="18" t="s">
        <v>230</v>
      </c>
      <c r="C97" s="6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541</v>
      </c>
      <c r="B98" s="6" t="s">
        <v>231</v>
      </c>
      <c r="C98" s="6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542</v>
      </c>
      <c r="B99" s="6" t="s">
        <v>231</v>
      </c>
      <c r="C99" s="6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543</v>
      </c>
      <c r="B100" s="6" t="s">
        <v>231</v>
      </c>
      <c r="C100" s="6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544</v>
      </c>
      <c r="B101" s="6" t="s">
        <v>231</v>
      </c>
      <c r="C101" s="6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545</v>
      </c>
      <c r="B102" s="6" t="s">
        <v>231</v>
      </c>
      <c r="C102" s="6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546</v>
      </c>
      <c r="B103" s="6" t="s">
        <v>231</v>
      </c>
      <c r="C103" s="6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68</v>
      </c>
      <c r="B104" s="18" t="s">
        <v>231</v>
      </c>
      <c r="C104" s="6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547</v>
      </c>
      <c r="B105" s="6" t="s">
        <v>232</v>
      </c>
      <c r="C105" s="6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548</v>
      </c>
      <c r="B106" s="6" t="s">
        <v>232</v>
      </c>
      <c r="C106" s="6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67</v>
      </c>
      <c r="B107" s="10" t="s">
        <v>232</v>
      </c>
      <c r="C107" s="6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549</v>
      </c>
      <c r="B108" s="6" t="s">
        <v>233</v>
      </c>
      <c r="C108" s="6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550</v>
      </c>
      <c r="B109" s="6" t="s">
        <v>233</v>
      </c>
      <c r="C109" s="6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551</v>
      </c>
      <c r="B110" s="6" t="s">
        <v>233</v>
      </c>
      <c r="C110" s="6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552</v>
      </c>
      <c r="B111" s="6" t="s">
        <v>233</v>
      </c>
      <c r="C111" s="6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553</v>
      </c>
      <c r="B112" s="6" t="s">
        <v>233</v>
      </c>
      <c r="C112" s="6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554</v>
      </c>
      <c r="B113" s="6" t="s">
        <v>233</v>
      </c>
      <c r="C113" s="6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555</v>
      </c>
      <c r="B114" s="6" t="s">
        <v>233</v>
      </c>
      <c r="C114" s="6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556</v>
      </c>
      <c r="B115" s="6" t="s">
        <v>233</v>
      </c>
      <c r="C115" s="6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557</v>
      </c>
      <c r="B116" s="6" t="s">
        <v>233</v>
      </c>
      <c r="C116" s="6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558</v>
      </c>
      <c r="B117" s="6" t="s">
        <v>233</v>
      </c>
      <c r="C117" s="6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559</v>
      </c>
      <c r="B118" s="6" t="s">
        <v>233</v>
      </c>
      <c r="C118" s="6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560</v>
      </c>
      <c r="B119" s="6" t="s">
        <v>233</v>
      </c>
      <c r="C119" s="6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561</v>
      </c>
      <c r="B120" s="18" t="s">
        <v>233</v>
      </c>
      <c r="C120" s="6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562</v>
      </c>
      <c r="B121" s="12" t="s">
        <v>234</v>
      </c>
      <c r="C121" s="10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563</v>
      </c>
      <c r="B122" s="10" t="s">
        <v>235</v>
      </c>
      <c r="C122" s="6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236</v>
      </c>
      <c r="B123" s="8" t="s">
        <v>235</v>
      </c>
      <c r="C123" s="6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237</v>
      </c>
      <c r="B124" s="10" t="s">
        <v>238</v>
      </c>
      <c r="C124" s="6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239</v>
      </c>
      <c r="B125" s="10" t="s">
        <v>240</v>
      </c>
      <c r="C125" s="6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764</v>
      </c>
      <c r="B126" s="6" t="s">
        <v>241</v>
      </c>
      <c r="C126" s="6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765</v>
      </c>
      <c r="B127" s="6" t="s">
        <v>241</v>
      </c>
      <c r="C127" s="6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766</v>
      </c>
      <c r="B128" s="6" t="s">
        <v>241</v>
      </c>
      <c r="C128" s="6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767</v>
      </c>
      <c r="B129" s="6" t="s">
        <v>241</v>
      </c>
      <c r="C129" s="6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768</v>
      </c>
      <c r="B130" s="6" t="s">
        <v>241</v>
      </c>
      <c r="C130" s="6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769</v>
      </c>
      <c r="B131" s="6" t="s">
        <v>241</v>
      </c>
      <c r="C131" s="6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770</v>
      </c>
      <c r="B132" s="6" t="s">
        <v>241</v>
      </c>
      <c r="C132" s="6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771</v>
      </c>
      <c r="B133" s="6" t="s">
        <v>241</v>
      </c>
      <c r="C133" s="6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772</v>
      </c>
      <c r="B134" s="6" t="s">
        <v>241</v>
      </c>
      <c r="C134" s="6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773</v>
      </c>
      <c r="B135" s="6" t="s">
        <v>241</v>
      </c>
      <c r="C135" s="6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564</v>
      </c>
      <c r="B136" s="10" t="s">
        <v>241</v>
      </c>
      <c r="C136" s="6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764</v>
      </c>
      <c r="B137" s="6" t="s">
        <v>242</v>
      </c>
      <c r="C137" s="6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765</v>
      </c>
      <c r="B138" s="6" t="s">
        <v>242</v>
      </c>
      <c r="C138" s="6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766</v>
      </c>
      <c r="B139" s="6" t="s">
        <v>242</v>
      </c>
      <c r="C139" s="6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767</v>
      </c>
      <c r="B140" s="6" t="s">
        <v>242</v>
      </c>
      <c r="C140" s="6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768</v>
      </c>
      <c r="B141" s="6" t="s">
        <v>242</v>
      </c>
      <c r="C141" s="6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769</v>
      </c>
      <c r="B142" s="6" t="s">
        <v>242</v>
      </c>
      <c r="C142" s="6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770</v>
      </c>
      <c r="B143" s="6" t="s">
        <v>242</v>
      </c>
      <c r="C143" s="6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771</v>
      </c>
      <c r="B144" s="6" t="s">
        <v>242</v>
      </c>
      <c r="C144" s="6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772</v>
      </c>
      <c r="B145" s="6" t="s">
        <v>242</v>
      </c>
      <c r="C145" s="6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773</v>
      </c>
      <c r="B146" s="6" t="s">
        <v>242</v>
      </c>
      <c r="C146" s="6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565</v>
      </c>
      <c r="B147" s="10" t="s">
        <v>242</v>
      </c>
      <c r="C147" s="6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764</v>
      </c>
      <c r="B148" s="6" t="s">
        <v>243</v>
      </c>
      <c r="C148" s="6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765</v>
      </c>
      <c r="B149" s="6" t="s">
        <v>243</v>
      </c>
      <c r="C149" s="6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766</v>
      </c>
      <c r="B150" s="6" t="s">
        <v>243</v>
      </c>
      <c r="C150" s="6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767</v>
      </c>
      <c r="B151" s="6" t="s">
        <v>243</v>
      </c>
      <c r="C151" s="6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768</v>
      </c>
      <c r="B152" s="6" t="s">
        <v>243</v>
      </c>
      <c r="C152" s="6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769</v>
      </c>
      <c r="B153" s="6" t="s">
        <v>243</v>
      </c>
      <c r="C153" s="6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770</v>
      </c>
      <c r="B154" s="6" t="s">
        <v>243</v>
      </c>
      <c r="C154" s="6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771</v>
      </c>
      <c r="B155" s="6" t="s">
        <v>243</v>
      </c>
      <c r="C155" s="6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772</v>
      </c>
      <c r="B156" s="6" t="s">
        <v>243</v>
      </c>
      <c r="C156" s="6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773</v>
      </c>
      <c r="B157" s="6" t="s">
        <v>243</v>
      </c>
      <c r="C157" s="6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566</v>
      </c>
      <c r="B158" s="10" t="s">
        <v>243</v>
      </c>
      <c r="C158" s="6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567</v>
      </c>
      <c r="B159" s="10" t="s">
        <v>244</v>
      </c>
      <c r="C159" s="6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245</v>
      </c>
      <c r="B160" s="8" t="s">
        <v>244</v>
      </c>
      <c r="C160" s="6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774</v>
      </c>
      <c r="B161" s="5" t="s">
        <v>246</v>
      </c>
      <c r="C161" s="5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775</v>
      </c>
      <c r="B162" s="5" t="s">
        <v>246</v>
      </c>
      <c r="C162" s="5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776</v>
      </c>
      <c r="B163" s="5" t="s">
        <v>246</v>
      </c>
      <c r="C163" s="5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777</v>
      </c>
      <c r="B164" s="5" t="s">
        <v>246</v>
      </c>
      <c r="C164" s="5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778</v>
      </c>
      <c r="B165" s="5" t="s">
        <v>246</v>
      </c>
      <c r="C165" s="5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779</v>
      </c>
      <c r="B166" s="5" t="s">
        <v>246</v>
      </c>
      <c r="C166" s="5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780</v>
      </c>
      <c r="B167" s="5" t="s">
        <v>246</v>
      </c>
      <c r="C167" s="5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781</v>
      </c>
      <c r="B168" s="5" t="s">
        <v>246</v>
      </c>
      <c r="C168" s="5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782</v>
      </c>
      <c r="B169" s="5" t="s">
        <v>246</v>
      </c>
      <c r="C169" s="5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783</v>
      </c>
      <c r="B170" s="5" t="s">
        <v>246</v>
      </c>
      <c r="C170" s="5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568</v>
      </c>
      <c r="B171" s="10" t="s">
        <v>246</v>
      </c>
      <c r="C171" s="5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247</v>
      </c>
      <c r="B172" s="10" t="s">
        <v>248</v>
      </c>
      <c r="C172" s="6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249</v>
      </c>
      <c r="B173" s="10" t="s">
        <v>250</v>
      </c>
      <c r="C173" s="6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774</v>
      </c>
      <c r="B174" s="5" t="s">
        <v>251</v>
      </c>
      <c r="C174" s="5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775</v>
      </c>
      <c r="B175" s="5" t="s">
        <v>251</v>
      </c>
      <c r="C175" s="5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776</v>
      </c>
      <c r="B176" s="5" t="s">
        <v>251</v>
      </c>
      <c r="C176" s="5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777</v>
      </c>
      <c r="B177" s="5" t="s">
        <v>251</v>
      </c>
      <c r="C177" s="5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778</v>
      </c>
      <c r="B178" s="5" t="s">
        <v>251</v>
      </c>
      <c r="C178" s="5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779</v>
      </c>
      <c r="B179" s="5" t="s">
        <v>251</v>
      </c>
      <c r="C179" s="5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780</v>
      </c>
      <c r="B180" s="5" t="s">
        <v>251</v>
      </c>
      <c r="C180" s="5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784</v>
      </c>
      <c r="B181" s="5" t="s">
        <v>251</v>
      </c>
      <c r="C181" s="5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782</v>
      </c>
      <c r="B182" s="5" t="s">
        <v>251</v>
      </c>
      <c r="C182" s="5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783</v>
      </c>
      <c r="B183" s="5" t="s">
        <v>251</v>
      </c>
      <c r="C183" s="5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569</v>
      </c>
      <c r="B184" s="10" t="s">
        <v>251</v>
      </c>
      <c r="C184" s="5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815</v>
      </c>
      <c r="B185" s="10" t="s">
        <v>252</v>
      </c>
      <c r="C185" s="5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816</v>
      </c>
      <c r="B186" s="10" t="s">
        <v>252</v>
      </c>
      <c r="C186" s="6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570</v>
      </c>
      <c r="B187" s="12" t="s">
        <v>253</v>
      </c>
      <c r="C187" s="10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254</v>
      </c>
      <c r="B188" s="6" t="s">
        <v>255</v>
      </c>
      <c r="C188" s="6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571</v>
      </c>
      <c r="B189" s="6" t="s">
        <v>256</v>
      </c>
      <c r="C189" s="6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257</v>
      </c>
      <c r="B190" s="8" t="s">
        <v>256</v>
      </c>
      <c r="C190" s="6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258</v>
      </c>
      <c r="B191" s="6" t="s">
        <v>259</v>
      </c>
      <c r="C191" s="6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260</v>
      </c>
      <c r="B192" s="6" t="s">
        <v>261</v>
      </c>
      <c r="C192" s="6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262</v>
      </c>
      <c r="B193" s="6" t="s">
        <v>263</v>
      </c>
      <c r="C193" s="6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264</v>
      </c>
      <c r="B194" s="6" t="s">
        <v>265</v>
      </c>
      <c r="C194" s="6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266</v>
      </c>
      <c r="B195" s="6" t="s">
        <v>267</v>
      </c>
      <c r="C195" s="6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572</v>
      </c>
      <c r="B196" s="12" t="s">
        <v>268</v>
      </c>
      <c r="C196" s="10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269</v>
      </c>
      <c r="B197" s="6" t="s">
        <v>270</v>
      </c>
      <c r="C197" s="6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271</v>
      </c>
      <c r="B198" s="6" t="s">
        <v>272</v>
      </c>
      <c r="C198" s="6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273</v>
      </c>
      <c r="B199" s="6" t="s">
        <v>274</v>
      </c>
      <c r="C199" s="6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275</v>
      </c>
      <c r="B200" s="6" t="s">
        <v>276</v>
      </c>
      <c r="C200" s="6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573</v>
      </c>
      <c r="B201" s="12" t="s">
        <v>277</v>
      </c>
      <c r="C201" s="10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278</v>
      </c>
      <c r="B202" s="10" t="s">
        <v>279</v>
      </c>
      <c r="C202" s="6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764</v>
      </c>
      <c r="B203" s="6" t="s">
        <v>280</v>
      </c>
      <c r="C203" s="6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765</v>
      </c>
      <c r="B204" s="6" t="s">
        <v>280</v>
      </c>
      <c r="C204" s="6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766</v>
      </c>
      <c r="B205" s="6" t="s">
        <v>280</v>
      </c>
      <c r="C205" s="6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767</v>
      </c>
      <c r="B206" s="6" t="s">
        <v>280</v>
      </c>
      <c r="C206" s="6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768</v>
      </c>
      <c r="B207" s="6" t="s">
        <v>280</v>
      </c>
      <c r="C207" s="6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769</v>
      </c>
      <c r="B208" s="6" t="s">
        <v>280</v>
      </c>
      <c r="C208" s="6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770</v>
      </c>
      <c r="B209" s="6" t="s">
        <v>280</v>
      </c>
      <c r="C209" s="6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771</v>
      </c>
      <c r="B210" s="6" t="s">
        <v>280</v>
      </c>
      <c r="C210" s="6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772</v>
      </c>
      <c r="B211" s="6" t="s">
        <v>280</v>
      </c>
      <c r="C211" s="6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773</v>
      </c>
      <c r="B212" s="6" t="s">
        <v>280</v>
      </c>
      <c r="C212" s="6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580</v>
      </c>
      <c r="B213" s="10" t="s">
        <v>280</v>
      </c>
      <c r="C213" s="6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764</v>
      </c>
      <c r="B214" s="6" t="s">
        <v>281</v>
      </c>
      <c r="C214" s="6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765</v>
      </c>
      <c r="B215" s="6" t="s">
        <v>281</v>
      </c>
      <c r="C215" s="6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766</v>
      </c>
      <c r="B216" s="6" t="s">
        <v>281</v>
      </c>
      <c r="C216" s="6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767</v>
      </c>
      <c r="B217" s="6" t="s">
        <v>281</v>
      </c>
      <c r="C217" s="6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768</v>
      </c>
      <c r="B218" s="6" t="s">
        <v>281</v>
      </c>
      <c r="C218" s="6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769</v>
      </c>
      <c r="B219" s="6" t="s">
        <v>281</v>
      </c>
      <c r="C219" s="6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770</v>
      </c>
      <c r="B220" s="6" t="s">
        <v>281</v>
      </c>
      <c r="C220" s="6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771</v>
      </c>
      <c r="B221" s="6" t="s">
        <v>281</v>
      </c>
      <c r="C221" s="6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772</v>
      </c>
      <c r="B222" s="6" t="s">
        <v>281</v>
      </c>
      <c r="C222" s="6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773</v>
      </c>
      <c r="B223" s="6" t="s">
        <v>281</v>
      </c>
      <c r="C223" s="6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579</v>
      </c>
      <c r="B224" s="10" t="s">
        <v>281</v>
      </c>
      <c r="C224" s="6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764</v>
      </c>
      <c r="B225" s="6" t="s">
        <v>282</v>
      </c>
      <c r="C225" s="6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765</v>
      </c>
      <c r="B226" s="6" t="s">
        <v>282</v>
      </c>
      <c r="C226" s="6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766</v>
      </c>
      <c r="B227" s="6" t="s">
        <v>282</v>
      </c>
      <c r="C227" s="6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767</v>
      </c>
      <c r="B228" s="6" t="s">
        <v>282</v>
      </c>
      <c r="C228" s="6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768</v>
      </c>
      <c r="B229" s="6" t="s">
        <v>282</v>
      </c>
      <c r="C229" s="6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769</v>
      </c>
      <c r="B230" s="6" t="s">
        <v>282</v>
      </c>
      <c r="C230" s="6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770</v>
      </c>
      <c r="B231" s="6" t="s">
        <v>282</v>
      </c>
      <c r="C231" s="6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771</v>
      </c>
      <c r="B232" s="6" t="s">
        <v>282</v>
      </c>
      <c r="C232" s="6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772</v>
      </c>
      <c r="B233" s="6" t="s">
        <v>282</v>
      </c>
      <c r="C233" s="6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773</v>
      </c>
      <c r="B234" s="6" t="s">
        <v>282</v>
      </c>
      <c r="C234" s="6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578</v>
      </c>
      <c r="B235" s="10" t="s">
        <v>282</v>
      </c>
      <c r="C235" s="6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577</v>
      </c>
      <c r="B236" s="10" t="s">
        <v>283</v>
      </c>
      <c r="C236" s="6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245</v>
      </c>
      <c r="B237" s="8" t="s">
        <v>283</v>
      </c>
      <c r="C237" s="6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774</v>
      </c>
      <c r="B238" s="5" t="s">
        <v>284</v>
      </c>
      <c r="C238" s="5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775</v>
      </c>
      <c r="B239" s="6" t="s">
        <v>284</v>
      </c>
      <c r="C239" s="6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776</v>
      </c>
      <c r="B240" s="5" t="s">
        <v>284</v>
      </c>
      <c r="C240" s="5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777</v>
      </c>
      <c r="B241" s="6" t="s">
        <v>284</v>
      </c>
      <c r="C241" s="6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778</v>
      </c>
      <c r="B242" s="5" t="s">
        <v>284</v>
      </c>
      <c r="C242" s="5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779</v>
      </c>
      <c r="B243" s="6" t="s">
        <v>284</v>
      </c>
      <c r="C243" s="6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780</v>
      </c>
      <c r="B244" s="5" t="s">
        <v>284</v>
      </c>
      <c r="C244" s="5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784</v>
      </c>
      <c r="B245" s="6" t="s">
        <v>284</v>
      </c>
      <c r="C245" s="6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782</v>
      </c>
      <c r="B246" s="5" t="s">
        <v>284</v>
      </c>
      <c r="C246" s="5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783</v>
      </c>
      <c r="B247" s="6" t="s">
        <v>284</v>
      </c>
      <c r="C247" s="6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576</v>
      </c>
      <c r="B248" s="10" t="s">
        <v>284</v>
      </c>
      <c r="C248" s="6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285</v>
      </c>
      <c r="B249" s="10" t="s">
        <v>286</v>
      </c>
      <c r="C249" s="6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774</v>
      </c>
      <c r="B250" s="5" t="s">
        <v>287</v>
      </c>
      <c r="C250" s="5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775</v>
      </c>
      <c r="B251" s="5" t="s">
        <v>287</v>
      </c>
      <c r="C251" s="5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776</v>
      </c>
      <c r="B252" s="5" t="s">
        <v>287</v>
      </c>
      <c r="C252" s="5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777</v>
      </c>
      <c r="B253" s="5" t="s">
        <v>287</v>
      </c>
      <c r="C253" s="5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778</v>
      </c>
      <c r="B254" s="5" t="s">
        <v>287</v>
      </c>
      <c r="C254" s="5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779</v>
      </c>
      <c r="B255" s="5" t="s">
        <v>287</v>
      </c>
      <c r="C255" s="5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780</v>
      </c>
      <c r="B256" s="5" t="s">
        <v>287</v>
      </c>
      <c r="C256" s="5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784</v>
      </c>
      <c r="B257" s="5" t="s">
        <v>287</v>
      </c>
      <c r="C257" s="5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782</v>
      </c>
      <c r="B258" s="5" t="s">
        <v>287</v>
      </c>
      <c r="C258" s="5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783</v>
      </c>
      <c r="B259" s="5" t="s">
        <v>287</v>
      </c>
      <c r="C259" s="5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66</v>
      </c>
      <c r="B260" s="10" t="s">
        <v>287</v>
      </c>
      <c r="C260" s="5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574</v>
      </c>
      <c r="B261" s="12" t="s">
        <v>288</v>
      </c>
      <c r="C261" s="10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575</v>
      </c>
      <c r="B262" s="28" t="s">
        <v>289</v>
      </c>
      <c r="C262" s="9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583</v>
      </c>
      <c r="B263" s="5" t="s">
        <v>290</v>
      </c>
      <c r="C263" s="5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291</v>
      </c>
      <c r="B264" s="25" t="s">
        <v>290</v>
      </c>
      <c r="C264" s="5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292</v>
      </c>
      <c r="B265" s="25" t="s">
        <v>290</v>
      </c>
      <c r="C265" s="5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293</v>
      </c>
      <c r="B266" s="5" t="s">
        <v>294</v>
      </c>
      <c r="C266" s="5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582</v>
      </c>
      <c r="B267" s="5" t="s">
        <v>295</v>
      </c>
      <c r="C267" s="5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291</v>
      </c>
      <c r="B268" s="25" t="s">
        <v>295</v>
      </c>
      <c r="C268" s="5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292</v>
      </c>
      <c r="B269" s="25" t="s">
        <v>296</v>
      </c>
      <c r="C269" s="5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581</v>
      </c>
      <c r="B270" s="9" t="s">
        <v>297</v>
      </c>
      <c r="C270" s="9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586</v>
      </c>
      <c r="B271" s="5" t="s">
        <v>298</v>
      </c>
      <c r="C271" s="5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299</v>
      </c>
      <c r="B272" s="25" t="s">
        <v>298</v>
      </c>
      <c r="C272" s="5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300</v>
      </c>
      <c r="B273" s="25" t="s">
        <v>298</v>
      </c>
      <c r="C273" s="5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587</v>
      </c>
      <c r="B274" s="5" t="s">
        <v>301</v>
      </c>
      <c r="C274" s="5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292</v>
      </c>
      <c r="B275" s="25" t="s">
        <v>301</v>
      </c>
      <c r="C275" s="5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302</v>
      </c>
      <c r="B276" s="5" t="s">
        <v>303</v>
      </c>
      <c r="C276" s="5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588</v>
      </c>
      <c r="B277" s="5" t="s">
        <v>304</v>
      </c>
      <c r="C277" s="5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300</v>
      </c>
      <c r="B278" s="25" t="s">
        <v>304</v>
      </c>
      <c r="C278" s="5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292</v>
      </c>
      <c r="B279" s="25" t="s">
        <v>304</v>
      </c>
      <c r="C279" s="5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584</v>
      </c>
      <c r="B280" s="9" t="s">
        <v>305</v>
      </c>
      <c r="C280" s="9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306</v>
      </c>
      <c r="B281" s="5" t="s">
        <v>307</v>
      </c>
      <c r="C281" s="5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308</v>
      </c>
      <c r="B282" s="5" t="s">
        <v>309</v>
      </c>
      <c r="C282" s="5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310</v>
      </c>
      <c r="B283" s="9" t="s">
        <v>311</v>
      </c>
      <c r="C283" s="5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312</v>
      </c>
      <c r="B284" s="5" t="s">
        <v>313</v>
      </c>
      <c r="C284" s="5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314</v>
      </c>
      <c r="B285" s="5" t="s">
        <v>315</v>
      </c>
      <c r="C285" s="5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316</v>
      </c>
      <c r="B286" s="5" t="s">
        <v>317</v>
      </c>
      <c r="C286" s="5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8" t="s">
        <v>585</v>
      </c>
      <c r="B287" s="59" t="s">
        <v>318</v>
      </c>
      <c r="C287" s="9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319</v>
      </c>
      <c r="B288" s="5" t="s">
        <v>320</v>
      </c>
      <c r="C288" s="5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321</v>
      </c>
      <c r="B289" s="5" t="s">
        <v>322</v>
      </c>
      <c r="C289" s="5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589</v>
      </c>
      <c r="B290" s="5" t="s">
        <v>323</v>
      </c>
      <c r="C290" s="5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292</v>
      </c>
      <c r="B291" s="25" t="s">
        <v>323</v>
      </c>
      <c r="C291" s="5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590</v>
      </c>
      <c r="B292" s="5" t="s">
        <v>324</v>
      </c>
      <c r="C292" s="5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325</v>
      </c>
      <c r="B293" s="25" t="s">
        <v>324</v>
      </c>
      <c r="C293" s="5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326</v>
      </c>
      <c r="B294" s="25" t="s">
        <v>324</v>
      </c>
      <c r="C294" s="5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327</v>
      </c>
      <c r="B295" s="25" t="s">
        <v>324</v>
      </c>
      <c r="C295" s="5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292</v>
      </c>
      <c r="B296" s="25" t="s">
        <v>324</v>
      </c>
      <c r="C296" s="5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8" t="s">
        <v>591</v>
      </c>
      <c r="B297" s="59" t="s">
        <v>328</v>
      </c>
      <c r="C297" s="9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0" t="s">
        <v>329</v>
      </c>
      <c r="B298" s="59" t="s">
        <v>330</v>
      </c>
      <c r="C298" s="5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7" t="s">
        <v>592</v>
      </c>
      <c r="B299" s="51" t="s">
        <v>331</v>
      </c>
      <c r="C299" s="9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5" t="s">
        <v>663</v>
      </c>
      <c r="B300" s="56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06"/>
  <sheetViews>
    <sheetView view="pageLayout" workbookViewId="0" topLeftCell="A1">
      <selection activeCell="D12" sqref="D12"/>
    </sheetView>
  </sheetViews>
  <sheetFormatPr defaultColWidth="9.140625" defaultRowHeight="15"/>
  <cols>
    <col min="1" max="1" width="92.57421875" style="0" customWidth="1"/>
    <col min="2" max="2" width="9.140625" style="163" customWidth="1"/>
    <col min="3" max="3" width="13.00390625" style="163" customWidth="1"/>
    <col min="4" max="4" width="14.140625" style="163" customWidth="1"/>
    <col min="5" max="8" width="15.8515625" style="163" customWidth="1"/>
    <col min="9" max="9" width="14.00390625" style="163" customWidth="1"/>
  </cols>
  <sheetData>
    <row r="1" spans="1:9" ht="24" customHeight="1">
      <c r="A1" s="342" t="s">
        <v>950</v>
      </c>
      <c r="B1" s="347"/>
      <c r="C1" s="347"/>
      <c r="D1" s="347"/>
      <c r="E1" s="347"/>
      <c r="F1" s="347"/>
      <c r="G1" s="347"/>
      <c r="H1" s="347"/>
      <c r="I1" s="344"/>
    </row>
    <row r="2" spans="1:11" ht="24" customHeight="1">
      <c r="A2" s="345" t="s">
        <v>838</v>
      </c>
      <c r="B2" s="343"/>
      <c r="C2" s="343"/>
      <c r="D2" s="343"/>
      <c r="E2" s="343"/>
      <c r="F2" s="343"/>
      <c r="G2" s="343"/>
      <c r="H2" s="343"/>
      <c r="I2" s="344"/>
      <c r="K2" s="120"/>
    </row>
    <row r="3" ht="18">
      <c r="A3" s="62"/>
    </row>
    <row r="4" spans="1:9" ht="15">
      <c r="A4" s="4" t="s">
        <v>1</v>
      </c>
      <c r="C4" s="163" t="s">
        <v>958</v>
      </c>
      <c r="F4" s="163" t="s">
        <v>959</v>
      </c>
      <c r="I4" s="163" t="s">
        <v>960</v>
      </c>
    </row>
    <row r="5" spans="1:9" ht="30">
      <c r="A5" s="2" t="s">
        <v>141</v>
      </c>
      <c r="B5" s="190" t="s">
        <v>72</v>
      </c>
      <c r="C5" s="168" t="s">
        <v>762</v>
      </c>
      <c r="D5" s="168" t="s">
        <v>763</v>
      </c>
      <c r="E5" s="168" t="s">
        <v>95</v>
      </c>
      <c r="F5" s="168" t="s">
        <v>762</v>
      </c>
      <c r="G5" s="168" t="s">
        <v>763</v>
      </c>
      <c r="H5" s="168" t="s">
        <v>95</v>
      </c>
      <c r="I5" s="169" t="s">
        <v>58</v>
      </c>
    </row>
    <row r="6" spans="1:9" ht="15" customHeight="1">
      <c r="A6" s="41" t="s">
        <v>332</v>
      </c>
      <c r="B6" s="191" t="s">
        <v>333</v>
      </c>
      <c r="C6" s="171">
        <v>16938823</v>
      </c>
      <c r="D6" s="171"/>
      <c r="E6" s="171"/>
      <c r="F6" s="171">
        <v>16973957</v>
      </c>
      <c r="G6" s="171"/>
      <c r="H6" s="171"/>
      <c r="I6" s="171">
        <f aca="true" t="shared" si="0" ref="I6:I11">SUM(F6:H6)</f>
        <v>16973957</v>
      </c>
    </row>
    <row r="7" spans="1:9" ht="15" customHeight="1">
      <c r="A7" s="5" t="s">
        <v>334</v>
      </c>
      <c r="B7" s="191" t="s">
        <v>335</v>
      </c>
      <c r="C7" s="171"/>
      <c r="D7" s="171"/>
      <c r="E7" s="171"/>
      <c r="F7" s="171"/>
      <c r="G7" s="171"/>
      <c r="H7" s="171"/>
      <c r="I7" s="171">
        <f t="shared" si="0"/>
        <v>0</v>
      </c>
    </row>
    <row r="8" spans="1:9" ht="15" customHeight="1">
      <c r="A8" s="5" t="s">
        <v>336</v>
      </c>
      <c r="B8" s="191" t="s">
        <v>337</v>
      </c>
      <c r="C8" s="171">
        <v>7714820</v>
      </c>
      <c r="D8" s="171"/>
      <c r="E8" s="171"/>
      <c r="F8" s="171">
        <v>7728912</v>
      </c>
      <c r="G8" s="171"/>
      <c r="H8" s="171"/>
      <c r="I8" s="171">
        <f t="shared" si="0"/>
        <v>7728912</v>
      </c>
    </row>
    <row r="9" spans="1:9" ht="15" customHeight="1">
      <c r="A9" s="5" t="s">
        <v>338</v>
      </c>
      <c r="B9" s="191" t="s">
        <v>339</v>
      </c>
      <c r="C9" s="171">
        <v>1800000</v>
      </c>
      <c r="D9" s="171"/>
      <c r="E9" s="171"/>
      <c r="F9" s="171">
        <v>1800000</v>
      </c>
      <c r="G9" s="171"/>
      <c r="H9" s="171"/>
      <c r="I9" s="171">
        <f t="shared" si="0"/>
        <v>1800000</v>
      </c>
    </row>
    <row r="10" spans="1:9" ht="15" customHeight="1">
      <c r="A10" s="5" t="s">
        <v>907</v>
      </c>
      <c r="B10" s="191" t="s">
        <v>341</v>
      </c>
      <c r="C10" s="171"/>
      <c r="D10" s="171"/>
      <c r="E10" s="171"/>
      <c r="F10" s="171">
        <v>4139596</v>
      </c>
      <c r="G10" s="171"/>
      <c r="H10" s="171"/>
      <c r="I10" s="171">
        <f t="shared" si="0"/>
        <v>4139596</v>
      </c>
    </row>
    <row r="11" spans="1:9" ht="15" customHeight="1">
      <c r="A11" s="5" t="s">
        <v>908</v>
      </c>
      <c r="B11" s="191" t="s">
        <v>343</v>
      </c>
      <c r="C11" s="171"/>
      <c r="D11" s="171"/>
      <c r="E11" s="171"/>
      <c r="F11" s="171">
        <v>31432</v>
      </c>
      <c r="G11" s="171"/>
      <c r="H11" s="171"/>
      <c r="I11" s="171">
        <f t="shared" si="0"/>
        <v>31432</v>
      </c>
    </row>
    <row r="12" spans="1:9" s="211" customFormat="1" ht="15" customHeight="1">
      <c r="A12" s="9" t="s">
        <v>666</v>
      </c>
      <c r="B12" s="192" t="s">
        <v>344</v>
      </c>
      <c r="C12" s="210">
        <f aca="true" t="shared" si="1" ref="C12:I12">SUM(C6:C11)</f>
        <v>26453643</v>
      </c>
      <c r="D12" s="210">
        <f t="shared" si="1"/>
        <v>0</v>
      </c>
      <c r="E12" s="210">
        <f t="shared" si="1"/>
        <v>0</v>
      </c>
      <c r="F12" s="210">
        <f t="shared" si="1"/>
        <v>30673897</v>
      </c>
      <c r="G12" s="210">
        <f t="shared" si="1"/>
        <v>0</v>
      </c>
      <c r="H12" s="210">
        <f t="shared" si="1"/>
        <v>0</v>
      </c>
      <c r="I12" s="210">
        <f t="shared" si="1"/>
        <v>30673897</v>
      </c>
    </row>
    <row r="13" spans="1:9" ht="15" customHeight="1">
      <c r="A13" s="5" t="s">
        <v>345</v>
      </c>
      <c r="B13" s="191" t="s">
        <v>346</v>
      </c>
      <c r="C13" s="171"/>
      <c r="D13" s="171"/>
      <c r="E13" s="171"/>
      <c r="F13" s="171"/>
      <c r="G13" s="171"/>
      <c r="H13" s="171"/>
      <c r="I13" s="171">
        <f>SUM(F13:H13)</f>
        <v>0</v>
      </c>
    </row>
    <row r="14" spans="1:9" ht="30">
      <c r="A14" s="5" t="s">
        <v>347</v>
      </c>
      <c r="B14" s="191" t="s">
        <v>348</v>
      </c>
      <c r="C14" s="171"/>
      <c r="D14" s="171"/>
      <c r="E14" s="171"/>
      <c r="F14" s="171"/>
      <c r="G14" s="171"/>
      <c r="H14" s="171"/>
      <c r="I14" s="171">
        <f>SUM(F14:H14)</f>
        <v>0</v>
      </c>
    </row>
    <row r="15" spans="1:9" ht="15" customHeight="1">
      <c r="A15" s="5" t="s">
        <v>627</v>
      </c>
      <c r="B15" s="191" t="s">
        <v>349</v>
      </c>
      <c r="C15" s="171"/>
      <c r="D15" s="171"/>
      <c r="E15" s="171"/>
      <c r="F15" s="171"/>
      <c r="G15" s="171"/>
      <c r="H15" s="171"/>
      <c r="I15" s="171">
        <f>SUM(F15:H15)</f>
        <v>0</v>
      </c>
    </row>
    <row r="16" spans="1:9" ht="15" customHeight="1">
      <c r="A16" s="5" t="s">
        <v>628</v>
      </c>
      <c r="B16" s="191" t="s">
        <v>350</v>
      </c>
      <c r="C16" s="171"/>
      <c r="D16" s="171"/>
      <c r="E16" s="171"/>
      <c r="F16" s="171"/>
      <c r="G16" s="171"/>
      <c r="H16" s="171"/>
      <c r="I16" s="171">
        <f>SUM(F16:H16)</f>
        <v>0</v>
      </c>
    </row>
    <row r="17" spans="1:9" ht="15" customHeight="1">
      <c r="A17" s="5" t="s">
        <v>629</v>
      </c>
      <c r="B17" s="191" t="s">
        <v>351</v>
      </c>
      <c r="C17" s="171"/>
      <c r="D17" s="171"/>
      <c r="E17" s="171"/>
      <c r="F17" s="171">
        <v>2345876</v>
      </c>
      <c r="G17" s="171"/>
      <c r="H17" s="171"/>
      <c r="I17" s="171">
        <f>SUM(F17:H17)</f>
        <v>2345876</v>
      </c>
    </row>
    <row r="18" spans="1:9" s="211" customFormat="1" ht="15" customHeight="1">
      <c r="A18" s="49" t="s">
        <v>667</v>
      </c>
      <c r="B18" s="193" t="s">
        <v>352</v>
      </c>
      <c r="C18" s="210">
        <f aca="true" t="shared" si="2" ref="C18:I18">SUM(C12:C17)</f>
        <v>26453643</v>
      </c>
      <c r="D18" s="210">
        <f t="shared" si="2"/>
        <v>0</v>
      </c>
      <c r="E18" s="210">
        <f t="shared" si="2"/>
        <v>0</v>
      </c>
      <c r="F18" s="210">
        <f t="shared" si="2"/>
        <v>33019773</v>
      </c>
      <c r="G18" s="210">
        <f t="shared" si="2"/>
        <v>0</v>
      </c>
      <c r="H18" s="210">
        <f t="shared" si="2"/>
        <v>0</v>
      </c>
      <c r="I18" s="210">
        <f t="shared" si="2"/>
        <v>33019773</v>
      </c>
    </row>
    <row r="19" spans="1:9" ht="15" customHeight="1">
      <c r="A19" s="5" t="s">
        <v>633</v>
      </c>
      <c r="B19" s="191" t="s">
        <v>361</v>
      </c>
      <c r="C19" s="171"/>
      <c r="D19" s="171"/>
      <c r="E19" s="171"/>
      <c r="F19" s="171"/>
      <c r="G19" s="171"/>
      <c r="H19" s="171"/>
      <c r="I19" s="171">
        <f>SUM(F19:H19)</f>
        <v>0</v>
      </c>
    </row>
    <row r="20" spans="1:9" ht="15" customHeight="1">
      <c r="A20" s="5" t="s">
        <v>634</v>
      </c>
      <c r="B20" s="191" t="s">
        <v>365</v>
      </c>
      <c r="C20" s="171"/>
      <c r="D20" s="171"/>
      <c r="E20" s="171"/>
      <c r="F20" s="171"/>
      <c r="G20" s="171"/>
      <c r="H20" s="171"/>
      <c r="I20" s="171">
        <f>SUM(F20:H20)</f>
        <v>0</v>
      </c>
    </row>
    <row r="21" spans="1:9" s="211" customFormat="1" ht="15" customHeight="1">
      <c r="A21" s="9" t="s">
        <v>669</v>
      </c>
      <c r="B21" s="192" t="s">
        <v>366</v>
      </c>
      <c r="C21" s="210">
        <f aca="true" t="shared" si="3" ref="C21:I21">SUM(C19:C20)</f>
        <v>0</v>
      </c>
      <c r="D21" s="210">
        <f t="shared" si="3"/>
        <v>0</v>
      </c>
      <c r="E21" s="210">
        <f t="shared" si="3"/>
        <v>0</v>
      </c>
      <c r="F21" s="210">
        <f t="shared" si="3"/>
        <v>0</v>
      </c>
      <c r="G21" s="210">
        <f t="shared" si="3"/>
        <v>0</v>
      </c>
      <c r="H21" s="210">
        <f t="shared" si="3"/>
        <v>0</v>
      </c>
      <c r="I21" s="210">
        <f t="shared" si="3"/>
        <v>0</v>
      </c>
    </row>
    <row r="22" spans="1:9" ht="15" customHeight="1">
      <c r="A22" s="5" t="s">
        <v>635</v>
      </c>
      <c r="B22" s="191" t="s">
        <v>367</v>
      </c>
      <c r="C22" s="171"/>
      <c r="D22" s="171"/>
      <c r="E22" s="171"/>
      <c r="F22" s="171"/>
      <c r="G22" s="171"/>
      <c r="H22" s="171"/>
      <c r="I22" s="171">
        <f>SUM(F22:H22)</f>
        <v>0</v>
      </c>
    </row>
    <row r="23" spans="1:9" ht="15" customHeight="1">
      <c r="A23" s="5" t="s">
        <v>636</v>
      </c>
      <c r="B23" s="191" t="s">
        <v>368</v>
      </c>
      <c r="C23" s="171"/>
      <c r="D23" s="171"/>
      <c r="E23" s="171"/>
      <c r="F23" s="171"/>
      <c r="G23" s="171"/>
      <c r="H23" s="171"/>
      <c r="I23" s="171">
        <f aca="true" t="shared" si="4" ref="I23:I29">SUM(F23:H23)</f>
        <v>0</v>
      </c>
    </row>
    <row r="24" spans="1:9" ht="15" customHeight="1">
      <c r="A24" s="5" t="s">
        <v>637</v>
      </c>
      <c r="B24" s="191" t="s">
        <v>369</v>
      </c>
      <c r="C24" s="171">
        <v>1382000</v>
      </c>
      <c r="D24" s="171"/>
      <c r="E24" s="171"/>
      <c r="F24" s="171">
        <v>1382000</v>
      </c>
      <c r="G24" s="171"/>
      <c r="H24" s="171"/>
      <c r="I24" s="171">
        <f t="shared" si="4"/>
        <v>1382000</v>
      </c>
    </row>
    <row r="25" spans="1:9" ht="15" customHeight="1">
      <c r="A25" s="5" t="s">
        <v>638</v>
      </c>
      <c r="B25" s="191" t="s">
        <v>370</v>
      </c>
      <c r="C25" s="171">
        <v>4500000</v>
      </c>
      <c r="D25" s="171"/>
      <c r="E25" s="171"/>
      <c r="F25" s="171">
        <v>5339151</v>
      </c>
      <c r="G25" s="171"/>
      <c r="H25" s="171"/>
      <c r="I25" s="171">
        <f t="shared" si="4"/>
        <v>5339151</v>
      </c>
    </row>
    <row r="26" spans="1:9" ht="15" customHeight="1">
      <c r="A26" s="5" t="s">
        <v>639</v>
      </c>
      <c r="B26" s="191" t="s">
        <v>373</v>
      </c>
      <c r="C26" s="171"/>
      <c r="D26" s="171"/>
      <c r="E26" s="171"/>
      <c r="F26" s="171"/>
      <c r="G26" s="171"/>
      <c r="H26" s="171"/>
      <c r="I26" s="171">
        <f t="shared" si="4"/>
        <v>0</v>
      </c>
    </row>
    <row r="27" spans="1:9" ht="15" customHeight="1">
      <c r="A27" s="5" t="s">
        <v>374</v>
      </c>
      <c r="B27" s="191" t="s">
        <v>375</v>
      </c>
      <c r="C27" s="171"/>
      <c r="D27" s="171"/>
      <c r="E27" s="171"/>
      <c r="F27" s="171"/>
      <c r="G27" s="171"/>
      <c r="H27" s="171"/>
      <c r="I27" s="171">
        <f t="shared" si="4"/>
        <v>0</v>
      </c>
    </row>
    <row r="28" spans="1:9" ht="15" customHeight="1">
      <c r="A28" s="5" t="s">
        <v>640</v>
      </c>
      <c r="B28" s="191" t="s">
        <v>376</v>
      </c>
      <c r="C28" s="171">
        <v>2275000</v>
      </c>
      <c r="D28" s="171"/>
      <c r="E28" s="171"/>
      <c r="F28" s="171">
        <v>2275000</v>
      </c>
      <c r="G28" s="171"/>
      <c r="H28" s="171"/>
      <c r="I28" s="171">
        <f t="shared" si="4"/>
        <v>2275000</v>
      </c>
    </row>
    <row r="29" spans="1:9" ht="15" customHeight="1">
      <c r="A29" s="5" t="s">
        <v>641</v>
      </c>
      <c r="B29" s="191" t="s">
        <v>381</v>
      </c>
      <c r="C29" s="171"/>
      <c r="D29" s="171"/>
      <c r="E29" s="171"/>
      <c r="F29" s="171"/>
      <c r="G29" s="171"/>
      <c r="H29" s="171"/>
      <c r="I29" s="171">
        <f t="shared" si="4"/>
        <v>0</v>
      </c>
    </row>
    <row r="30" spans="1:9" s="211" customFormat="1" ht="15" customHeight="1">
      <c r="A30" s="9" t="s">
        <v>670</v>
      </c>
      <c r="B30" s="192" t="s">
        <v>397</v>
      </c>
      <c r="C30" s="210">
        <f aca="true" t="shared" si="5" ref="C30:I30">SUM(C25:C29)</f>
        <v>6775000</v>
      </c>
      <c r="D30" s="210">
        <f t="shared" si="5"/>
        <v>0</v>
      </c>
      <c r="E30" s="210">
        <f t="shared" si="5"/>
        <v>0</v>
      </c>
      <c r="F30" s="210">
        <f t="shared" si="5"/>
        <v>7614151</v>
      </c>
      <c r="G30" s="210">
        <f t="shared" si="5"/>
        <v>0</v>
      </c>
      <c r="H30" s="210">
        <f t="shared" si="5"/>
        <v>0</v>
      </c>
      <c r="I30" s="210">
        <f t="shared" si="5"/>
        <v>7614151</v>
      </c>
    </row>
    <row r="31" spans="1:9" ht="15" customHeight="1">
      <c r="A31" s="5" t="s">
        <v>642</v>
      </c>
      <c r="B31" s="191" t="s">
        <v>398</v>
      </c>
      <c r="C31" s="171">
        <v>702500</v>
      </c>
      <c r="D31" s="171"/>
      <c r="E31" s="171"/>
      <c r="F31" s="171">
        <v>702500</v>
      </c>
      <c r="G31" s="171"/>
      <c r="H31" s="171"/>
      <c r="I31" s="171">
        <f>SUM(F31:H31)</f>
        <v>702500</v>
      </c>
    </row>
    <row r="32" spans="1:9" s="211" customFormat="1" ht="15" customHeight="1">
      <c r="A32" s="49" t="s">
        <v>671</v>
      </c>
      <c r="B32" s="193" t="s">
        <v>399</v>
      </c>
      <c r="C32" s="210">
        <f aca="true" t="shared" si="6" ref="C32:I32">C21+C22+C23+C24+C30+C31</f>
        <v>8859500</v>
      </c>
      <c r="D32" s="210">
        <f t="shared" si="6"/>
        <v>0</v>
      </c>
      <c r="E32" s="210">
        <f t="shared" si="6"/>
        <v>0</v>
      </c>
      <c r="F32" s="210">
        <f t="shared" si="6"/>
        <v>9698651</v>
      </c>
      <c r="G32" s="210">
        <f t="shared" si="6"/>
        <v>0</v>
      </c>
      <c r="H32" s="210">
        <f t="shared" si="6"/>
        <v>0</v>
      </c>
      <c r="I32" s="210">
        <f t="shared" si="6"/>
        <v>9698651</v>
      </c>
    </row>
    <row r="33" spans="1:9" ht="15" customHeight="1">
      <c r="A33" s="17" t="s">
        <v>909</v>
      </c>
      <c r="B33" s="191" t="s">
        <v>401</v>
      </c>
      <c r="C33" s="171"/>
      <c r="D33" s="171"/>
      <c r="E33" s="171"/>
      <c r="F33" s="171"/>
      <c r="G33" s="171"/>
      <c r="H33" s="171"/>
      <c r="I33" s="171">
        <f>SUM(F33:H33)</f>
        <v>0</v>
      </c>
    </row>
    <row r="34" spans="1:9" ht="15" customHeight="1">
      <c r="A34" s="17" t="s">
        <v>643</v>
      </c>
      <c r="B34" s="191" t="s">
        <v>402</v>
      </c>
      <c r="C34" s="171"/>
      <c r="D34" s="171"/>
      <c r="E34" s="171"/>
      <c r="F34" s="171">
        <v>21426</v>
      </c>
      <c r="G34" s="171"/>
      <c r="H34" s="171"/>
      <c r="I34" s="171">
        <f aca="true" t="shared" si="7" ref="I34:I44">SUM(F34:H34)</f>
        <v>21426</v>
      </c>
    </row>
    <row r="35" spans="1:9" ht="15" customHeight="1">
      <c r="A35" s="17" t="s">
        <v>644</v>
      </c>
      <c r="B35" s="191" t="s">
        <v>405</v>
      </c>
      <c r="C35" s="171"/>
      <c r="D35" s="171"/>
      <c r="E35" s="171"/>
      <c r="F35" s="171"/>
      <c r="G35" s="171"/>
      <c r="H35" s="171"/>
      <c r="I35" s="171">
        <f t="shared" si="7"/>
        <v>0</v>
      </c>
    </row>
    <row r="36" spans="1:9" ht="15" customHeight="1">
      <c r="A36" s="17" t="s">
        <v>645</v>
      </c>
      <c r="B36" s="191" t="s">
        <v>406</v>
      </c>
      <c r="C36" s="171"/>
      <c r="D36" s="171"/>
      <c r="E36" s="171"/>
      <c r="F36" s="171">
        <v>1464180</v>
      </c>
      <c r="G36" s="171"/>
      <c r="H36" s="171"/>
      <c r="I36" s="171">
        <f t="shared" si="7"/>
        <v>1464180</v>
      </c>
    </row>
    <row r="37" spans="1:9" ht="15" customHeight="1">
      <c r="A37" s="17" t="s">
        <v>413</v>
      </c>
      <c r="B37" s="191" t="s">
        <v>414</v>
      </c>
      <c r="C37" s="171">
        <v>6413301</v>
      </c>
      <c r="D37" s="171"/>
      <c r="E37" s="171"/>
      <c r="F37" s="171">
        <v>6413301</v>
      </c>
      <c r="G37" s="171"/>
      <c r="H37" s="171"/>
      <c r="I37" s="171">
        <f t="shared" si="7"/>
        <v>6413301</v>
      </c>
    </row>
    <row r="38" spans="1:9" ht="15" customHeight="1">
      <c r="A38" s="17" t="s">
        <v>415</v>
      </c>
      <c r="B38" s="191" t="s">
        <v>416</v>
      </c>
      <c r="C38" s="171">
        <v>1731592</v>
      </c>
      <c r="D38" s="171"/>
      <c r="E38" s="171"/>
      <c r="F38" s="171">
        <v>2055592</v>
      </c>
      <c r="G38" s="171"/>
      <c r="H38" s="171"/>
      <c r="I38" s="171">
        <f t="shared" si="7"/>
        <v>2055592</v>
      </c>
    </row>
    <row r="39" spans="1:9" ht="15" customHeight="1">
      <c r="A39" s="17" t="s">
        <v>417</v>
      </c>
      <c r="B39" s="191" t="s">
        <v>418</v>
      </c>
      <c r="C39" s="171"/>
      <c r="D39" s="171"/>
      <c r="E39" s="171"/>
      <c r="F39" s="171"/>
      <c r="G39" s="171"/>
      <c r="H39" s="171"/>
      <c r="I39" s="171">
        <f t="shared" si="7"/>
        <v>0</v>
      </c>
    </row>
    <row r="40" spans="1:9" ht="15" customHeight="1">
      <c r="A40" s="17" t="s">
        <v>910</v>
      </c>
      <c r="B40" s="191" t="s">
        <v>911</v>
      </c>
      <c r="C40" s="171"/>
      <c r="D40" s="171"/>
      <c r="E40" s="171"/>
      <c r="F40" s="171"/>
      <c r="G40" s="171"/>
      <c r="H40" s="171"/>
      <c r="I40" s="171">
        <f t="shared" si="7"/>
        <v>0</v>
      </c>
    </row>
    <row r="41" spans="1:9" ht="15" customHeight="1">
      <c r="A41" s="17" t="s">
        <v>912</v>
      </c>
      <c r="B41" s="191" t="s">
        <v>913</v>
      </c>
      <c r="C41" s="171"/>
      <c r="D41" s="171"/>
      <c r="E41" s="171"/>
      <c r="F41" s="171"/>
      <c r="G41" s="171"/>
      <c r="H41" s="171"/>
      <c r="I41" s="171">
        <f t="shared" si="7"/>
        <v>0</v>
      </c>
    </row>
    <row r="42" spans="1:9" ht="15" customHeight="1">
      <c r="A42" s="17" t="s">
        <v>647</v>
      </c>
      <c r="B42" s="191" t="s">
        <v>421</v>
      </c>
      <c r="C42" s="171"/>
      <c r="D42" s="171"/>
      <c r="E42" s="171"/>
      <c r="F42" s="171"/>
      <c r="G42" s="171"/>
      <c r="H42" s="171"/>
      <c r="I42" s="171">
        <f t="shared" si="7"/>
        <v>0</v>
      </c>
    </row>
    <row r="43" spans="1:9" ht="15" customHeight="1">
      <c r="A43" s="17" t="s">
        <v>859</v>
      </c>
      <c r="B43" s="191" t="s">
        <v>426</v>
      </c>
      <c r="C43" s="171"/>
      <c r="D43" s="171"/>
      <c r="E43" s="171"/>
      <c r="F43" s="171">
        <v>360914</v>
      </c>
      <c r="G43" s="171"/>
      <c r="H43" s="171"/>
      <c r="I43" s="171">
        <f t="shared" si="7"/>
        <v>360914</v>
      </c>
    </row>
    <row r="44" spans="1:9" ht="15" customHeight="1">
      <c r="A44" s="17" t="s">
        <v>648</v>
      </c>
      <c r="B44" s="191" t="s">
        <v>858</v>
      </c>
      <c r="C44" s="171"/>
      <c r="D44" s="171"/>
      <c r="E44" s="171"/>
      <c r="F44" s="171"/>
      <c r="G44" s="171"/>
      <c r="H44" s="171"/>
      <c r="I44" s="171">
        <f t="shared" si="7"/>
        <v>0</v>
      </c>
    </row>
    <row r="45" spans="1:9" s="211" customFormat="1" ht="15" customHeight="1">
      <c r="A45" s="63" t="s">
        <v>672</v>
      </c>
      <c r="B45" s="193" t="s">
        <v>430</v>
      </c>
      <c r="C45" s="210">
        <f aca="true" t="shared" si="8" ref="C45:I45">SUM(C33:C44)</f>
        <v>8144893</v>
      </c>
      <c r="D45" s="210">
        <f t="shared" si="8"/>
        <v>0</v>
      </c>
      <c r="E45" s="210">
        <f t="shared" si="8"/>
        <v>0</v>
      </c>
      <c r="F45" s="210">
        <f t="shared" si="8"/>
        <v>10315413</v>
      </c>
      <c r="G45" s="210">
        <f t="shared" si="8"/>
        <v>0</v>
      </c>
      <c r="H45" s="210">
        <f t="shared" si="8"/>
        <v>0</v>
      </c>
      <c r="I45" s="210">
        <f t="shared" si="8"/>
        <v>10315413</v>
      </c>
    </row>
    <row r="46" spans="1:9" ht="30">
      <c r="A46" s="17" t="s">
        <v>442</v>
      </c>
      <c r="B46" s="191" t="s">
        <v>443</v>
      </c>
      <c r="C46" s="171"/>
      <c r="D46" s="171"/>
      <c r="E46" s="171"/>
      <c r="F46" s="171"/>
      <c r="G46" s="171"/>
      <c r="H46" s="171"/>
      <c r="I46" s="171">
        <f aca="true" t="shared" si="9" ref="I46:I51">SUM(F46:H46)</f>
        <v>0</v>
      </c>
    </row>
    <row r="47" spans="1:9" ht="15" customHeight="1">
      <c r="A47" s="5" t="s">
        <v>914</v>
      </c>
      <c r="B47" s="191" t="s">
        <v>444</v>
      </c>
      <c r="C47" s="171"/>
      <c r="D47" s="171"/>
      <c r="E47" s="171"/>
      <c r="F47" s="171"/>
      <c r="G47" s="171"/>
      <c r="H47" s="171"/>
      <c r="I47" s="171">
        <f t="shared" si="9"/>
        <v>0</v>
      </c>
    </row>
    <row r="48" spans="1:9" ht="30">
      <c r="A48" s="17" t="s">
        <v>915</v>
      </c>
      <c r="B48" s="191" t="s">
        <v>445</v>
      </c>
      <c r="C48" s="171"/>
      <c r="D48" s="171"/>
      <c r="E48" s="171"/>
      <c r="F48" s="171"/>
      <c r="G48" s="171"/>
      <c r="H48" s="171"/>
      <c r="I48" s="171">
        <f t="shared" si="9"/>
        <v>0</v>
      </c>
    </row>
    <row r="49" spans="1:9" ht="30">
      <c r="A49" s="17" t="s">
        <v>652</v>
      </c>
      <c r="B49" s="191" t="s">
        <v>916</v>
      </c>
      <c r="C49" s="171"/>
      <c r="D49" s="171"/>
      <c r="E49" s="171"/>
      <c r="F49" s="171"/>
      <c r="G49" s="171"/>
      <c r="H49" s="171"/>
      <c r="I49" s="171">
        <f t="shared" si="9"/>
        <v>0</v>
      </c>
    </row>
    <row r="50" spans="1:9" ht="15">
      <c r="A50" s="17" t="s">
        <v>653</v>
      </c>
      <c r="B50" s="191" t="s">
        <v>917</v>
      </c>
      <c r="C50" s="171"/>
      <c r="D50" s="171"/>
      <c r="E50" s="171"/>
      <c r="F50" s="171"/>
      <c r="G50" s="171"/>
      <c r="H50" s="171"/>
      <c r="I50" s="171">
        <f t="shared" si="9"/>
        <v>0</v>
      </c>
    </row>
    <row r="51" spans="1:9" s="211" customFormat="1" ht="15" customHeight="1">
      <c r="A51" s="49" t="s">
        <v>674</v>
      </c>
      <c r="B51" s="193" t="s">
        <v>446</v>
      </c>
      <c r="C51" s="210">
        <f aca="true" t="shared" si="10" ref="C51:H51">SUM(C46:C48)</f>
        <v>0</v>
      </c>
      <c r="D51" s="210">
        <f t="shared" si="10"/>
        <v>0</v>
      </c>
      <c r="E51" s="210">
        <f t="shared" si="10"/>
        <v>0</v>
      </c>
      <c r="F51" s="210">
        <f t="shared" si="10"/>
        <v>0</v>
      </c>
      <c r="G51" s="210">
        <f t="shared" si="10"/>
        <v>0</v>
      </c>
      <c r="H51" s="210">
        <f t="shared" si="10"/>
        <v>0</v>
      </c>
      <c r="I51" s="210">
        <f t="shared" si="9"/>
        <v>0</v>
      </c>
    </row>
    <row r="52" spans="1:9" ht="15" customHeight="1">
      <c r="A52" s="188" t="s">
        <v>96</v>
      </c>
      <c r="B52" s="194"/>
      <c r="C52" s="195">
        <f aca="true" t="shared" si="11" ref="C52:I52">C51+C45+C32+C18</f>
        <v>43458036</v>
      </c>
      <c r="D52" s="195">
        <f t="shared" si="11"/>
        <v>0</v>
      </c>
      <c r="E52" s="195">
        <f t="shared" si="11"/>
        <v>0</v>
      </c>
      <c r="F52" s="195">
        <f t="shared" si="11"/>
        <v>53033837</v>
      </c>
      <c r="G52" s="195">
        <f t="shared" si="11"/>
        <v>0</v>
      </c>
      <c r="H52" s="195">
        <f t="shared" si="11"/>
        <v>0</v>
      </c>
      <c r="I52" s="195">
        <f t="shared" si="11"/>
        <v>53033837</v>
      </c>
    </row>
    <row r="53" spans="1:9" ht="15" customHeight="1">
      <c r="A53" s="5" t="s">
        <v>353</v>
      </c>
      <c r="B53" s="191" t="s">
        <v>354</v>
      </c>
      <c r="C53" s="171"/>
      <c r="D53" s="171"/>
      <c r="E53" s="171"/>
      <c r="F53" s="171">
        <v>143000</v>
      </c>
      <c r="G53" s="171"/>
      <c r="H53" s="171"/>
      <c r="I53" s="171">
        <f>SUM(F53:H53)</f>
        <v>143000</v>
      </c>
    </row>
    <row r="54" spans="1:9" ht="15" customHeight="1">
      <c r="A54" s="5" t="s">
        <v>355</v>
      </c>
      <c r="B54" s="191" t="s">
        <v>356</v>
      </c>
      <c r="C54" s="171"/>
      <c r="D54" s="171"/>
      <c r="E54" s="171"/>
      <c r="F54" s="171"/>
      <c r="G54" s="171"/>
      <c r="H54" s="171"/>
      <c r="I54" s="171">
        <f>SUM(F54:H54)</f>
        <v>0</v>
      </c>
    </row>
    <row r="55" spans="1:9" ht="15" customHeight="1">
      <c r="A55" s="5" t="s">
        <v>630</v>
      </c>
      <c r="B55" s="191" t="s">
        <v>357</v>
      </c>
      <c r="C55" s="171"/>
      <c r="D55" s="171"/>
      <c r="E55" s="171"/>
      <c r="F55" s="171"/>
      <c r="G55" s="171"/>
      <c r="H55" s="171"/>
      <c r="I55" s="171">
        <f>SUM(F55:H55)</f>
        <v>0</v>
      </c>
    </row>
    <row r="56" spans="1:9" ht="30">
      <c r="A56" s="5" t="s">
        <v>631</v>
      </c>
      <c r="B56" s="191" t="s">
        <v>358</v>
      </c>
      <c r="C56" s="171"/>
      <c r="D56" s="171"/>
      <c r="E56" s="171"/>
      <c r="F56" s="171"/>
      <c r="G56" s="171"/>
      <c r="H56" s="171"/>
      <c r="I56" s="171">
        <f>SUM(F56:H56)</f>
        <v>0</v>
      </c>
    </row>
    <row r="57" spans="1:9" ht="15" customHeight="1">
      <c r="A57" s="5" t="s">
        <v>632</v>
      </c>
      <c r="B57" s="191" t="s">
        <v>359</v>
      </c>
      <c r="C57" s="171"/>
      <c r="D57" s="171"/>
      <c r="E57" s="171"/>
      <c r="F57" s="171"/>
      <c r="G57" s="171"/>
      <c r="H57" s="171"/>
      <c r="I57" s="171">
        <f>SUM(F57:H57)</f>
        <v>0</v>
      </c>
    </row>
    <row r="58" spans="1:9" s="211" customFormat="1" ht="15" customHeight="1">
      <c r="A58" s="49" t="s">
        <v>668</v>
      </c>
      <c r="B58" s="193" t="s">
        <v>360</v>
      </c>
      <c r="C58" s="210">
        <f aca="true" t="shared" si="12" ref="C58:I58">SUM(C53:C57)</f>
        <v>0</v>
      </c>
      <c r="D58" s="210">
        <f t="shared" si="12"/>
        <v>0</v>
      </c>
      <c r="E58" s="210">
        <f t="shared" si="12"/>
        <v>0</v>
      </c>
      <c r="F58" s="210">
        <f t="shared" si="12"/>
        <v>143000</v>
      </c>
      <c r="G58" s="210">
        <f t="shared" si="12"/>
        <v>0</v>
      </c>
      <c r="H58" s="210">
        <f t="shared" si="12"/>
        <v>0</v>
      </c>
      <c r="I58" s="210">
        <f t="shared" si="12"/>
        <v>143000</v>
      </c>
    </row>
    <row r="59" spans="1:9" ht="15" customHeight="1">
      <c r="A59" s="17" t="s">
        <v>649</v>
      </c>
      <c r="B59" s="191" t="s">
        <v>431</v>
      </c>
      <c r="C59" s="171"/>
      <c r="D59" s="171"/>
      <c r="E59" s="171"/>
      <c r="F59" s="171"/>
      <c r="G59" s="171"/>
      <c r="H59" s="171"/>
      <c r="I59" s="171">
        <f>SUM(F59:H59)</f>
        <v>0</v>
      </c>
    </row>
    <row r="60" spans="1:9" ht="15" customHeight="1">
      <c r="A60" s="17" t="s">
        <v>650</v>
      </c>
      <c r="B60" s="191" t="s">
        <v>433</v>
      </c>
      <c r="C60" s="171">
        <v>22280329</v>
      </c>
      <c r="D60" s="171"/>
      <c r="E60" s="171"/>
      <c r="F60" s="171">
        <v>24291875</v>
      </c>
      <c r="G60" s="171"/>
      <c r="H60" s="171"/>
      <c r="I60" s="171">
        <f>SUM(F60:H60)</f>
        <v>24291875</v>
      </c>
    </row>
    <row r="61" spans="1:9" ht="15" customHeight="1">
      <c r="A61" s="17" t="s">
        <v>435</v>
      </c>
      <c r="B61" s="191" t="s">
        <v>436</v>
      </c>
      <c r="C61" s="171"/>
      <c r="D61" s="171"/>
      <c r="E61" s="171"/>
      <c r="F61" s="171"/>
      <c r="G61" s="171"/>
      <c r="H61" s="171"/>
      <c r="I61" s="171">
        <f>SUM(F61:H61)</f>
        <v>0</v>
      </c>
    </row>
    <row r="62" spans="1:9" ht="15" customHeight="1">
      <c r="A62" s="17" t="s">
        <v>651</v>
      </c>
      <c r="B62" s="191" t="s">
        <v>437</v>
      </c>
      <c r="C62" s="171"/>
      <c r="D62" s="171"/>
      <c r="E62" s="171"/>
      <c r="F62" s="171"/>
      <c r="G62" s="171"/>
      <c r="H62" s="171"/>
      <c r="I62" s="171">
        <f>SUM(F62:H62)</f>
        <v>0</v>
      </c>
    </row>
    <row r="63" spans="1:9" ht="15" customHeight="1">
      <c r="A63" s="17" t="s">
        <v>439</v>
      </c>
      <c r="B63" s="191" t="s">
        <v>440</v>
      </c>
      <c r="C63" s="171"/>
      <c r="D63" s="171"/>
      <c r="E63" s="171"/>
      <c r="F63" s="171"/>
      <c r="G63" s="171"/>
      <c r="H63" s="171"/>
      <c r="I63" s="171">
        <f>SUM(F63:H63)</f>
        <v>0</v>
      </c>
    </row>
    <row r="64" spans="1:9" s="211" customFormat="1" ht="15" customHeight="1">
      <c r="A64" s="49" t="s">
        <v>673</v>
      </c>
      <c r="B64" s="193" t="s">
        <v>441</v>
      </c>
      <c r="C64" s="210">
        <f aca="true" t="shared" si="13" ref="C64:I64">SUM(C59:C63)</f>
        <v>22280329</v>
      </c>
      <c r="D64" s="210">
        <f t="shared" si="13"/>
        <v>0</v>
      </c>
      <c r="E64" s="210">
        <f t="shared" si="13"/>
        <v>0</v>
      </c>
      <c r="F64" s="210">
        <f t="shared" si="13"/>
        <v>24291875</v>
      </c>
      <c r="G64" s="210">
        <f t="shared" si="13"/>
        <v>0</v>
      </c>
      <c r="H64" s="210">
        <f t="shared" si="13"/>
        <v>0</v>
      </c>
      <c r="I64" s="210">
        <f t="shared" si="13"/>
        <v>24291875</v>
      </c>
    </row>
    <row r="65" spans="1:9" ht="30">
      <c r="A65" s="17" t="s">
        <v>447</v>
      </c>
      <c r="B65" s="191" t="s">
        <v>448</v>
      </c>
      <c r="C65" s="171"/>
      <c r="D65" s="171"/>
      <c r="E65" s="171"/>
      <c r="F65" s="171"/>
      <c r="G65" s="171"/>
      <c r="H65" s="171"/>
      <c r="I65" s="171">
        <f>SUM(F65:H65)</f>
        <v>0</v>
      </c>
    </row>
    <row r="66" spans="1:9" ht="15" customHeight="1">
      <c r="A66" s="17" t="s">
        <v>866</v>
      </c>
      <c r="B66" s="191" t="s">
        <v>449</v>
      </c>
      <c r="C66" s="171"/>
      <c r="D66" s="171"/>
      <c r="E66" s="171"/>
      <c r="F66" s="171"/>
      <c r="G66" s="171"/>
      <c r="H66" s="171"/>
      <c r="I66" s="171">
        <f>SUM(F66:H66)</f>
        <v>0</v>
      </c>
    </row>
    <row r="67" spans="1:9" ht="30">
      <c r="A67" s="17" t="s">
        <v>867</v>
      </c>
      <c r="B67" s="191" t="s">
        <v>450</v>
      </c>
      <c r="C67" s="171"/>
      <c r="D67" s="171"/>
      <c r="E67" s="171"/>
      <c r="F67" s="171"/>
      <c r="G67" s="171"/>
      <c r="H67" s="171"/>
      <c r="I67" s="171">
        <f>SUM(F67:H67)</f>
        <v>0</v>
      </c>
    </row>
    <row r="68" spans="1:9" ht="30">
      <c r="A68" s="5" t="s">
        <v>654</v>
      </c>
      <c r="B68" s="191" t="s">
        <v>863</v>
      </c>
      <c r="C68" s="171"/>
      <c r="D68" s="171"/>
      <c r="E68" s="171"/>
      <c r="F68" s="171"/>
      <c r="G68" s="171"/>
      <c r="H68" s="171"/>
      <c r="I68" s="171">
        <f>SUM(F68:H68)</f>
        <v>0</v>
      </c>
    </row>
    <row r="69" spans="1:9" ht="15" customHeight="1">
      <c r="A69" s="17" t="s">
        <v>655</v>
      </c>
      <c r="B69" s="191" t="s">
        <v>865</v>
      </c>
      <c r="C69" s="171"/>
      <c r="D69" s="171"/>
      <c r="E69" s="171"/>
      <c r="F69" s="171"/>
      <c r="G69" s="171"/>
      <c r="H69" s="171"/>
      <c r="I69" s="171">
        <f>SUM(F69:H69)</f>
        <v>0</v>
      </c>
    </row>
    <row r="70" spans="1:9" s="211" customFormat="1" ht="15" customHeight="1">
      <c r="A70" s="49" t="s">
        <v>676</v>
      </c>
      <c r="B70" s="193" t="s">
        <v>451</v>
      </c>
      <c r="C70" s="210">
        <f aca="true" t="shared" si="14" ref="C70:I70">SUM(C65:C69)</f>
        <v>0</v>
      </c>
      <c r="D70" s="210">
        <f t="shared" si="14"/>
        <v>0</v>
      </c>
      <c r="E70" s="210">
        <f t="shared" si="14"/>
        <v>0</v>
      </c>
      <c r="F70" s="210">
        <f t="shared" si="14"/>
        <v>0</v>
      </c>
      <c r="G70" s="210">
        <f t="shared" si="14"/>
        <v>0</v>
      </c>
      <c r="H70" s="210">
        <f t="shared" si="14"/>
        <v>0</v>
      </c>
      <c r="I70" s="210">
        <f t="shared" si="14"/>
        <v>0</v>
      </c>
    </row>
    <row r="71" spans="1:9" ht="15" customHeight="1">
      <c r="A71" s="188" t="s">
        <v>97</v>
      </c>
      <c r="B71" s="194"/>
      <c r="C71" s="195">
        <f aca="true" t="shared" si="15" ref="C71:I71">C58+C64+C70</f>
        <v>22280329</v>
      </c>
      <c r="D71" s="195">
        <f t="shared" si="15"/>
        <v>0</v>
      </c>
      <c r="E71" s="195">
        <f t="shared" si="15"/>
        <v>0</v>
      </c>
      <c r="F71" s="195">
        <f t="shared" si="15"/>
        <v>24434875</v>
      </c>
      <c r="G71" s="195">
        <f t="shared" si="15"/>
        <v>0</v>
      </c>
      <c r="H71" s="195">
        <f t="shared" si="15"/>
        <v>0</v>
      </c>
      <c r="I71" s="195">
        <f t="shared" si="15"/>
        <v>24434875</v>
      </c>
    </row>
    <row r="72" spans="1:9" s="211" customFormat="1" ht="15.75">
      <c r="A72" s="186" t="s">
        <v>675</v>
      </c>
      <c r="B72" s="196" t="s">
        <v>452</v>
      </c>
      <c r="C72" s="278">
        <f aca="true" t="shared" si="16" ref="C72:I72">C52+C71</f>
        <v>65738365</v>
      </c>
      <c r="D72" s="278">
        <f t="shared" si="16"/>
        <v>0</v>
      </c>
      <c r="E72" s="278">
        <f t="shared" si="16"/>
        <v>0</v>
      </c>
      <c r="F72" s="278">
        <f t="shared" si="16"/>
        <v>77468712</v>
      </c>
      <c r="G72" s="278">
        <f t="shared" si="16"/>
        <v>0</v>
      </c>
      <c r="H72" s="278">
        <f t="shared" si="16"/>
        <v>0</v>
      </c>
      <c r="I72" s="278">
        <f t="shared" si="16"/>
        <v>77468712</v>
      </c>
    </row>
    <row r="73" spans="1:9" ht="15.75">
      <c r="A73" s="144" t="s">
        <v>98</v>
      </c>
      <c r="B73" s="197"/>
      <c r="C73" s="198"/>
      <c r="D73" s="198"/>
      <c r="E73" s="198"/>
      <c r="F73" s="198"/>
      <c r="G73" s="198"/>
      <c r="H73" s="198"/>
      <c r="I73" s="198"/>
    </row>
    <row r="74" spans="1:9" ht="15.75">
      <c r="A74" s="144" t="s">
        <v>99</v>
      </c>
      <c r="B74" s="197"/>
      <c r="C74" s="198"/>
      <c r="D74" s="198"/>
      <c r="E74" s="198"/>
      <c r="F74" s="198"/>
      <c r="G74" s="198"/>
      <c r="H74" s="198"/>
      <c r="I74" s="198"/>
    </row>
    <row r="75" spans="1:9" ht="15">
      <c r="A75" s="47" t="s">
        <v>893</v>
      </c>
      <c r="B75" s="199" t="s">
        <v>453</v>
      </c>
      <c r="C75" s="171"/>
      <c r="D75" s="171"/>
      <c r="E75" s="171"/>
      <c r="F75" s="171"/>
      <c r="G75" s="171"/>
      <c r="H75" s="171"/>
      <c r="I75" s="171">
        <f>SUM(F75:H75)</f>
        <v>0</v>
      </c>
    </row>
    <row r="76" spans="1:9" ht="15">
      <c r="A76" s="17" t="s">
        <v>454</v>
      </c>
      <c r="B76" s="199" t="s">
        <v>455</v>
      </c>
      <c r="C76" s="171"/>
      <c r="D76" s="171"/>
      <c r="E76" s="171"/>
      <c r="F76" s="171"/>
      <c r="G76" s="171"/>
      <c r="H76" s="171"/>
      <c r="I76" s="171">
        <f>SUM(F76:H76)</f>
        <v>0</v>
      </c>
    </row>
    <row r="77" spans="1:9" ht="15">
      <c r="A77" s="47" t="s">
        <v>894</v>
      </c>
      <c r="B77" s="199" t="s">
        <v>456</v>
      </c>
      <c r="C77" s="171"/>
      <c r="D77" s="171"/>
      <c r="E77" s="171"/>
      <c r="F77" s="171"/>
      <c r="G77" s="171"/>
      <c r="H77" s="171"/>
      <c r="I77" s="171">
        <f>SUM(F77:H77)</f>
        <v>0</v>
      </c>
    </row>
    <row r="78" spans="1:9" s="211" customFormat="1" ht="15">
      <c r="A78" s="20" t="s">
        <v>895</v>
      </c>
      <c r="B78" s="200" t="s">
        <v>457</v>
      </c>
      <c r="C78" s="210">
        <f aca="true" t="shared" si="17" ref="C78:I78">SUM(C75:C77)</f>
        <v>0</v>
      </c>
      <c r="D78" s="210">
        <f t="shared" si="17"/>
        <v>0</v>
      </c>
      <c r="E78" s="210">
        <f t="shared" si="17"/>
        <v>0</v>
      </c>
      <c r="F78" s="210">
        <f t="shared" si="17"/>
        <v>0</v>
      </c>
      <c r="G78" s="210">
        <f t="shared" si="17"/>
        <v>0</v>
      </c>
      <c r="H78" s="210">
        <f t="shared" si="17"/>
        <v>0</v>
      </c>
      <c r="I78" s="210">
        <f t="shared" si="17"/>
        <v>0</v>
      </c>
    </row>
    <row r="79" spans="1:9" ht="15">
      <c r="A79" s="17" t="s">
        <v>659</v>
      </c>
      <c r="B79" s="199" t="s">
        <v>458</v>
      </c>
      <c r="C79" s="171"/>
      <c r="D79" s="171"/>
      <c r="E79" s="171"/>
      <c r="F79" s="171"/>
      <c r="G79" s="171"/>
      <c r="H79" s="171"/>
      <c r="I79" s="171">
        <f>SUM(F79:H79)</f>
        <v>0</v>
      </c>
    </row>
    <row r="80" spans="1:9" ht="15">
      <c r="A80" s="47" t="s">
        <v>459</v>
      </c>
      <c r="B80" s="199" t="s">
        <v>460</v>
      </c>
      <c r="C80" s="171"/>
      <c r="D80" s="171"/>
      <c r="E80" s="171"/>
      <c r="F80" s="171"/>
      <c r="G80" s="171"/>
      <c r="H80" s="171"/>
      <c r="I80" s="171">
        <f>SUM(F80:H80)</f>
        <v>0</v>
      </c>
    </row>
    <row r="81" spans="1:9" ht="15">
      <c r="A81" s="17" t="s">
        <v>660</v>
      </c>
      <c r="B81" s="199" t="s">
        <v>461</v>
      </c>
      <c r="C81" s="171"/>
      <c r="D81" s="171"/>
      <c r="E81" s="171"/>
      <c r="F81" s="171"/>
      <c r="G81" s="171"/>
      <c r="H81" s="171"/>
      <c r="I81" s="171">
        <f>SUM(F81:H81)</f>
        <v>0</v>
      </c>
    </row>
    <row r="82" spans="1:9" ht="15">
      <c r="A82" s="47" t="s">
        <v>896</v>
      </c>
      <c r="B82" s="199" t="s">
        <v>463</v>
      </c>
      <c r="C82" s="171"/>
      <c r="D82" s="171"/>
      <c r="E82" s="171"/>
      <c r="F82" s="171"/>
      <c r="G82" s="171"/>
      <c r="H82" s="171"/>
      <c r="I82" s="171">
        <f>SUM(F82:H82)</f>
        <v>0</v>
      </c>
    </row>
    <row r="83" spans="1:9" s="211" customFormat="1" ht="15">
      <c r="A83" s="18" t="s">
        <v>678</v>
      </c>
      <c r="B83" s="200" t="s">
        <v>464</v>
      </c>
      <c r="C83" s="210">
        <f aca="true" t="shared" si="18" ref="C83:I83">SUM(C79:C82)</f>
        <v>0</v>
      </c>
      <c r="D83" s="210">
        <f t="shared" si="18"/>
        <v>0</v>
      </c>
      <c r="E83" s="210">
        <f t="shared" si="18"/>
        <v>0</v>
      </c>
      <c r="F83" s="210">
        <f t="shared" si="18"/>
        <v>0</v>
      </c>
      <c r="G83" s="210">
        <f t="shared" si="18"/>
        <v>0</v>
      </c>
      <c r="H83" s="210">
        <f t="shared" si="18"/>
        <v>0</v>
      </c>
      <c r="I83" s="210">
        <f t="shared" si="18"/>
        <v>0</v>
      </c>
    </row>
    <row r="84" spans="1:9" ht="15">
      <c r="A84" s="5" t="s">
        <v>811</v>
      </c>
      <c r="B84" s="199" t="s">
        <v>465</v>
      </c>
      <c r="C84" s="171">
        <v>3261369</v>
      </c>
      <c r="D84" s="171"/>
      <c r="E84" s="171"/>
      <c r="F84" s="171">
        <v>3261369</v>
      </c>
      <c r="G84" s="171"/>
      <c r="H84" s="171"/>
      <c r="I84" s="171">
        <f>SUM(F84:H84)</f>
        <v>3261369</v>
      </c>
    </row>
    <row r="85" spans="1:9" ht="15">
      <c r="A85" s="5" t="s">
        <v>812</v>
      </c>
      <c r="B85" s="199" t="s">
        <v>465</v>
      </c>
      <c r="C85" s="171">
        <v>69660420</v>
      </c>
      <c r="D85" s="171"/>
      <c r="E85" s="171"/>
      <c r="F85" s="171">
        <v>80518424</v>
      </c>
      <c r="G85" s="171"/>
      <c r="H85" s="171"/>
      <c r="I85" s="171">
        <f>SUM(F85:H85)</f>
        <v>80518424</v>
      </c>
    </row>
    <row r="86" spans="1:9" ht="15">
      <c r="A86" s="5" t="s">
        <v>809</v>
      </c>
      <c r="B86" s="199" t="s">
        <v>466</v>
      </c>
      <c r="C86" s="171"/>
      <c r="D86" s="171"/>
      <c r="E86" s="171"/>
      <c r="F86" s="171"/>
      <c r="G86" s="171"/>
      <c r="H86" s="171"/>
      <c r="I86" s="171">
        <f>SUM(F86:H86)</f>
        <v>0</v>
      </c>
    </row>
    <row r="87" spans="1:9" ht="15">
      <c r="A87" s="5" t="s">
        <v>810</v>
      </c>
      <c r="B87" s="199" t="s">
        <v>466</v>
      </c>
      <c r="C87" s="171"/>
      <c r="D87" s="171"/>
      <c r="E87" s="171"/>
      <c r="F87" s="171"/>
      <c r="G87" s="171"/>
      <c r="H87" s="171"/>
      <c r="I87" s="171">
        <f>SUM(F87:H87)</f>
        <v>0</v>
      </c>
    </row>
    <row r="88" spans="1:9" s="211" customFormat="1" ht="15">
      <c r="A88" s="9" t="s">
        <v>679</v>
      </c>
      <c r="B88" s="200" t="s">
        <v>467</v>
      </c>
      <c r="C88" s="210">
        <f aca="true" t="shared" si="19" ref="C88:I88">SUM(C84:C87)</f>
        <v>72921789</v>
      </c>
      <c r="D88" s="210">
        <f t="shared" si="19"/>
        <v>0</v>
      </c>
      <c r="E88" s="210">
        <f t="shared" si="19"/>
        <v>0</v>
      </c>
      <c r="F88" s="210">
        <f t="shared" si="19"/>
        <v>83779793</v>
      </c>
      <c r="G88" s="210">
        <f t="shared" si="19"/>
        <v>0</v>
      </c>
      <c r="H88" s="210">
        <f t="shared" si="19"/>
        <v>0</v>
      </c>
      <c r="I88" s="210">
        <f t="shared" si="19"/>
        <v>83779793</v>
      </c>
    </row>
    <row r="89" spans="1:9" ht="15">
      <c r="A89" s="47" t="s">
        <v>468</v>
      </c>
      <c r="B89" s="199" t="s">
        <v>469</v>
      </c>
      <c r="C89" s="171"/>
      <c r="D89" s="171"/>
      <c r="E89" s="171"/>
      <c r="F89" s="171"/>
      <c r="G89" s="171"/>
      <c r="H89" s="171"/>
      <c r="I89" s="171">
        <f aca="true" t="shared" si="20" ref="I89:I95">SUM(F89:H89)</f>
        <v>0</v>
      </c>
    </row>
    <row r="90" spans="1:9" ht="15">
      <c r="A90" s="47" t="s">
        <v>470</v>
      </c>
      <c r="B90" s="199" t="s">
        <v>471</v>
      </c>
      <c r="C90" s="171"/>
      <c r="D90" s="171"/>
      <c r="E90" s="171"/>
      <c r="F90" s="171"/>
      <c r="G90" s="171"/>
      <c r="H90" s="171"/>
      <c r="I90" s="171">
        <f t="shared" si="20"/>
        <v>0</v>
      </c>
    </row>
    <row r="91" spans="1:9" ht="15">
      <c r="A91" s="47" t="s">
        <v>472</v>
      </c>
      <c r="B91" s="199" t="s">
        <v>473</v>
      </c>
      <c r="C91" s="171"/>
      <c r="D91" s="171"/>
      <c r="E91" s="171"/>
      <c r="F91" s="171"/>
      <c r="G91" s="171"/>
      <c r="H91" s="171"/>
      <c r="I91" s="171">
        <f t="shared" si="20"/>
        <v>0</v>
      </c>
    </row>
    <row r="92" spans="1:9" ht="15">
      <c r="A92" s="47" t="s">
        <v>897</v>
      </c>
      <c r="B92" s="199" t="s">
        <v>475</v>
      </c>
      <c r="C92" s="171"/>
      <c r="D92" s="171"/>
      <c r="E92" s="171"/>
      <c r="F92" s="171"/>
      <c r="G92" s="171"/>
      <c r="H92" s="171"/>
      <c r="I92" s="171">
        <f t="shared" si="20"/>
        <v>0</v>
      </c>
    </row>
    <row r="93" spans="1:9" ht="15">
      <c r="A93" s="17" t="s">
        <v>661</v>
      </c>
      <c r="B93" s="199" t="s">
        <v>476</v>
      </c>
      <c r="C93" s="171"/>
      <c r="D93" s="171"/>
      <c r="E93" s="171"/>
      <c r="F93" s="171"/>
      <c r="G93" s="171"/>
      <c r="H93" s="171"/>
      <c r="I93" s="171">
        <f t="shared" si="20"/>
        <v>0</v>
      </c>
    </row>
    <row r="94" spans="1:9" ht="15">
      <c r="A94" s="17" t="s">
        <v>898</v>
      </c>
      <c r="B94" s="199" t="s">
        <v>899</v>
      </c>
      <c r="C94" s="171"/>
      <c r="D94" s="171"/>
      <c r="E94" s="171"/>
      <c r="F94" s="171"/>
      <c r="G94" s="171"/>
      <c r="H94" s="171"/>
      <c r="I94" s="171">
        <f t="shared" si="20"/>
        <v>0</v>
      </c>
    </row>
    <row r="95" spans="1:9" ht="15">
      <c r="A95" s="17" t="s">
        <v>901</v>
      </c>
      <c r="B95" s="199" t="s">
        <v>900</v>
      </c>
      <c r="C95" s="171"/>
      <c r="D95" s="171"/>
      <c r="E95" s="171"/>
      <c r="F95" s="171"/>
      <c r="G95" s="171"/>
      <c r="H95" s="171"/>
      <c r="I95" s="171">
        <f t="shared" si="20"/>
        <v>0</v>
      </c>
    </row>
    <row r="96" spans="1:9" s="211" customFormat="1" ht="15">
      <c r="A96" s="20" t="s">
        <v>680</v>
      </c>
      <c r="B96" s="200" t="s">
        <v>478</v>
      </c>
      <c r="C96" s="210">
        <f aca="true" t="shared" si="21" ref="C96:I96">SUM(C89:C93)</f>
        <v>0</v>
      </c>
      <c r="D96" s="210">
        <f t="shared" si="21"/>
        <v>0</v>
      </c>
      <c r="E96" s="210">
        <f t="shared" si="21"/>
        <v>0</v>
      </c>
      <c r="F96" s="210">
        <f t="shared" si="21"/>
        <v>0</v>
      </c>
      <c r="G96" s="210">
        <f t="shared" si="21"/>
        <v>0</v>
      </c>
      <c r="H96" s="210">
        <f t="shared" si="21"/>
        <v>0</v>
      </c>
      <c r="I96" s="210">
        <f t="shared" si="21"/>
        <v>0</v>
      </c>
    </row>
    <row r="97" spans="1:9" ht="15">
      <c r="A97" s="17" t="s">
        <v>479</v>
      </c>
      <c r="B97" s="199" t="s">
        <v>480</v>
      </c>
      <c r="C97" s="171"/>
      <c r="D97" s="171"/>
      <c r="E97" s="171"/>
      <c r="F97" s="171"/>
      <c r="G97" s="171"/>
      <c r="H97" s="171"/>
      <c r="I97" s="171">
        <f>SUM(F97:H97)</f>
        <v>0</v>
      </c>
    </row>
    <row r="98" spans="1:9" ht="15">
      <c r="A98" s="17" t="s">
        <v>481</v>
      </c>
      <c r="B98" s="199" t="s">
        <v>482</v>
      </c>
      <c r="C98" s="171"/>
      <c r="D98" s="171"/>
      <c r="E98" s="171"/>
      <c r="F98" s="171"/>
      <c r="G98" s="171"/>
      <c r="H98" s="171"/>
      <c r="I98" s="171">
        <f>SUM(F98:H98)</f>
        <v>0</v>
      </c>
    </row>
    <row r="99" spans="1:9" ht="15">
      <c r="A99" s="47" t="s">
        <v>483</v>
      </c>
      <c r="B99" s="199" t="s">
        <v>484</v>
      </c>
      <c r="C99" s="171"/>
      <c r="D99" s="171"/>
      <c r="E99" s="171"/>
      <c r="F99" s="171"/>
      <c r="G99" s="171"/>
      <c r="H99" s="171"/>
      <c r="I99" s="171">
        <f>SUM(F99:H99)</f>
        <v>0</v>
      </c>
    </row>
    <row r="100" spans="1:9" ht="15">
      <c r="A100" s="47" t="s">
        <v>902</v>
      </c>
      <c r="B100" s="199" t="s">
        <v>485</v>
      </c>
      <c r="C100" s="171"/>
      <c r="D100" s="171"/>
      <c r="E100" s="171"/>
      <c r="F100" s="171"/>
      <c r="G100" s="171"/>
      <c r="H100" s="171"/>
      <c r="I100" s="171">
        <f>SUM(F100:H100)</f>
        <v>0</v>
      </c>
    </row>
    <row r="101" spans="1:9" ht="15">
      <c r="A101" s="47" t="s">
        <v>904</v>
      </c>
      <c r="B101" s="199" t="s">
        <v>903</v>
      </c>
      <c r="C101" s="171"/>
      <c r="D101" s="171"/>
      <c r="E101" s="171"/>
      <c r="F101" s="171"/>
      <c r="G101" s="171"/>
      <c r="H101" s="171"/>
      <c r="I101" s="171">
        <f>SUM(F101:H101)</f>
        <v>0</v>
      </c>
    </row>
    <row r="102" spans="1:9" s="211" customFormat="1" ht="15">
      <c r="A102" s="18" t="s">
        <v>681</v>
      </c>
      <c r="B102" s="200" t="s">
        <v>486</v>
      </c>
      <c r="C102" s="210">
        <f aca="true" t="shared" si="22" ref="C102:I102">SUM(C97:C100)</f>
        <v>0</v>
      </c>
      <c r="D102" s="210">
        <f t="shared" si="22"/>
        <v>0</v>
      </c>
      <c r="E102" s="210">
        <f t="shared" si="22"/>
        <v>0</v>
      </c>
      <c r="F102" s="210">
        <f t="shared" si="22"/>
        <v>0</v>
      </c>
      <c r="G102" s="210">
        <f t="shared" si="22"/>
        <v>0</v>
      </c>
      <c r="H102" s="210">
        <f t="shared" si="22"/>
        <v>0</v>
      </c>
      <c r="I102" s="210">
        <f t="shared" si="22"/>
        <v>0</v>
      </c>
    </row>
    <row r="103" spans="1:9" s="211" customFormat="1" ht="15">
      <c r="A103" s="20" t="s">
        <v>487</v>
      </c>
      <c r="B103" s="200" t="s">
        <v>488</v>
      </c>
      <c r="C103" s="210"/>
      <c r="D103" s="210"/>
      <c r="E103" s="210"/>
      <c r="F103" s="210"/>
      <c r="G103" s="210"/>
      <c r="H103" s="210"/>
      <c r="I103" s="210"/>
    </row>
    <row r="104" spans="1:9" s="239" customFormat="1" ht="15">
      <c r="A104" s="17" t="s">
        <v>905</v>
      </c>
      <c r="B104" s="199" t="s">
        <v>906</v>
      </c>
      <c r="C104" s="249"/>
      <c r="D104" s="249"/>
      <c r="E104" s="249"/>
      <c r="F104" s="249"/>
      <c r="G104" s="249"/>
      <c r="H104" s="249"/>
      <c r="I104" s="249">
        <f>SUM(F104:H104)</f>
        <v>0</v>
      </c>
    </row>
    <row r="105" spans="1:9" s="211" customFormat="1" ht="15.75">
      <c r="A105" s="184" t="s">
        <v>682</v>
      </c>
      <c r="B105" s="201" t="s">
        <v>489</v>
      </c>
      <c r="C105" s="278">
        <f aca="true" t="shared" si="23" ref="C105:I105">C78+C83+C88+C96+C102+C103</f>
        <v>72921789</v>
      </c>
      <c r="D105" s="278">
        <f t="shared" si="23"/>
        <v>0</v>
      </c>
      <c r="E105" s="278">
        <f t="shared" si="23"/>
        <v>0</v>
      </c>
      <c r="F105" s="278">
        <f t="shared" si="23"/>
        <v>83779793</v>
      </c>
      <c r="G105" s="278">
        <f t="shared" si="23"/>
        <v>0</v>
      </c>
      <c r="H105" s="278">
        <f t="shared" si="23"/>
        <v>0</v>
      </c>
      <c r="I105" s="278">
        <f t="shared" si="23"/>
        <v>83779793</v>
      </c>
    </row>
    <row r="106" spans="1:9" ht="15.75">
      <c r="A106" s="55" t="s">
        <v>664</v>
      </c>
      <c r="B106" s="202"/>
      <c r="C106" s="203">
        <f aca="true" t="shared" si="24" ref="C106:I106">C72+C105</f>
        <v>138660154</v>
      </c>
      <c r="D106" s="203">
        <f t="shared" si="24"/>
        <v>0</v>
      </c>
      <c r="E106" s="203">
        <f t="shared" si="24"/>
        <v>0</v>
      </c>
      <c r="F106" s="203">
        <f t="shared" si="24"/>
        <v>161248505</v>
      </c>
      <c r="G106" s="203">
        <f t="shared" si="24"/>
        <v>0</v>
      </c>
      <c r="H106" s="203">
        <f t="shared" si="24"/>
        <v>0</v>
      </c>
      <c r="I106" s="203">
        <f t="shared" si="24"/>
        <v>161248505</v>
      </c>
    </row>
  </sheetData>
  <sheetProtection/>
  <mergeCells count="2">
    <mergeCell ref="A1:I1"/>
    <mergeCell ref="A2:I2"/>
  </mergeCells>
  <printOptions/>
  <pageMargins left="0.1968503937007874" right="0.1968503937007874" top="0.7480314960629921" bottom="0.7480314960629921" header="0.31496062992125984" footer="0.31496062992125984"/>
  <pageSetup fitToHeight="0" fitToWidth="1" horizontalDpi="600" verticalDpi="600" orientation="portrait" paperSize="9" scale="48" r:id="rId1"/>
  <headerFooter>
    <oddHeader>&amp;C&amp;"Bookman Old Style,Normál"&amp;9 3. melléklet a 6/2020.(VII.3.) önkormányzati rendelethez
</oddHeader>
    <oddFooter>&amp;C- 3 -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42" t="s">
        <v>92</v>
      </c>
      <c r="B1" s="347"/>
      <c r="C1" s="347"/>
      <c r="D1" s="347"/>
      <c r="E1" s="347"/>
      <c r="F1" s="344"/>
    </row>
    <row r="2" spans="1:8" ht="24" customHeight="1">
      <c r="A2" s="346" t="s">
        <v>728</v>
      </c>
      <c r="B2" s="343"/>
      <c r="C2" s="343"/>
      <c r="D2" s="343"/>
      <c r="E2" s="343"/>
      <c r="F2" s="344"/>
      <c r="H2" s="120"/>
    </row>
    <row r="3" ht="18">
      <c r="A3" s="62"/>
    </row>
    <row r="4" ht="15">
      <c r="A4" s="4" t="s">
        <v>4</v>
      </c>
    </row>
    <row r="5" spans="1:6" ht="30">
      <c r="A5" s="2" t="s">
        <v>141</v>
      </c>
      <c r="B5" s="3" t="s">
        <v>72</v>
      </c>
      <c r="C5" s="84" t="s">
        <v>762</v>
      </c>
      <c r="D5" s="84" t="s">
        <v>763</v>
      </c>
      <c r="E5" s="84" t="s">
        <v>95</v>
      </c>
      <c r="F5" s="138" t="s">
        <v>58</v>
      </c>
    </row>
    <row r="6" spans="1:6" ht="15" customHeight="1">
      <c r="A6" s="41" t="s">
        <v>332</v>
      </c>
      <c r="B6" s="6" t="s">
        <v>333</v>
      </c>
      <c r="C6" s="37"/>
      <c r="D6" s="37"/>
      <c r="E6" s="37"/>
      <c r="F6" s="37"/>
    </row>
    <row r="7" spans="1:6" ht="15" customHeight="1">
      <c r="A7" s="5" t="s">
        <v>334</v>
      </c>
      <c r="B7" s="6" t="s">
        <v>335</v>
      </c>
      <c r="C7" s="37"/>
      <c r="D7" s="37"/>
      <c r="E7" s="37"/>
      <c r="F7" s="37"/>
    </row>
    <row r="8" spans="1:6" ht="15" customHeight="1">
      <c r="A8" s="5" t="s">
        <v>336</v>
      </c>
      <c r="B8" s="6" t="s">
        <v>337</v>
      </c>
      <c r="C8" s="37"/>
      <c r="D8" s="37"/>
      <c r="E8" s="37"/>
      <c r="F8" s="37"/>
    </row>
    <row r="9" spans="1:6" ht="15" customHeight="1">
      <c r="A9" s="5" t="s">
        <v>338</v>
      </c>
      <c r="B9" s="6" t="s">
        <v>339</v>
      </c>
      <c r="C9" s="37"/>
      <c r="D9" s="37"/>
      <c r="E9" s="37"/>
      <c r="F9" s="37"/>
    </row>
    <row r="10" spans="1:6" ht="15" customHeight="1">
      <c r="A10" s="5" t="s">
        <v>340</v>
      </c>
      <c r="B10" s="6" t="s">
        <v>341</v>
      </c>
      <c r="C10" s="37"/>
      <c r="D10" s="37"/>
      <c r="E10" s="37"/>
      <c r="F10" s="37"/>
    </row>
    <row r="11" spans="1:6" ht="15" customHeight="1">
      <c r="A11" s="5" t="s">
        <v>342</v>
      </c>
      <c r="B11" s="6" t="s">
        <v>343</v>
      </c>
      <c r="C11" s="37"/>
      <c r="D11" s="37"/>
      <c r="E11" s="37"/>
      <c r="F11" s="37"/>
    </row>
    <row r="12" spans="1:6" ht="15" customHeight="1">
      <c r="A12" s="9" t="s">
        <v>666</v>
      </c>
      <c r="B12" s="10" t="s">
        <v>344</v>
      </c>
      <c r="C12" s="37"/>
      <c r="D12" s="37"/>
      <c r="E12" s="37"/>
      <c r="F12" s="37"/>
    </row>
    <row r="13" spans="1:6" ht="15" customHeight="1">
      <c r="A13" s="5" t="s">
        <v>345</v>
      </c>
      <c r="B13" s="6" t="s">
        <v>346</v>
      </c>
      <c r="C13" s="37"/>
      <c r="D13" s="37"/>
      <c r="E13" s="37"/>
      <c r="F13" s="37"/>
    </row>
    <row r="14" spans="1:6" ht="15" customHeight="1">
      <c r="A14" s="5" t="s">
        <v>347</v>
      </c>
      <c r="B14" s="6" t="s">
        <v>348</v>
      </c>
      <c r="C14" s="37"/>
      <c r="D14" s="37"/>
      <c r="E14" s="37"/>
      <c r="F14" s="37"/>
    </row>
    <row r="15" spans="1:6" ht="15" customHeight="1">
      <c r="A15" s="5" t="s">
        <v>627</v>
      </c>
      <c r="B15" s="6" t="s">
        <v>349</v>
      </c>
      <c r="C15" s="37"/>
      <c r="D15" s="37"/>
      <c r="E15" s="37"/>
      <c r="F15" s="37"/>
    </row>
    <row r="16" spans="1:6" ht="15" customHeight="1">
      <c r="A16" s="5" t="s">
        <v>628</v>
      </c>
      <c r="B16" s="6" t="s">
        <v>350</v>
      </c>
      <c r="C16" s="37"/>
      <c r="D16" s="37"/>
      <c r="E16" s="37"/>
      <c r="F16" s="37"/>
    </row>
    <row r="17" spans="1:6" ht="15" customHeight="1">
      <c r="A17" s="5" t="s">
        <v>629</v>
      </c>
      <c r="B17" s="6" t="s">
        <v>351</v>
      </c>
      <c r="C17" s="37"/>
      <c r="D17" s="37"/>
      <c r="E17" s="37"/>
      <c r="F17" s="37"/>
    </row>
    <row r="18" spans="1:6" ht="15" customHeight="1">
      <c r="A18" s="49" t="s">
        <v>667</v>
      </c>
      <c r="B18" s="64" t="s">
        <v>352</v>
      </c>
      <c r="C18" s="37"/>
      <c r="D18" s="37"/>
      <c r="E18" s="37"/>
      <c r="F18" s="37"/>
    </row>
    <row r="19" spans="1:6" ht="15" customHeight="1">
      <c r="A19" s="5" t="s">
        <v>633</v>
      </c>
      <c r="B19" s="6" t="s">
        <v>361</v>
      </c>
      <c r="C19" s="37"/>
      <c r="D19" s="37"/>
      <c r="E19" s="37"/>
      <c r="F19" s="37"/>
    </row>
    <row r="20" spans="1:6" ht="15" customHeight="1">
      <c r="A20" s="5" t="s">
        <v>634</v>
      </c>
      <c r="B20" s="6" t="s">
        <v>365</v>
      </c>
      <c r="C20" s="37"/>
      <c r="D20" s="37"/>
      <c r="E20" s="37"/>
      <c r="F20" s="37"/>
    </row>
    <row r="21" spans="1:6" ht="15" customHeight="1">
      <c r="A21" s="9" t="s">
        <v>669</v>
      </c>
      <c r="B21" s="10" t="s">
        <v>366</v>
      </c>
      <c r="C21" s="37"/>
      <c r="D21" s="37"/>
      <c r="E21" s="37"/>
      <c r="F21" s="37"/>
    </row>
    <row r="22" spans="1:6" ht="15" customHeight="1">
      <c r="A22" s="5" t="s">
        <v>635</v>
      </c>
      <c r="B22" s="6" t="s">
        <v>367</v>
      </c>
      <c r="C22" s="37"/>
      <c r="D22" s="37"/>
      <c r="E22" s="37"/>
      <c r="F22" s="37"/>
    </row>
    <row r="23" spans="1:6" ht="15" customHeight="1">
      <c r="A23" s="5" t="s">
        <v>636</v>
      </c>
      <c r="B23" s="6" t="s">
        <v>368</v>
      </c>
      <c r="C23" s="37"/>
      <c r="D23" s="37"/>
      <c r="E23" s="37"/>
      <c r="F23" s="37"/>
    </row>
    <row r="24" spans="1:6" ht="15" customHeight="1">
      <c r="A24" s="5" t="s">
        <v>637</v>
      </c>
      <c r="B24" s="6" t="s">
        <v>369</v>
      </c>
      <c r="C24" s="37"/>
      <c r="D24" s="37"/>
      <c r="E24" s="37"/>
      <c r="F24" s="37"/>
    </row>
    <row r="25" spans="1:6" ht="15" customHeight="1">
      <c r="A25" s="5" t="s">
        <v>638</v>
      </c>
      <c r="B25" s="6" t="s">
        <v>370</v>
      </c>
      <c r="C25" s="37"/>
      <c r="D25" s="37"/>
      <c r="E25" s="37"/>
      <c r="F25" s="37"/>
    </row>
    <row r="26" spans="1:6" ht="15" customHeight="1">
      <c r="A26" s="5" t="s">
        <v>639</v>
      </c>
      <c r="B26" s="6" t="s">
        <v>373</v>
      </c>
      <c r="C26" s="37"/>
      <c r="D26" s="37"/>
      <c r="E26" s="37"/>
      <c r="F26" s="37"/>
    </row>
    <row r="27" spans="1:6" ht="15" customHeight="1">
      <c r="A27" s="5" t="s">
        <v>374</v>
      </c>
      <c r="B27" s="6" t="s">
        <v>375</v>
      </c>
      <c r="C27" s="37"/>
      <c r="D27" s="37"/>
      <c r="E27" s="37"/>
      <c r="F27" s="37"/>
    </row>
    <row r="28" spans="1:6" ht="15" customHeight="1">
      <c r="A28" s="5" t="s">
        <v>640</v>
      </c>
      <c r="B28" s="6" t="s">
        <v>376</v>
      </c>
      <c r="C28" s="37"/>
      <c r="D28" s="37"/>
      <c r="E28" s="37"/>
      <c r="F28" s="37"/>
    </row>
    <row r="29" spans="1:6" ht="15" customHeight="1">
      <c r="A29" s="5" t="s">
        <v>641</v>
      </c>
      <c r="B29" s="6" t="s">
        <v>381</v>
      </c>
      <c r="C29" s="37"/>
      <c r="D29" s="37"/>
      <c r="E29" s="37"/>
      <c r="F29" s="37"/>
    </row>
    <row r="30" spans="1:6" ht="15" customHeight="1">
      <c r="A30" s="9" t="s">
        <v>670</v>
      </c>
      <c r="B30" s="10" t="s">
        <v>397</v>
      </c>
      <c r="C30" s="37"/>
      <c r="D30" s="37"/>
      <c r="E30" s="37"/>
      <c r="F30" s="37"/>
    </row>
    <row r="31" spans="1:6" ht="15" customHeight="1">
      <c r="A31" s="5" t="s">
        <v>642</v>
      </c>
      <c r="B31" s="6" t="s">
        <v>398</v>
      </c>
      <c r="C31" s="37"/>
      <c r="D31" s="37"/>
      <c r="E31" s="37"/>
      <c r="F31" s="37"/>
    </row>
    <row r="32" spans="1:6" ht="15" customHeight="1">
      <c r="A32" s="49" t="s">
        <v>671</v>
      </c>
      <c r="B32" s="64" t="s">
        <v>399</v>
      </c>
      <c r="C32" s="37"/>
      <c r="D32" s="37"/>
      <c r="E32" s="37"/>
      <c r="F32" s="37"/>
    </row>
    <row r="33" spans="1:6" ht="15" customHeight="1">
      <c r="A33" s="17" t="s">
        <v>400</v>
      </c>
      <c r="B33" s="6" t="s">
        <v>401</v>
      </c>
      <c r="C33" s="37"/>
      <c r="D33" s="37"/>
      <c r="E33" s="37"/>
      <c r="F33" s="37"/>
    </row>
    <row r="34" spans="1:6" ht="15" customHeight="1">
      <c r="A34" s="17" t="s">
        <v>643</v>
      </c>
      <c r="B34" s="6" t="s">
        <v>402</v>
      </c>
      <c r="C34" s="37"/>
      <c r="D34" s="37"/>
      <c r="E34" s="37"/>
      <c r="F34" s="37"/>
    </row>
    <row r="35" spans="1:6" ht="15" customHeight="1">
      <c r="A35" s="17" t="s">
        <v>644</v>
      </c>
      <c r="B35" s="6" t="s">
        <v>405</v>
      </c>
      <c r="C35" s="37"/>
      <c r="D35" s="37"/>
      <c r="E35" s="37"/>
      <c r="F35" s="37"/>
    </row>
    <row r="36" spans="1:6" ht="15" customHeight="1">
      <c r="A36" s="17" t="s">
        <v>645</v>
      </c>
      <c r="B36" s="6" t="s">
        <v>406</v>
      </c>
      <c r="C36" s="37"/>
      <c r="D36" s="37"/>
      <c r="E36" s="37"/>
      <c r="F36" s="37"/>
    </row>
    <row r="37" spans="1:6" ht="15" customHeight="1">
      <c r="A37" s="17" t="s">
        <v>413</v>
      </c>
      <c r="B37" s="6" t="s">
        <v>414</v>
      </c>
      <c r="C37" s="37"/>
      <c r="D37" s="37"/>
      <c r="E37" s="37"/>
      <c r="F37" s="37"/>
    </row>
    <row r="38" spans="1:6" ht="15" customHeight="1">
      <c r="A38" s="17" t="s">
        <v>415</v>
      </c>
      <c r="B38" s="6" t="s">
        <v>416</v>
      </c>
      <c r="C38" s="37"/>
      <c r="D38" s="37"/>
      <c r="E38" s="37"/>
      <c r="F38" s="37"/>
    </row>
    <row r="39" spans="1:6" ht="15" customHeight="1">
      <c r="A39" s="17" t="s">
        <v>417</v>
      </c>
      <c r="B39" s="6" t="s">
        <v>418</v>
      </c>
      <c r="C39" s="37"/>
      <c r="D39" s="37"/>
      <c r="E39" s="37"/>
      <c r="F39" s="37"/>
    </row>
    <row r="40" spans="1:6" ht="15" customHeight="1">
      <c r="A40" s="17" t="s">
        <v>646</v>
      </c>
      <c r="B40" s="6" t="s">
        <v>419</v>
      </c>
      <c r="C40" s="37"/>
      <c r="D40" s="37"/>
      <c r="E40" s="37"/>
      <c r="F40" s="37"/>
    </row>
    <row r="41" spans="1:6" ht="15" customHeight="1">
      <c r="A41" s="17" t="s">
        <v>647</v>
      </c>
      <c r="B41" s="6" t="s">
        <v>421</v>
      </c>
      <c r="C41" s="37"/>
      <c r="D41" s="37"/>
      <c r="E41" s="37"/>
      <c r="F41" s="37"/>
    </row>
    <row r="42" spans="1:6" ht="15" customHeight="1">
      <c r="A42" s="17" t="s">
        <v>648</v>
      </c>
      <c r="B42" s="6" t="s">
        <v>426</v>
      </c>
      <c r="C42" s="37"/>
      <c r="D42" s="37"/>
      <c r="E42" s="37"/>
      <c r="F42" s="37"/>
    </row>
    <row r="43" spans="1:6" ht="15" customHeight="1">
      <c r="A43" s="63" t="s">
        <v>672</v>
      </c>
      <c r="B43" s="64" t="s">
        <v>430</v>
      </c>
      <c r="C43" s="37"/>
      <c r="D43" s="37"/>
      <c r="E43" s="37"/>
      <c r="F43" s="37"/>
    </row>
    <row r="44" spans="1:6" ht="15" customHeight="1">
      <c r="A44" s="17" t="s">
        <v>442</v>
      </c>
      <c r="B44" s="6" t="s">
        <v>443</v>
      </c>
      <c r="C44" s="37"/>
      <c r="D44" s="37"/>
      <c r="E44" s="37"/>
      <c r="F44" s="37"/>
    </row>
    <row r="45" spans="1:6" ht="15" customHeight="1">
      <c r="A45" s="5" t="s">
        <v>652</v>
      </c>
      <c r="B45" s="6" t="s">
        <v>444</v>
      </c>
      <c r="C45" s="37"/>
      <c r="D45" s="37"/>
      <c r="E45" s="37"/>
      <c r="F45" s="37"/>
    </row>
    <row r="46" spans="1:6" ht="15" customHeight="1">
      <c r="A46" s="17" t="s">
        <v>653</v>
      </c>
      <c r="B46" s="6" t="s">
        <v>445</v>
      </c>
      <c r="C46" s="37"/>
      <c r="D46" s="37"/>
      <c r="E46" s="37"/>
      <c r="F46" s="37"/>
    </row>
    <row r="47" spans="1:6" ht="15" customHeight="1">
      <c r="A47" s="49" t="s">
        <v>674</v>
      </c>
      <c r="B47" s="64" t="s">
        <v>446</v>
      </c>
      <c r="C47" s="37"/>
      <c r="D47" s="37"/>
      <c r="E47" s="37"/>
      <c r="F47" s="37"/>
    </row>
    <row r="48" spans="1:6" ht="15" customHeight="1">
      <c r="A48" s="82" t="s">
        <v>761</v>
      </c>
      <c r="B48" s="87"/>
      <c r="C48" s="37"/>
      <c r="D48" s="37"/>
      <c r="E48" s="37"/>
      <c r="F48" s="37"/>
    </row>
    <row r="49" spans="1:6" ht="15" customHeight="1">
      <c r="A49" s="5" t="s">
        <v>353</v>
      </c>
      <c r="B49" s="6" t="s">
        <v>354</v>
      </c>
      <c r="C49" s="37"/>
      <c r="D49" s="37"/>
      <c r="E49" s="37"/>
      <c r="F49" s="37"/>
    </row>
    <row r="50" spans="1:6" ht="15" customHeight="1">
      <c r="A50" s="5" t="s">
        <v>355</v>
      </c>
      <c r="B50" s="6" t="s">
        <v>356</v>
      </c>
      <c r="C50" s="37"/>
      <c r="D50" s="37"/>
      <c r="E50" s="37"/>
      <c r="F50" s="37"/>
    </row>
    <row r="51" spans="1:6" ht="15" customHeight="1">
      <c r="A51" s="5" t="s">
        <v>630</v>
      </c>
      <c r="B51" s="6" t="s">
        <v>357</v>
      </c>
      <c r="C51" s="37"/>
      <c r="D51" s="37"/>
      <c r="E51" s="37"/>
      <c r="F51" s="37"/>
    </row>
    <row r="52" spans="1:6" ht="15" customHeight="1">
      <c r="A52" s="5" t="s">
        <v>631</v>
      </c>
      <c r="B52" s="6" t="s">
        <v>358</v>
      </c>
      <c r="C52" s="37"/>
      <c r="D52" s="37"/>
      <c r="E52" s="37"/>
      <c r="F52" s="37"/>
    </row>
    <row r="53" spans="1:6" ht="15" customHeight="1">
      <c r="A53" s="5" t="s">
        <v>632</v>
      </c>
      <c r="B53" s="6" t="s">
        <v>359</v>
      </c>
      <c r="C53" s="37"/>
      <c r="D53" s="37"/>
      <c r="E53" s="37"/>
      <c r="F53" s="37"/>
    </row>
    <row r="54" spans="1:6" ht="15" customHeight="1">
      <c r="A54" s="49" t="s">
        <v>668</v>
      </c>
      <c r="B54" s="64" t="s">
        <v>360</v>
      </c>
      <c r="C54" s="37"/>
      <c r="D54" s="37"/>
      <c r="E54" s="37"/>
      <c r="F54" s="37"/>
    </row>
    <row r="55" spans="1:6" ht="15" customHeight="1">
      <c r="A55" s="17" t="s">
        <v>649</v>
      </c>
      <c r="B55" s="6" t="s">
        <v>431</v>
      </c>
      <c r="C55" s="37"/>
      <c r="D55" s="37"/>
      <c r="E55" s="37"/>
      <c r="F55" s="37"/>
    </row>
    <row r="56" spans="1:6" ht="15" customHeight="1">
      <c r="A56" s="17" t="s">
        <v>650</v>
      </c>
      <c r="B56" s="6" t="s">
        <v>433</v>
      </c>
      <c r="C56" s="37"/>
      <c r="D56" s="37"/>
      <c r="E56" s="37"/>
      <c r="F56" s="37"/>
    </row>
    <row r="57" spans="1:6" ht="15" customHeight="1">
      <c r="A57" s="17" t="s">
        <v>435</v>
      </c>
      <c r="B57" s="6" t="s">
        <v>436</v>
      </c>
      <c r="C57" s="37"/>
      <c r="D57" s="37"/>
      <c r="E57" s="37"/>
      <c r="F57" s="37"/>
    </row>
    <row r="58" spans="1:6" ht="15" customHeight="1">
      <c r="A58" s="17" t="s">
        <v>651</v>
      </c>
      <c r="B58" s="6" t="s">
        <v>437</v>
      </c>
      <c r="C58" s="37"/>
      <c r="D58" s="37"/>
      <c r="E58" s="37"/>
      <c r="F58" s="37"/>
    </row>
    <row r="59" spans="1:6" ht="15" customHeight="1">
      <c r="A59" s="17" t="s">
        <v>439</v>
      </c>
      <c r="B59" s="6" t="s">
        <v>440</v>
      </c>
      <c r="C59" s="37"/>
      <c r="D59" s="37"/>
      <c r="E59" s="37"/>
      <c r="F59" s="37"/>
    </row>
    <row r="60" spans="1:6" ht="15" customHeight="1">
      <c r="A60" s="49" t="s">
        <v>673</v>
      </c>
      <c r="B60" s="64" t="s">
        <v>441</v>
      </c>
      <c r="C60" s="37"/>
      <c r="D60" s="37"/>
      <c r="E60" s="37"/>
      <c r="F60" s="37"/>
    </row>
    <row r="61" spans="1:6" ht="15" customHeight="1">
      <c r="A61" s="17" t="s">
        <v>447</v>
      </c>
      <c r="B61" s="6" t="s">
        <v>448</v>
      </c>
      <c r="C61" s="37"/>
      <c r="D61" s="37"/>
      <c r="E61" s="37"/>
      <c r="F61" s="37"/>
    </row>
    <row r="62" spans="1:6" ht="15" customHeight="1">
      <c r="A62" s="5" t="s">
        <v>654</v>
      </c>
      <c r="B62" s="6" t="s">
        <v>449</v>
      </c>
      <c r="C62" s="37"/>
      <c r="D62" s="37"/>
      <c r="E62" s="37"/>
      <c r="F62" s="37"/>
    </row>
    <row r="63" spans="1:6" ht="15" customHeight="1">
      <c r="A63" s="17" t="s">
        <v>655</v>
      </c>
      <c r="B63" s="6" t="s">
        <v>450</v>
      </c>
      <c r="C63" s="37"/>
      <c r="D63" s="37"/>
      <c r="E63" s="37"/>
      <c r="F63" s="37"/>
    </row>
    <row r="64" spans="1:6" ht="15" customHeight="1">
      <c r="A64" s="49" t="s">
        <v>676</v>
      </c>
      <c r="B64" s="64" t="s">
        <v>451</v>
      </c>
      <c r="C64" s="37"/>
      <c r="D64" s="37"/>
      <c r="E64" s="37"/>
      <c r="F64" s="37"/>
    </row>
    <row r="65" spans="1:6" ht="15" customHeight="1">
      <c r="A65" s="82" t="s">
        <v>760</v>
      </c>
      <c r="B65" s="87"/>
      <c r="C65" s="37"/>
      <c r="D65" s="37"/>
      <c r="E65" s="37"/>
      <c r="F65" s="37"/>
    </row>
    <row r="66" spans="1:6" ht="15.75">
      <c r="A66" s="61" t="s">
        <v>675</v>
      </c>
      <c r="B66" s="45" t="s">
        <v>452</v>
      </c>
      <c r="C66" s="37"/>
      <c r="D66" s="37"/>
      <c r="E66" s="37"/>
      <c r="F66" s="37"/>
    </row>
    <row r="67" spans="1:6" ht="15.75">
      <c r="A67" s="144" t="s">
        <v>98</v>
      </c>
      <c r="B67" s="85"/>
      <c r="C67" s="37"/>
      <c r="D67" s="37"/>
      <c r="E67" s="37"/>
      <c r="F67" s="37"/>
    </row>
    <row r="68" spans="1:6" ht="15.75">
      <c r="A68" s="144" t="s">
        <v>99</v>
      </c>
      <c r="B68" s="85"/>
      <c r="C68" s="37"/>
      <c r="D68" s="37"/>
      <c r="E68" s="37"/>
      <c r="F68" s="37"/>
    </row>
    <row r="69" spans="1:6" ht="15">
      <c r="A69" s="47" t="s">
        <v>657</v>
      </c>
      <c r="B69" s="5" t="s">
        <v>453</v>
      </c>
      <c r="C69" s="37"/>
      <c r="D69" s="37"/>
      <c r="E69" s="37"/>
      <c r="F69" s="37"/>
    </row>
    <row r="70" spans="1:6" ht="15">
      <c r="A70" s="17" t="s">
        <v>454</v>
      </c>
      <c r="B70" s="5" t="s">
        <v>455</v>
      </c>
      <c r="C70" s="37"/>
      <c r="D70" s="37"/>
      <c r="E70" s="37"/>
      <c r="F70" s="37"/>
    </row>
    <row r="71" spans="1:6" ht="15">
      <c r="A71" s="47" t="s">
        <v>658</v>
      </c>
      <c r="B71" s="5" t="s">
        <v>456</v>
      </c>
      <c r="C71" s="37"/>
      <c r="D71" s="37"/>
      <c r="E71" s="37"/>
      <c r="F71" s="37"/>
    </row>
    <row r="72" spans="1:6" ht="15">
      <c r="A72" s="20" t="s">
        <v>677</v>
      </c>
      <c r="B72" s="9" t="s">
        <v>457</v>
      </c>
      <c r="C72" s="37"/>
      <c r="D72" s="37"/>
      <c r="E72" s="37"/>
      <c r="F72" s="37"/>
    </row>
    <row r="73" spans="1:6" ht="15">
      <c r="A73" s="17" t="s">
        <v>659</v>
      </c>
      <c r="B73" s="5" t="s">
        <v>458</v>
      </c>
      <c r="C73" s="37"/>
      <c r="D73" s="37"/>
      <c r="E73" s="37"/>
      <c r="F73" s="37"/>
    </row>
    <row r="74" spans="1:6" ht="15">
      <c r="A74" s="47" t="s">
        <v>459</v>
      </c>
      <c r="B74" s="5" t="s">
        <v>460</v>
      </c>
      <c r="C74" s="37"/>
      <c r="D74" s="37"/>
      <c r="E74" s="37"/>
      <c r="F74" s="37"/>
    </row>
    <row r="75" spans="1:6" ht="15">
      <c r="A75" s="17" t="s">
        <v>660</v>
      </c>
      <c r="B75" s="5" t="s">
        <v>461</v>
      </c>
      <c r="C75" s="37"/>
      <c r="D75" s="37"/>
      <c r="E75" s="37"/>
      <c r="F75" s="37"/>
    </row>
    <row r="76" spans="1:6" ht="15">
      <c r="A76" s="47" t="s">
        <v>462</v>
      </c>
      <c r="B76" s="5" t="s">
        <v>463</v>
      </c>
      <c r="C76" s="37"/>
      <c r="D76" s="37"/>
      <c r="E76" s="37"/>
      <c r="F76" s="37"/>
    </row>
    <row r="77" spans="1:6" ht="15">
      <c r="A77" s="18" t="s">
        <v>678</v>
      </c>
      <c r="B77" s="9" t="s">
        <v>464</v>
      </c>
      <c r="C77" s="37"/>
      <c r="D77" s="37"/>
      <c r="E77" s="37"/>
      <c r="F77" s="37"/>
    </row>
    <row r="78" spans="1:6" ht="15">
      <c r="A78" s="5" t="s">
        <v>811</v>
      </c>
      <c r="B78" s="5" t="s">
        <v>465</v>
      </c>
      <c r="C78" s="37"/>
      <c r="D78" s="37"/>
      <c r="E78" s="37"/>
      <c r="F78" s="37"/>
    </row>
    <row r="79" spans="1:6" ht="15">
      <c r="A79" s="5" t="s">
        <v>812</v>
      </c>
      <c r="B79" s="5" t="s">
        <v>465</v>
      </c>
      <c r="C79" s="37"/>
      <c r="D79" s="37"/>
      <c r="E79" s="37"/>
      <c r="F79" s="37"/>
    </row>
    <row r="80" spans="1:6" ht="15">
      <c r="A80" s="5" t="s">
        <v>809</v>
      </c>
      <c r="B80" s="5" t="s">
        <v>466</v>
      </c>
      <c r="C80" s="37"/>
      <c r="D80" s="37"/>
      <c r="E80" s="37"/>
      <c r="F80" s="37"/>
    </row>
    <row r="81" spans="1:6" ht="15">
      <c r="A81" s="5" t="s">
        <v>810</v>
      </c>
      <c r="B81" s="5" t="s">
        <v>466</v>
      </c>
      <c r="C81" s="37"/>
      <c r="D81" s="37"/>
      <c r="E81" s="37"/>
      <c r="F81" s="37"/>
    </row>
    <row r="82" spans="1:6" ht="15">
      <c r="A82" s="9" t="s">
        <v>679</v>
      </c>
      <c r="B82" s="9" t="s">
        <v>467</v>
      </c>
      <c r="C82" s="37"/>
      <c r="D82" s="37"/>
      <c r="E82" s="37"/>
      <c r="F82" s="37"/>
    </row>
    <row r="83" spans="1:6" ht="15">
      <c r="A83" s="47" t="s">
        <v>468</v>
      </c>
      <c r="B83" s="5" t="s">
        <v>469</v>
      </c>
      <c r="C83" s="37"/>
      <c r="D83" s="37"/>
      <c r="E83" s="37"/>
      <c r="F83" s="37"/>
    </row>
    <row r="84" spans="1:6" ht="15">
      <c r="A84" s="47" t="s">
        <v>470</v>
      </c>
      <c r="B84" s="5" t="s">
        <v>471</v>
      </c>
      <c r="C84" s="37"/>
      <c r="D84" s="37"/>
      <c r="E84" s="37"/>
      <c r="F84" s="37"/>
    </row>
    <row r="85" spans="1:6" ht="15">
      <c r="A85" s="47" t="s">
        <v>472</v>
      </c>
      <c r="B85" s="5" t="s">
        <v>473</v>
      </c>
      <c r="C85" s="37"/>
      <c r="D85" s="37"/>
      <c r="E85" s="37"/>
      <c r="F85" s="37"/>
    </row>
    <row r="86" spans="1:6" ht="15">
      <c r="A86" s="47" t="s">
        <v>474</v>
      </c>
      <c r="B86" s="5" t="s">
        <v>475</v>
      </c>
      <c r="C86" s="37"/>
      <c r="D86" s="37"/>
      <c r="E86" s="37"/>
      <c r="F86" s="37"/>
    </row>
    <row r="87" spans="1:6" ht="15">
      <c r="A87" s="17" t="s">
        <v>661</v>
      </c>
      <c r="B87" s="5" t="s">
        <v>476</v>
      </c>
      <c r="C87" s="37"/>
      <c r="D87" s="37"/>
      <c r="E87" s="37"/>
      <c r="F87" s="37"/>
    </row>
    <row r="88" spans="1:6" ht="15">
      <c r="A88" s="20" t="s">
        <v>680</v>
      </c>
      <c r="B88" s="9" t="s">
        <v>478</v>
      </c>
      <c r="C88" s="37"/>
      <c r="D88" s="37"/>
      <c r="E88" s="37"/>
      <c r="F88" s="37"/>
    </row>
    <row r="89" spans="1:6" ht="15">
      <c r="A89" s="17" t="s">
        <v>479</v>
      </c>
      <c r="B89" s="5" t="s">
        <v>480</v>
      </c>
      <c r="C89" s="37"/>
      <c r="D89" s="37"/>
      <c r="E89" s="37"/>
      <c r="F89" s="37"/>
    </row>
    <row r="90" spans="1:6" ht="15">
      <c r="A90" s="17" t="s">
        <v>481</v>
      </c>
      <c r="B90" s="5" t="s">
        <v>482</v>
      </c>
      <c r="C90" s="37"/>
      <c r="D90" s="37"/>
      <c r="E90" s="37"/>
      <c r="F90" s="37"/>
    </row>
    <row r="91" spans="1:6" ht="15">
      <c r="A91" s="47" t="s">
        <v>483</v>
      </c>
      <c r="B91" s="5" t="s">
        <v>484</v>
      </c>
      <c r="C91" s="37"/>
      <c r="D91" s="37"/>
      <c r="E91" s="37"/>
      <c r="F91" s="37"/>
    </row>
    <row r="92" spans="1:6" ht="15">
      <c r="A92" s="47" t="s">
        <v>662</v>
      </c>
      <c r="B92" s="5" t="s">
        <v>485</v>
      </c>
      <c r="C92" s="37"/>
      <c r="D92" s="37"/>
      <c r="E92" s="37"/>
      <c r="F92" s="37"/>
    </row>
    <row r="93" spans="1:6" ht="15">
      <c r="A93" s="18" t="s">
        <v>681</v>
      </c>
      <c r="B93" s="9" t="s">
        <v>486</v>
      </c>
      <c r="C93" s="37"/>
      <c r="D93" s="37"/>
      <c r="E93" s="37"/>
      <c r="F93" s="37"/>
    </row>
    <row r="94" spans="1:6" ht="15">
      <c r="A94" s="20" t="s">
        <v>487</v>
      </c>
      <c r="B94" s="9" t="s">
        <v>488</v>
      </c>
      <c r="C94" s="37"/>
      <c r="D94" s="37"/>
      <c r="E94" s="37"/>
      <c r="F94" s="37"/>
    </row>
    <row r="95" spans="1:6" ht="15.75">
      <c r="A95" s="50" t="s">
        <v>682</v>
      </c>
      <c r="B95" s="51" t="s">
        <v>489</v>
      </c>
      <c r="C95" s="37"/>
      <c r="D95" s="37"/>
      <c r="E95" s="37"/>
      <c r="F95" s="37"/>
    </row>
    <row r="96" spans="1:6" ht="15.75">
      <c r="A96" s="55" t="s">
        <v>664</v>
      </c>
      <c r="B96" s="56"/>
      <c r="C96" s="37"/>
      <c r="D96" s="37"/>
      <c r="E96" s="37"/>
      <c r="F96" s="37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42" t="s">
        <v>92</v>
      </c>
      <c r="B1" s="347"/>
      <c r="C1" s="347"/>
      <c r="D1" s="347"/>
      <c r="E1" s="347"/>
      <c r="F1" s="344"/>
    </row>
    <row r="2" spans="1:8" ht="24" customHeight="1">
      <c r="A2" s="346" t="s">
        <v>728</v>
      </c>
      <c r="B2" s="343"/>
      <c r="C2" s="343"/>
      <c r="D2" s="343"/>
      <c r="E2" s="343"/>
      <c r="F2" s="344"/>
      <c r="H2" s="120"/>
    </row>
    <row r="3" ht="18">
      <c r="A3" s="62"/>
    </row>
    <row r="4" ht="15">
      <c r="A4" s="4" t="s">
        <v>5</v>
      </c>
    </row>
    <row r="5" spans="1:6" ht="30">
      <c r="A5" s="2" t="s">
        <v>141</v>
      </c>
      <c r="B5" s="3" t="s">
        <v>72</v>
      </c>
      <c r="C5" s="84" t="s">
        <v>762</v>
      </c>
      <c r="D5" s="84" t="s">
        <v>763</v>
      </c>
      <c r="E5" s="84" t="s">
        <v>95</v>
      </c>
      <c r="F5" s="138" t="s">
        <v>58</v>
      </c>
    </row>
    <row r="6" spans="1:6" ht="15" customHeight="1">
      <c r="A6" s="41" t="s">
        <v>332</v>
      </c>
      <c r="B6" s="6" t="s">
        <v>333</v>
      </c>
      <c r="C6" s="37"/>
      <c r="D6" s="37"/>
      <c r="E6" s="37"/>
      <c r="F6" s="37"/>
    </row>
    <row r="7" spans="1:6" ht="15" customHeight="1">
      <c r="A7" s="5" t="s">
        <v>334</v>
      </c>
      <c r="B7" s="6" t="s">
        <v>335</v>
      </c>
      <c r="C7" s="37"/>
      <c r="D7" s="37"/>
      <c r="E7" s="37"/>
      <c r="F7" s="37"/>
    </row>
    <row r="8" spans="1:6" ht="15" customHeight="1">
      <c r="A8" s="5" t="s">
        <v>336</v>
      </c>
      <c r="B8" s="6" t="s">
        <v>337</v>
      </c>
      <c r="C8" s="37"/>
      <c r="D8" s="37"/>
      <c r="E8" s="37"/>
      <c r="F8" s="37"/>
    </row>
    <row r="9" spans="1:6" ht="15" customHeight="1">
      <c r="A9" s="5" t="s">
        <v>338</v>
      </c>
      <c r="B9" s="6" t="s">
        <v>339</v>
      </c>
      <c r="C9" s="37"/>
      <c r="D9" s="37"/>
      <c r="E9" s="37"/>
      <c r="F9" s="37"/>
    </row>
    <row r="10" spans="1:6" ht="15" customHeight="1">
      <c r="A10" s="5" t="s">
        <v>340</v>
      </c>
      <c r="B10" s="6" t="s">
        <v>341</v>
      </c>
      <c r="C10" s="37"/>
      <c r="D10" s="37"/>
      <c r="E10" s="37"/>
      <c r="F10" s="37"/>
    </row>
    <row r="11" spans="1:6" ht="15" customHeight="1">
      <c r="A11" s="5" t="s">
        <v>342</v>
      </c>
      <c r="B11" s="6" t="s">
        <v>343</v>
      </c>
      <c r="C11" s="37"/>
      <c r="D11" s="37"/>
      <c r="E11" s="37"/>
      <c r="F11" s="37"/>
    </row>
    <row r="12" spans="1:6" ht="15" customHeight="1">
      <c r="A12" s="9" t="s">
        <v>666</v>
      </c>
      <c r="B12" s="10" t="s">
        <v>344</v>
      </c>
      <c r="C12" s="37"/>
      <c r="D12" s="37"/>
      <c r="E12" s="37"/>
      <c r="F12" s="37"/>
    </row>
    <row r="13" spans="1:6" ht="15" customHeight="1">
      <c r="A13" s="5" t="s">
        <v>345</v>
      </c>
      <c r="B13" s="6" t="s">
        <v>346</v>
      </c>
      <c r="C13" s="37"/>
      <c r="D13" s="37"/>
      <c r="E13" s="37"/>
      <c r="F13" s="37"/>
    </row>
    <row r="14" spans="1:6" ht="15" customHeight="1">
      <c r="A14" s="5" t="s">
        <v>347</v>
      </c>
      <c r="B14" s="6" t="s">
        <v>348</v>
      </c>
      <c r="C14" s="37"/>
      <c r="D14" s="37"/>
      <c r="E14" s="37"/>
      <c r="F14" s="37"/>
    </row>
    <row r="15" spans="1:6" ht="15" customHeight="1">
      <c r="A15" s="5" t="s">
        <v>627</v>
      </c>
      <c r="B15" s="6" t="s">
        <v>349</v>
      </c>
      <c r="C15" s="37"/>
      <c r="D15" s="37"/>
      <c r="E15" s="37"/>
      <c r="F15" s="37"/>
    </row>
    <row r="16" spans="1:6" ht="15" customHeight="1">
      <c r="A16" s="5" t="s">
        <v>628</v>
      </c>
      <c r="B16" s="6" t="s">
        <v>350</v>
      </c>
      <c r="C16" s="37"/>
      <c r="D16" s="37"/>
      <c r="E16" s="37"/>
      <c r="F16" s="37"/>
    </row>
    <row r="17" spans="1:6" ht="15" customHeight="1">
      <c r="A17" s="5" t="s">
        <v>629</v>
      </c>
      <c r="B17" s="6" t="s">
        <v>351</v>
      </c>
      <c r="C17" s="37"/>
      <c r="D17" s="37"/>
      <c r="E17" s="37"/>
      <c r="F17" s="37"/>
    </row>
    <row r="18" spans="1:6" ht="15" customHeight="1">
      <c r="A18" s="49" t="s">
        <v>667</v>
      </c>
      <c r="B18" s="64" t="s">
        <v>352</v>
      </c>
      <c r="C18" s="37"/>
      <c r="D18" s="37"/>
      <c r="E18" s="37"/>
      <c r="F18" s="37"/>
    </row>
    <row r="19" spans="1:6" ht="15" customHeight="1">
      <c r="A19" s="5" t="s">
        <v>633</v>
      </c>
      <c r="B19" s="6" t="s">
        <v>361</v>
      </c>
      <c r="C19" s="37"/>
      <c r="D19" s="37"/>
      <c r="E19" s="37"/>
      <c r="F19" s="37"/>
    </row>
    <row r="20" spans="1:6" ht="15" customHeight="1">
      <c r="A20" s="5" t="s">
        <v>634</v>
      </c>
      <c r="B20" s="6" t="s">
        <v>365</v>
      </c>
      <c r="C20" s="37"/>
      <c r="D20" s="37"/>
      <c r="E20" s="37"/>
      <c r="F20" s="37"/>
    </row>
    <row r="21" spans="1:6" ht="15" customHeight="1">
      <c r="A21" s="9" t="s">
        <v>669</v>
      </c>
      <c r="B21" s="10" t="s">
        <v>366</v>
      </c>
      <c r="C21" s="37"/>
      <c r="D21" s="37"/>
      <c r="E21" s="37"/>
      <c r="F21" s="37"/>
    </row>
    <row r="22" spans="1:6" ht="15" customHeight="1">
      <c r="A22" s="5" t="s">
        <v>635</v>
      </c>
      <c r="B22" s="6" t="s">
        <v>367</v>
      </c>
      <c r="C22" s="37"/>
      <c r="D22" s="37"/>
      <c r="E22" s="37"/>
      <c r="F22" s="37"/>
    </row>
    <row r="23" spans="1:6" ht="15" customHeight="1">
      <c r="A23" s="5" t="s">
        <v>636</v>
      </c>
      <c r="B23" s="6" t="s">
        <v>368</v>
      </c>
      <c r="C23" s="37"/>
      <c r="D23" s="37"/>
      <c r="E23" s="37"/>
      <c r="F23" s="37"/>
    </row>
    <row r="24" spans="1:6" ht="15" customHeight="1">
      <c r="A24" s="5" t="s">
        <v>637</v>
      </c>
      <c r="B24" s="6" t="s">
        <v>369</v>
      </c>
      <c r="C24" s="37"/>
      <c r="D24" s="37"/>
      <c r="E24" s="37"/>
      <c r="F24" s="37"/>
    </row>
    <row r="25" spans="1:6" ht="15" customHeight="1">
      <c r="A25" s="5" t="s">
        <v>638</v>
      </c>
      <c r="B25" s="6" t="s">
        <v>370</v>
      </c>
      <c r="C25" s="37"/>
      <c r="D25" s="37"/>
      <c r="E25" s="37"/>
      <c r="F25" s="37"/>
    </row>
    <row r="26" spans="1:6" ht="15" customHeight="1">
      <c r="A26" s="5" t="s">
        <v>639</v>
      </c>
      <c r="B26" s="6" t="s">
        <v>373</v>
      </c>
      <c r="C26" s="37"/>
      <c r="D26" s="37"/>
      <c r="E26" s="37"/>
      <c r="F26" s="37"/>
    </row>
    <row r="27" spans="1:6" ht="15" customHeight="1">
      <c r="A27" s="5" t="s">
        <v>374</v>
      </c>
      <c r="B27" s="6" t="s">
        <v>375</v>
      </c>
      <c r="C27" s="37"/>
      <c r="D27" s="37"/>
      <c r="E27" s="37"/>
      <c r="F27" s="37"/>
    </row>
    <row r="28" spans="1:6" ht="15" customHeight="1">
      <c r="A28" s="5" t="s">
        <v>640</v>
      </c>
      <c r="B28" s="6" t="s">
        <v>376</v>
      </c>
      <c r="C28" s="37"/>
      <c r="D28" s="37"/>
      <c r="E28" s="37"/>
      <c r="F28" s="37"/>
    </row>
    <row r="29" spans="1:6" ht="15" customHeight="1">
      <c r="A29" s="5" t="s">
        <v>641</v>
      </c>
      <c r="B29" s="6" t="s">
        <v>381</v>
      </c>
      <c r="C29" s="37"/>
      <c r="D29" s="37"/>
      <c r="E29" s="37"/>
      <c r="F29" s="37"/>
    </row>
    <row r="30" spans="1:6" ht="15" customHeight="1">
      <c r="A30" s="9" t="s">
        <v>670</v>
      </c>
      <c r="B30" s="10" t="s">
        <v>397</v>
      </c>
      <c r="C30" s="37"/>
      <c r="D30" s="37"/>
      <c r="E30" s="37"/>
      <c r="F30" s="37"/>
    </row>
    <row r="31" spans="1:6" ht="15" customHeight="1">
      <c r="A31" s="5" t="s">
        <v>642</v>
      </c>
      <c r="B31" s="6" t="s">
        <v>398</v>
      </c>
      <c r="C31" s="37"/>
      <c r="D31" s="37"/>
      <c r="E31" s="37"/>
      <c r="F31" s="37"/>
    </row>
    <row r="32" spans="1:6" ht="15" customHeight="1">
      <c r="A32" s="49" t="s">
        <v>671</v>
      </c>
      <c r="B32" s="64" t="s">
        <v>399</v>
      </c>
      <c r="C32" s="37"/>
      <c r="D32" s="37"/>
      <c r="E32" s="37"/>
      <c r="F32" s="37"/>
    </row>
    <row r="33" spans="1:6" ht="15" customHeight="1">
      <c r="A33" s="17" t="s">
        <v>400</v>
      </c>
      <c r="B33" s="6" t="s">
        <v>401</v>
      </c>
      <c r="C33" s="37"/>
      <c r="D33" s="37"/>
      <c r="E33" s="37"/>
      <c r="F33" s="37"/>
    </row>
    <row r="34" spans="1:6" ht="15" customHeight="1">
      <c r="A34" s="17" t="s">
        <v>643</v>
      </c>
      <c r="B34" s="6" t="s">
        <v>402</v>
      </c>
      <c r="C34" s="37"/>
      <c r="D34" s="37"/>
      <c r="E34" s="37"/>
      <c r="F34" s="37"/>
    </row>
    <row r="35" spans="1:6" ht="15" customHeight="1">
      <c r="A35" s="17" t="s">
        <v>644</v>
      </c>
      <c r="B35" s="6" t="s">
        <v>405</v>
      </c>
      <c r="C35" s="37"/>
      <c r="D35" s="37"/>
      <c r="E35" s="37"/>
      <c r="F35" s="37"/>
    </row>
    <row r="36" spans="1:6" ht="15" customHeight="1">
      <c r="A36" s="17" t="s">
        <v>645</v>
      </c>
      <c r="B36" s="6" t="s">
        <v>406</v>
      </c>
      <c r="C36" s="37"/>
      <c r="D36" s="37"/>
      <c r="E36" s="37"/>
      <c r="F36" s="37"/>
    </row>
    <row r="37" spans="1:6" ht="15" customHeight="1">
      <c r="A37" s="17" t="s">
        <v>413</v>
      </c>
      <c r="B37" s="6" t="s">
        <v>414</v>
      </c>
      <c r="C37" s="37"/>
      <c r="D37" s="37"/>
      <c r="E37" s="37"/>
      <c r="F37" s="37"/>
    </row>
    <row r="38" spans="1:6" ht="15" customHeight="1">
      <c r="A38" s="17" t="s">
        <v>415</v>
      </c>
      <c r="B38" s="6" t="s">
        <v>416</v>
      </c>
      <c r="C38" s="37"/>
      <c r="D38" s="37"/>
      <c r="E38" s="37"/>
      <c r="F38" s="37"/>
    </row>
    <row r="39" spans="1:6" ht="15" customHeight="1">
      <c r="A39" s="17" t="s">
        <v>417</v>
      </c>
      <c r="B39" s="6" t="s">
        <v>418</v>
      </c>
      <c r="C39" s="37"/>
      <c r="D39" s="37"/>
      <c r="E39" s="37"/>
      <c r="F39" s="37"/>
    </row>
    <row r="40" spans="1:6" ht="15" customHeight="1">
      <c r="A40" s="17" t="s">
        <v>646</v>
      </c>
      <c r="B40" s="6" t="s">
        <v>419</v>
      </c>
      <c r="C40" s="37"/>
      <c r="D40" s="37"/>
      <c r="E40" s="37"/>
      <c r="F40" s="37"/>
    </row>
    <row r="41" spans="1:6" ht="15" customHeight="1">
      <c r="A41" s="17" t="s">
        <v>647</v>
      </c>
      <c r="B41" s="6" t="s">
        <v>421</v>
      </c>
      <c r="C41" s="37"/>
      <c r="D41" s="37"/>
      <c r="E41" s="37"/>
      <c r="F41" s="37"/>
    </row>
    <row r="42" spans="1:6" ht="15" customHeight="1">
      <c r="A42" s="17" t="s">
        <v>648</v>
      </c>
      <c r="B42" s="6" t="s">
        <v>426</v>
      </c>
      <c r="C42" s="37"/>
      <c r="D42" s="37"/>
      <c r="E42" s="37"/>
      <c r="F42" s="37"/>
    </row>
    <row r="43" spans="1:6" ht="15" customHeight="1">
      <c r="A43" s="63" t="s">
        <v>672</v>
      </c>
      <c r="B43" s="64" t="s">
        <v>430</v>
      </c>
      <c r="C43" s="37"/>
      <c r="D43" s="37"/>
      <c r="E43" s="37"/>
      <c r="F43" s="37"/>
    </row>
    <row r="44" spans="1:6" ht="15" customHeight="1">
      <c r="A44" s="17" t="s">
        <v>442</v>
      </c>
      <c r="B44" s="6" t="s">
        <v>443</v>
      </c>
      <c r="C44" s="37"/>
      <c r="D44" s="37"/>
      <c r="E44" s="37"/>
      <c r="F44" s="37"/>
    </row>
    <row r="45" spans="1:6" ht="15" customHeight="1">
      <c r="A45" s="5" t="s">
        <v>652</v>
      </c>
      <c r="B45" s="6" t="s">
        <v>444</v>
      </c>
      <c r="C45" s="37"/>
      <c r="D45" s="37"/>
      <c r="E45" s="37"/>
      <c r="F45" s="37"/>
    </row>
    <row r="46" spans="1:6" ht="15" customHeight="1">
      <c r="A46" s="17" t="s">
        <v>653</v>
      </c>
      <c r="B46" s="6" t="s">
        <v>445</v>
      </c>
      <c r="C46" s="37"/>
      <c r="D46" s="37"/>
      <c r="E46" s="37"/>
      <c r="F46" s="37"/>
    </row>
    <row r="47" spans="1:6" ht="15" customHeight="1">
      <c r="A47" s="49" t="s">
        <v>674</v>
      </c>
      <c r="B47" s="64" t="s">
        <v>446</v>
      </c>
      <c r="C47" s="37"/>
      <c r="D47" s="37"/>
      <c r="E47" s="37"/>
      <c r="F47" s="37"/>
    </row>
    <row r="48" spans="1:6" ht="15" customHeight="1">
      <c r="A48" s="82" t="s">
        <v>761</v>
      </c>
      <c r="B48" s="87"/>
      <c r="C48" s="37"/>
      <c r="D48" s="37"/>
      <c r="E48" s="37"/>
      <c r="F48" s="37"/>
    </row>
    <row r="49" spans="1:6" ht="15" customHeight="1">
      <c r="A49" s="5" t="s">
        <v>353</v>
      </c>
      <c r="B49" s="6" t="s">
        <v>354</v>
      </c>
      <c r="C49" s="37"/>
      <c r="D49" s="37"/>
      <c r="E49" s="37"/>
      <c r="F49" s="37"/>
    </row>
    <row r="50" spans="1:6" ht="15" customHeight="1">
      <c r="A50" s="5" t="s">
        <v>355</v>
      </c>
      <c r="B50" s="6" t="s">
        <v>356</v>
      </c>
      <c r="C50" s="37"/>
      <c r="D50" s="37"/>
      <c r="E50" s="37"/>
      <c r="F50" s="37"/>
    </row>
    <row r="51" spans="1:6" ht="15" customHeight="1">
      <c r="A51" s="5" t="s">
        <v>630</v>
      </c>
      <c r="B51" s="6" t="s">
        <v>357</v>
      </c>
      <c r="C51" s="37"/>
      <c r="D51" s="37"/>
      <c r="E51" s="37"/>
      <c r="F51" s="37"/>
    </row>
    <row r="52" spans="1:6" ht="15" customHeight="1">
      <c r="A52" s="5" t="s">
        <v>631</v>
      </c>
      <c r="B52" s="6" t="s">
        <v>358</v>
      </c>
      <c r="C52" s="37"/>
      <c r="D52" s="37"/>
      <c r="E52" s="37"/>
      <c r="F52" s="37"/>
    </row>
    <row r="53" spans="1:6" ht="15" customHeight="1">
      <c r="A53" s="5" t="s">
        <v>632</v>
      </c>
      <c r="B53" s="6" t="s">
        <v>359</v>
      </c>
      <c r="C53" s="37"/>
      <c r="D53" s="37"/>
      <c r="E53" s="37"/>
      <c r="F53" s="37"/>
    </row>
    <row r="54" spans="1:6" ht="15" customHeight="1">
      <c r="A54" s="49" t="s">
        <v>668</v>
      </c>
      <c r="B54" s="64" t="s">
        <v>360</v>
      </c>
      <c r="C54" s="37"/>
      <c r="D54" s="37"/>
      <c r="E54" s="37"/>
      <c r="F54" s="37"/>
    </row>
    <row r="55" spans="1:6" ht="15" customHeight="1">
      <c r="A55" s="17" t="s">
        <v>649</v>
      </c>
      <c r="B55" s="6" t="s">
        <v>431</v>
      </c>
      <c r="C55" s="37"/>
      <c r="D55" s="37"/>
      <c r="E55" s="37"/>
      <c r="F55" s="37"/>
    </row>
    <row r="56" spans="1:6" ht="15" customHeight="1">
      <c r="A56" s="17" t="s">
        <v>650</v>
      </c>
      <c r="B56" s="6" t="s">
        <v>433</v>
      </c>
      <c r="C56" s="37"/>
      <c r="D56" s="37"/>
      <c r="E56" s="37"/>
      <c r="F56" s="37"/>
    </row>
    <row r="57" spans="1:6" ht="15" customHeight="1">
      <c r="A57" s="17" t="s">
        <v>435</v>
      </c>
      <c r="B57" s="6" t="s">
        <v>436</v>
      </c>
      <c r="C57" s="37"/>
      <c r="D57" s="37"/>
      <c r="E57" s="37"/>
      <c r="F57" s="37"/>
    </row>
    <row r="58" spans="1:6" ht="15" customHeight="1">
      <c r="A58" s="17" t="s">
        <v>651</v>
      </c>
      <c r="B58" s="6" t="s">
        <v>437</v>
      </c>
      <c r="C58" s="37"/>
      <c r="D58" s="37"/>
      <c r="E58" s="37"/>
      <c r="F58" s="37"/>
    </row>
    <row r="59" spans="1:6" ht="15" customHeight="1">
      <c r="A59" s="17" t="s">
        <v>439</v>
      </c>
      <c r="B59" s="6" t="s">
        <v>440</v>
      </c>
      <c r="C59" s="37"/>
      <c r="D59" s="37"/>
      <c r="E59" s="37"/>
      <c r="F59" s="37"/>
    </row>
    <row r="60" spans="1:6" ht="15" customHeight="1">
      <c r="A60" s="49" t="s">
        <v>673</v>
      </c>
      <c r="B60" s="64" t="s">
        <v>441</v>
      </c>
      <c r="C60" s="37"/>
      <c r="D60" s="37"/>
      <c r="E60" s="37"/>
      <c r="F60" s="37"/>
    </row>
    <row r="61" spans="1:6" ht="15" customHeight="1">
      <c r="A61" s="17" t="s">
        <v>447</v>
      </c>
      <c r="B61" s="6" t="s">
        <v>448</v>
      </c>
      <c r="C61" s="37"/>
      <c r="D61" s="37"/>
      <c r="E61" s="37"/>
      <c r="F61" s="37"/>
    </row>
    <row r="62" spans="1:6" ht="15" customHeight="1">
      <c r="A62" s="5" t="s">
        <v>654</v>
      </c>
      <c r="B62" s="6" t="s">
        <v>449</v>
      </c>
      <c r="C62" s="37"/>
      <c r="D62" s="37"/>
      <c r="E62" s="37"/>
      <c r="F62" s="37"/>
    </row>
    <row r="63" spans="1:6" ht="15" customHeight="1">
      <c r="A63" s="17" t="s">
        <v>655</v>
      </c>
      <c r="B63" s="6" t="s">
        <v>450</v>
      </c>
      <c r="C63" s="37"/>
      <c r="D63" s="37"/>
      <c r="E63" s="37"/>
      <c r="F63" s="37"/>
    </row>
    <row r="64" spans="1:6" ht="15" customHeight="1">
      <c r="A64" s="49" t="s">
        <v>676</v>
      </c>
      <c r="B64" s="64" t="s">
        <v>451</v>
      </c>
      <c r="C64" s="37"/>
      <c r="D64" s="37"/>
      <c r="E64" s="37"/>
      <c r="F64" s="37"/>
    </row>
    <row r="65" spans="1:6" ht="15" customHeight="1">
      <c r="A65" s="82" t="s">
        <v>760</v>
      </c>
      <c r="B65" s="87"/>
      <c r="C65" s="37"/>
      <c r="D65" s="37"/>
      <c r="E65" s="37"/>
      <c r="F65" s="37"/>
    </row>
    <row r="66" spans="1:6" ht="15.75">
      <c r="A66" s="61" t="s">
        <v>675</v>
      </c>
      <c r="B66" s="45" t="s">
        <v>452</v>
      </c>
      <c r="C66" s="37"/>
      <c r="D66" s="37"/>
      <c r="E66" s="37"/>
      <c r="F66" s="37"/>
    </row>
    <row r="67" spans="1:6" ht="15.75">
      <c r="A67" s="144" t="s">
        <v>98</v>
      </c>
      <c r="B67" s="85"/>
      <c r="C67" s="37"/>
      <c r="D67" s="37"/>
      <c r="E67" s="37"/>
      <c r="F67" s="37"/>
    </row>
    <row r="68" spans="1:6" ht="15.75">
      <c r="A68" s="144" t="s">
        <v>99</v>
      </c>
      <c r="B68" s="85"/>
      <c r="C68" s="37"/>
      <c r="D68" s="37"/>
      <c r="E68" s="37"/>
      <c r="F68" s="37"/>
    </row>
    <row r="69" spans="1:6" ht="15">
      <c r="A69" s="47" t="s">
        <v>657</v>
      </c>
      <c r="B69" s="5" t="s">
        <v>453</v>
      </c>
      <c r="C69" s="37"/>
      <c r="D69" s="37"/>
      <c r="E69" s="37"/>
      <c r="F69" s="37"/>
    </row>
    <row r="70" spans="1:6" ht="15">
      <c r="A70" s="17" t="s">
        <v>454</v>
      </c>
      <c r="B70" s="5" t="s">
        <v>455</v>
      </c>
      <c r="C70" s="37"/>
      <c r="D70" s="37"/>
      <c r="E70" s="37"/>
      <c r="F70" s="37"/>
    </row>
    <row r="71" spans="1:6" ht="15">
      <c r="A71" s="47" t="s">
        <v>658</v>
      </c>
      <c r="B71" s="5" t="s">
        <v>456</v>
      </c>
      <c r="C71" s="37"/>
      <c r="D71" s="37"/>
      <c r="E71" s="37"/>
      <c r="F71" s="37"/>
    </row>
    <row r="72" spans="1:6" ht="15">
      <c r="A72" s="20" t="s">
        <v>677</v>
      </c>
      <c r="B72" s="9" t="s">
        <v>457</v>
      </c>
      <c r="C72" s="37"/>
      <c r="D72" s="37"/>
      <c r="E72" s="37"/>
      <c r="F72" s="37"/>
    </row>
    <row r="73" spans="1:6" ht="15">
      <c r="A73" s="17" t="s">
        <v>659</v>
      </c>
      <c r="B73" s="5" t="s">
        <v>458</v>
      </c>
      <c r="C73" s="37"/>
      <c r="D73" s="37"/>
      <c r="E73" s="37"/>
      <c r="F73" s="37"/>
    </row>
    <row r="74" spans="1:6" ht="15">
      <c r="A74" s="47" t="s">
        <v>459</v>
      </c>
      <c r="B74" s="5" t="s">
        <v>460</v>
      </c>
      <c r="C74" s="37"/>
      <c r="D74" s="37"/>
      <c r="E74" s="37"/>
      <c r="F74" s="37"/>
    </row>
    <row r="75" spans="1:6" ht="15">
      <c r="A75" s="17" t="s">
        <v>660</v>
      </c>
      <c r="B75" s="5" t="s">
        <v>461</v>
      </c>
      <c r="C75" s="37"/>
      <c r="D75" s="37"/>
      <c r="E75" s="37"/>
      <c r="F75" s="37"/>
    </row>
    <row r="76" spans="1:6" ht="15">
      <c r="A76" s="47" t="s">
        <v>462</v>
      </c>
      <c r="B76" s="5" t="s">
        <v>463</v>
      </c>
      <c r="C76" s="37"/>
      <c r="D76" s="37"/>
      <c r="E76" s="37"/>
      <c r="F76" s="37"/>
    </row>
    <row r="77" spans="1:6" ht="15">
      <c r="A77" s="18" t="s">
        <v>678</v>
      </c>
      <c r="B77" s="9" t="s">
        <v>464</v>
      </c>
      <c r="C77" s="37"/>
      <c r="D77" s="37"/>
      <c r="E77" s="37"/>
      <c r="F77" s="37"/>
    </row>
    <row r="78" spans="1:6" ht="15">
      <c r="A78" s="5" t="s">
        <v>811</v>
      </c>
      <c r="B78" s="5" t="s">
        <v>465</v>
      </c>
      <c r="C78" s="37"/>
      <c r="D78" s="37"/>
      <c r="E78" s="37"/>
      <c r="F78" s="37"/>
    </row>
    <row r="79" spans="1:6" ht="15">
      <c r="A79" s="5" t="s">
        <v>812</v>
      </c>
      <c r="B79" s="5" t="s">
        <v>465</v>
      </c>
      <c r="C79" s="37"/>
      <c r="D79" s="37"/>
      <c r="E79" s="37"/>
      <c r="F79" s="37"/>
    </row>
    <row r="80" spans="1:6" ht="15">
      <c r="A80" s="5" t="s">
        <v>809</v>
      </c>
      <c r="B80" s="5" t="s">
        <v>466</v>
      </c>
      <c r="C80" s="37"/>
      <c r="D80" s="37"/>
      <c r="E80" s="37"/>
      <c r="F80" s="37"/>
    </row>
    <row r="81" spans="1:6" ht="15">
      <c r="A81" s="5" t="s">
        <v>810</v>
      </c>
      <c r="B81" s="5" t="s">
        <v>466</v>
      </c>
      <c r="C81" s="37"/>
      <c r="D81" s="37"/>
      <c r="E81" s="37"/>
      <c r="F81" s="37"/>
    </row>
    <row r="82" spans="1:6" ht="15">
      <c r="A82" s="9" t="s">
        <v>679</v>
      </c>
      <c r="B82" s="9" t="s">
        <v>467</v>
      </c>
      <c r="C82" s="37"/>
      <c r="D82" s="37"/>
      <c r="E82" s="37"/>
      <c r="F82" s="37"/>
    </row>
    <row r="83" spans="1:6" ht="15">
      <c r="A83" s="47" t="s">
        <v>468</v>
      </c>
      <c r="B83" s="5" t="s">
        <v>469</v>
      </c>
      <c r="C83" s="37"/>
      <c r="D83" s="37"/>
      <c r="E83" s="37"/>
      <c r="F83" s="37"/>
    </row>
    <row r="84" spans="1:6" ht="15">
      <c r="A84" s="47" t="s">
        <v>470</v>
      </c>
      <c r="B84" s="5" t="s">
        <v>471</v>
      </c>
      <c r="C84" s="37"/>
      <c r="D84" s="37"/>
      <c r="E84" s="37"/>
      <c r="F84" s="37"/>
    </row>
    <row r="85" spans="1:6" ht="15">
      <c r="A85" s="47" t="s">
        <v>472</v>
      </c>
      <c r="B85" s="5" t="s">
        <v>473</v>
      </c>
      <c r="C85" s="37"/>
      <c r="D85" s="37"/>
      <c r="E85" s="37"/>
      <c r="F85" s="37"/>
    </row>
    <row r="86" spans="1:6" ht="15">
      <c r="A86" s="47" t="s">
        <v>474</v>
      </c>
      <c r="B86" s="5" t="s">
        <v>475</v>
      </c>
      <c r="C86" s="37"/>
      <c r="D86" s="37"/>
      <c r="E86" s="37"/>
      <c r="F86" s="37"/>
    </row>
    <row r="87" spans="1:6" ht="15">
      <c r="A87" s="17" t="s">
        <v>661</v>
      </c>
      <c r="B87" s="5" t="s">
        <v>476</v>
      </c>
      <c r="C87" s="37"/>
      <c r="D87" s="37"/>
      <c r="E87" s="37"/>
      <c r="F87" s="37"/>
    </row>
    <row r="88" spans="1:6" ht="15">
      <c r="A88" s="20" t="s">
        <v>680</v>
      </c>
      <c r="B88" s="9" t="s">
        <v>478</v>
      </c>
      <c r="C88" s="37"/>
      <c r="D88" s="37"/>
      <c r="E88" s="37"/>
      <c r="F88" s="37"/>
    </row>
    <row r="89" spans="1:6" ht="15">
      <c r="A89" s="17" t="s">
        <v>479</v>
      </c>
      <c r="B89" s="5" t="s">
        <v>480</v>
      </c>
      <c r="C89" s="37"/>
      <c r="D89" s="37"/>
      <c r="E89" s="37"/>
      <c r="F89" s="37"/>
    </row>
    <row r="90" spans="1:6" ht="15">
      <c r="A90" s="17" t="s">
        <v>481</v>
      </c>
      <c r="B90" s="5" t="s">
        <v>482</v>
      </c>
      <c r="C90" s="37"/>
      <c r="D90" s="37"/>
      <c r="E90" s="37"/>
      <c r="F90" s="37"/>
    </row>
    <row r="91" spans="1:6" ht="15">
      <c r="A91" s="47" t="s">
        <v>483</v>
      </c>
      <c r="B91" s="5" t="s">
        <v>484</v>
      </c>
      <c r="C91" s="37"/>
      <c r="D91" s="37"/>
      <c r="E91" s="37"/>
      <c r="F91" s="37"/>
    </row>
    <row r="92" spans="1:6" ht="15">
      <c r="A92" s="47" t="s">
        <v>662</v>
      </c>
      <c r="B92" s="5" t="s">
        <v>485</v>
      </c>
      <c r="C92" s="37"/>
      <c r="D92" s="37"/>
      <c r="E92" s="37"/>
      <c r="F92" s="37"/>
    </row>
    <row r="93" spans="1:6" ht="15">
      <c r="A93" s="18" t="s">
        <v>681</v>
      </c>
      <c r="B93" s="9" t="s">
        <v>486</v>
      </c>
      <c r="C93" s="37"/>
      <c r="D93" s="37"/>
      <c r="E93" s="37"/>
      <c r="F93" s="37"/>
    </row>
    <row r="94" spans="1:6" ht="15">
      <c r="A94" s="20" t="s">
        <v>487</v>
      </c>
      <c r="B94" s="9" t="s">
        <v>488</v>
      </c>
      <c r="C94" s="37"/>
      <c r="D94" s="37"/>
      <c r="E94" s="37"/>
      <c r="F94" s="37"/>
    </row>
    <row r="95" spans="1:6" ht="15.75">
      <c r="A95" s="50" t="s">
        <v>682</v>
      </c>
      <c r="B95" s="51" t="s">
        <v>489</v>
      </c>
      <c r="C95" s="37"/>
      <c r="D95" s="37"/>
      <c r="E95" s="37"/>
      <c r="F95" s="37"/>
    </row>
    <row r="96" spans="1:6" ht="15.75">
      <c r="A96" s="55" t="s">
        <v>664</v>
      </c>
      <c r="B96" s="56"/>
      <c r="C96" s="37"/>
      <c r="D96" s="37"/>
      <c r="E96" s="37"/>
      <c r="F96" s="37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17" t="s">
        <v>92</v>
      </c>
      <c r="C1" s="114" t="s">
        <v>54</v>
      </c>
    </row>
    <row r="2" ht="18">
      <c r="A2" s="62" t="s">
        <v>731</v>
      </c>
    </row>
    <row r="3" ht="18">
      <c r="A3" s="62"/>
    </row>
    <row r="4" ht="18">
      <c r="A4" s="62"/>
    </row>
    <row r="5" spans="1:15" ht="79.5" customHeight="1">
      <c r="A5" s="2" t="s">
        <v>141</v>
      </c>
      <c r="B5" s="3" t="s">
        <v>142</v>
      </c>
      <c r="C5" s="113" t="s">
        <v>42</v>
      </c>
      <c r="D5" s="113" t="s">
        <v>43</v>
      </c>
      <c r="E5" s="113" t="s">
        <v>44</v>
      </c>
      <c r="F5" s="113" t="s">
        <v>45</v>
      </c>
      <c r="G5" s="113" t="s">
        <v>46</v>
      </c>
      <c r="H5" s="113" t="s">
        <v>47</v>
      </c>
      <c r="I5" s="113" t="s">
        <v>48</v>
      </c>
      <c r="J5" s="113" t="s">
        <v>49</v>
      </c>
      <c r="K5" s="113" t="s">
        <v>50</v>
      </c>
      <c r="L5" s="113" t="s">
        <v>51</v>
      </c>
      <c r="M5" s="113" t="s">
        <v>52</v>
      </c>
      <c r="N5" s="52" t="s">
        <v>53</v>
      </c>
      <c r="O5" s="52" t="s">
        <v>58</v>
      </c>
    </row>
    <row r="6" spans="1:15" ht="15">
      <c r="A6" s="5" t="s">
        <v>332</v>
      </c>
      <c r="B6" s="6" t="s">
        <v>333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5">
      <c r="A7" s="5" t="s">
        <v>334</v>
      </c>
      <c r="B7" s="6" t="s">
        <v>335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>
      <c r="A8" s="5" t="s">
        <v>336</v>
      </c>
      <c r="B8" s="6" t="s">
        <v>337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15">
      <c r="A9" s="5" t="s">
        <v>338</v>
      </c>
      <c r="B9" s="6" t="s">
        <v>339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15">
      <c r="A10" s="5" t="s">
        <v>340</v>
      </c>
      <c r="B10" s="6" t="s">
        <v>341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5">
      <c r="A11" s="5" t="s">
        <v>342</v>
      </c>
      <c r="B11" s="6" t="s">
        <v>343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5">
      <c r="A12" s="9" t="s">
        <v>666</v>
      </c>
      <c r="B12" s="10" t="s">
        <v>344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5">
      <c r="A13" s="9" t="s">
        <v>345</v>
      </c>
      <c r="B13" s="10" t="s">
        <v>346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5">
      <c r="A14" s="9" t="s">
        <v>347</v>
      </c>
      <c r="B14" s="10" t="s">
        <v>348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5">
      <c r="A15" s="17" t="s">
        <v>785</v>
      </c>
      <c r="B15" s="6" t="s">
        <v>349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5">
      <c r="A16" s="17" t="s">
        <v>794</v>
      </c>
      <c r="B16" s="6" t="s">
        <v>349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5">
      <c r="A17" s="17" t="s">
        <v>795</v>
      </c>
      <c r="B17" s="6" t="s">
        <v>349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5">
      <c r="A18" s="17" t="s">
        <v>793</v>
      </c>
      <c r="B18" s="6" t="s">
        <v>349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5">
      <c r="A19" s="17" t="s">
        <v>792</v>
      </c>
      <c r="B19" s="6" t="s">
        <v>349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5">
      <c r="A20" s="17" t="s">
        <v>791</v>
      </c>
      <c r="B20" s="6" t="s">
        <v>349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5">
      <c r="A21" s="17" t="s">
        <v>786</v>
      </c>
      <c r="B21" s="6" t="s">
        <v>349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5">
      <c r="A22" s="17" t="s">
        <v>787</v>
      </c>
      <c r="B22" s="6" t="s">
        <v>349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5">
      <c r="A23" s="17" t="s">
        <v>788</v>
      </c>
      <c r="B23" s="6" t="s">
        <v>349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5">
      <c r="A24" s="17" t="s">
        <v>789</v>
      </c>
      <c r="B24" s="6" t="s">
        <v>349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5">
      <c r="A25" s="9" t="s">
        <v>627</v>
      </c>
      <c r="B25" s="10" t="s">
        <v>349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">
      <c r="A26" s="17" t="s">
        <v>785</v>
      </c>
      <c r="B26" s="6" t="s">
        <v>350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5">
      <c r="A27" s="17" t="s">
        <v>794</v>
      </c>
      <c r="B27" s="6" t="s">
        <v>350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5">
      <c r="A28" s="17" t="s">
        <v>795</v>
      </c>
      <c r="B28" s="6" t="s">
        <v>350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5">
      <c r="A29" s="17" t="s">
        <v>793</v>
      </c>
      <c r="B29" s="6" t="s">
        <v>350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5">
      <c r="A30" s="17" t="s">
        <v>792</v>
      </c>
      <c r="B30" s="6" t="s">
        <v>350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5">
      <c r="A31" s="17" t="s">
        <v>791</v>
      </c>
      <c r="B31" s="6" t="s">
        <v>350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5">
      <c r="A32" s="17" t="s">
        <v>786</v>
      </c>
      <c r="B32" s="6" t="s">
        <v>350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5">
      <c r="A33" s="17" t="s">
        <v>787</v>
      </c>
      <c r="B33" s="6" t="s">
        <v>350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5">
      <c r="A34" s="17" t="s">
        <v>788</v>
      </c>
      <c r="B34" s="6" t="s">
        <v>350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5">
      <c r="A35" s="17" t="s">
        <v>789</v>
      </c>
      <c r="B35" s="6" t="s">
        <v>350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5">
      <c r="A36" s="9" t="s">
        <v>686</v>
      </c>
      <c r="B36" s="10" t="s">
        <v>350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5">
      <c r="A37" s="17" t="s">
        <v>785</v>
      </c>
      <c r="B37" s="6" t="s">
        <v>351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5">
      <c r="A38" s="17" t="s">
        <v>794</v>
      </c>
      <c r="B38" s="6" t="s">
        <v>351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15">
      <c r="A39" s="17" t="s">
        <v>795</v>
      </c>
      <c r="B39" s="6" t="s">
        <v>351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5">
      <c r="A40" s="17" t="s">
        <v>793</v>
      </c>
      <c r="B40" s="6" t="s">
        <v>351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5">
      <c r="A41" s="17" t="s">
        <v>792</v>
      </c>
      <c r="B41" s="6" t="s">
        <v>351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5">
      <c r="A42" s="17" t="s">
        <v>791</v>
      </c>
      <c r="B42" s="6" t="s">
        <v>351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5">
      <c r="A43" s="17" t="s">
        <v>786</v>
      </c>
      <c r="B43" s="6" t="s">
        <v>351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5">
      <c r="A44" s="17" t="s">
        <v>787</v>
      </c>
      <c r="B44" s="6" t="s">
        <v>351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5">
      <c r="A45" s="17" t="s">
        <v>788</v>
      </c>
      <c r="B45" s="6" t="s">
        <v>351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5">
      <c r="A46" s="17" t="s">
        <v>789</v>
      </c>
      <c r="B46" s="6" t="s">
        <v>351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5">
      <c r="A47" s="9" t="s">
        <v>685</v>
      </c>
      <c r="B47" s="10" t="s">
        <v>351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5">
      <c r="A48" s="67" t="s">
        <v>684</v>
      </c>
      <c r="B48" s="12" t="s">
        <v>352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5">
      <c r="A49" s="9" t="s">
        <v>353</v>
      </c>
      <c r="B49" s="10" t="s">
        <v>354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5">
      <c r="A50" s="9" t="s">
        <v>355</v>
      </c>
      <c r="B50" s="10" t="s">
        <v>356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5">
      <c r="A51" s="17" t="s">
        <v>785</v>
      </c>
      <c r="B51" s="6" t="s">
        <v>357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5">
      <c r="A52" s="17" t="s">
        <v>794</v>
      </c>
      <c r="B52" s="6" t="s">
        <v>357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5">
      <c r="A53" s="17" t="s">
        <v>795</v>
      </c>
      <c r="B53" s="6" t="s">
        <v>357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5">
      <c r="A54" s="17" t="s">
        <v>793</v>
      </c>
      <c r="B54" s="6" t="s">
        <v>357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5">
      <c r="A55" s="17" t="s">
        <v>792</v>
      </c>
      <c r="B55" s="6" t="s">
        <v>357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5">
      <c r="A56" s="17" t="s">
        <v>791</v>
      </c>
      <c r="B56" s="6" t="s">
        <v>357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5">
      <c r="A57" s="17" t="s">
        <v>786</v>
      </c>
      <c r="B57" s="6" t="s">
        <v>357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">
      <c r="A58" s="17" t="s">
        <v>787</v>
      </c>
      <c r="B58" s="6" t="s">
        <v>357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">
      <c r="A59" s="17" t="s">
        <v>788</v>
      </c>
      <c r="B59" s="6" t="s">
        <v>357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5">
      <c r="A60" s="17" t="s">
        <v>789</v>
      </c>
      <c r="B60" s="6" t="s">
        <v>357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5">
      <c r="A61" s="9" t="s">
        <v>683</v>
      </c>
      <c r="B61" s="10" t="s">
        <v>357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5">
      <c r="A62" s="17" t="s">
        <v>790</v>
      </c>
      <c r="B62" s="6" t="s">
        <v>358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5">
      <c r="A63" s="17" t="s">
        <v>794</v>
      </c>
      <c r="B63" s="6" t="s">
        <v>358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5">
      <c r="A64" s="17" t="s">
        <v>795</v>
      </c>
      <c r="B64" s="6" t="s">
        <v>358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5">
      <c r="A65" s="17" t="s">
        <v>793</v>
      </c>
      <c r="B65" s="6" t="s">
        <v>358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5">
      <c r="A66" s="17" t="s">
        <v>792</v>
      </c>
      <c r="B66" s="6" t="s">
        <v>358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5">
      <c r="A67" s="17" t="s">
        <v>791</v>
      </c>
      <c r="B67" s="6" t="s">
        <v>358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5">
      <c r="A68" s="17" t="s">
        <v>786</v>
      </c>
      <c r="B68" s="6" t="s">
        <v>358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5">
      <c r="A69" s="17" t="s">
        <v>787</v>
      </c>
      <c r="B69" s="6" t="s">
        <v>358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5">
      <c r="A70" s="17" t="s">
        <v>788</v>
      </c>
      <c r="B70" s="6" t="s">
        <v>358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5">
      <c r="A71" s="17" t="s">
        <v>789</v>
      </c>
      <c r="B71" s="6" t="s">
        <v>358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">
      <c r="A72" s="9" t="s">
        <v>687</v>
      </c>
      <c r="B72" s="10" t="s">
        <v>358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5">
      <c r="A73" s="17" t="s">
        <v>785</v>
      </c>
      <c r="B73" s="6" t="s">
        <v>359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5">
      <c r="A74" s="17" t="s">
        <v>794</v>
      </c>
      <c r="B74" s="6" t="s">
        <v>359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5">
      <c r="A75" s="17" t="s">
        <v>795</v>
      </c>
      <c r="B75" s="6" t="s">
        <v>359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5">
      <c r="A76" s="17" t="s">
        <v>793</v>
      </c>
      <c r="B76" s="6" t="s">
        <v>359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5">
      <c r="A77" s="17" t="s">
        <v>792</v>
      </c>
      <c r="B77" s="6" t="s">
        <v>359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5">
      <c r="A78" s="17" t="s">
        <v>791</v>
      </c>
      <c r="B78" s="6" t="s">
        <v>359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5">
      <c r="A79" s="17" t="s">
        <v>786</v>
      </c>
      <c r="B79" s="6" t="s">
        <v>359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5">
      <c r="A80" s="17" t="s">
        <v>787</v>
      </c>
      <c r="B80" s="6" t="s">
        <v>359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5">
      <c r="A81" s="17" t="s">
        <v>788</v>
      </c>
      <c r="B81" s="6" t="s">
        <v>359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5">
      <c r="A82" s="17" t="s">
        <v>789</v>
      </c>
      <c r="B82" s="6" t="s">
        <v>359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5">
      <c r="A83" s="9" t="s">
        <v>632</v>
      </c>
      <c r="B83" s="10" t="s">
        <v>359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5">
      <c r="A84" s="67" t="s">
        <v>668</v>
      </c>
      <c r="B84" s="12" t="s">
        <v>360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5">
      <c r="A85" s="5" t="s">
        <v>688</v>
      </c>
      <c r="B85" s="6" t="s">
        <v>361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5">
      <c r="A86" s="25" t="s">
        <v>362</v>
      </c>
      <c r="B86" s="8" t="s">
        <v>361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5">
      <c r="A87" s="25" t="s">
        <v>363</v>
      </c>
      <c r="B87" s="8" t="s">
        <v>361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5">
      <c r="A88" s="25" t="s">
        <v>364</v>
      </c>
      <c r="B88" s="8" t="s">
        <v>361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5">
      <c r="A89" s="5" t="s">
        <v>634</v>
      </c>
      <c r="B89" s="6" t="s">
        <v>365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5">
      <c r="A90" s="9" t="s">
        <v>669</v>
      </c>
      <c r="B90" s="10" t="s">
        <v>366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5">
      <c r="A91" s="9" t="s">
        <v>635</v>
      </c>
      <c r="B91" s="10" t="s">
        <v>367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5">
      <c r="A92" s="20" t="s">
        <v>689</v>
      </c>
      <c r="B92" s="18" t="s">
        <v>368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5">
      <c r="A93" s="5" t="s">
        <v>690</v>
      </c>
      <c r="B93" s="5" t="s">
        <v>369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5">
      <c r="A94" s="5" t="s">
        <v>691</v>
      </c>
      <c r="B94" s="5" t="s">
        <v>369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5">
      <c r="A95" s="5" t="s">
        <v>692</v>
      </c>
      <c r="B95" s="5" t="s">
        <v>369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5">
      <c r="A96" s="5" t="s">
        <v>693</v>
      </c>
      <c r="B96" s="5" t="s">
        <v>369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">
      <c r="A97" s="5" t="s">
        <v>694</v>
      </c>
      <c r="B97" s="5" t="s">
        <v>369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5">
      <c r="A98" s="5" t="s">
        <v>695</v>
      </c>
      <c r="B98" s="5" t="s">
        <v>369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5">
      <c r="A99" s="5" t="s">
        <v>696</v>
      </c>
      <c r="B99" s="5" t="s">
        <v>369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5">
      <c r="A100" s="5" t="s">
        <v>697</v>
      </c>
      <c r="B100" s="5" t="s">
        <v>369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5">
      <c r="A101" s="9" t="s">
        <v>637</v>
      </c>
      <c r="B101" s="10" t="s">
        <v>369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5">
      <c r="A102" s="5" t="s">
        <v>638</v>
      </c>
      <c r="B102" s="6" t="s">
        <v>370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5">
      <c r="A103" s="68" t="s">
        <v>371</v>
      </c>
      <c r="B103" s="68" t="s">
        <v>370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5">
      <c r="A104" s="68" t="s">
        <v>372</v>
      </c>
      <c r="B104" s="68" t="s">
        <v>370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ht="15">
      <c r="A105" s="5" t="s">
        <v>639</v>
      </c>
      <c r="B105" s="6" t="s">
        <v>373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5">
      <c r="A106" s="5" t="s">
        <v>374</v>
      </c>
      <c r="B106" s="6" t="s">
        <v>375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5">
      <c r="A107" s="5" t="s">
        <v>640</v>
      </c>
      <c r="B107" s="6" t="s">
        <v>376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5">
      <c r="A108" s="68" t="s">
        <v>377</v>
      </c>
      <c r="B108" s="68" t="s">
        <v>376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5">
      <c r="A109" s="68" t="s">
        <v>378</v>
      </c>
      <c r="B109" s="68" t="s">
        <v>376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ht="15">
      <c r="A110" s="68" t="s">
        <v>379</v>
      </c>
      <c r="B110" s="68" t="s">
        <v>376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5">
      <c r="A111" s="68" t="s">
        <v>380</v>
      </c>
      <c r="B111" s="68" t="s">
        <v>376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ht="15">
      <c r="A112" s="5" t="s">
        <v>698</v>
      </c>
      <c r="B112" s="6" t="s">
        <v>381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5">
      <c r="A113" s="68" t="s">
        <v>382</v>
      </c>
      <c r="B113" s="68" t="s">
        <v>381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5">
      <c r="A114" s="68" t="s">
        <v>383</v>
      </c>
      <c r="B114" s="68" t="s">
        <v>381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ht="15">
      <c r="A115" s="68" t="s">
        <v>384</v>
      </c>
      <c r="B115" s="68" t="s">
        <v>381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ht="15">
      <c r="A116" s="68" t="s">
        <v>385</v>
      </c>
      <c r="B116" s="68" t="s">
        <v>381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">
      <c r="A117" s="68" t="s">
        <v>386</v>
      </c>
      <c r="B117" s="68" t="s">
        <v>381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5">
      <c r="A118" s="68" t="s">
        <v>387</v>
      </c>
      <c r="B118" s="68" t="s">
        <v>381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ht="15">
      <c r="A119" s="68" t="s">
        <v>388</v>
      </c>
      <c r="B119" s="68" t="s">
        <v>381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ht="15">
      <c r="A120" s="68" t="s">
        <v>389</v>
      </c>
      <c r="B120" s="68" t="s">
        <v>381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5">
      <c r="A121" s="68" t="s">
        <v>390</v>
      </c>
      <c r="B121" s="68" t="s">
        <v>381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ht="15">
      <c r="A122" s="68" t="s">
        <v>391</v>
      </c>
      <c r="B122" s="68" t="s">
        <v>381</v>
      </c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ht="15">
      <c r="A123" s="68" t="s">
        <v>392</v>
      </c>
      <c r="B123" s="68" t="s">
        <v>381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ht="15">
      <c r="A124" s="68" t="s">
        <v>393</v>
      </c>
      <c r="B124" s="68" t="s">
        <v>381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ht="15">
      <c r="A125" s="68" t="s">
        <v>394</v>
      </c>
      <c r="B125" s="68" t="s">
        <v>381</v>
      </c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ht="15">
      <c r="A126" s="68" t="s">
        <v>395</v>
      </c>
      <c r="B126" s="68" t="s">
        <v>381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ht="15">
      <c r="A127" s="68" t="s">
        <v>396</v>
      </c>
      <c r="B127" s="68" t="s">
        <v>381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ht="15">
      <c r="A128" s="9" t="s">
        <v>670</v>
      </c>
      <c r="B128" s="10" t="s">
        <v>397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ht="15">
      <c r="A129" s="5" t="s">
        <v>700</v>
      </c>
      <c r="B129" s="5" t="s">
        <v>398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5">
      <c r="A130" s="5" t="s">
        <v>699</v>
      </c>
      <c r="B130" s="5" t="s">
        <v>398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ht="15">
      <c r="A131" s="5" t="s">
        <v>701</v>
      </c>
      <c r="B131" s="5" t="s">
        <v>398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ht="15">
      <c r="A132" s="5" t="s">
        <v>702</v>
      </c>
      <c r="B132" s="5" t="s">
        <v>398</v>
      </c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ht="15">
      <c r="A133" s="5" t="s">
        <v>703</v>
      </c>
      <c r="B133" s="5" t="s">
        <v>398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30">
      <c r="A134" s="5" t="s">
        <v>704</v>
      </c>
      <c r="B134" s="5" t="s">
        <v>398</v>
      </c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ht="15">
      <c r="A135" s="5" t="s">
        <v>705</v>
      </c>
      <c r="B135" s="5" t="s">
        <v>398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5">
      <c r="A136" s="5" t="s">
        <v>706</v>
      </c>
      <c r="B136" s="5" t="s">
        <v>398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15">
      <c r="A137" s="5" t="s">
        <v>707</v>
      </c>
      <c r="B137" s="5" t="s">
        <v>398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ht="15">
      <c r="A138" s="5" t="s">
        <v>708</v>
      </c>
      <c r="B138" s="5" t="s">
        <v>398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30">
      <c r="A139" s="5" t="s">
        <v>709</v>
      </c>
      <c r="B139" s="5" t="s">
        <v>398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ht="15">
      <c r="A140" s="5" t="s">
        <v>710</v>
      </c>
      <c r="B140" s="5" t="s">
        <v>398</v>
      </c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ht="15">
      <c r="A141" s="9" t="s">
        <v>642</v>
      </c>
      <c r="B141" s="10" t="s">
        <v>398</v>
      </c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ht="15">
      <c r="A142" s="67" t="s">
        <v>671</v>
      </c>
      <c r="B142" s="12" t="s">
        <v>399</v>
      </c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ht="15">
      <c r="A143" s="17" t="s">
        <v>400</v>
      </c>
      <c r="B143" s="6" t="s">
        <v>401</v>
      </c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ht="15">
      <c r="A144" s="17" t="s">
        <v>643</v>
      </c>
      <c r="B144" s="6" t="s">
        <v>402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ht="15">
      <c r="A145" s="69" t="s">
        <v>403</v>
      </c>
      <c r="B145" s="68" t="s">
        <v>402</v>
      </c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ht="15">
      <c r="A146" s="68" t="s">
        <v>404</v>
      </c>
      <c r="B146" s="68" t="s">
        <v>402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ht="15">
      <c r="A147" s="47" t="s">
        <v>644</v>
      </c>
      <c r="B147" s="6" t="s">
        <v>405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5">
      <c r="A148" s="70" t="s">
        <v>200</v>
      </c>
      <c r="B148" s="70" t="s">
        <v>405</v>
      </c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ht="15">
      <c r="A149" s="47" t="s">
        <v>711</v>
      </c>
      <c r="B149" s="6" t="s">
        <v>406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ht="15">
      <c r="A150" s="71" t="s">
        <v>407</v>
      </c>
      <c r="B150" s="68" t="s">
        <v>406</v>
      </c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ht="15">
      <c r="A151" s="68" t="s">
        <v>408</v>
      </c>
      <c r="B151" s="68" t="s">
        <v>406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ht="15">
      <c r="A152" s="68" t="s">
        <v>409</v>
      </c>
      <c r="B152" s="68" t="s">
        <v>406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ht="15">
      <c r="A153" s="68" t="s">
        <v>410</v>
      </c>
      <c r="B153" s="68" t="s">
        <v>406</v>
      </c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ht="15">
      <c r="A154" s="68" t="s">
        <v>411</v>
      </c>
      <c r="B154" s="68" t="s">
        <v>406</v>
      </c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5">
      <c r="A155" s="68" t="s">
        <v>412</v>
      </c>
      <c r="B155" s="68" t="s">
        <v>406</v>
      </c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5">
      <c r="A156" s="47" t="s">
        <v>413</v>
      </c>
      <c r="B156" s="6" t="s">
        <v>414</v>
      </c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5">
      <c r="A157" s="47" t="s">
        <v>415</v>
      </c>
      <c r="B157" s="6" t="s">
        <v>416</v>
      </c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ht="15">
      <c r="A158" s="47" t="s">
        <v>417</v>
      </c>
      <c r="B158" s="6" t="s">
        <v>418</v>
      </c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5">
      <c r="A159" s="17" t="s">
        <v>712</v>
      </c>
      <c r="B159" s="6" t="s">
        <v>419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5">
      <c r="A160" s="70" t="s">
        <v>200</v>
      </c>
      <c r="B160" s="70" t="s">
        <v>419</v>
      </c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ht="15">
      <c r="A161" s="70" t="s">
        <v>420</v>
      </c>
      <c r="B161" s="70" t="s">
        <v>419</v>
      </c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5">
      <c r="A162" s="70" t="s">
        <v>713</v>
      </c>
      <c r="B162" s="70" t="s">
        <v>419</v>
      </c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5">
      <c r="A163" s="17" t="s">
        <v>714</v>
      </c>
      <c r="B163" s="6" t="s">
        <v>421</v>
      </c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5">
      <c r="A164" s="68" t="s">
        <v>422</v>
      </c>
      <c r="B164" s="70" t="s">
        <v>421</v>
      </c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5">
      <c r="A165" s="68" t="s">
        <v>423</v>
      </c>
      <c r="B165" s="70" t="s">
        <v>421</v>
      </c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5">
      <c r="A166" s="68" t="s">
        <v>424</v>
      </c>
      <c r="B166" s="70" t="s">
        <v>421</v>
      </c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5">
      <c r="A167" s="68" t="s">
        <v>425</v>
      </c>
      <c r="B167" s="70" t="s">
        <v>421</v>
      </c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5">
      <c r="A168" s="17" t="s">
        <v>715</v>
      </c>
      <c r="B168" s="6" t="s">
        <v>426</v>
      </c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5">
      <c r="A169" s="70" t="s">
        <v>427</v>
      </c>
      <c r="B169" s="70" t="s">
        <v>426</v>
      </c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27">
      <c r="A170" s="68" t="s">
        <v>428</v>
      </c>
      <c r="B170" s="70" t="s">
        <v>426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15">
      <c r="A171" s="68" t="s">
        <v>429</v>
      </c>
      <c r="B171" s="70" t="s">
        <v>426</v>
      </c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5">
      <c r="A172" s="72" t="s">
        <v>716</v>
      </c>
      <c r="B172" s="12" t="s">
        <v>430</v>
      </c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ht="15">
      <c r="A173" s="20" t="s">
        <v>717</v>
      </c>
      <c r="B173" s="10" t="s">
        <v>431</v>
      </c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5">
      <c r="A174" s="68" t="s">
        <v>432</v>
      </c>
      <c r="B174" s="70" t="s">
        <v>431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ht="15">
      <c r="A175" s="20" t="s">
        <v>718</v>
      </c>
      <c r="B175" s="10" t="s">
        <v>433</v>
      </c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ht="15">
      <c r="A176" s="68" t="s">
        <v>434</v>
      </c>
      <c r="B176" s="70" t="s">
        <v>433</v>
      </c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ht="15">
      <c r="A177" s="20" t="s">
        <v>435</v>
      </c>
      <c r="B177" s="10" t="s">
        <v>436</v>
      </c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ht="15">
      <c r="A178" s="20" t="s">
        <v>719</v>
      </c>
      <c r="B178" s="10" t="s">
        <v>437</v>
      </c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ht="15">
      <c r="A179" s="68" t="s">
        <v>438</v>
      </c>
      <c r="B179" s="70" t="s">
        <v>437</v>
      </c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ht="15">
      <c r="A180" s="20" t="s">
        <v>439</v>
      </c>
      <c r="B180" s="10" t="s">
        <v>440</v>
      </c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ht="15">
      <c r="A181" s="67" t="s">
        <v>673</v>
      </c>
      <c r="B181" s="12" t="s">
        <v>441</v>
      </c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ht="15">
      <c r="A182" s="20" t="s">
        <v>442</v>
      </c>
      <c r="B182" s="10" t="s">
        <v>443</v>
      </c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ht="15">
      <c r="A183" s="17" t="s">
        <v>796</v>
      </c>
      <c r="B183" s="5" t="s">
        <v>444</v>
      </c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ht="15">
      <c r="A184" s="17" t="s">
        <v>797</v>
      </c>
      <c r="B184" s="5" t="s">
        <v>444</v>
      </c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ht="15">
      <c r="A185" s="17" t="s">
        <v>805</v>
      </c>
      <c r="B185" s="5" t="s">
        <v>444</v>
      </c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ht="15">
      <c r="A186" s="5" t="s">
        <v>804</v>
      </c>
      <c r="B186" s="5" t="s">
        <v>444</v>
      </c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ht="15">
      <c r="A187" s="5" t="s">
        <v>803</v>
      </c>
      <c r="B187" s="5" t="s">
        <v>444</v>
      </c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ht="15">
      <c r="A188" s="5" t="s">
        <v>802</v>
      </c>
      <c r="B188" s="5" t="s">
        <v>444</v>
      </c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ht="15">
      <c r="A189" s="17" t="s">
        <v>801</v>
      </c>
      <c r="B189" s="5" t="s">
        <v>444</v>
      </c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ht="15">
      <c r="A190" s="17" t="s">
        <v>806</v>
      </c>
      <c r="B190" s="5" t="s">
        <v>444</v>
      </c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ht="15">
      <c r="A191" s="17" t="s">
        <v>798</v>
      </c>
      <c r="B191" s="5" t="s">
        <v>444</v>
      </c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ht="15">
      <c r="A192" s="17" t="s">
        <v>799</v>
      </c>
      <c r="B192" s="5" t="s">
        <v>444</v>
      </c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ht="15">
      <c r="A193" s="9" t="s">
        <v>720</v>
      </c>
      <c r="B193" s="10" t="s">
        <v>444</v>
      </c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ht="15">
      <c r="A194" s="17" t="s">
        <v>796</v>
      </c>
      <c r="B194" s="5" t="s">
        <v>445</v>
      </c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ht="15">
      <c r="A195" s="17" t="s">
        <v>797</v>
      </c>
      <c r="B195" s="5" t="s">
        <v>445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ht="15">
      <c r="A196" s="17" t="s">
        <v>805</v>
      </c>
      <c r="B196" s="5" t="s">
        <v>445</v>
      </c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ht="15">
      <c r="A197" s="5" t="s">
        <v>804</v>
      </c>
      <c r="B197" s="5" t="s">
        <v>445</v>
      </c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ht="15">
      <c r="A198" s="5" t="s">
        <v>803</v>
      </c>
      <c r="B198" s="5" t="s">
        <v>445</v>
      </c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ht="15">
      <c r="A199" s="5" t="s">
        <v>802</v>
      </c>
      <c r="B199" s="5" t="s">
        <v>445</v>
      </c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ht="15">
      <c r="A200" s="17" t="s">
        <v>801</v>
      </c>
      <c r="B200" s="5" t="s">
        <v>445</v>
      </c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ht="15">
      <c r="A201" s="17" t="s">
        <v>800</v>
      </c>
      <c r="B201" s="5" t="s">
        <v>445</v>
      </c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ht="15">
      <c r="A202" s="17" t="s">
        <v>798</v>
      </c>
      <c r="B202" s="5" t="s">
        <v>445</v>
      </c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ht="15">
      <c r="A203" s="17" t="s">
        <v>799</v>
      </c>
      <c r="B203" s="5" t="s">
        <v>445</v>
      </c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ht="15">
      <c r="A204" s="20" t="s">
        <v>721</v>
      </c>
      <c r="B204" s="10" t="s">
        <v>445</v>
      </c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ht="15">
      <c r="A205" s="67" t="s">
        <v>674</v>
      </c>
      <c r="B205" s="12" t="s">
        <v>446</v>
      </c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ht="15">
      <c r="A206" s="20" t="s">
        <v>447</v>
      </c>
      <c r="B206" s="10" t="s">
        <v>448</v>
      </c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ht="15">
      <c r="A207" s="17" t="s">
        <v>796</v>
      </c>
      <c r="B207" s="5" t="s">
        <v>449</v>
      </c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ht="15">
      <c r="A208" s="17" t="s">
        <v>797</v>
      </c>
      <c r="B208" s="5" t="s">
        <v>449</v>
      </c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ht="15">
      <c r="A209" s="17" t="s">
        <v>805</v>
      </c>
      <c r="B209" s="5" t="s">
        <v>449</v>
      </c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ht="15">
      <c r="A210" s="5" t="s">
        <v>804</v>
      </c>
      <c r="B210" s="5" t="s">
        <v>449</v>
      </c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ht="15">
      <c r="A211" s="5" t="s">
        <v>803</v>
      </c>
      <c r="B211" s="5" t="s">
        <v>449</v>
      </c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ht="15">
      <c r="A212" s="5" t="s">
        <v>802</v>
      </c>
      <c r="B212" s="5" t="s">
        <v>449</v>
      </c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ht="15">
      <c r="A213" s="17" t="s">
        <v>801</v>
      </c>
      <c r="B213" s="5" t="s">
        <v>449</v>
      </c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ht="15">
      <c r="A214" s="17" t="s">
        <v>806</v>
      </c>
      <c r="B214" s="5" t="s">
        <v>449</v>
      </c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ht="15">
      <c r="A215" s="17" t="s">
        <v>798</v>
      </c>
      <c r="B215" s="5" t="s">
        <v>449</v>
      </c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ht="15">
      <c r="A216" s="17" t="s">
        <v>799</v>
      </c>
      <c r="B216" s="5" t="s">
        <v>449</v>
      </c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ht="15">
      <c r="A217" s="9" t="s">
        <v>722</v>
      </c>
      <c r="B217" s="10" t="s">
        <v>449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ht="15">
      <c r="A218" s="17" t="s">
        <v>796</v>
      </c>
      <c r="B218" s="5" t="s">
        <v>450</v>
      </c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ht="15">
      <c r="A219" s="17" t="s">
        <v>797</v>
      </c>
      <c r="B219" s="5" t="s">
        <v>450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ht="15">
      <c r="A220" s="17" t="s">
        <v>805</v>
      </c>
      <c r="B220" s="5" t="s">
        <v>450</v>
      </c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ht="15">
      <c r="A221" s="5" t="s">
        <v>804</v>
      </c>
      <c r="B221" s="5" t="s">
        <v>450</v>
      </c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ht="15">
      <c r="A222" s="5" t="s">
        <v>803</v>
      </c>
      <c r="B222" s="5" t="s">
        <v>450</v>
      </c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ht="15">
      <c r="A223" s="5" t="s">
        <v>802</v>
      </c>
      <c r="B223" s="5" t="s">
        <v>450</v>
      </c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ht="15">
      <c r="A224" s="17" t="s">
        <v>801</v>
      </c>
      <c r="B224" s="5" t="s">
        <v>450</v>
      </c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ht="15">
      <c r="A225" s="17" t="s">
        <v>800</v>
      </c>
      <c r="B225" s="5" t="s">
        <v>450</v>
      </c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ht="15">
      <c r="A226" s="17" t="s">
        <v>798</v>
      </c>
      <c r="B226" s="5" t="s">
        <v>450</v>
      </c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ht="15">
      <c r="A227" s="17" t="s">
        <v>799</v>
      </c>
      <c r="B227" s="5" t="s">
        <v>450</v>
      </c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ht="15">
      <c r="A228" s="20" t="s">
        <v>723</v>
      </c>
      <c r="B228" s="10" t="s">
        <v>450</v>
      </c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ht="15">
      <c r="A229" s="67" t="s">
        <v>676</v>
      </c>
      <c r="B229" s="12" t="s">
        <v>451</v>
      </c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ht="15">
      <c r="A230" s="73" t="s">
        <v>675</v>
      </c>
      <c r="B230" s="74" t="s">
        <v>452</v>
      </c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ht="15.75">
      <c r="A231" s="86" t="s">
        <v>813</v>
      </c>
      <c r="B231" s="85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ht="15.75">
      <c r="A232" s="86" t="s">
        <v>814</v>
      </c>
      <c r="B232" s="85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ht="15">
      <c r="A233" s="29" t="s">
        <v>657</v>
      </c>
      <c r="B233" s="5" t="s">
        <v>453</v>
      </c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ht="15">
      <c r="A234" s="68" t="s">
        <v>291</v>
      </c>
      <c r="B234" s="68" t="s">
        <v>453</v>
      </c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ht="15">
      <c r="A235" s="16" t="s">
        <v>454</v>
      </c>
      <c r="B235" s="5" t="s">
        <v>455</v>
      </c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ht="15">
      <c r="A236" s="29" t="s">
        <v>724</v>
      </c>
      <c r="B236" s="5" t="s">
        <v>456</v>
      </c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ht="15">
      <c r="A237" s="68" t="s">
        <v>291</v>
      </c>
      <c r="B237" s="68" t="s">
        <v>456</v>
      </c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ht="15">
      <c r="A238" s="15" t="s">
        <v>677</v>
      </c>
      <c r="B238" s="9" t="s">
        <v>457</v>
      </c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ht="15">
      <c r="A239" s="16" t="s">
        <v>725</v>
      </c>
      <c r="B239" s="5" t="s">
        <v>458</v>
      </c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ht="15">
      <c r="A240" s="68" t="s">
        <v>299</v>
      </c>
      <c r="B240" s="68" t="s">
        <v>458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ht="15">
      <c r="A241" s="29" t="s">
        <v>459</v>
      </c>
      <c r="B241" s="5" t="s">
        <v>460</v>
      </c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ht="15">
      <c r="A242" s="17" t="s">
        <v>726</v>
      </c>
      <c r="B242" s="5" t="s">
        <v>461</v>
      </c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ht="15">
      <c r="A243" s="68" t="s">
        <v>300</v>
      </c>
      <c r="B243" s="68" t="s">
        <v>461</v>
      </c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ht="15">
      <c r="A244" s="29" t="s">
        <v>462</v>
      </c>
      <c r="B244" s="5" t="s">
        <v>463</v>
      </c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ht="15">
      <c r="A245" s="30" t="s">
        <v>678</v>
      </c>
      <c r="B245" s="9" t="s">
        <v>464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ht="15">
      <c r="A246" s="5" t="s">
        <v>811</v>
      </c>
      <c r="B246" s="5" t="s">
        <v>465</v>
      </c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ht="15">
      <c r="A247" s="5" t="s">
        <v>812</v>
      </c>
      <c r="B247" s="5" t="s">
        <v>465</v>
      </c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ht="15">
      <c r="A248" s="5" t="s">
        <v>809</v>
      </c>
      <c r="B248" s="5" t="s">
        <v>466</v>
      </c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ht="15">
      <c r="A249" s="5" t="s">
        <v>810</v>
      </c>
      <c r="B249" s="5" t="s">
        <v>466</v>
      </c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ht="15">
      <c r="A250" s="9" t="s">
        <v>679</v>
      </c>
      <c r="B250" s="9" t="s">
        <v>467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ht="15">
      <c r="A251" s="30" t="s">
        <v>468</v>
      </c>
      <c r="B251" s="9" t="s">
        <v>469</v>
      </c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ht="15">
      <c r="A252" s="30" t="s">
        <v>470</v>
      </c>
      <c r="B252" s="9" t="s">
        <v>471</v>
      </c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ht="15">
      <c r="A253" s="30" t="s">
        <v>472</v>
      </c>
      <c r="B253" s="9" t="s">
        <v>473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ht="15">
      <c r="A254" s="30" t="s">
        <v>474</v>
      </c>
      <c r="B254" s="9" t="s">
        <v>475</v>
      </c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ht="15">
      <c r="A255" s="15" t="s">
        <v>0</v>
      </c>
      <c r="B255" s="9" t="s">
        <v>476</v>
      </c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ht="15">
      <c r="A256" s="20" t="s">
        <v>477</v>
      </c>
      <c r="B256" s="9" t="s">
        <v>476</v>
      </c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ht="15">
      <c r="A257" s="75" t="s">
        <v>680</v>
      </c>
      <c r="B257" s="49" t="s">
        <v>478</v>
      </c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ht="15">
      <c r="A258" s="16" t="s">
        <v>479</v>
      </c>
      <c r="B258" s="5" t="s">
        <v>480</v>
      </c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ht="15">
      <c r="A259" s="17" t="s">
        <v>481</v>
      </c>
      <c r="B259" s="5" t="s">
        <v>482</v>
      </c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ht="15">
      <c r="A260" s="29" t="s">
        <v>483</v>
      </c>
      <c r="B260" s="5" t="s">
        <v>484</v>
      </c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ht="15">
      <c r="A261" s="29" t="s">
        <v>662</v>
      </c>
      <c r="B261" s="5" t="s">
        <v>485</v>
      </c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ht="15">
      <c r="A262" s="68" t="s">
        <v>325</v>
      </c>
      <c r="B262" s="68" t="s">
        <v>485</v>
      </c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ht="15">
      <c r="A263" s="68" t="s">
        <v>326</v>
      </c>
      <c r="B263" s="68" t="s">
        <v>485</v>
      </c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ht="15">
      <c r="A264" s="76" t="s">
        <v>327</v>
      </c>
      <c r="B264" s="76" t="s">
        <v>485</v>
      </c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ht="15">
      <c r="A265" s="77" t="s">
        <v>681</v>
      </c>
      <c r="B265" s="49" t="s">
        <v>486</v>
      </c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ht="15">
      <c r="A266" s="63" t="s">
        <v>487</v>
      </c>
      <c r="B266" s="49" t="s">
        <v>488</v>
      </c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ht="15.75">
      <c r="A267" s="57" t="s">
        <v>682</v>
      </c>
      <c r="B267" s="51" t="s">
        <v>489</v>
      </c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ht="15.75">
      <c r="A268" s="55" t="s">
        <v>727</v>
      </c>
      <c r="B268" s="56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Windows-felhasználó</cp:lastModifiedBy>
  <cp:lastPrinted>2020-07-21T05:10:50Z</cp:lastPrinted>
  <dcterms:created xsi:type="dcterms:W3CDTF">2014-01-03T21:48:14Z</dcterms:created>
  <dcterms:modified xsi:type="dcterms:W3CDTF">2020-07-21T05:10:54Z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