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760" activeTab="1"/>
  </bookViews>
  <sheets>
    <sheet name="Mellékletek" sheetId="4" r:id="rId1"/>
    <sheet name="kiemelt ei" sheetId="1" r:id="rId2"/>
    <sheet name="kiadás működés felhalmozás" sheetId="2" r:id="rId3"/>
    <sheet name="bevétel működés felhalmozás" sheetId="3" r:id="rId4"/>
    <sheet name="Létszám" sheetId="5" r:id="rId5"/>
    <sheet name="Maradványkimutatás" sheetId="6" r:id="rId6"/>
    <sheet name="Mérleg" sheetId="7" r:id="rId7"/>
    <sheet name="Eredménykimutatás" sheetId="8" r:id="rId8"/>
    <sheet name="Vagyonkimutatás" sheetId="9" r:id="rId9"/>
    <sheet name="Tartalék" sheetId="10" r:id="rId10"/>
    <sheet name="Közvetett támogatások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2" l="1"/>
  <c r="D43" i="2"/>
  <c r="C33" i="3" l="1"/>
  <c r="C11" i="1" l="1"/>
  <c r="D11" i="1"/>
  <c r="B27" i="1"/>
  <c r="B11" i="1"/>
  <c r="E71" i="2"/>
  <c r="D13" i="1" s="1"/>
  <c r="D35" i="2"/>
  <c r="E72" i="3"/>
  <c r="D27" i="1" s="1"/>
  <c r="D33" i="3"/>
  <c r="D72" i="3"/>
  <c r="C27" i="1" s="1"/>
  <c r="D47" i="3"/>
  <c r="C24" i="1" s="1"/>
  <c r="E47" i="3"/>
  <c r="D24" i="1" s="1"/>
  <c r="B31" i="5"/>
  <c r="B21" i="5"/>
  <c r="C85" i="7"/>
  <c r="C38" i="8"/>
  <c r="C39" i="8" s="1"/>
  <c r="C40" i="8" s="1"/>
  <c r="D38" i="8"/>
  <c r="C17" i="8"/>
  <c r="D17" i="8"/>
  <c r="C9" i="8"/>
  <c r="D9" i="8"/>
  <c r="B38" i="8"/>
  <c r="B33" i="8"/>
  <c r="B39" i="8" s="1"/>
  <c r="B17" i="8"/>
  <c r="I6" i="9"/>
  <c r="I7" i="9"/>
  <c r="I8" i="9"/>
  <c r="I9" i="9"/>
  <c r="I10" i="9"/>
  <c r="I11" i="9"/>
  <c r="I13" i="9"/>
  <c r="I14" i="9"/>
  <c r="I15" i="9"/>
  <c r="I16" i="9"/>
  <c r="I17" i="9"/>
  <c r="I20" i="9"/>
  <c r="I21" i="9"/>
  <c r="I22" i="9"/>
  <c r="I24" i="9"/>
  <c r="I25" i="9"/>
  <c r="I26" i="9"/>
  <c r="I5" i="9"/>
  <c r="D27" i="9"/>
  <c r="E27" i="9"/>
  <c r="F27" i="9"/>
  <c r="G27" i="9"/>
  <c r="H27" i="9"/>
  <c r="D23" i="9"/>
  <c r="E23" i="9"/>
  <c r="F23" i="9"/>
  <c r="G23" i="9"/>
  <c r="H23" i="9"/>
  <c r="D18" i="9"/>
  <c r="E18" i="9"/>
  <c r="F18" i="9"/>
  <c r="G18" i="9"/>
  <c r="H18" i="9"/>
  <c r="D12" i="9"/>
  <c r="E12" i="9"/>
  <c r="F12" i="9"/>
  <c r="G12" i="9"/>
  <c r="H12" i="9"/>
  <c r="C27" i="9"/>
  <c r="I27" i="9" s="1"/>
  <c r="C23" i="9"/>
  <c r="C18" i="9"/>
  <c r="C12" i="9"/>
  <c r="G19" i="9" l="1"/>
  <c r="C19" i="9"/>
  <c r="C28" i="9"/>
  <c r="F19" i="9"/>
  <c r="H28" i="9"/>
  <c r="F28" i="9"/>
  <c r="D28" i="9"/>
  <c r="G28" i="9"/>
  <c r="I18" i="9"/>
  <c r="H19" i="9"/>
  <c r="H29" i="9" s="1"/>
  <c r="E28" i="9"/>
  <c r="I23" i="9"/>
  <c r="D19" i="9"/>
  <c r="I12" i="9"/>
  <c r="E19" i="9"/>
  <c r="E29" i="9" s="1"/>
  <c r="H11" i="10"/>
  <c r="G11" i="10"/>
  <c r="F11" i="10"/>
  <c r="G29" i="9" l="1"/>
  <c r="D29" i="9"/>
  <c r="I28" i="9"/>
  <c r="F29" i="9"/>
  <c r="C29" i="9"/>
  <c r="I19" i="9"/>
  <c r="D33" i="8"/>
  <c r="D39" i="8" s="1"/>
  <c r="D26" i="8"/>
  <c r="B26" i="8"/>
  <c r="D22" i="8"/>
  <c r="B22" i="8"/>
  <c r="B9" i="8"/>
  <c r="E30" i="7"/>
  <c r="C30" i="7"/>
  <c r="C10" i="7"/>
  <c r="E185" i="7"/>
  <c r="C185" i="7"/>
  <c r="E179" i="7"/>
  <c r="C179" i="7"/>
  <c r="E170" i="7"/>
  <c r="C170" i="7"/>
  <c r="E150" i="7"/>
  <c r="C150" i="7"/>
  <c r="E130" i="7"/>
  <c r="C130" i="7"/>
  <c r="E115" i="7"/>
  <c r="C115" i="7"/>
  <c r="E101" i="7"/>
  <c r="C101" i="7"/>
  <c r="E85" i="7"/>
  <c r="E52" i="7"/>
  <c r="C52" i="7"/>
  <c r="E37" i="7"/>
  <c r="E46" i="7" s="1"/>
  <c r="C37" i="7"/>
  <c r="C46" i="7" s="1"/>
  <c r="E27" i="7"/>
  <c r="C27" i="7"/>
  <c r="E16" i="7"/>
  <c r="C16" i="7"/>
  <c r="B14" i="6"/>
  <c r="B11" i="6"/>
  <c r="B27" i="5"/>
  <c r="B32" i="5" s="1"/>
  <c r="E90" i="3"/>
  <c r="E96" i="3" s="1"/>
  <c r="E103" i="3" s="1"/>
  <c r="D29" i="1" s="1"/>
  <c r="D90" i="3"/>
  <c r="D96" i="3" s="1"/>
  <c r="D103" i="3" s="1"/>
  <c r="C29" i="1" s="1"/>
  <c r="C90" i="3"/>
  <c r="C96" i="3" s="1"/>
  <c r="C103" i="3" s="1"/>
  <c r="B29" i="1" s="1"/>
  <c r="E53" i="3"/>
  <c r="D26" i="1" s="1"/>
  <c r="D53" i="3"/>
  <c r="C26" i="1" s="1"/>
  <c r="C53" i="3"/>
  <c r="B26" i="1" s="1"/>
  <c r="E66" i="3"/>
  <c r="D25" i="1" s="1"/>
  <c r="D66" i="3"/>
  <c r="C25" i="1" s="1"/>
  <c r="C66" i="3"/>
  <c r="B25" i="1" s="1"/>
  <c r="C47" i="3"/>
  <c r="B24" i="1" s="1"/>
  <c r="E33" i="3"/>
  <c r="E35" i="3" s="1"/>
  <c r="D23" i="1" s="1"/>
  <c r="D35" i="3"/>
  <c r="C23" i="1" s="1"/>
  <c r="C35" i="3"/>
  <c r="B23" i="1" s="1"/>
  <c r="E60" i="3"/>
  <c r="D60" i="3"/>
  <c r="C60" i="3"/>
  <c r="E15" i="3"/>
  <c r="E21" i="3" s="1"/>
  <c r="D21" i="1" s="1"/>
  <c r="D15" i="3"/>
  <c r="D21" i="3" s="1"/>
  <c r="C21" i="1" s="1"/>
  <c r="C15" i="3"/>
  <c r="C21" i="3" s="1"/>
  <c r="B21" i="1" s="1"/>
  <c r="I29" i="9" l="1"/>
  <c r="C73" i="3"/>
  <c r="B22" i="1"/>
  <c r="B28" i="1" s="1"/>
  <c r="B30" i="1" s="1"/>
  <c r="E73" i="3"/>
  <c r="D22" i="1"/>
  <c r="D28" i="1" s="1"/>
  <c r="D30" i="1" s="1"/>
  <c r="D73" i="3"/>
  <c r="C22" i="1"/>
  <c r="C28" i="1" s="1"/>
  <c r="C30" i="1" s="1"/>
  <c r="D74" i="3"/>
  <c r="D104" i="3" s="1"/>
  <c r="C74" i="3"/>
  <c r="C104" i="3" s="1"/>
  <c r="C54" i="3"/>
  <c r="E74" i="3"/>
  <c r="E104" i="3" s="1"/>
  <c r="E54" i="3"/>
  <c r="E180" i="7"/>
  <c r="E186" i="7" s="1"/>
  <c r="D54" i="3"/>
  <c r="D29" i="8"/>
  <c r="D40" i="8" s="1"/>
  <c r="B29" i="8"/>
  <c r="B40" i="8" s="1"/>
  <c r="C180" i="7"/>
  <c r="C186" i="7" s="1"/>
  <c r="C116" i="7"/>
  <c r="E116" i="7"/>
  <c r="C31" i="7"/>
  <c r="E31" i="7"/>
  <c r="B15" i="6"/>
  <c r="B25" i="6" s="1"/>
  <c r="E115" i="2"/>
  <c r="E127" i="2" s="1"/>
  <c r="E134" i="2" s="1"/>
  <c r="D19" i="1" s="1"/>
  <c r="D115" i="2"/>
  <c r="D127" i="2" s="1"/>
  <c r="D134" i="2" s="1"/>
  <c r="C19" i="1" s="1"/>
  <c r="C115" i="2"/>
  <c r="C127" i="2" s="1"/>
  <c r="C134" i="2" s="1"/>
  <c r="B19" i="1" s="1"/>
  <c r="C109" i="2"/>
  <c r="B17" i="1" s="1"/>
  <c r="E99" i="2"/>
  <c r="D16" i="1" s="1"/>
  <c r="D99" i="2"/>
  <c r="C16" i="1" s="1"/>
  <c r="C99" i="2"/>
  <c r="B16" i="1" s="1"/>
  <c r="E94" i="2"/>
  <c r="D94" i="2"/>
  <c r="C94" i="2"/>
  <c r="B15" i="1" s="1"/>
  <c r="E85" i="2"/>
  <c r="D14" i="1" s="1"/>
  <c r="D85" i="2"/>
  <c r="C14" i="1" s="1"/>
  <c r="C85" i="2"/>
  <c r="B14" i="1" s="1"/>
  <c r="D71" i="2"/>
  <c r="C13" i="1" s="1"/>
  <c r="C71" i="2"/>
  <c r="B13" i="1" s="1"/>
  <c r="D15" i="1" l="1"/>
  <c r="E110" i="2"/>
  <c r="C15" i="1"/>
  <c r="D110" i="2"/>
  <c r="C110" i="2"/>
  <c r="E122" i="7"/>
  <c r="C122" i="7"/>
  <c r="B23" i="6"/>
  <c r="E52" i="2"/>
  <c r="D52" i="2"/>
  <c r="C52" i="2"/>
  <c r="E46" i="2"/>
  <c r="D46" i="2"/>
  <c r="C46" i="2"/>
  <c r="E43" i="2"/>
  <c r="E35" i="2"/>
  <c r="C35" i="2"/>
  <c r="E32" i="2"/>
  <c r="D32" i="2"/>
  <c r="C32" i="2"/>
  <c r="E26" i="2"/>
  <c r="D26" i="2"/>
  <c r="C26" i="2"/>
  <c r="E22" i="2"/>
  <c r="D22" i="2"/>
  <c r="C22" i="2"/>
  <c r="E53" i="2" l="1"/>
  <c r="E27" i="2"/>
  <c r="C53" i="2"/>
  <c r="C27" i="2"/>
  <c r="B10" i="1" s="1"/>
  <c r="D27" i="2"/>
  <c r="D53" i="2"/>
  <c r="D10" i="1" l="1"/>
  <c r="E111" i="2"/>
  <c r="C10" i="1"/>
  <c r="D111" i="2"/>
  <c r="E86" i="2"/>
  <c r="D12" i="1"/>
  <c r="D18" i="1" s="1"/>
  <c r="D20" i="1" s="1"/>
  <c r="D86" i="2"/>
  <c r="C12" i="1"/>
  <c r="C18" i="1" s="1"/>
  <c r="C86" i="2"/>
  <c r="B12" i="1"/>
  <c r="B18" i="1" s="1"/>
  <c r="B20" i="1" s="1"/>
  <c r="E135" i="2"/>
  <c r="C111" i="2"/>
  <c r="C135" i="2" s="1"/>
  <c r="D135" i="2"/>
  <c r="C20" i="1" l="1"/>
</calcChain>
</file>

<file path=xl/sharedStrings.xml><?xml version="1.0" encoding="utf-8"?>
<sst xmlns="http://schemas.openxmlformats.org/spreadsheetml/2006/main" count="1094" uniqueCount="989">
  <si>
    <t>Az egységes rovatrend szerint a kiemelt kiadási és bevételi jogcímek</t>
  </si>
  <si>
    <t>Megnevezés</t>
  </si>
  <si>
    <t>Teljesítés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</si>
  <si>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</si>
  <si>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</si>
  <si>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</si>
  <si>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</si>
  <si>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</si>
  <si>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</si>
  <si>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</si>
  <si>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</si>
  <si>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</si>
  <si>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</si>
  <si>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</si>
  <si>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</si>
  <si>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</si>
  <si>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</si>
  <si>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</si>
  <si>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</si>
  <si>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</si>
  <si>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</si>
  <si>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</si>
  <si>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</si>
  <si>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</si>
  <si>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Eszteregnye Község Önkormányzata</t>
  </si>
  <si>
    <t>Kiadások (E Ft)</t>
  </si>
  <si>
    <t>ÖNKORMÁNYZATI ELŐIRÁNYZATOK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</si>
  <si>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</si>
  <si>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</si>
  <si>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</si>
  <si>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</si>
  <si>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</si>
  <si>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</si>
  <si>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</si>
  <si>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</si>
  <si>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</si>
  <si>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</si>
  <si>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</si>
  <si>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</si>
  <si>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</si>
  <si>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</si>
  <si>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</si>
  <si>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</si>
  <si>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</si>
  <si>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</si>
  <si>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</si>
  <si>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</si>
  <si>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</si>
  <si>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</si>
  <si>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</si>
  <si>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</si>
  <si>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</si>
  <si>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</si>
  <si>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</si>
  <si>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</si>
  <si>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</si>
  <si>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</si>
  <si>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</si>
  <si>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</si>
  <si>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</si>
  <si>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</si>
  <si>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</si>
  <si>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</si>
  <si>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</si>
  <si>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</si>
  <si>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</si>
  <si>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</si>
  <si>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</si>
  <si>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</si>
  <si>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</si>
  <si>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</si>
  <si>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</si>
  <si>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</si>
  <si>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</si>
  <si>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</si>
  <si>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</si>
  <si>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</si>
  <si>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</si>
  <si>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</si>
  <si>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</si>
  <si>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</si>
  <si>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</si>
  <si>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</si>
  <si>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</si>
  <si>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</si>
  <si>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</si>
  <si>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</si>
  <si>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</si>
  <si>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</si>
  <si>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</si>
  <si>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</si>
  <si>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</si>
  <si>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</si>
  <si>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</si>
  <si>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</si>
  <si>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</si>
  <si>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</si>
  <si>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</si>
  <si>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</si>
  <si>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</si>
  <si>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</si>
  <si>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</si>
  <si>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</si>
  <si>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</si>
  <si>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</si>
  <si>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</si>
  <si>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</si>
  <si>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</si>
  <si>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</si>
  <si>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</si>
  <si>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</si>
  <si>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</si>
  <si>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</si>
  <si>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</si>
  <si>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</si>
  <si>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</si>
  <si>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</si>
  <si>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</si>
  <si>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</si>
  <si>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</si>
  <si>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</si>
  <si>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</si>
  <si>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</si>
  <si>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</si>
  <si>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</si>
  <si>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</si>
  <si>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</si>
  <si>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</si>
  <si>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</si>
  <si>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</si>
  <si>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</si>
  <si>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</si>
  <si>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</si>
  <si>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</si>
  <si>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</si>
  <si>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</si>
  <si>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</si>
  <si>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</si>
  <si>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</si>
  <si>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</si>
  <si>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</si>
  <si>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</si>
  <si>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</si>
  <si>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</si>
  <si>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</si>
  <si>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</si>
  <si>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</si>
  <si>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</si>
  <si>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</si>
  <si>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</si>
  <si>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</si>
  <si>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</si>
  <si>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</si>
  <si>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</si>
  <si>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</si>
  <si>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</si>
  <si>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</si>
  <si>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</si>
  <si>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</si>
  <si>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</si>
  <si>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</si>
  <si>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</si>
  <si>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</si>
  <si>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</si>
  <si>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</si>
  <si>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</si>
  <si>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</si>
  <si>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</si>
  <si>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</si>
  <si>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</si>
  <si>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</si>
  <si>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</si>
  <si>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</si>
  <si>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</si>
  <si>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</si>
  <si>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</si>
  <si>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</si>
  <si>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</si>
  <si>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</si>
  <si>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</si>
  <si>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</si>
  <si>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</si>
  <si>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</si>
  <si>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</si>
  <si>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</si>
  <si>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</si>
  <si>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</si>
  <si>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</si>
  <si>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</si>
  <si>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</si>
  <si>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</si>
  <si>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</si>
  <si>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</si>
  <si>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</si>
  <si>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</si>
  <si>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</si>
  <si>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</si>
  <si>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</si>
  <si>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</si>
  <si>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</si>
  <si>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</si>
  <si>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</si>
  <si>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</si>
  <si>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</si>
  <si>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</si>
  <si>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</si>
  <si>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</si>
  <si>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</si>
  <si>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</si>
  <si>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</si>
  <si>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</si>
  <si>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</si>
  <si>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</si>
  <si>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</si>
  <si>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</si>
  <si>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</si>
  <si>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</si>
  <si>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</si>
  <si>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</si>
  <si>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</si>
  <si>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</si>
  <si>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</si>
  <si>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</si>
  <si>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</si>
  <si>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</si>
  <si>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</si>
  <si>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</si>
  <si>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</si>
  <si>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</si>
  <si>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</si>
  <si>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</si>
  <si>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</si>
  <si>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</si>
  <si>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</si>
  <si>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</si>
  <si>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</si>
  <si>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</si>
  <si>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</si>
  <si>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</si>
  <si>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</si>
  <si>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</si>
  <si>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</si>
  <si>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</si>
  <si>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</si>
  <si>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</si>
  <si>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</si>
  <si>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</si>
  <si>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</si>
  <si>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</si>
  <si>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</si>
  <si>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</si>
  <si>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</si>
  <si>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</si>
  <si>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</si>
  <si>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</si>
  <si>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</si>
  <si>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</si>
  <si>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</si>
  <si>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</si>
  <si>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</si>
  <si>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</si>
  <si>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</si>
  <si>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</si>
  <si>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</si>
  <si>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</si>
  <si>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</si>
  <si>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</si>
  <si>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</si>
  <si>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</si>
  <si>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</si>
  <si>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</si>
  <si>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</si>
  <si>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</si>
  <si>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</si>
  <si>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</si>
  <si>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</si>
  <si>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</si>
  <si>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</si>
  <si>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</si>
  <si>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</si>
  <si>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</si>
  <si>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r>
      <t xml:space="preserve">Egyéb működési célú támogatások bevételei államháztartáson belülről </t>
    </r>
    <r>
      <rPr>
        <sz val="8"/>
        <color indexed="8"/>
        <rFont val="Bookman Old Style"/>
        <family val="1"/>
        <charset val="238"/>
      </rPr>
      <t>(közfogl., segély visszaig.)</t>
    </r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</si>
  <si>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</si>
  <si>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</si>
  <si>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</si>
  <si>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</si>
  <si>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</si>
  <si>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</si>
  <si>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</si>
  <si>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</si>
  <si>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</si>
  <si>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</si>
  <si>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</si>
  <si>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</si>
  <si>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</si>
  <si>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</si>
  <si>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</si>
  <si>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</si>
  <si>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</si>
  <si>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</si>
  <si>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</si>
  <si>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</si>
  <si>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</si>
  <si>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</si>
  <si>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</si>
  <si>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</si>
  <si>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</si>
  <si>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</si>
  <si>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</si>
  <si>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</si>
  <si>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</si>
  <si>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</si>
  <si>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</si>
  <si>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</si>
  <si>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</si>
  <si>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ellenértéke-haszonbérlet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</si>
  <si>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</si>
  <si>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</si>
  <si>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</si>
  <si>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</si>
  <si>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</si>
  <si>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</si>
  <si>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</si>
  <si>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</si>
  <si>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</si>
  <si>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</si>
  <si>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</si>
  <si>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</si>
  <si>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</si>
  <si>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</si>
  <si>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</si>
  <si>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</si>
  <si>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</si>
  <si>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</si>
  <si>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</si>
  <si>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</si>
  <si>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</si>
  <si>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</si>
  <si>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</si>
  <si>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</si>
  <si>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</si>
  <si>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</si>
  <si>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</si>
  <si>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</si>
  <si>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</si>
  <si>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</si>
  <si>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</si>
  <si>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</si>
  <si>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</si>
  <si>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</si>
  <si>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</si>
  <si>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</si>
  <si>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</si>
  <si>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</si>
  <si>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</si>
  <si>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</si>
  <si>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</si>
  <si>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</si>
  <si>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</si>
  <si>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</si>
  <si>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</si>
  <si>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</si>
  <si>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</si>
  <si>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</si>
  <si>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</si>
  <si>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</si>
  <si>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</si>
  <si>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</si>
  <si>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</si>
  <si>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</si>
  <si>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</si>
  <si>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</si>
  <si>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</si>
  <si>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</si>
  <si>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</si>
  <si>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</si>
  <si>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</si>
  <si>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</si>
  <si>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</si>
  <si>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</si>
  <si>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</si>
  <si>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</si>
  <si>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</si>
  <si>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</si>
  <si>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</si>
  <si>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</si>
  <si>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</si>
  <si>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</si>
  <si>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</si>
  <si>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</si>
  <si>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</si>
  <si>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</si>
  <si>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</si>
  <si>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</si>
  <si>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</si>
  <si>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</si>
  <si>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</si>
  <si>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</si>
  <si>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</si>
  <si>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</si>
  <si>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</si>
  <si>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</si>
  <si>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</si>
  <si>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</si>
  <si>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</si>
  <si>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</si>
  <si>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</si>
  <si>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</si>
  <si>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</si>
  <si>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</si>
  <si>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</si>
  <si>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</si>
  <si>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</si>
  <si>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</si>
  <si>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</si>
  <si>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</si>
  <si>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</si>
  <si>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</si>
  <si>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</si>
  <si>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</si>
  <si>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</si>
  <si>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</si>
  <si>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</si>
  <si>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</si>
  <si>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</si>
  <si>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</si>
  <si>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</si>
  <si>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</si>
  <si>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</si>
  <si>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</si>
  <si>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</si>
  <si>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</si>
  <si>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</si>
  <si>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Mellékletek</t>
  </si>
  <si>
    <t>Kiemelt előirányzatok</t>
  </si>
  <si>
    <t>Kiadások működési és felhalmozási bontásban</t>
  </si>
  <si>
    <t>Bevételek működési és felhalmozási bontásban</t>
  </si>
  <si>
    <t>Létszám</t>
  </si>
  <si>
    <t>Maradványkimutatás</t>
  </si>
  <si>
    <t>Mérleg</t>
  </si>
  <si>
    <t>Eredménykimutatás</t>
  </si>
  <si>
    <t>Vagyonkimutatás</t>
  </si>
  <si>
    <t>Tartalék</t>
  </si>
  <si>
    <t>Közvetett támogatások</t>
  </si>
  <si>
    <t>Felhalmozási célú támogatások az Európai Uniónak</t>
  </si>
  <si>
    <t>K89</t>
  </si>
  <si>
    <t xml:space="preserve">Működési célú költségvetési támogatások és kiegészítő támogatások </t>
  </si>
  <si>
    <t xml:space="preserve">Elszámolásból származó bevételek 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</si>
  <si>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</si>
  <si>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</si>
  <si>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</si>
  <si>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</si>
  <si>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</si>
  <si>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</si>
  <si>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</si>
  <si>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</si>
  <si>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Foglalkoztatottak létszáma (fő)</t>
  </si>
  <si>
    <t>MEGNEVEZÉS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</si>
  <si>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</si>
  <si>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</si>
  <si>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</si>
  <si>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</si>
  <si>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</si>
  <si>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</si>
  <si>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</si>
  <si>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</si>
  <si>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</si>
  <si>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</si>
  <si>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</si>
  <si>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</si>
  <si>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</si>
  <si>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</si>
  <si>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</si>
  <si>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fizikai alkalmazott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</si>
  <si>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</si>
  <si>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</si>
  <si>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</si>
  <si>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</si>
  <si>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</si>
  <si>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</si>
  <si>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</si>
  <si>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</si>
  <si>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</si>
  <si>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</si>
  <si>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</si>
  <si>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</si>
  <si>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</si>
  <si>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Eszteregnye Község Önkormányzat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</si>
  <si>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</si>
  <si>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</si>
  <si>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</si>
  <si>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</si>
  <si>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</si>
  <si>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</si>
  <si>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</si>
  <si>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</si>
  <si>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</si>
  <si>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</si>
  <si>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</si>
  <si>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</si>
  <si>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</si>
  <si>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</si>
  <si>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</si>
  <si>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</si>
  <si>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</si>
  <si>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</si>
  <si>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</si>
  <si>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</si>
  <si>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Előző időszak</t>
  </si>
  <si>
    <t>Módosítások</t>
  </si>
  <si>
    <t>Tárgyév</t>
  </si>
  <si>
    <t/>
  </si>
  <si>
    <t>ESZKÖZÖK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</si>
  <si>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</si>
  <si>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</si>
  <si>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</si>
  <si>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</si>
  <si>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</si>
  <si>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</si>
  <si>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</si>
  <si>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</si>
  <si>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</si>
  <si>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</si>
  <si>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</si>
  <si>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</si>
  <si>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</si>
  <si>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</si>
  <si>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</si>
  <si>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</si>
  <si>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</si>
  <si>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</si>
  <si>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</si>
  <si>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</si>
  <si>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</si>
  <si>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</si>
  <si>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</si>
  <si>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</si>
  <si>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nem pénzügyi vállalkozásban</t>
  </si>
  <si>
    <t>14</t>
  </si>
  <si>
    <t>A/III/1c        - ebből: tartós részesedések pénzügyi vállalkozásban</t>
  </si>
  <si>
    <t>15</t>
  </si>
  <si>
    <t>A/III/1d        - ebből: tartós részesedések társulásban</t>
  </si>
  <si>
    <t>16</t>
  </si>
  <si>
    <t>A/III/1e        - ebből: egyéb tartós részesedések</t>
  </si>
  <si>
    <t>17</t>
  </si>
  <si>
    <t>A/III/2        Tartós hitelviszonyt megtestesítő értékpapírok (14&gt;=15+16)</t>
  </si>
  <si>
    <t>18</t>
  </si>
  <si>
    <t>A/III/2a        - ebből: államkötvények</t>
  </si>
  <si>
    <t>19</t>
  </si>
  <si>
    <t>A/III/2b        - ebből: helyi önkormányzatok kötvényei</t>
  </si>
  <si>
    <t>20</t>
  </si>
  <si>
    <t>A/III/3        Befektetett pénzügyi eszközök értékhelyesbítése</t>
  </si>
  <si>
    <t>21</t>
  </si>
  <si>
    <t>A/III        Befektetett pénzügyi eszközök (=A/III/1+A/III/2+A/III/3) (18=11+14+17)</t>
  </si>
  <si>
    <t>22</t>
  </si>
  <si>
    <t>A/IV/1        Koncesszióba, vagyonkezelésbe adott eszközök</t>
  </si>
  <si>
    <t>23</t>
  </si>
  <si>
    <t>A/IV/2        Koncesszióba, vagyonkezelésbe adott eszközök értékhelyesbítése</t>
  </si>
  <si>
    <t>24</t>
  </si>
  <si>
    <t>A/IV        Koncesszióba, vagyonkezelésbe adott eszközök (=A/IV/1+A/IV/2) (21=19+20)</t>
  </si>
  <si>
    <t>25</t>
  </si>
  <si>
    <t>A)        NEMZETI VAGYONBA TARTOZÓ BEFEKTETETT ESZKÖZÖK (=A/I+A/II+A/III+A/IV) (22=04+10+18+21)</t>
  </si>
  <si>
    <t>26</t>
  </si>
  <si>
    <t>B/I/1        Vásárolt készletek</t>
  </si>
  <si>
    <t>27</t>
  </si>
  <si>
    <t>B/I/2        Átsorolt, követelés fejében átvett készletek</t>
  </si>
  <si>
    <t>28</t>
  </si>
  <si>
    <t>B/I/3        Egyéb készletek</t>
  </si>
  <si>
    <t>29</t>
  </si>
  <si>
    <t>B/I/4        Befejezetlen termelés, félkész termékek, késztermékek</t>
  </si>
  <si>
    <t>30</t>
  </si>
  <si>
    <t>B/I/5        Növendék-, hízó és egyéb állatok</t>
  </si>
  <si>
    <t>31</t>
  </si>
  <si>
    <t>B/I        Készletek (=B/I/1+…+B/I/5) (28=23+...+27)</t>
  </si>
  <si>
    <t>32</t>
  </si>
  <si>
    <t>B/II/1        Nem tartós részesedések</t>
  </si>
  <si>
    <t>33</t>
  </si>
  <si>
    <t>B/II/2        Forgatási célú hitelviszonyt megtestesítő értékpapírok (30&gt;=31+...+35)</t>
  </si>
  <si>
    <t>34</t>
  </si>
  <si>
    <t>B/II/2a        - ebből: kárpótlási jegyek</t>
  </si>
  <si>
    <t>35</t>
  </si>
  <si>
    <t>B/II/2b        - ebből: kincstárjegyek</t>
  </si>
  <si>
    <t>36</t>
  </si>
  <si>
    <t>B/II/2c        - ebből: államkötvények</t>
  </si>
  <si>
    <t>37</t>
  </si>
  <si>
    <t>B/II/2d        - ebből: helyi önkormányzatok kötvényei</t>
  </si>
  <si>
    <t>38</t>
  </si>
  <si>
    <t>B/II/2e        - ebből: befektetési jegyek</t>
  </si>
  <si>
    <t>39</t>
  </si>
  <si>
    <t>B/II        Értékpapírok (=B/II/1+B/II/2) (36=29+30)</t>
  </si>
  <si>
    <t>40</t>
  </si>
  <si>
    <t>B)        NEMZETI VAGYONBA TARTOZÓ FORGÓESZKÖZÖK (= B/I+B/II) (37=28+36)</t>
  </si>
  <si>
    <t>41</t>
  </si>
  <si>
    <t>C/I        Hosszú lejáratú betétek</t>
  </si>
  <si>
    <t>42</t>
  </si>
  <si>
    <t>C/II        Pénztárak, csekkek, betétkönyvek</t>
  </si>
  <si>
    <t>43</t>
  </si>
  <si>
    <t>C/III        Forintszámlák</t>
  </si>
  <si>
    <t>44</t>
  </si>
  <si>
    <t>C/IV        Devizaszámlák</t>
  </si>
  <si>
    <t>45</t>
  </si>
  <si>
    <t>C/V        Idegen pénzeszközök</t>
  </si>
  <si>
    <t>46</t>
  </si>
  <si>
    <t>C)        PÉNZESZKÖZÖK (=C/I+…+C/V) (43=38+...+42)</t>
  </si>
  <si>
    <t>47</t>
  </si>
  <si>
    <t>D/I/1        Költségvetési évben esedékes követelések működési célú támogatások bevételeire államháztartáson belülről (44&gt;=45)</t>
  </si>
  <si>
    <t>48</t>
  </si>
  <si>
    <t>D/I/1a        - ebből: költségvetési évben esedékes követelések működési célú visszatérítendő támogatások, kölcsönök visszatérülésére államháztartáson belülről</t>
  </si>
  <si>
    <t>49</t>
  </si>
  <si>
    <t>D/I/2        Költségvetési évben esedékes követelések felhalmozási célú támogatások bevételeire államháztartáson belülről (46&gt;=47)</t>
  </si>
  <si>
    <t>50</t>
  </si>
  <si>
    <t>D/I/2a        - ebből: költségvetési évben esedékes követelések felhalmozási célú visszatérítendő támogatások, kölcsönök visszatérülésére államháztartáson belülről</t>
  </si>
  <si>
    <t>51</t>
  </si>
  <si>
    <t>D/I/3        Költségvetési évben esedékes követelések közhatalmi bevételre</t>
  </si>
  <si>
    <t>52</t>
  </si>
  <si>
    <t>D/I/3a    - ebből:  költségvetési évben esedékes követelések jövedelemadókra</t>
  </si>
  <si>
    <t>53</t>
  </si>
  <si>
    <t>D/I/3b    - ebből: költségvetési évben esedékes követelések szociális hozzájárulási adóra és járulékokra</t>
  </si>
  <si>
    <t>54</t>
  </si>
  <si>
    <t>D/I/3c    - ebből: költségvetési évben esedékes követelések bérhez és foglalkoztatáshoz kapcsolódó adókra</t>
  </si>
  <si>
    <t>55</t>
  </si>
  <si>
    <t>D/I/3d   - ebből: költségvetési évben esedékes követelések vagyoni típusú adókra</t>
  </si>
  <si>
    <t>56</t>
  </si>
  <si>
    <t>D/I/3e   - ebből: költségvetési évben esedékes követelések termékek és szolgáltatások adóira</t>
  </si>
  <si>
    <t>57</t>
  </si>
  <si>
    <t>D/I/3f   - ebből: költségvetési évben esedékes követelések egyéb közhatalmi bevételekre</t>
  </si>
  <si>
    <t>58</t>
  </si>
  <si>
    <t>D/I/4        Költségvetési évben esedékes követelések működési bevételre</t>
  </si>
  <si>
    <t>59</t>
  </si>
  <si>
    <t>D/I/4a   - ebből: költségvetési évben esedékes követelések készletértékesítés ellenértékére, szolgáltatások ellenértékére, közvetített szolgáltatások ellenértékére</t>
  </si>
  <si>
    <t>60</t>
  </si>
  <si>
    <t>D/I/4b   - ebből: költségvetési évben esedékes követelések tulajdonosi bevételekre</t>
  </si>
  <si>
    <t>61</t>
  </si>
  <si>
    <t>D/I/4c   - ebből: költségvetési évben esedékes követelések ellátási díjakra</t>
  </si>
  <si>
    <t>62</t>
  </si>
  <si>
    <t>D/I/4d   - ebből: költségvetési évben esedékes követelések kiszámlázott általános forgalmi adóra</t>
  </si>
  <si>
    <t>63</t>
  </si>
  <si>
    <t>D/I/5        Költségvetési évben esedékes követelések felhalmozási bevételre</t>
  </si>
  <si>
    <t>64</t>
  </si>
  <si>
    <t>D/I/6        Költségvetési évben esedékes követelések működési célú átvett pénzeszközre (51&gt;=52)</t>
  </si>
  <si>
    <t>65</t>
  </si>
  <si>
    <t>D/I/6a   - ebből: költségvetési évben esedékes követelések működési célú visszatérítendő támogatások, kölcsönök visszatérülése az Európai Uniótól</t>
  </si>
  <si>
    <t>66</t>
  </si>
  <si>
    <t>D/I/6b   - ebből: költségvetési évben esedékes követelések működési célú visszatérítendő támogatások, kölcsönök visszatérülése kormányoktól és más nemzetközi szervezetektől</t>
  </si>
  <si>
    <t>67</t>
  </si>
  <si>
    <t>D/I/6c        - ebből: költségvetési évben esedékes követelések működési célú visszatérítendő támogatások, kölcsönök visszatérülésére államháztartáson kívülről</t>
  </si>
  <si>
    <t>68</t>
  </si>
  <si>
    <t>D/I/7        Költségvetési évben esedékes követelések felhalmozási célú átvett pénzeszközre (53&gt;=54)</t>
  </si>
  <si>
    <t>69</t>
  </si>
  <si>
    <t>D/I/7a   - ebből: költségvetési évben esedékes követelések felhalmozási célú visszatérítendő támogatások, kölcsönök visszatérülése az Európai Uniótól</t>
  </si>
  <si>
    <t>70</t>
  </si>
  <si>
    <t>D/I/7b   - ebből: költségvetési évben esedékes követelések felhalmozási célú visszatérítendő támogatások, kölcsönök visszatérülése kormányoktól és más nemzetközi szervezetektől</t>
  </si>
  <si>
    <t>71</t>
  </si>
  <si>
    <t>D/I/7c        - ebből: költségvetési évben esedékes követelések felhalmozási célú visszatérítendő támogatások, kölcsönök visszatérülésére államháztartáson kívülről</t>
  </si>
  <si>
    <t>72</t>
  </si>
  <si>
    <t>D/I/8        Költségvetési évben esedékes követelések finanszírozási bevételekre (55&gt;=56)</t>
  </si>
  <si>
    <t>73</t>
  </si>
  <si>
    <t>D/I/8a        - ebből: költségvetési évben esedékes követelések államháztartáson belüli megelőlegezések törlesztésére</t>
  </si>
  <si>
    <t>74</t>
  </si>
  <si>
    <t>D/I        Költségvetési évben esedékes követelések (=D/I/1+…+D/I/8) (57=44+46+48+...+51+53+55)</t>
  </si>
  <si>
    <t>75</t>
  </si>
  <si>
    <t>D/II/1        Költségvetési évet követően esedékes követelések működési célú támogatások bevételeire államháztartáson belülről (58&gt;=59)</t>
  </si>
  <si>
    <t>76</t>
  </si>
  <si>
    <t>D/II/1a        - ebből: költségvetési évet követően esedékes követelések működési célú visszatérítendő támogatások, kölcsönök visszatérülésére államháztartáson belülről</t>
  </si>
  <si>
    <t>77</t>
  </si>
  <si>
    <t>D/II/2        Költségvetési évet követően esedékes követelések felhalmozási célú támogatások bevételeire államháztartáson belülről (60&gt;=61)</t>
  </si>
  <si>
    <t>78</t>
  </si>
  <si>
    <t>D/II/2a        - ebből: költségvetési évet követően esedékes követelések felhalmozási célú visszatérítendő támogatások, kölcsönök visszatérülésére államháztartáson belülről</t>
  </si>
  <si>
    <t>79</t>
  </si>
  <si>
    <t>D/II/3        Költségvetési évet követően esedékes követelések közhatalmi bevételre</t>
  </si>
  <si>
    <t>80</t>
  </si>
  <si>
    <t>D/II/4        Költségvetési évet követően esedékes követelések működési bevételre</t>
  </si>
  <si>
    <t>81</t>
  </si>
  <si>
    <t>D/II/5        Költségvetési évet követően esedékes követelések felhalmozási bevételre</t>
  </si>
  <si>
    <t>82</t>
  </si>
  <si>
    <t>D/II/6        Költségvetési évet követően esedékes követelések működési célú átvett pénzeszközre (65&gt;=66)</t>
  </si>
  <si>
    <t>83</t>
  </si>
  <si>
    <t>D/II/6a        - ebből: költségvetési évet követően esedékes követelések működési célú visszatérítendő támogatások, kölcsönök visszatérülésére államháztartáson kívülről</t>
  </si>
  <si>
    <t>84</t>
  </si>
  <si>
    <t>D/II/7        Költségvetési évet követően esedékes követelések felhalmozási célú átvett pénzeszközre (67&gt;=68)</t>
  </si>
  <si>
    <t>85</t>
  </si>
  <si>
    <t>D/II/7a   - ebből: költségvetési évet követően esedékes követelések felhalmozási célú visszatérítendő támogatások, kölcsönök visszatérülése az Európai Uniótól</t>
  </si>
  <si>
    <t>86</t>
  </si>
  <si>
    <t>D/II/7b   - ebből: költségvetési évet követően esedékes követelések felhalmozási célú visszatérítendő támogatások, kölcsönök visszatérülése kormányoktól és más nemzetközi szervezetektől</t>
  </si>
  <si>
    <t>87</t>
  </si>
  <si>
    <t>D/II/7c        - ebből: költségvetési évet követően esedékes követelések felhalmozási célú visszatérítendő támogatások, kölcsönök visszatérülésére államháztartáson kívülről</t>
  </si>
  <si>
    <t>88</t>
  </si>
  <si>
    <t>D/II/8        Költségvetési évet követően esedékes követelések finanszírozási bevételekre (69&gt;=70)</t>
  </si>
  <si>
    <t>89</t>
  </si>
  <si>
    <t>D/II8a        - ebből: költségvetési évet követően esedékes követelések államháztartáson belüli megelőlegezések törlesztésére</t>
  </si>
  <si>
    <t>90</t>
  </si>
  <si>
    <t>D/II        Költségvetési évet követően esedékes követelések (=D/II/1+…+D/II/8) (71=58+60+62+...+65+67+69)</t>
  </si>
  <si>
    <t>91</t>
  </si>
  <si>
    <t>D/III/1        Adott előlegek (72&gt;=73+...+77)</t>
  </si>
  <si>
    <t>92</t>
  </si>
  <si>
    <t>D/III/1a        - ebből: immateriális javakra adott előlegek</t>
  </si>
  <si>
    <t>93</t>
  </si>
  <si>
    <t>D/III/1b        - ebből: beruházásokra adott előlegek</t>
  </si>
  <si>
    <t>94</t>
  </si>
  <si>
    <t>D/III/1c        - ebből: készletekre adott előlegek</t>
  </si>
  <si>
    <t>95</t>
  </si>
  <si>
    <t>D/III/1d        - ebből: igénybe vett szolgáltatásra adott előlegek</t>
  </si>
  <si>
    <t>96</t>
  </si>
  <si>
    <t>D/III/1e        - ebből: foglalkoztatottaknak adott előlegek</t>
  </si>
  <si>
    <t>97</t>
  </si>
  <si>
    <t>D/III/1f         - ebből: túlfizetések, téves és visszajáró kifizetések</t>
  </si>
  <si>
    <t>98</t>
  </si>
  <si>
    <t>D/III/2        Továbbadási célból folyósított támogatások, ellátások elszámolása</t>
  </si>
  <si>
    <t>99</t>
  </si>
  <si>
    <t>D/III/3        Más által beszedett bevételek elszámolása</t>
  </si>
  <si>
    <t>100</t>
  </si>
  <si>
    <t>D/III/4        Forgótőke elszámolása</t>
  </si>
  <si>
    <t>101</t>
  </si>
  <si>
    <t>D/III/5        Vagyonkezelésbe adott eszközökkel kapcsolatos visszapótlási követelés elszámolása</t>
  </si>
  <si>
    <t>102</t>
  </si>
  <si>
    <t>D/III/6        Nem társadalombiztosítás pénzügyi alapjait terhelő kifizetett ellátások megtérítésének elszámolása</t>
  </si>
  <si>
    <t>103</t>
  </si>
  <si>
    <t>D/III/7        Folyósított, megelőlegezett társadalombiztosítási és családtámogatási ellátások elszámolása</t>
  </si>
  <si>
    <t>104</t>
  </si>
  <si>
    <t>D/III        Követelés jellegű sajátos elszámolások (=D/III/1+…+D/III/7) (84=72+78+...+83)</t>
  </si>
  <si>
    <t>105</t>
  </si>
  <si>
    <t>D)        KÖVETELÉSEK (=D/I+D/II+D/III) (85=57+71+84)</t>
  </si>
  <si>
    <t>106</t>
  </si>
  <si>
    <t>E)        EGYÉB SAJÁTOS ESZKÖZOLDALI ELSZÁMOLÁSOK</t>
  </si>
  <si>
    <t>107</t>
  </si>
  <si>
    <t>F/1        Eredményszemléletű bevételek aktív időbeli elhatárolása</t>
  </si>
  <si>
    <t>108</t>
  </si>
  <si>
    <t>F/2        Költségek, ráfordítások aktív időbeli elhatárolása</t>
  </si>
  <si>
    <t>109</t>
  </si>
  <si>
    <t>F/3        Halasztott ráfordítások</t>
  </si>
  <si>
    <t>110</t>
  </si>
  <si>
    <t>F)        AKTÍV IDŐBELI ELHATÁROLÁSOK (=F/1+F/2+F/3) (90=87+...+89)</t>
  </si>
  <si>
    <t>111</t>
  </si>
  <si>
    <t>ESZKÖZÖK ÖSSZESEN (=A+B+C+D+E+F) (91=22+37+43+85+86+90)</t>
  </si>
  <si>
    <t>112</t>
  </si>
  <si>
    <t>FORRÁSOK</t>
  </si>
  <si>
    <t>113</t>
  </si>
  <si>
    <t>G/I        Nemzeti vagyon induláskori értéke</t>
  </si>
  <si>
    <t>114</t>
  </si>
  <si>
    <t>G/II        Nemzeti vagyon változásai</t>
  </si>
  <si>
    <t>115</t>
  </si>
  <si>
    <t>G/III        Egyéb eszközök induláskori értéke és változásai</t>
  </si>
  <si>
    <t>116</t>
  </si>
  <si>
    <t>G/IV        Felhalmozott eredmény</t>
  </si>
  <si>
    <t>117</t>
  </si>
  <si>
    <t>G/V        Eszközök értékhelyesbítésének forrása</t>
  </si>
  <si>
    <t>118</t>
  </si>
  <si>
    <t>G/VI        Mérleg szerinti eredmény</t>
  </si>
  <si>
    <t>119</t>
  </si>
  <si>
    <t>G)        SAJÁT TŐKE (=G/I+…+G/VI) (98=92+...+97)</t>
  </si>
  <si>
    <t>120</t>
  </si>
  <si>
    <t>H/I/1        Költségvetési évben esedékes kötelezettségek személyi juttatásokra</t>
  </si>
  <si>
    <t>121</t>
  </si>
  <si>
    <t>H/I/2        Költségvetési évben esedékes kötelezettségek munkaadókat terhelő járulékokra és szociális hozzájárulási adóra</t>
  </si>
  <si>
    <t>122</t>
  </si>
  <si>
    <t>H/I/3        Költségvetési évben esedékes kötelezettségek dologi kiadásokra</t>
  </si>
  <si>
    <t>123</t>
  </si>
  <si>
    <t>H/I/4        Költségvetési évben esedékes kötelezettségek ellátottak pénzbeli juttatásaira</t>
  </si>
  <si>
    <t>124</t>
  </si>
  <si>
    <t>H/I/5        Költségvetési évben esedékes kötelezettségek egyéb működési célú kiadásokra (103&gt;=104)</t>
  </si>
  <si>
    <t>125</t>
  </si>
  <si>
    <t>H/I/5a        - ebből: költségvetési évben esedékes kötelezettségek működési célú visszatérítendő támogatások, kölcsönök törlesztésére államháztartáson belülre</t>
  </si>
  <si>
    <t>126</t>
  </si>
  <si>
    <t>H/I/6        Költségvetési évben esedékes kötelezettségek beruházásokra</t>
  </si>
  <si>
    <t>127</t>
  </si>
  <si>
    <t>H/I/7        Költségvetési évben esedékes kötelezettségek felújításokra</t>
  </si>
  <si>
    <t>128</t>
  </si>
  <si>
    <t>H/I/8        Költségvetési évben esedékes kötelezettségek egyéb felhalmozási célú kiadásokra (107&gt;=108)</t>
  </si>
  <si>
    <t>129</t>
  </si>
  <si>
    <t>H/I/8a        - ebből: költségvetési évben esedékes kötelezettségek felhalmozási célú visszatérítendő támogatások, kölcsönök törlesztésére államháztartáson belülre</t>
  </si>
  <si>
    <t>130</t>
  </si>
  <si>
    <t>H/I/9        Költségvetési évben esedékes kötelezettségek finanszírozási kiadásokra (109&gt;=110+...+117)</t>
  </si>
  <si>
    <t>131</t>
  </si>
  <si>
    <t>H/I/9a        - ebből: költségvetési évben esedékes kötelezettségek államháztartáson belüli megelőlegezések visszafizetésére</t>
  </si>
  <si>
    <t>132</t>
  </si>
  <si>
    <t>H/I/9b        - ebből: költségvetési évben esedékes kötelezettségek hosszú lejáratú hitelek, kölcsönök törlesztésére</t>
  </si>
  <si>
    <t>133</t>
  </si>
  <si>
    <t>H/I/9c        - ebből: költségvetési évben esedékes kötelezettségek likviditási célú hitelek, kölcsönök törlesztésére pénzügyi vállalkozásoknak</t>
  </si>
  <si>
    <t>134</t>
  </si>
  <si>
    <t>H/I/9d        - ebből: költségvetési évben esedékes kötelezettségek rövid lejáratú hitelek, kölcsönök törlesztésére</t>
  </si>
  <si>
    <t>135</t>
  </si>
  <si>
    <t>H/I/9e        - ebből: költségvetési évben esedékes kötelezettségek külföldi hitelek, kölcsönök törlesztésére</t>
  </si>
  <si>
    <t>136</t>
  </si>
  <si>
    <t>H/I/9f        - ebből: költségvetési évben esedékes kötelezettségek forgatási célú belföldi értékpapírok beváltására</t>
  </si>
  <si>
    <t>137</t>
  </si>
  <si>
    <t>H/I/9g        - ebből: költségvetési évben esedékes kötelezettségek befektetési célú belföldi értékpapírok beváltására</t>
  </si>
  <si>
    <t>138</t>
  </si>
  <si>
    <t>H/I/9h        - ebből: költségvetési évben esedékes kötelezettségek külföldi értékpapírok beváltására</t>
  </si>
  <si>
    <t>139</t>
  </si>
  <si>
    <t>H/I        Költségvetési évben esedékes kötelezettségek (=H/I/1+…H/I/9) (118=99+...+103+105+...+107+109)</t>
  </si>
  <si>
    <t>140</t>
  </si>
  <si>
    <t>H/II/1        Költségvetési évet követően esedékes kötelezettségek személyi juttatásokra</t>
  </si>
  <si>
    <t>141</t>
  </si>
  <si>
    <t>H/II/2        Költségvetési évet követően esedékes kötelezettségek munkaadókat terhelő járulékokra és szociális hozzájárulási adóra</t>
  </si>
  <si>
    <t>142</t>
  </si>
  <si>
    <t>H/II/3        Költségvetési évet követően esedékes kötelezettségek dologi kiadásokra</t>
  </si>
  <si>
    <t>143</t>
  </si>
  <si>
    <t>H/II/4        Költségvetési évet követően esedékes kötelezettségek ellátottak pénzbeli juttatásaira</t>
  </si>
  <si>
    <t>144</t>
  </si>
  <si>
    <t>H/II/5        Költségvetési évet követően esedékes kötelezettségek egyéb működési célú kiadásokra (123&gt;=124)</t>
  </si>
  <si>
    <t>145</t>
  </si>
  <si>
    <t>H/II/5a        - ebből: költségvetési évet követően esedékes kötelezettségek működési célú visszatérítendő támogatások, kölcsönök törlesztésére államháztartáson belülre</t>
  </si>
  <si>
    <t>146</t>
  </si>
  <si>
    <t>H/II/6        Költségvetési évet követően esedékes kötelezettségek beruházásokra</t>
  </si>
  <si>
    <t>147</t>
  </si>
  <si>
    <t>H/II/7        Költségvetési évet követően esedékes kötelezettségek felújításokra</t>
  </si>
  <si>
    <t>148</t>
  </si>
  <si>
    <t>H/II/8        Költségvetési évet követően esedékes kötelezettségek egyéb felhalmozási célú kiadásokra (127&gt;=128)</t>
  </si>
  <si>
    <t>149</t>
  </si>
  <si>
    <t>H/II/8a        - ebből: költségvetési évet követően esedékes kötelezettségek felhalmozási célú visszatérítendő támogatások, kölcsönök törlesztésére államháztartáson belülre</t>
  </si>
  <si>
    <t>150</t>
  </si>
  <si>
    <t>H/II/9        Költségvetési évet követően esedékes kötelezettségek finanszírozási kiadásokra (129&gt;=130+...+137)</t>
  </si>
  <si>
    <t>151</t>
  </si>
  <si>
    <t>H/II/9a        - ebből: költségvetési évet követően esedékes kötelezettségek államháztartáson belüli megelőlegezések visszafizetésére</t>
  </si>
  <si>
    <t>152</t>
  </si>
  <si>
    <t>H/II/9b        - ebből: költségvetési évet követően esedékes kötelezettségek hosszú lejáratú hitelek, kölcsönök törlesztésére</t>
  </si>
  <si>
    <t>153</t>
  </si>
  <si>
    <t>H/II/9c        - ebből: költségvetési évet követően esedékes kötelezettségek likviditási célú hitelek, kölcsönök törlesztésére pénzügyi vállalkozásoknak</t>
  </si>
  <si>
    <t>154</t>
  </si>
  <si>
    <t>H/II/9d        - ebből: költségvetési évet követően esedékes kötelezettségek rövid lejáratú hitelek, kölcsönök törlesztésére</t>
  </si>
  <si>
    <t>155</t>
  </si>
  <si>
    <t>H/II/9e        - ebből: költségvetési évet követően esedékes kötelezettségek külföldi hitelek, kölcsönök törlesztésére</t>
  </si>
  <si>
    <t>156</t>
  </si>
  <si>
    <t>H/II/9f        - ebből: költségvetési évet követően esedékes kötelezettségek forgatási célú belföldi értékpapírok beváltására</t>
  </si>
  <si>
    <t>157</t>
  </si>
  <si>
    <t>H/II/9g        - ebből: költségvetési évet követően esedékes kötelezettségek befektetési célú belföldi értékpapírok beváltására</t>
  </si>
  <si>
    <t>158</t>
  </si>
  <si>
    <t>H/II/9h        - ebből: költségvetési évévet követően esedékes kötelezettségek külföldi értékpapírok beváltására</t>
  </si>
  <si>
    <t>159</t>
  </si>
  <si>
    <t>H/II        Költségvetési évet követően esedékes kötelezettségek (=H/II/1+…H/II/9) (138=119+...+123+125+...+127+129)</t>
  </si>
  <si>
    <t>160</t>
  </si>
  <si>
    <t>H/III/1        Kapott előlegek</t>
  </si>
  <si>
    <t>161</t>
  </si>
  <si>
    <t>H/III/2        Továbbadási célból folyósított támogatások, ellátások elszámolása</t>
  </si>
  <si>
    <t>162</t>
  </si>
  <si>
    <t>H/III/3        Más szervezetet megillető bevételek elszámolása</t>
  </si>
  <si>
    <t>163</t>
  </si>
  <si>
    <t>H/III/4        Forgótőke elszámolása (Kincstár)</t>
  </si>
  <si>
    <t>164</t>
  </si>
  <si>
    <t>H/III/5        Vagyonkezelésbe vett eszközökkel kapcsolatos visszapótlási kötelezettség elszámolása</t>
  </si>
  <si>
    <t>165</t>
  </si>
  <si>
    <t>H/III/6        Nem társadalombiztosítás pénzügyi alapjait terhelő kifizetett ellátások megtérítésének elszámolása</t>
  </si>
  <si>
    <t>166</t>
  </si>
  <si>
    <t>H/III/7        Munkáltató által korengedményes nyugdíjhoz megfizetett hozzájárulás elszámolása</t>
  </si>
  <si>
    <t>H/III/8   Letétre, megőrzésre, fedezetkezelésre átvett pénzeszközök, biztosítékok</t>
  </si>
  <si>
    <t>167</t>
  </si>
  <si>
    <t>H/III        Kötelezettség jellegű sajátos elszámolások (=H)/III/1+…+H)/III/7) (146=139+...+145)</t>
  </si>
  <si>
    <t>168</t>
  </si>
  <si>
    <t>H)        KÖTELEZETTSÉGEK (=H/I+H/II+H/III) (=118+138+146)</t>
  </si>
  <si>
    <t>170</t>
  </si>
  <si>
    <t>I)        KINCSTÁRI SZÁMLAVEZETÉSSEL KAPCSOLATOS ELSZÁMOLÁSOK</t>
  </si>
  <si>
    <t>171</t>
  </si>
  <si>
    <t>J/1        Eredményszemléletű bevételek passzív időbeli elhatárolása</t>
  </si>
  <si>
    <t>172</t>
  </si>
  <si>
    <t>J/2        Költségek, ráfordítások passzív időbeli elhatárolása</t>
  </si>
  <si>
    <t>173</t>
  </si>
  <si>
    <t>J/3        Halasztott eredményszemléletű bevételek</t>
  </si>
  <si>
    <t>174</t>
  </si>
  <si>
    <t>J)        PASSZÍV IDŐBELI ELHATÁROLÁSOK (=K/1+K/2+K/3) (153=150+...+152)</t>
  </si>
  <si>
    <t>175</t>
  </si>
  <si>
    <t>FORRÁSOK ÖSSZESEN (=G+H+I+J+K) (=154=98+147+...+149+153)</t>
  </si>
  <si>
    <t>D/I/4e   - ebből: költségvetési évben esedékes követelések általános forgalmi adó visszatérítésére</t>
  </si>
  <si>
    <t>D/I/4f   - ebből: költségvetési évben esedékes követelések kamatbevételekre</t>
  </si>
  <si>
    <t>D/I/4g   - ebből: költségvetési évben esedékes követelések egyéb pénzügyi műveletek bevételeire</t>
  </si>
  <si>
    <t>D/I/4h   - ebből: költségvetési évben esedékes követelések biztosító által fizetett kártérítésre</t>
  </si>
  <si>
    <t>D/I/4i   - ebből: költségvetési évben esedékes követelések egyéb működési bevételekre</t>
  </si>
  <si>
    <t>169</t>
  </si>
  <si>
    <t>176</t>
  </si>
  <si>
    <t>177</t>
  </si>
  <si>
    <t>178</t>
  </si>
  <si>
    <t>179</t>
  </si>
  <si>
    <t>180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</si>
  <si>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</si>
  <si>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</si>
  <si>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</si>
  <si>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</si>
  <si>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</si>
  <si>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</si>
  <si>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</si>
  <si>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</si>
  <si>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</si>
  <si>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</si>
  <si>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</si>
  <si>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</si>
  <si>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</si>
  <si>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</si>
  <si>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</si>
  <si>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</si>
  <si>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</si>
  <si>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</si>
  <si>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</si>
  <si>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</si>
  <si>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</si>
  <si>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</si>
  <si>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</si>
  <si>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</si>
  <si>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18        Pénzügyi műveletek egyéb eredményszemléletű bevételei (&gt;=18a) (26&gt;=27)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</si>
  <si>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</si>
  <si>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</si>
  <si>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</si>
  <si>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</si>
  <si>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</si>
  <si>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</si>
  <si>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</si>
  <si>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</si>
  <si>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</si>
  <si>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</si>
  <si>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</si>
  <si>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</si>
  <si>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</si>
  <si>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</si>
  <si>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</si>
  <si>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</si>
  <si>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</si>
  <si>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</si>
  <si>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</si>
  <si>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</si>
  <si>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</si>
  <si>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</si>
  <si>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</si>
  <si>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</si>
  <si>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</si>
  <si>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</si>
  <si>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</si>
  <si>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</si>
  <si>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</si>
  <si>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</si>
  <si>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</si>
  <si>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</si>
  <si>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</si>
  <si>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</si>
  <si>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</si>
  <si>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</si>
  <si>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</si>
  <si>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</si>
  <si>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</si>
  <si>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Eredeti ei</t>
  </si>
  <si>
    <t>Mód.ei.</t>
  </si>
  <si>
    <t>1. Általános tartalék</t>
  </si>
  <si>
    <t>2. Céltartalék (pályázatokhoz saját erő)</t>
  </si>
  <si>
    <t>TARTALÉKOK ÖSSZESEN:</t>
  </si>
  <si>
    <t>A támogatás kedvezményezettje</t>
  </si>
  <si>
    <t xml:space="preserve"> térítési díj elengedés</t>
  </si>
  <si>
    <t>térítési díj kedvezmény</t>
  </si>
  <si>
    <t>összesen</t>
  </si>
  <si>
    <t>jogcíme</t>
  </si>
  <si>
    <t>mértéke</t>
  </si>
  <si>
    <t>összege</t>
  </si>
  <si>
    <t>(jellege)</t>
  </si>
  <si>
    <t>(%)</t>
  </si>
  <si>
    <t>(eFt)</t>
  </si>
  <si>
    <t>NEMLEGES</t>
  </si>
  <si>
    <t>Összesen:</t>
  </si>
  <si>
    <t>Adófizetési kötelezettség elengedés</t>
  </si>
  <si>
    <t>Adófizetési kötelezettség kedvezmény</t>
  </si>
  <si>
    <t>adatok Ft-ban</t>
  </si>
  <si>
    <t>10. melléklet</t>
  </si>
  <si>
    <t>9. melléklet</t>
  </si>
  <si>
    <t xml:space="preserve">8. melléklet </t>
  </si>
  <si>
    <t>Tenyész állatok</t>
  </si>
  <si>
    <t xml:space="preserve">7. melléklet </t>
  </si>
  <si>
    <t>08        Felhalmozási célú támogatások eredményszemléletű bevételei</t>
  </si>
  <si>
    <t>16        Részesedésekből származó eredményszemléletű bevételek, árfolyamnyereségek</t>
  </si>
  <si>
    <t>17        Egyéb kapott (járó) kamatok és kamatjellegű eredményszemléletű bevételek</t>
  </si>
  <si>
    <t>C)        MÉRLEG SZERINTI EREDMÉNY (=±C±D) (41=±35±40)</t>
  </si>
  <si>
    <t xml:space="preserve">6. melléklet  </t>
  </si>
  <si>
    <t xml:space="preserve">5. melléklet </t>
  </si>
  <si>
    <t xml:space="preserve">4. melléklet </t>
  </si>
  <si>
    <t xml:space="preserve">3. melléklet  </t>
  </si>
  <si>
    <t xml:space="preserve">2. melléklet </t>
  </si>
  <si>
    <t xml:space="preserve">1. melléklet </t>
  </si>
  <si>
    <t>Költségvetési engedélyezett létszámkeret (álláshely) (fő)</t>
  </si>
  <si>
    <t>3. melléklet</t>
  </si>
  <si>
    <t>4. melléklet</t>
  </si>
  <si>
    <t>5. melléklet</t>
  </si>
  <si>
    <t>6. melléklet</t>
  </si>
  <si>
    <t>7. melléklet</t>
  </si>
  <si>
    <t>8. melléklet</t>
  </si>
  <si>
    <t>1. melléklet</t>
  </si>
  <si>
    <t>2. melléklet</t>
  </si>
  <si>
    <t>2019. évi beszámoló</t>
  </si>
  <si>
    <t>2019. évi eredeti előirányzat</t>
  </si>
  <si>
    <t>2019. évi módosított előirányzat</t>
  </si>
  <si>
    <t>Maradványkimutatás 2019. évben</t>
  </si>
  <si>
    <t>Eszteregnye Község Önkormányzata költségvetési szerv mérlege 2019. évben</t>
  </si>
  <si>
    <t>Eszteregnye Község Önkormányzata költségvetési szerv eredménykimutatása 2019. évben (eFt)</t>
  </si>
  <si>
    <t>Kimutatás az immateriális javak, tárgyi eszközök koncesszióba, vagyonkezelésbe adott eszközök állományának alakulásáról 2019. évben</t>
  </si>
  <si>
    <t>Eszteregnye Község Önkormányzata tartalék előirányzata 2019. évben</t>
  </si>
  <si>
    <t>Eszteregnye Község Önkormányzata 2019. évi közvetett támogatásai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</si>
</sst>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5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6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Bookman Old Style"/>
      <family val="1"/>
      <charset val="238"/>
    </font>
    <font>
      <b/>
      <sz val="18"/>
      <name val="Bookman Old Style"/>
      <family val="1"/>
      <charset val="238"/>
    </font>
    <font>
      <sz val="14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4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2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5BE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30" fillId="0" borderId="0"/>
    <xf numFmtId="0" fontId="39" fillId="0" borderId="0"/>
  </cellStyleXfs>
  <cellXfs count="262">
    <xf numFmtId="0" fontId="0" fillId="0" borderId="0" xfId="0"/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3" fontId="8" fillId="4" borderId="1" xfId="0" applyNumberFormat="1" applyFont="1" applyFill="1" applyBorder="1"/>
    <xf numFmtId="3" fontId="12" fillId="0" borderId="1" xfId="0" applyNumberFormat="1" applyFont="1" applyBorder="1"/>
    <xf numFmtId="0" fontId="0" fillId="0" borderId="0" xfId="0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1" xfId="0" applyNumberFormat="1" applyFont="1" applyBorder="1"/>
    <xf numFmtId="3" fontId="20" fillId="8" borderId="1" xfId="0" applyNumberFormat="1" applyFont="1" applyFill="1" applyBorder="1"/>
    <xf numFmtId="3" fontId="20" fillId="8" borderId="3" xfId="0" applyNumberFormat="1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3" fillId="0" borderId="1" xfId="0" applyFont="1" applyBorder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3" fontId="13" fillId="0" borderId="0" xfId="0" applyNumberFormat="1" applyFont="1"/>
    <xf numFmtId="165" fontId="8" fillId="6" borderId="1" xfId="0" applyNumberFormat="1" applyFont="1" applyFill="1" applyBorder="1" applyAlignment="1">
      <alignment vertical="center"/>
    </xf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3" fillId="7" borderId="1" xfId="0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1" fontId="13" fillId="0" borderId="1" xfId="0" applyNumberFormat="1" applyFont="1" applyBorder="1"/>
    <xf numFmtId="3" fontId="20" fillId="0" borderId="1" xfId="0" applyNumberFormat="1" applyFont="1" applyBorder="1"/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3" fontId="8" fillId="8" borderId="1" xfId="0" applyNumberFormat="1" applyFont="1" applyFill="1" applyBorder="1" applyAlignment="1">
      <alignment horizontal="right"/>
    </xf>
    <xf numFmtId="1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3" fontId="8" fillId="8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8" fillId="9" borderId="1" xfId="0" applyNumberFormat="1" applyFont="1" applyFill="1" applyBorder="1"/>
    <xf numFmtId="3" fontId="20" fillId="0" borderId="1" xfId="0" applyNumberFormat="1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22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9" fillId="0" borderId="0" xfId="0" applyFont="1"/>
    <xf numFmtId="0" fontId="26" fillId="0" borderId="0" xfId="0" applyFont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/>
    <xf numFmtId="3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0" fillId="0" borderId="0" xfId="0" applyAlignment="1"/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1" fillId="0" borderId="0" xfId="2" applyFont="1" applyFill="1"/>
    <xf numFmtId="0" fontId="19" fillId="0" borderId="0" xfId="0" applyFont="1" applyFill="1" applyAlignment="1">
      <alignment horizontal="left"/>
    </xf>
    <xf numFmtId="0" fontId="32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top" wrapText="1"/>
    </xf>
    <xf numFmtId="0" fontId="33" fillId="0" borderId="6" xfId="2" applyFont="1" applyFill="1" applyBorder="1" applyAlignment="1">
      <alignment horizontal="center" vertical="top" wrapText="1"/>
    </xf>
    <xf numFmtId="0" fontId="33" fillId="0" borderId="7" xfId="2" applyFont="1" applyFill="1" applyBorder="1" applyAlignment="1">
      <alignment horizontal="left" vertical="top" wrapText="1"/>
    </xf>
    <xf numFmtId="3" fontId="33" fillId="0" borderId="8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left" vertical="top" wrapText="1"/>
    </xf>
    <xf numFmtId="3" fontId="33" fillId="0" borderId="10" xfId="2" applyNumberFormat="1" applyFont="1" applyFill="1" applyBorder="1" applyAlignment="1">
      <alignment horizontal="right" vertical="top" wrapText="1"/>
    </xf>
    <xf numFmtId="0" fontId="6" fillId="0" borderId="9" xfId="2" applyFont="1" applyFill="1" applyBorder="1" applyAlignment="1">
      <alignment horizontal="left" vertical="top" wrapText="1"/>
    </xf>
    <xf numFmtId="3" fontId="6" fillId="0" borderId="10" xfId="2" applyNumberFormat="1" applyFont="1" applyFill="1" applyBorder="1" applyAlignment="1">
      <alignment horizontal="right" vertical="top" wrapText="1"/>
    </xf>
    <xf numFmtId="0" fontId="6" fillId="0" borderId="11" xfId="2" applyFont="1" applyFill="1" applyBorder="1" applyAlignment="1">
      <alignment horizontal="left" vertical="top" wrapText="1"/>
    </xf>
    <xf numFmtId="3" fontId="6" fillId="0" borderId="12" xfId="2" applyNumberFormat="1" applyFont="1" applyFill="1" applyBorder="1" applyAlignment="1">
      <alignment horizontal="right" vertical="top" wrapText="1"/>
    </xf>
    <xf numFmtId="0" fontId="19" fillId="0" borderId="0" xfId="0" applyFont="1" applyFill="1" applyAlignment="1"/>
    <xf numFmtId="0" fontId="34" fillId="0" borderId="0" xfId="2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vertical="center"/>
    </xf>
    <xf numFmtId="0" fontId="35" fillId="0" borderId="7" xfId="2" applyFont="1" applyFill="1" applyBorder="1" applyAlignment="1">
      <alignment horizontal="center" vertical="top" wrapText="1"/>
    </xf>
    <xf numFmtId="0" fontId="35" fillId="0" borderId="13" xfId="2" applyFont="1" applyFill="1" applyBorder="1" applyAlignment="1">
      <alignment horizontal="center" vertical="top" wrapText="1"/>
    </xf>
    <xf numFmtId="0" fontId="35" fillId="0" borderId="8" xfId="2" applyFont="1" applyFill="1" applyBorder="1" applyAlignment="1">
      <alignment horizontal="center" vertical="top" wrapText="1"/>
    </xf>
    <xf numFmtId="0" fontId="17" fillId="0" borderId="9" xfId="2" applyFont="1" applyFill="1" applyBorder="1" applyAlignment="1">
      <alignment horizontal="center" vertical="top" wrapText="1"/>
    </xf>
    <xf numFmtId="0" fontId="17" fillId="0" borderId="1" xfId="2" applyFont="1" applyFill="1" applyBorder="1" applyAlignment="1">
      <alignment horizontal="left" vertical="top" wrapText="1"/>
    </xf>
    <xf numFmtId="0" fontId="35" fillId="0" borderId="1" xfId="2" applyFont="1" applyFill="1" applyBorder="1"/>
    <xf numFmtId="0" fontId="35" fillId="0" borderId="10" xfId="2" applyFont="1" applyFill="1" applyBorder="1"/>
    <xf numFmtId="0" fontId="35" fillId="0" borderId="9" xfId="2" applyFont="1" applyFill="1" applyBorder="1" applyAlignment="1">
      <alignment horizontal="center" vertical="top" wrapText="1"/>
    </xf>
    <xf numFmtId="0" fontId="35" fillId="0" borderId="1" xfId="2" applyFont="1" applyFill="1" applyBorder="1" applyAlignment="1">
      <alignment horizontal="left" vertical="top" wrapText="1"/>
    </xf>
    <xf numFmtId="3" fontId="35" fillId="0" borderId="1" xfId="2" applyNumberFormat="1" applyFont="1" applyFill="1" applyBorder="1" applyAlignment="1">
      <alignment horizontal="right" vertical="top" wrapText="1"/>
    </xf>
    <xf numFmtId="3" fontId="35" fillId="0" borderId="10" xfId="2" applyNumberFormat="1" applyFont="1" applyFill="1" applyBorder="1" applyAlignment="1">
      <alignment horizontal="right" vertical="top" wrapText="1"/>
    </xf>
    <xf numFmtId="3" fontId="17" fillId="0" borderId="1" xfId="2" applyNumberFormat="1" applyFont="1" applyFill="1" applyBorder="1" applyAlignment="1">
      <alignment horizontal="right" vertical="top" wrapText="1"/>
    </xf>
    <xf numFmtId="3" fontId="17" fillId="0" borderId="10" xfId="2" applyNumberFormat="1" applyFont="1" applyFill="1" applyBorder="1" applyAlignment="1">
      <alignment horizontal="right" vertical="top" wrapText="1"/>
    </xf>
    <xf numFmtId="0" fontId="36" fillId="0" borderId="0" xfId="0" applyFont="1" applyAlignment="1"/>
    <xf numFmtId="0" fontId="17" fillId="0" borderId="14" xfId="2" applyFont="1" applyFill="1" applyBorder="1" applyAlignment="1">
      <alignment horizontal="left" vertical="top" wrapText="1"/>
    </xf>
    <xf numFmtId="3" fontId="17" fillId="0" borderId="14" xfId="2" applyNumberFormat="1" applyFont="1" applyFill="1" applyBorder="1" applyAlignment="1">
      <alignment horizontal="right" vertical="top" wrapText="1"/>
    </xf>
    <xf numFmtId="3" fontId="17" fillId="0" borderId="12" xfId="2" applyNumberFormat="1" applyFont="1" applyFill="1" applyBorder="1" applyAlignment="1">
      <alignment horizontal="right" vertical="top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17" fillId="0" borderId="1" xfId="2" applyFont="1" applyFill="1" applyBorder="1" applyAlignment="1">
      <alignment horizontal="left" vertical="top" wrapText="1" indent="2"/>
    </xf>
    <xf numFmtId="0" fontId="37" fillId="0" borderId="0" xfId="2" applyFont="1" applyFill="1" applyAlignment="1">
      <alignment horizontal="center"/>
    </xf>
    <xf numFmtId="0" fontId="38" fillId="0" borderId="0" xfId="2" applyFont="1" applyFill="1" applyAlignment="1"/>
    <xf numFmtId="0" fontId="6" fillId="0" borderId="7" xfId="2" applyFont="1" applyFill="1" applyBorder="1" applyAlignment="1">
      <alignment horizontal="center" vertical="top" wrapText="1"/>
    </xf>
    <xf numFmtId="0" fontId="6" fillId="0" borderId="13" xfId="2" applyFont="1" applyFill="1" applyBorder="1" applyAlignment="1">
      <alignment horizontal="center" vertical="top" wrapText="1"/>
    </xf>
    <xf numFmtId="0" fontId="6" fillId="0" borderId="8" xfId="2" applyFont="1" applyFill="1" applyBorder="1" applyAlignment="1">
      <alignment horizontal="center" vertical="top" wrapText="1"/>
    </xf>
    <xf numFmtId="3" fontId="33" fillId="0" borderId="1" xfId="2" applyNumberFormat="1" applyFont="1" applyFill="1" applyBorder="1" applyAlignment="1">
      <alignment horizontal="right" vertical="top" wrapText="1"/>
    </xf>
    <xf numFmtId="3" fontId="6" fillId="0" borderId="1" xfId="2" applyNumberFormat="1" applyFont="1" applyFill="1" applyBorder="1" applyAlignment="1">
      <alignment horizontal="right" vertical="top" wrapText="1"/>
    </xf>
    <xf numFmtId="3" fontId="6" fillId="0" borderId="14" xfId="2" applyNumberFormat="1" applyFont="1" applyFill="1" applyBorder="1" applyAlignment="1">
      <alignment horizontal="right" vertical="top" wrapText="1"/>
    </xf>
    <xf numFmtId="0" fontId="0" fillId="0" borderId="0" xfId="0" applyFill="1"/>
    <xf numFmtId="0" fontId="6" fillId="0" borderId="15" xfId="2" applyFont="1" applyFill="1" applyBorder="1" applyAlignment="1">
      <alignment horizontal="center" vertical="top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top" wrapText="1"/>
    </xf>
    <xf numFmtId="0" fontId="6" fillId="0" borderId="17" xfId="2" applyFont="1" applyFill="1" applyBorder="1" applyAlignment="1">
      <alignment horizontal="center" vertical="top" wrapText="1"/>
    </xf>
    <xf numFmtId="0" fontId="6" fillId="0" borderId="18" xfId="2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left" vertical="top" wrapText="1"/>
    </xf>
    <xf numFmtId="3" fontId="6" fillId="0" borderId="3" xfId="2" applyNumberFormat="1" applyFont="1" applyFill="1" applyBorder="1" applyAlignment="1">
      <alignment horizontal="right" vertical="top" wrapText="1"/>
    </xf>
    <xf numFmtId="3" fontId="6" fillId="0" borderId="19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center" vertical="top" wrapText="1"/>
    </xf>
    <xf numFmtId="0" fontId="33" fillId="0" borderId="1" xfId="2" applyFont="1" applyFill="1" applyBorder="1" applyAlignment="1">
      <alignment horizontal="left" vertical="top" wrapText="1"/>
    </xf>
    <xf numFmtId="0" fontId="6" fillId="0" borderId="9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center" vertical="top" wrapText="1"/>
    </xf>
    <xf numFmtId="0" fontId="6" fillId="0" borderId="21" xfId="2" applyFont="1" applyFill="1" applyBorder="1" applyAlignment="1">
      <alignment horizontal="left" vertical="top" wrapText="1"/>
    </xf>
    <xf numFmtId="3" fontId="6" fillId="0" borderId="21" xfId="2" applyNumberFormat="1" applyFont="1" applyFill="1" applyBorder="1" applyAlignment="1">
      <alignment horizontal="right" vertical="top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left" vertical="center" wrapText="1"/>
    </xf>
    <xf numFmtId="3" fontId="6" fillId="0" borderId="16" xfId="2" applyNumberFormat="1" applyFont="1" applyFill="1" applyBorder="1" applyAlignment="1">
      <alignment horizontal="right" vertical="center" wrapText="1"/>
    </xf>
    <xf numFmtId="0" fontId="35" fillId="0" borderId="0" xfId="3" applyFont="1"/>
    <xf numFmtId="0" fontId="17" fillId="0" borderId="23" xfId="3" applyFont="1" applyBorder="1" applyAlignment="1"/>
    <xf numFmtId="3" fontId="41" fillId="0" borderId="26" xfId="3" applyNumberFormat="1" applyFont="1" applyBorder="1" applyAlignment="1"/>
    <xf numFmtId="3" fontId="41" fillId="0" borderId="29" xfId="3" applyNumberFormat="1" applyFont="1" applyBorder="1" applyAlignment="1"/>
    <xf numFmtId="3" fontId="42" fillId="0" borderId="23" xfId="3" applyNumberFormat="1" applyFont="1" applyBorder="1" applyAlignment="1"/>
    <xf numFmtId="0" fontId="17" fillId="0" borderId="0" xfId="3" applyFont="1" applyAlignment="1">
      <alignment horizontal="center" vertical="center" wrapText="1"/>
    </xf>
    <xf numFmtId="0" fontId="41" fillId="0" borderId="0" xfId="3" applyFont="1" applyBorder="1" applyAlignment="1">
      <alignment horizontal="right"/>
    </xf>
    <xf numFmtId="0" fontId="35" fillId="0" borderId="34" xfId="3" applyFont="1" applyBorder="1" applyAlignment="1">
      <alignment horizontal="center"/>
    </xf>
    <xf numFmtId="0" fontId="35" fillId="0" borderId="35" xfId="3" applyFont="1" applyBorder="1" applyAlignment="1">
      <alignment horizontal="center"/>
    </xf>
    <xf numFmtId="0" fontId="35" fillId="0" borderId="36" xfId="3" applyFont="1" applyBorder="1" applyAlignment="1">
      <alignment horizontal="center"/>
    </xf>
    <xf numFmtId="0" fontId="35" fillId="0" borderId="37" xfId="3" applyFont="1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0" fontId="17" fillId="0" borderId="22" xfId="3" applyFont="1" applyBorder="1"/>
    <xf numFmtId="0" fontId="17" fillId="0" borderId="40" xfId="3" applyFont="1" applyBorder="1" applyAlignment="1">
      <alignment horizontal="center"/>
    </xf>
    <xf numFmtId="3" fontId="17" fillId="0" borderId="40" xfId="3" applyNumberFormat="1" applyFont="1" applyBorder="1"/>
    <xf numFmtId="0" fontId="17" fillId="0" borderId="40" xfId="3" applyFont="1" applyBorder="1"/>
    <xf numFmtId="3" fontId="17" fillId="0" borderId="23" xfId="3" applyNumberFormat="1" applyFont="1" applyBorder="1"/>
    <xf numFmtId="3" fontId="13" fillId="0" borderId="0" xfId="0" applyNumberFormat="1" applyFont="1" applyAlignment="1">
      <alignment horizontal="left"/>
    </xf>
    <xf numFmtId="3" fontId="13" fillId="0" borderId="0" xfId="0" applyNumberFormat="1" applyFont="1" applyAlignment="1"/>
    <xf numFmtId="3" fontId="33" fillId="0" borderId="19" xfId="2" applyNumberFormat="1" applyFont="1" applyFill="1" applyBorder="1" applyAlignment="1">
      <alignment horizontal="right" vertical="top" wrapText="1"/>
    </xf>
    <xf numFmtId="3" fontId="6" fillId="0" borderId="44" xfId="2" applyNumberFormat="1" applyFont="1" applyFill="1" applyBorder="1" applyAlignment="1">
      <alignment horizontal="right" vertical="center" wrapText="1"/>
    </xf>
    <xf numFmtId="3" fontId="6" fillId="0" borderId="45" xfId="2" applyNumberFormat="1" applyFont="1" applyFill="1" applyBorder="1" applyAlignment="1">
      <alignment horizontal="right" vertical="top" wrapText="1"/>
    </xf>
    <xf numFmtId="3" fontId="6" fillId="0" borderId="5" xfId="2" applyNumberFormat="1" applyFont="1" applyFill="1" applyBorder="1" applyAlignment="1">
      <alignment horizontal="right" vertical="top" wrapText="1"/>
    </xf>
    <xf numFmtId="0" fontId="43" fillId="0" borderId="0" xfId="3" applyFont="1" applyBorder="1" applyAlignment="1">
      <alignment horizontal="right"/>
    </xf>
    <xf numFmtId="0" fontId="44" fillId="0" borderId="0" xfId="3" applyFont="1" applyBorder="1" applyAlignment="1">
      <alignment horizontal="right"/>
    </xf>
    <xf numFmtId="0" fontId="2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0" fontId="35" fillId="0" borderId="27" xfId="3" applyFont="1" applyBorder="1" applyAlignment="1">
      <alignment horizontal="left"/>
    </xf>
    <xf numFmtId="0" fontId="35" fillId="0" borderId="28" xfId="3" applyFont="1" applyBorder="1" applyAlignment="1">
      <alignment horizontal="left"/>
    </xf>
    <xf numFmtId="0" fontId="42" fillId="0" borderId="22" xfId="3" applyFont="1" applyBorder="1" applyAlignment="1">
      <alignment horizontal="left"/>
    </xf>
    <xf numFmtId="0" fontId="39" fillId="0" borderId="0" xfId="3" applyAlignment="1">
      <alignment horizontal="center"/>
    </xf>
    <xf numFmtId="0" fontId="40" fillId="0" borderId="0" xfId="3" applyFont="1" applyBorder="1" applyAlignment="1">
      <alignment horizontal="center" wrapText="1"/>
    </xf>
    <xf numFmtId="0" fontId="17" fillId="0" borderId="0" xfId="3" applyFont="1" applyAlignment="1">
      <alignment horizontal="center" wrapText="1"/>
    </xf>
    <xf numFmtId="0" fontId="17" fillId="0" borderId="22" xfId="3" applyFont="1" applyBorder="1" applyAlignment="1">
      <alignment horizontal="left"/>
    </xf>
    <xf numFmtId="0" fontId="35" fillId="0" borderId="24" xfId="3" applyFont="1" applyBorder="1" applyAlignment="1">
      <alignment horizontal="left"/>
    </xf>
    <xf numFmtId="0" fontId="35" fillId="0" borderId="25" xfId="3" applyFont="1" applyBorder="1" applyAlignment="1">
      <alignment horizontal="left"/>
    </xf>
    <xf numFmtId="0" fontId="17" fillId="0" borderId="39" xfId="3" applyFont="1" applyBorder="1" applyAlignment="1">
      <alignment horizontal="center"/>
    </xf>
    <xf numFmtId="0" fontId="17" fillId="0" borderId="0" xfId="3" applyFont="1" applyBorder="1" applyAlignment="1">
      <alignment horizontal="center" wrapText="1"/>
    </xf>
    <xf numFmtId="0" fontId="35" fillId="0" borderId="30" xfId="3" applyFont="1" applyBorder="1" applyAlignment="1">
      <alignment horizontal="center" vertical="center" wrapText="1"/>
    </xf>
    <xf numFmtId="0" fontId="35" fillId="0" borderId="31" xfId="3" applyFont="1" applyBorder="1" applyAlignment="1">
      <alignment horizontal="center"/>
    </xf>
    <xf numFmtId="0" fontId="35" fillId="0" borderId="32" xfId="3" applyFont="1" applyBorder="1" applyAlignment="1">
      <alignment horizontal="center"/>
    </xf>
    <xf numFmtId="0" fontId="35" fillId="0" borderId="33" xfId="3" applyFont="1" applyBorder="1" applyAlignment="1">
      <alignment horizontal="center"/>
    </xf>
    <xf numFmtId="0" fontId="35" fillId="0" borderId="41" xfId="3" applyFont="1" applyBorder="1" applyAlignment="1">
      <alignment horizontal="center" wrapText="1"/>
    </xf>
    <xf numFmtId="0" fontId="35" fillId="0" borderId="42" xfId="3" applyFont="1" applyBorder="1" applyAlignment="1">
      <alignment horizontal="center" wrapText="1"/>
    </xf>
    <xf numFmtId="0" fontId="35" fillId="0" borderId="43" xfId="3" applyFont="1" applyBorder="1" applyAlignment="1">
      <alignment horizontal="center" wrapText="1"/>
    </xf>
  </cellXfs>
  <cellStyles count="4">
    <cellStyle name="Normál" xfId="0" builtinId="0"/>
    <cellStyle name="Normál 2" xfId="2"/>
    <cellStyle name="Normál 3" xfId="3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9" sqref="B19"/>
    </sheetView>
  </sheetViews>
  <sheetFormatPr defaultRowHeight="15"/>
  <cols>
    <col min="1" max="1" width="22.5703125" customWidth="1"/>
    <col min="2" max="2" width="52.28515625" customWidth="1"/>
  </cols>
  <sheetData>
    <row r="1" spans="1:2">
      <c r="A1" s="77"/>
      <c r="B1" s="77"/>
    </row>
    <row r="2" spans="1:2" ht="20.25">
      <c r="A2" s="228" t="s">
        <v>24</v>
      </c>
      <c r="B2" s="228"/>
    </row>
    <row r="3" spans="1:2" ht="18">
      <c r="A3" s="229" t="s">
        <v>980</v>
      </c>
      <c r="B3" s="229"/>
    </row>
    <row r="4" spans="1:2">
      <c r="A4" s="77"/>
      <c r="B4" s="77"/>
    </row>
    <row r="5" spans="1:2">
      <c r="A5" s="77"/>
      <c r="B5" s="77"/>
    </row>
    <row r="6" spans="1:2" ht="18">
      <c r="A6" s="230" t="s">
        <v>433</v>
      </c>
      <c r="B6" s="230"/>
    </row>
    <row r="7" spans="1:2" ht="20.25">
      <c r="A7" s="122"/>
      <c r="B7" s="78"/>
    </row>
    <row r="8" spans="1:2">
      <c r="A8" s="78" t="s">
        <v>978</v>
      </c>
      <c r="B8" s="78" t="s">
        <v>434</v>
      </c>
    </row>
    <row r="9" spans="1:2">
      <c r="A9" s="78" t="s">
        <v>979</v>
      </c>
      <c r="B9" s="78" t="s">
        <v>435</v>
      </c>
    </row>
    <row r="10" spans="1:2">
      <c r="A10" s="78" t="s">
        <v>972</v>
      </c>
      <c r="B10" s="78" t="s">
        <v>436</v>
      </c>
    </row>
    <row r="11" spans="1:2">
      <c r="A11" s="78" t="s">
        <v>973</v>
      </c>
      <c r="B11" s="78" t="s">
        <v>437</v>
      </c>
    </row>
    <row r="12" spans="1:2">
      <c r="A12" s="78" t="s">
        <v>974</v>
      </c>
      <c r="B12" s="78" t="s">
        <v>438</v>
      </c>
    </row>
    <row r="13" spans="1:2">
      <c r="A13" s="78" t="s">
        <v>975</v>
      </c>
      <c r="B13" s="78" t="s">
        <v>439</v>
      </c>
    </row>
    <row r="14" spans="1:2">
      <c r="A14" s="78" t="s">
        <v>976</v>
      </c>
      <c r="B14" s="78" t="s">
        <v>440</v>
      </c>
    </row>
    <row r="15" spans="1:2">
      <c r="A15" s="78" t="s">
        <v>977</v>
      </c>
      <c r="B15" s="78" t="s">
        <v>441</v>
      </c>
    </row>
    <row r="16" spans="1:2">
      <c r="A16" s="78" t="s">
        <v>957</v>
      </c>
      <c r="B16" s="78" t="s">
        <v>442</v>
      </c>
    </row>
    <row r="17" spans="1:2">
      <c r="A17" s="78" t="s">
        <v>956</v>
      </c>
      <c r="B17" s="78" t="s">
        <v>443</v>
      </c>
    </row>
    <row r="18" spans="1:2">
      <c r="A18" s="78"/>
      <c r="B18" s="78"/>
    </row>
  </sheetData>
  <mergeCells count="3">
    <mergeCell ref="A2:B2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6" sqref="A6"/>
    </sheetView>
  </sheetViews>
  <sheetFormatPr defaultRowHeight="15"/>
  <cols>
    <col min="6" max="6" width="15.7109375" customWidth="1"/>
    <col min="7" max="7" width="12" customWidth="1"/>
    <col min="8" max="8" width="14.42578125" customWidth="1"/>
  </cols>
  <sheetData>
    <row r="1" spans="1:12">
      <c r="A1" s="247"/>
      <c r="B1" s="247"/>
      <c r="C1" s="247"/>
      <c r="D1" s="247"/>
      <c r="E1" s="247"/>
      <c r="F1" s="247"/>
      <c r="G1" s="247"/>
      <c r="H1" s="247"/>
    </row>
    <row r="2" spans="1:12">
      <c r="A2" s="233" t="s">
        <v>957</v>
      </c>
      <c r="B2" s="233"/>
      <c r="C2" s="233"/>
      <c r="D2" s="233"/>
      <c r="E2" s="233"/>
      <c r="F2" s="233"/>
      <c r="G2" s="233"/>
      <c r="H2" s="233"/>
      <c r="I2" s="220"/>
      <c r="J2" s="220"/>
      <c r="K2" s="220"/>
      <c r="L2" s="220"/>
    </row>
    <row r="3" spans="1:12" ht="15.75">
      <c r="A3" s="248"/>
      <c r="B3" s="248"/>
      <c r="C3" s="248"/>
      <c r="D3" s="248"/>
      <c r="E3" s="248"/>
      <c r="F3" s="248"/>
      <c r="G3" s="248"/>
      <c r="H3" s="248"/>
    </row>
    <row r="4" spans="1:12">
      <c r="A4" s="249" t="s">
        <v>987</v>
      </c>
      <c r="B4" s="249"/>
      <c r="C4" s="249"/>
      <c r="D4" s="249"/>
      <c r="E4" s="249"/>
      <c r="F4" s="249"/>
      <c r="G4" s="249"/>
      <c r="H4" s="249"/>
    </row>
    <row r="5" spans="1:12" ht="23.25" customHeight="1">
      <c r="A5" s="249"/>
      <c r="B5" s="249"/>
      <c r="C5" s="249"/>
      <c r="D5" s="249"/>
      <c r="E5" s="249"/>
      <c r="F5" s="249"/>
      <c r="G5" s="249"/>
      <c r="H5" s="249"/>
    </row>
    <row r="6" spans="1:12" ht="18">
      <c r="A6" s="202"/>
      <c r="B6" s="202"/>
      <c r="C6" s="202"/>
      <c r="D6" s="202"/>
      <c r="E6" s="202"/>
      <c r="F6" s="202"/>
      <c r="G6" s="202"/>
      <c r="H6" s="202"/>
    </row>
    <row r="7" spans="1:12" ht="19.5" thickBot="1">
      <c r="A7" s="202"/>
      <c r="B7" s="202"/>
      <c r="C7" s="202"/>
      <c r="D7" s="202"/>
      <c r="E7" s="202"/>
      <c r="F7" s="202"/>
      <c r="G7" s="202"/>
      <c r="H7" s="208" t="s">
        <v>955</v>
      </c>
    </row>
    <row r="8" spans="1:12" ht="18.75" thickBot="1">
      <c r="A8" s="250" t="s">
        <v>1</v>
      </c>
      <c r="B8" s="250"/>
      <c r="C8" s="250"/>
      <c r="D8" s="250"/>
      <c r="E8" s="250"/>
      <c r="F8" s="203" t="s">
        <v>936</v>
      </c>
      <c r="G8" s="203" t="s">
        <v>937</v>
      </c>
      <c r="H8" s="203" t="s">
        <v>2</v>
      </c>
    </row>
    <row r="9" spans="1:12" ht="18.75">
      <c r="A9" s="251" t="s">
        <v>938</v>
      </c>
      <c r="B9" s="252"/>
      <c r="C9" s="252"/>
      <c r="D9" s="252"/>
      <c r="E9" s="252"/>
      <c r="F9" s="204">
        <v>0</v>
      </c>
      <c r="G9" s="204">
        <v>0</v>
      </c>
      <c r="H9" s="204">
        <v>0</v>
      </c>
    </row>
    <row r="10" spans="1:12" ht="19.5" thickBot="1">
      <c r="A10" s="244" t="s">
        <v>939</v>
      </c>
      <c r="B10" s="245"/>
      <c r="C10" s="245"/>
      <c r="D10" s="245"/>
      <c r="E10" s="245"/>
      <c r="F10" s="205">
        <v>0</v>
      </c>
      <c r="G10" s="205">
        <v>0</v>
      </c>
      <c r="H10" s="205">
        <v>0</v>
      </c>
    </row>
    <row r="11" spans="1:12" ht="18.75" thickBot="1">
      <c r="A11" s="246" t="s">
        <v>940</v>
      </c>
      <c r="B11" s="246"/>
      <c r="C11" s="246"/>
      <c r="D11" s="246"/>
      <c r="E11" s="246"/>
      <c r="F11" s="206">
        <f>+F10+F9</f>
        <v>0</v>
      </c>
      <c r="G11" s="206">
        <f>+G10+G9</f>
        <v>0</v>
      </c>
      <c r="H11" s="206">
        <f>+H10+H9</f>
        <v>0</v>
      </c>
    </row>
  </sheetData>
  <mergeCells count="8">
    <mergeCell ref="A10:E10"/>
    <mergeCell ref="A11:E11"/>
    <mergeCell ref="A1:H1"/>
    <mergeCell ref="A3:H3"/>
    <mergeCell ref="A4:H5"/>
    <mergeCell ref="A8:E8"/>
    <mergeCell ref="A9:E9"/>
    <mergeCell ref="A2:H2"/>
  </mergeCells>
  <pageMargins left="0.7" right="0.7" top="0.75" bottom="0.75" header="0.3" footer="0.3"/>
  <pageSetup paperSize="9"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A4" sqref="A4"/>
    </sheetView>
  </sheetViews>
  <sheetFormatPr defaultRowHeight="15"/>
  <cols>
    <col min="1" max="1" width="26.140625" customWidth="1"/>
    <col min="2" max="2" width="11.28515625" customWidth="1"/>
    <col min="3" max="3" width="11.5703125" customWidth="1"/>
    <col min="4" max="5" width="11" customWidth="1"/>
    <col min="6" max="6" width="11.140625" customWidth="1"/>
    <col min="7" max="7" width="10.42578125" customWidth="1"/>
    <col min="8" max="8" width="12.140625" customWidth="1"/>
  </cols>
  <sheetData>
    <row r="1" spans="1:13">
      <c r="A1" s="233" t="s">
        <v>956</v>
      </c>
      <c r="B1" s="233"/>
      <c r="C1" s="233"/>
      <c r="D1" s="233"/>
      <c r="E1" s="233"/>
      <c r="F1" s="233"/>
      <c r="G1" s="233"/>
      <c r="H1" s="233"/>
      <c r="I1" s="220"/>
      <c r="J1" s="220"/>
      <c r="K1" s="220"/>
      <c r="L1" s="220"/>
      <c r="M1" s="220"/>
    </row>
    <row r="2" spans="1:13">
      <c r="A2" s="254" t="s">
        <v>988</v>
      </c>
      <c r="B2" s="254"/>
      <c r="C2" s="254"/>
      <c r="D2" s="254"/>
      <c r="E2" s="254"/>
      <c r="F2" s="254"/>
      <c r="G2" s="254"/>
      <c r="H2" s="254"/>
    </row>
    <row r="3" spans="1:13" ht="21" customHeight="1">
      <c r="A3" s="254"/>
      <c r="B3" s="254"/>
      <c r="C3" s="254"/>
      <c r="D3" s="254"/>
      <c r="E3" s="254"/>
      <c r="F3" s="254"/>
      <c r="G3" s="254"/>
      <c r="H3" s="254"/>
    </row>
    <row r="4" spans="1:13" ht="18">
      <c r="A4" s="207"/>
      <c r="B4" s="207"/>
      <c r="C4" s="207"/>
      <c r="D4" s="207"/>
      <c r="E4" s="207"/>
      <c r="F4" s="207"/>
      <c r="G4" s="207"/>
      <c r="H4" s="207"/>
    </row>
    <row r="5" spans="1:13" ht="19.5" thickBot="1">
      <c r="A5" s="202"/>
      <c r="B5" s="202"/>
      <c r="C5" s="202"/>
      <c r="D5" s="202"/>
      <c r="E5" s="202"/>
      <c r="F5" s="202"/>
      <c r="G5" s="202"/>
      <c r="H5" s="208" t="s">
        <v>955</v>
      </c>
    </row>
    <row r="6" spans="1:13" ht="18.75" thickBot="1">
      <c r="A6" s="255" t="s">
        <v>941</v>
      </c>
      <c r="B6" s="256" t="s">
        <v>942</v>
      </c>
      <c r="C6" s="256"/>
      <c r="D6" s="256"/>
      <c r="E6" s="257" t="s">
        <v>943</v>
      </c>
      <c r="F6" s="257"/>
      <c r="G6" s="257"/>
      <c r="H6" s="258" t="s">
        <v>944</v>
      </c>
    </row>
    <row r="7" spans="1:13" ht="18.75" thickBot="1">
      <c r="A7" s="255"/>
      <c r="B7" s="209" t="s">
        <v>945</v>
      </c>
      <c r="C7" s="209" t="s">
        <v>946</v>
      </c>
      <c r="D7" s="209" t="s">
        <v>947</v>
      </c>
      <c r="E7" s="209" t="s">
        <v>945</v>
      </c>
      <c r="F7" s="209" t="s">
        <v>946</v>
      </c>
      <c r="G7" s="209" t="s">
        <v>947</v>
      </c>
      <c r="H7" s="258"/>
    </row>
    <row r="8" spans="1:13" ht="18">
      <c r="A8" s="255"/>
      <c r="B8" s="210" t="s">
        <v>948</v>
      </c>
      <c r="C8" s="210" t="s">
        <v>949</v>
      </c>
      <c r="D8" s="210" t="s">
        <v>950</v>
      </c>
      <c r="E8" s="210" t="s">
        <v>948</v>
      </c>
      <c r="F8" s="210" t="s">
        <v>949</v>
      </c>
      <c r="G8" s="210" t="s">
        <v>950</v>
      </c>
      <c r="H8" s="211" t="s">
        <v>950</v>
      </c>
    </row>
    <row r="9" spans="1:13" ht="18">
      <c r="A9" s="212"/>
      <c r="B9" s="210"/>
      <c r="C9" s="210"/>
      <c r="D9" s="210"/>
      <c r="E9" s="210"/>
      <c r="F9" s="210"/>
      <c r="G9" s="210"/>
      <c r="H9" s="211"/>
    </row>
    <row r="10" spans="1:13" ht="18.75" thickBot="1">
      <c r="A10" s="213"/>
      <c r="B10" s="253" t="s">
        <v>951</v>
      </c>
      <c r="C10" s="253"/>
      <c r="D10" s="253"/>
      <c r="E10" s="253"/>
      <c r="F10" s="253"/>
      <c r="G10" s="253"/>
      <c r="H10" s="253"/>
    </row>
    <row r="11" spans="1:13" ht="18.75" thickBot="1">
      <c r="A11" s="214" t="s">
        <v>952</v>
      </c>
      <c r="B11" s="215"/>
      <c r="C11" s="215"/>
      <c r="D11" s="216"/>
      <c r="E11" s="215"/>
      <c r="F11" s="215"/>
      <c r="G11" s="217"/>
      <c r="H11" s="218"/>
    </row>
    <row r="12" spans="1:13" ht="18">
      <c r="A12" s="202"/>
      <c r="B12" s="202"/>
      <c r="C12" s="202"/>
      <c r="D12" s="202"/>
      <c r="E12" s="202"/>
      <c r="F12" s="202"/>
      <c r="G12" s="202"/>
      <c r="H12" s="202"/>
    </row>
    <row r="13" spans="1:13" ht="18.75" thickBot="1">
      <c r="A13" s="202"/>
      <c r="B13" s="202"/>
      <c r="C13" s="202"/>
      <c r="D13" s="202"/>
      <c r="E13" s="202"/>
      <c r="F13" s="202"/>
      <c r="G13" s="202"/>
      <c r="H13" s="202"/>
    </row>
    <row r="14" spans="1:13" ht="18.75" thickBot="1">
      <c r="A14" s="255" t="s">
        <v>941</v>
      </c>
      <c r="B14" s="259" t="s">
        <v>953</v>
      </c>
      <c r="C14" s="260"/>
      <c r="D14" s="261"/>
      <c r="E14" s="259" t="s">
        <v>954</v>
      </c>
      <c r="F14" s="260"/>
      <c r="G14" s="261"/>
      <c r="H14" s="258" t="s">
        <v>944</v>
      </c>
    </row>
    <row r="15" spans="1:13" ht="18.75" thickBot="1">
      <c r="A15" s="255"/>
      <c r="B15" s="209" t="s">
        <v>945</v>
      </c>
      <c r="C15" s="209" t="s">
        <v>946</v>
      </c>
      <c r="D15" s="209" t="s">
        <v>947</v>
      </c>
      <c r="E15" s="209" t="s">
        <v>945</v>
      </c>
      <c r="F15" s="209" t="s">
        <v>946</v>
      </c>
      <c r="G15" s="209" t="s">
        <v>947</v>
      </c>
      <c r="H15" s="258"/>
    </row>
    <row r="16" spans="1:13" ht="18">
      <c r="A16" s="255"/>
      <c r="B16" s="210" t="s">
        <v>948</v>
      </c>
      <c r="C16" s="210" t="s">
        <v>949</v>
      </c>
      <c r="D16" s="210" t="s">
        <v>950</v>
      </c>
      <c r="E16" s="210" t="s">
        <v>948</v>
      </c>
      <c r="F16" s="210" t="s">
        <v>949</v>
      </c>
      <c r="G16" s="210" t="s">
        <v>950</v>
      </c>
      <c r="H16" s="211" t="s">
        <v>950</v>
      </c>
    </row>
    <row r="17" spans="1:8" ht="18.75" thickBot="1">
      <c r="A17" s="212"/>
      <c r="B17" s="210"/>
      <c r="C17" s="210"/>
      <c r="D17" s="210"/>
      <c r="E17" s="210"/>
      <c r="F17" s="210"/>
      <c r="G17" s="210"/>
      <c r="H17" s="211"/>
    </row>
    <row r="18" spans="1:8" ht="18.75" thickBot="1">
      <c r="A18" s="214" t="s">
        <v>952</v>
      </c>
      <c r="B18" s="253" t="s">
        <v>951</v>
      </c>
      <c r="C18" s="253"/>
      <c r="D18" s="253"/>
      <c r="E18" s="253"/>
      <c r="F18" s="253"/>
      <c r="G18" s="253"/>
      <c r="H18" s="253"/>
    </row>
  </sheetData>
  <mergeCells count="12">
    <mergeCell ref="A1:H1"/>
    <mergeCell ref="B18:H18"/>
    <mergeCell ref="A2:H3"/>
    <mergeCell ref="A6:A8"/>
    <mergeCell ref="B6:D6"/>
    <mergeCell ref="E6:G6"/>
    <mergeCell ref="H6:H7"/>
    <mergeCell ref="B10:H10"/>
    <mergeCell ref="A14:A16"/>
    <mergeCell ref="B14:D14"/>
    <mergeCell ref="E14:G14"/>
    <mergeCell ref="H14:H15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8" workbookViewId="0">
      <selection activeCell="D18" sqref="D18"/>
    </sheetView>
  </sheetViews>
  <sheetFormatPr defaultRowHeight="15"/>
  <cols>
    <col min="1" max="1" width="71.28515625" customWidth="1"/>
    <col min="2" max="4" width="17" customWidth="1"/>
  </cols>
  <sheetData>
    <row r="1" spans="1:12">
      <c r="A1" s="233" t="s">
        <v>970</v>
      </c>
      <c r="B1" s="233"/>
      <c r="C1" s="233"/>
      <c r="D1" s="233"/>
      <c r="E1" s="220"/>
      <c r="F1" s="220"/>
      <c r="G1" s="220"/>
      <c r="H1" s="220"/>
      <c r="I1" s="220"/>
      <c r="J1" s="220"/>
      <c r="K1" s="220"/>
      <c r="L1" s="220"/>
    </row>
    <row r="2" spans="1:12" s="77" customForma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8">
      <c r="A3" s="231" t="s">
        <v>24</v>
      </c>
      <c r="B3" s="231"/>
      <c r="C3" s="231"/>
      <c r="D3" s="231"/>
    </row>
    <row r="4" spans="1:12">
      <c r="A4" s="8"/>
      <c r="B4" s="1"/>
      <c r="C4" s="1"/>
      <c r="D4" s="1"/>
    </row>
    <row r="5" spans="1:12" ht="18">
      <c r="A5" s="230" t="s">
        <v>980</v>
      </c>
      <c r="B5" s="230"/>
      <c r="C5" s="230"/>
      <c r="D5" s="230"/>
    </row>
    <row r="6" spans="1:12" ht="18">
      <c r="A6" s="232" t="s">
        <v>0</v>
      </c>
      <c r="B6" s="232"/>
      <c r="C6" s="232"/>
      <c r="D6" s="232"/>
    </row>
    <row r="8" spans="1:12" ht="15.75">
      <c r="A8" s="2"/>
      <c r="B8" s="9"/>
      <c r="C8" s="1"/>
      <c r="D8" s="226" t="s">
        <v>955</v>
      </c>
    </row>
    <row r="9" spans="1:12" ht="51.75" customHeight="1">
      <c r="A9" s="16" t="s">
        <v>1</v>
      </c>
      <c r="B9" s="13" t="s">
        <v>981</v>
      </c>
      <c r="C9" s="14" t="s">
        <v>982</v>
      </c>
      <c r="D9" s="15" t="s">
        <v>2</v>
      </c>
    </row>
    <row r="10" spans="1:12">
      <c r="A10" s="3" t="s">
        <v>3</v>
      </c>
      <c r="B10" s="10">
        <f>'kiadás működés felhalmozás'!C27</f>
        <v>19431572</v>
      </c>
      <c r="C10" s="80">
        <f>'kiadás működés felhalmozás'!D27</f>
        <v>26010450</v>
      </c>
      <c r="D10" s="80">
        <f>'kiadás működés felhalmozás'!E27</f>
        <v>26010011</v>
      </c>
    </row>
    <row r="11" spans="1:12">
      <c r="A11" s="3" t="s">
        <v>4</v>
      </c>
      <c r="B11" s="10">
        <f>'kiadás működés felhalmozás'!C28</f>
        <v>4080630</v>
      </c>
      <c r="C11" s="80">
        <f>'kiadás működés felhalmozás'!D28</f>
        <v>4805630</v>
      </c>
      <c r="D11" s="80">
        <f>'kiadás működés felhalmozás'!E28</f>
        <v>4804978</v>
      </c>
    </row>
    <row r="12" spans="1:12">
      <c r="A12" s="3" t="s">
        <v>5</v>
      </c>
      <c r="B12" s="10">
        <f>'kiadás működés felhalmozás'!C53</f>
        <v>26281852</v>
      </c>
      <c r="C12" s="80">
        <f>'kiadás működés felhalmozás'!D53</f>
        <v>15675453</v>
      </c>
      <c r="D12" s="80">
        <f>'kiadás működés felhalmozás'!E53</f>
        <v>15672453</v>
      </c>
    </row>
    <row r="13" spans="1:12">
      <c r="A13" s="3" t="s">
        <v>6</v>
      </c>
      <c r="B13" s="10">
        <f>'kiadás működés felhalmozás'!C71</f>
        <v>5278000</v>
      </c>
      <c r="C13" s="80">
        <f>'kiadás működés felhalmozás'!D71</f>
        <v>4238500</v>
      </c>
      <c r="D13" s="80">
        <f>'kiadás működés felhalmozás'!E71</f>
        <v>3975000</v>
      </c>
    </row>
    <row r="14" spans="1:12">
      <c r="A14" s="3" t="s">
        <v>7</v>
      </c>
      <c r="B14" s="10">
        <f>'kiadás működés felhalmozás'!C85</f>
        <v>5133535</v>
      </c>
      <c r="C14" s="80">
        <f>'kiadás működés felhalmozás'!D85</f>
        <v>5788745</v>
      </c>
      <c r="D14" s="80">
        <f>'kiadás működés felhalmozás'!E85</f>
        <v>5768745</v>
      </c>
    </row>
    <row r="15" spans="1:12">
      <c r="A15" s="3" t="s">
        <v>8</v>
      </c>
      <c r="B15" s="7">
        <f>'kiadás működés felhalmozás'!C94</f>
        <v>4901700</v>
      </c>
      <c r="C15" s="79">
        <f>'kiadás működés felhalmozás'!D94</f>
        <v>2161686</v>
      </c>
      <c r="D15" s="79">
        <f>'kiadás működés felhalmozás'!E94</f>
        <v>2161686</v>
      </c>
    </row>
    <row r="16" spans="1:12">
      <c r="A16" s="3" t="s">
        <v>9</v>
      </c>
      <c r="B16" s="10">
        <f>'kiadás működés felhalmozás'!C99</f>
        <v>2000000</v>
      </c>
      <c r="C16" s="80">
        <f>'kiadás működés felhalmozás'!D99</f>
        <v>27336044</v>
      </c>
      <c r="D16" s="80">
        <f>'kiadás működés felhalmozás'!E99</f>
        <v>27008370</v>
      </c>
    </row>
    <row r="17" spans="1:4">
      <c r="A17" s="3" t="s">
        <v>10</v>
      </c>
      <c r="B17" s="7">
        <f>'kiadás működés felhalmozás'!C109</f>
        <v>0</v>
      </c>
      <c r="C17" s="79">
        <v>166700</v>
      </c>
      <c r="D17" s="79">
        <v>166700</v>
      </c>
    </row>
    <row r="18" spans="1:4">
      <c r="A18" s="4" t="s">
        <v>11</v>
      </c>
      <c r="B18" s="10">
        <f>SUM(B10:B17)</f>
        <v>67107289</v>
      </c>
      <c r="C18" s="80">
        <f t="shared" ref="C18:D18" si="0">SUM(C10:C17)</f>
        <v>86183208</v>
      </c>
      <c r="D18" s="80">
        <f t="shared" si="0"/>
        <v>85567943</v>
      </c>
    </row>
    <row r="19" spans="1:4">
      <c r="A19" s="4" t="s">
        <v>12</v>
      </c>
      <c r="B19" s="10">
        <f>'kiadás működés felhalmozás'!C134</f>
        <v>17599677</v>
      </c>
      <c r="C19" s="80">
        <f>'kiadás működés felhalmozás'!D134</f>
        <v>18581646</v>
      </c>
      <c r="D19" s="80">
        <f>'kiadás működés felhalmozás'!E134</f>
        <v>18362875</v>
      </c>
    </row>
    <row r="20" spans="1:4">
      <c r="A20" s="5" t="s">
        <v>13</v>
      </c>
      <c r="B20" s="6">
        <f>B18+B19</f>
        <v>84706966</v>
      </c>
      <c r="C20" s="11">
        <f>C18+C19</f>
        <v>104764854</v>
      </c>
      <c r="D20" s="11">
        <f>D18+D19</f>
        <v>103930818</v>
      </c>
    </row>
    <row r="21" spans="1:4">
      <c r="A21" s="3" t="s">
        <v>14</v>
      </c>
      <c r="B21" s="7">
        <f>'bevétel működés felhalmozás'!C21</f>
        <v>38223308</v>
      </c>
      <c r="C21" s="79">
        <f>'bevétel működés felhalmozás'!D21</f>
        <v>39395439</v>
      </c>
      <c r="D21" s="79">
        <f>'bevétel működés felhalmozás'!E21</f>
        <v>45969840</v>
      </c>
    </row>
    <row r="22" spans="1:4">
      <c r="A22" s="3" t="s">
        <v>15</v>
      </c>
      <c r="B22" s="10">
        <f>'bevétel működés felhalmozás'!C60</f>
        <v>0</v>
      </c>
      <c r="C22" s="80">
        <f>'bevétel működés felhalmozás'!D60</f>
        <v>20927071</v>
      </c>
      <c r="D22" s="80">
        <f>'bevétel működés felhalmozás'!E60</f>
        <v>116239237</v>
      </c>
    </row>
    <row r="23" spans="1:4">
      <c r="A23" s="3" t="s">
        <v>16</v>
      </c>
      <c r="B23" s="10">
        <f>'bevétel működés felhalmozás'!C35</f>
        <v>23820000</v>
      </c>
      <c r="C23" s="80">
        <f>'bevétel működés felhalmozás'!D35</f>
        <v>24126821</v>
      </c>
      <c r="D23" s="80">
        <f>'bevétel működés felhalmozás'!E35</f>
        <v>24705382</v>
      </c>
    </row>
    <row r="24" spans="1:4">
      <c r="A24" s="3" t="s">
        <v>17</v>
      </c>
      <c r="B24" s="10">
        <f>'bevétel működés felhalmozás'!C47</f>
        <v>7546812</v>
      </c>
      <c r="C24" s="80">
        <f>'bevétel működés felhalmozás'!D47</f>
        <v>4791708</v>
      </c>
      <c r="D24" s="80">
        <f>'bevétel működés felhalmozás'!E47</f>
        <v>2231322</v>
      </c>
    </row>
    <row r="25" spans="1:4">
      <c r="A25" s="3" t="s">
        <v>18</v>
      </c>
      <c r="B25" s="10">
        <f>'bevétel működés felhalmozás'!C66</f>
        <v>1400000</v>
      </c>
      <c r="C25" s="80">
        <f>'bevétel működés felhalmozás'!D66</f>
        <v>1400000</v>
      </c>
      <c r="D25" s="80">
        <f>'bevétel működés felhalmozás'!E66</f>
        <v>1290000</v>
      </c>
    </row>
    <row r="26" spans="1:4">
      <c r="A26" s="3" t="s">
        <v>19</v>
      </c>
      <c r="B26" s="10">
        <f>'bevétel működés felhalmozás'!C53</f>
        <v>0</v>
      </c>
      <c r="C26" s="80">
        <f>'bevétel működés felhalmozás'!D53</f>
        <v>0</v>
      </c>
      <c r="D26" s="80">
        <f>'bevétel működés felhalmozás'!E53</f>
        <v>0</v>
      </c>
    </row>
    <row r="27" spans="1:4">
      <c r="A27" s="3" t="s">
        <v>20</v>
      </c>
      <c r="B27" s="10">
        <f>'bevétel működés felhalmozás'!C72</f>
        <v>0</v>
      </c>
      <c r="C27" s="80">
        <f>'bevétel működés felhalmozás'!D72</f>
        <v>0</v>
      </c>
      <c r="D27" s="80">
        <f>'bevétel működés felhalmozás'!E72</f>
        <v>453241</v>
      </c>
    </row>
    <row r="28" spans="1:4">
      <c r="A28" s="4" t="s">
        <v>21</v>
      </c>
      <c r="B28" s="10">
        <f>SUM(B21:B27)</f>
        <v>70990120</v>
      </c>
      <c r="C28" s="80">
        <f t="shared" ref="C28:D28" si="1">SUM(C21:C27)</f>
        <v>90641039</v>
      </c>
      <c r="D28" s="80">
        <f t="shared" si="1"/>
        <v>190889022</v>
      </c>
    </row>
    <row r="29" spans="1:4">
      <c r="A29" s="4" t="s">
        <v>22</v>
      </c>
      <c r="B29" s="10">
        <f>'bevétel működés felhalmozás'!C103</f>
        <v>13716846</v>
      </c>
      <c r="C29" s="80">
        <f>'bevétel működés felhalmozás'!D103</f>
        <v>14123815</v>
      </c>
      <c r="D29" s="80">
        <f>'bevétel működés felhalmozás'!E103</f>
        <v>13701778</v>
      </c>
    </row>
    <row r="30" spans="1:4">
      <c r="A30" s="5" t="s">
        <v>23</v>
      </c>
      <c r="B30" s="6">
        <f>B28+B29</f>
        <v>84706966</v>
      </c>
      <c r="C30" s="12">
        <f>C28+C29</f>
        <v>104764854</v>
      </c>
      <c r="D30" s="11">
        <f>D28+D29</f>
        <v>204590800</v>
      </c>
    </row>
  </sheetData>
  <mergeCells count="4">
    <mergeCell ref="A3:D3"/>
    <mergeCell ref="A5:D5"/>
    <mergeCell ref="A6:D6"/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opLeftCell="A96" workbookViewId="0">
      <selection activeCell="D111" sqref="D111"/>
    </sheetView>
  </sheetViews>
  <sheetFormatPr defaultRowHeight="15"/>
  <cols>
    <col min="1" max="1" width="72.85546875" customWidth="1"/>
    <col min="2" max="2" width="8.28515625" customWidth="1"/>
    <col min="3" max="3" width="14.5703125" customWidth="1"/>
    <col min="4" max="4" width="15.85546875" customWidth="1"/>
    <col min="5" max="5" width="16.42578125" customWidth="1"/>
  </cols>
  <sheetData>
    <row r="1" spans="1:12">
      <c r="A1" s="233" t="s">
        <v>969</v>
      </c>
      <c r="B1" s="233"/>
      <c r="C1" s="233"/>
      <c r="D1" s="233"/>
      <c r="E1" s="233"/>
      <c r="F1" s="220"/>
      <c r="G1" s="220"/>
      <c r="H1" s="220"/>
      <c r="I1" s="220"/>
      <c r="J1" s="220"/>
      <c r="K1" s="220"/>
      <c r="L1" s="220"/>
    </row>
    <row r="2" spans="1:12" s="77" customForma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8">
      <c r="A3" s="231" t="s">
        <v>24</v>
      </c>
      <c r="B3" s="231"/>
      <c r="C3" s="231"/>
      <c r="D3" s="231"/>
      <c r="E3" s="231"/>
    </row>
    <row r="4" spans="1:12" ht="18">
      <c r="A4" s="230" t="s">
        <v>980</v>
      </c>
      <c r="B4" s="230"/>
      <c r="C4" s="230"/>
      <c r="D4" s="230"/>
      <c r="E4" s="230"/>
    </row>
    <row r="5" spans="1:12">
      <c r="A5" s="232" t="s">
        <v>25</v>
      </c>
      <c r="B5" s="234"/>
      <c r="C5" s="234"/>
      <c r="D5" s="234"/>
      <c r="E5" s="234"/>
    </row>
    <row r="6" spans="1:12" ht="18">
      <c r="A6" s="47"/>
      <c r="B6" s="18"/>
      <c r="C6" s="54"/>
      <c r="D6" s="18"/>
      <c r="E6" s="18"/>
    </row>
    <row r="7" spans="1:12" ht="16.5">
      <c r="A7" s="18" t="s">
        <v>26</v>
      </c>
      <c r="B7" s="18"/>
      <c r="C7" s="54"/>
      <c r="D7" s="227"/>
      <c r="E7" s="226" t="s">
        <v>955</v>
      </c>
    </row>
    <row r="8" spans="1:12" ht="60" customHeight="1">
      <c r="A8" s="22" t="s">
        <v>27</v>
      </c>
      <c r="B8" s="61" t="s">
        <v>28</v>
      </c>
      <c r="C8" s="75" t="s">
        <v>981</v>
      </c>
      <c r="D8" s="76" t="s">
        <v>982</v>
      </c>
      <c r="E8" s="76" t="s">
        <v>2</v>
      </c>
    </row>
    <row r="9" spans="1:12">
      <c r="A9" s="33" t="s">
        <v>29</v>
      </c>
      <c r="B9" s="34" t="s">
        <v>30</v>
      </c>
      <c r="C9" s="80">
        <v>13025904</v>
      </c>
      <c r="D9" s="80">
        <v>16882177</v>
      </c>
      <c r="E9" s="80">
        <v>16882177</v>
      </c>
    </row>
    <row r="10" spans="1:12">
      <c r="A10" s="33" t="s">
        <v>31</v>
      </c>
      <c r="B10" s="35" t="s">
        <v>32</v>
      </c>
      <c r="C10" s="21">
        <v>0</v>
      </c>
      <c r="D10" s="19">
        <v>0</v>
      </c>
      <c r="E10" s="19">
        <v>0</v>
      </c>
    </row>
    <row r="11" spans="1:12">
      <c r="A11" s="33" t="s">
        <v>33</v>
      </c>
      <c r="B11" s="35" t="s">
        <v>34</v>
      </c>
      <c r="C11" s="80">
        <v>0</v>
      </c>
      <c r="D11" s="19">
        <v>0</v>
      </c>
      <c r="E11" s="19">
        <v>0</v>
      </c>
    </row>
    <row r="12" spans="1:12" ht="15" customHeight="1">
      <c r="A12" s="36" t="s">
        <v>35</v>
      </c>
      <c r="B12" s="35" t="s">
        <v>36</v>
      </c>
      <c r="C12" s="80">
        <v>0</v>
      </c>
      <c r="D12" s="19">
        <v>0</v>
      </c>
      <c r="E12" s="19">
        <v>0</v>
      </c>
      <c r="H12" s="17"/>
    </row>
    <row r="13" spans="1:12" ht="15" customHeight="1">
      <c r="A13" s="36" t="s">
        <v>37</v>
      </c>
      <c r="B13" s="35" t="s">
        <v>38</v>
      </c>
      <c r="C13" s="80">
        <v>0</v>
      </c>
      <c r="D13" s="19">
        <v>0</v>
      </c>
      <c r="E13" s="19">
        <v>0</v>
      </c>
    </row>
    <row r="14" spans="1:12" ht="15" customHeight="1">
      <c r="A14" s="36" t="s">
        <v>39</v>
      </c>
      <c r="B14" s="35" t="s">
        <v>40</v>
      </c>
      <c r="C14" s="80">
        <v>0</v>
      </c>
      <c r="D14" s="19">
        <v>0</v>
      </c>
      <c r="E14" s="19">
        <v>0</v>
      </c>
    </row>
    <row r="15" spans="1:12" ht="15" customHeight="1">
      <c r="A15" s="36" t="s">
        <v>41</v>
      </c>
      <c r="B15" s="35" t="s">
        <v>42</v>
      </c>
      <c r="C15" s="21">
        <v>0</v>
      </c>
      <c r="D15" s="19">
        <v>0</v>
      </c>
      <c r="E15" s="19">
        <v>0</v>
      </c>
    </row>
    <row r="16" spans="1:12" ht="15" customHeight="1">
      <c r="A16" s="36" t="s">
        <v>43</v>
      </c>
      <c r="B16" s="35" t="s">
        <v>44</v>
      </c>
      <c r="C16" s="21">
        <v>0</v>
      </c>
      <c r="D16" s="19">
        <v>0</v>
      </c>
      <c r="E16" s="19">
        <v>0</v>
      </c>
    </row>
    <row r="17" spans="1:5" ht="15" customHeight="1">
      <c r="A17" s="23" t="s">
        <v>45</v>
      </c>
      <c r="B17" s="35" t="s">
        <v>46</v>
      </c>
      <c r="C17" s="21">
        <v>0</v>
      </c>
      <c r="D17" s="19">
        <v>0</v>
      </c>
      <c r="E17" s="19">
        <v>0</v>
      </c>
    </row>
    <row r="18" spans="1:5" ht="15" customHeight="1">
      <c r="A18" s="23" t="s">
        <v>47</v>
      </c>
      <c r="B18" s="35" t="s">
        <v>48</v>
      </c>
      <c r="C18" s="21">
        <v>79700</v>
      </c>
      <c r="D18" s="80">
        <v>60400</v>
      </c>
      <c r="E18" s="80">
        <v>60000</v>
      </c>
    </row>
    <row r="19" spans="1:5" ht="15" customHeight="1">
      <c r="A19" s="23" t="s">
        <v>49</v>
      </c>
      <c r="B19" s="35" t="s">
        <v>50</v>
      </c>
      <c r="C19" s="80">
        <v>0</v>
      </c>
      <c r="D19" s="19">
        <v>0</v>
      </c>
      <c r="E19" s="19">
        <v>0</v>
      </c>
    </row>
    <row r="20" spans="1:5" ht="15" customHeight="1">
      <c r="A20" s="23" t="s">
        <v>51</v>
      </c>
      <c r="B20" s="35" t="s">
        <v>52</v>
      </c>
      <c r="C20" s="80">
        <v>0</v>
      </c>
      <c r="D20" s="19">
        <v>0</v>
      </c>
      <c r="E20" s="19">
        <v>0</v>
      </c>
    </row>
    <row r="21" spans="1:5" ht="15" customHeight="1">
      <c r="A21" s="23" t="s">
        <v>53</v>
      </c>
      <c r="B21" s="35" t="s">
        <v>54</v>
      </c>
      <c r="C21" s="80">
        <v>0</v>
      </c>
      <c r="D21" s="80">
        <v>527300</v>
      </c>
      <c r="E21" s="80">
        <v>527261</v>
      </c>
    </row>
    <row r="22" spans="1:5" ht="15" customHeight="1">
      <c r="A22" s="37" t="s">
        <v>55</v>
      </c>
      <c r="B22" s="38" t="s">
        <v>56</v>
      </c>
      <c r="C22" s="53">
        <f>SUM(C9:C21)</f>
        <v>13105604</v>
      </c>
      <c r="D22" s="53">
        <f>SUM(D9:D21)</f>
        <v>17469877</v>
      </c>
      <c r="E22" s="53">
        <f>SUM(E9:E21)</f>
        <v>17469438</v>
      </c>
    </row>
    <row r="23" spans="1:5" ht="15" customHeight="1">
      <c r="A23" s="23" t="s">
        <v>57</v>
      </c>
      <c r="B23" s="35" t="s">
        <v>58</v>
      </c>
      <c r="C23" s="80">
        <v>5989968</v>
      </c>
      <c r="D23" s="80">
        <v>7472573</v>
      </c>
      <c r="E23" s="80">
        <v>7472573</v>
      </c>
    </row>
    <row r="24" spans="1:5" ht="15" customHeight="1">
      <c r="A24" s="23" t="s">
        <v>59</v>
      </c>
      <c r="B24" s="35" t="s">
        <v>60</v>
      </c>
      <c r="C24" s="21"/>
      <c r="D24" s="80">
        <v>1068000</v>
      </c>
      <c r="E24" s="80">
        <v>1068000</v>
      </c>
    </row>
    <row r="25" spans="1:5">
      <c r="A25" s="24" t="s">
        <v>61</v>
      </c>
      <c r="B25" s="35" t="s">
        <v>62</v>
      </c>
      <c r="C25" s="79">
        <v>336000</v>
      </c>
      <c r="D25" s="80">
        <v>0</v>
      </c>
      <c r="E25" s="80">
        <v>0</v>
      </c>
    </row>
    <row r="26" spans="1:5" ht="15" customHeight="1">
      <c r="A26" s="25" t="s">
        <v>63</v>
      </c>
      <c r="B26" s="38" t="s">
        <v>64</v>
      </c>
      <c r="C26" s="53">
        <f>SUM(C23:C25)</f>
        <v>6325968</v>
      </c>
      <c r="D26" s="53">
        <f>SUM(D23:D25)</f>
        <v>8540573</v>
      </c>
      <c r="E26" s="53">
        <f>SUM(E23:E25)</f>
        <v>8540573</v>
      </c>
    </row>
    <row r="27" spans="1:5" ht="15" customHeight="1">
      <c r="A27" s="50" t="s">
        <v>65</v>
      </c>
      <c r="B27" s="51" t="s">
        <v>66</v>
      </c>
      <c r="C27" s="52">
        <f>C22+C26</f>
        <v>19431572</v>
      </c>
      <c r="D27" s="52">
        <f>D22+D26</f>
        <v>26010450</v>
      </c>
      <c r="E27" s="52">
        <f>E22+E26</f>
        <v>26010011</v>
      </c>
    </row>
    <row r="28" spans="1:5" ht="15" customHeight="1">
      <c r="A28" s="42" t="s">
        <v>67</v>
      </c>
      <c r="B28" s="51" t="s">
        <v>68</v>
      </c>
      <c r="C28" s="98">
        <v>4080630</v>
      </c>
      <c r="D28" s="98">
        <v>4805630</v>
      </c>
      <c r="E28" s="98">
        <v>4804978</v>
      </c>
    </row>
    <row r="29" spans="1:5" ht="15" customHeight="1">
      <c r="A29" s="23" t="s">
        <v>69</v>
      </c>
      <c r="B29" s="35" t="s">
        <v>70</v>
      </c>
      <c r="C29" s="20">
        <v>0</v>
      </c>
      <c r="D29" s="63">
        <v>0</v>
      </c>
      <c r="E29" s="19">
        <v>0</v>
      </c>
    </row>
    <row r="30" spans="1:5" ht="15" customHeight="1">
      <c r="A30" s="23" t="s">
        <v>71</v>
      </c>
      <c r="B30" s="35" t="s">
        <v>72</v>
      </c>
      <c r="C30" s="79">
        <v>4850000</v>
      </c>
      <c r="D30" s="80">
        <v>3590770</v>
      </c>
      <c r="E30" s="80">
        <v>3590770</v>
      </c>
    </row>
    <row r="31" spans="1:5" ht="15" customHeight="1">
      <c r="A31" s="23" t="s">
        <v>73</v>
      </c>
      <c r="B31" s="35" t="s">
        <v>74</v>
      </c>
      <c r="C31" s="21">
        <v>0</v>
      </c>
      <c r="D31" s="63">
        <v>0</v>
      </c>
      <c r="E31" s="19">
        <v>0</v>
      </c>
    </row>
    <row r="32" spans="1:5" ht="15" customHeight="1">
      <c r="A32" s="25" t="s">
        <v>75</v>
      </c>
      <c r="B32" s="38" t="s">
        <v>76</v>
      </c>
      <c r="C32" s="53">
        <f>SUM(C29:C31)</f>
        <v>4850000</v>
      </c>
      <c r="D32" s="53">
        <f>SUM(D29:D31)</f>
        <v>3590770</v>
      </c>
      <c r="E32" s="53">
        <f>SUM(E29:E31)</f>
        <v>3590770</v>
      </c>
    </row>
    <row r="33" spans="1:5" ht="15" customHeight="1">
      <c r="A33" s="23" t="s">
        <v>77</v>
      </c>
      <c r="B33" s="35" t="s">
        <v>78</v>
      </c>
      <c r="C33" s="80">
        <v>63510</v>
      </c>
      <c r="D33" s="19">
        <v>0</v>
      </c>
      <c r="E33" s="19">
        <v>0</v>
      </c>
    </row>
    <row r="34" spans="1:5" ht="15" customHeight="1">
      <c r="A34" s="23" t="s">
        <v>79</v>
      </c>
      <c r="B34" s="35" t="s">
        <v>80</v>
      </c>
      <c r="C34" s="79">
        <v>185442</v>
      </c>
      <c r="D34" s="80">
        <v>294677</v>
      </c>
      <c r="E34" s="80">
        <v>294677</v>
      </c>
    </row>
    <row r="35" spans="1:5" ht="15" customHeight="1">
      <c r="A35" s="25" t="s">
        <v>81</v>
      </c>
      <c r="B35" s="38" t="s">
        <v>82</v>
      </c>
      <c r="C35" s="53">
        <f>SUM(C33:C34)</f>
        <v>248952</v>
      </c>
      <c r="D35" s="99">
        <f>SUM(D33:D34)</f>
        <v>294677</v>
      </c>
      <c r="E35" s="62">
        <f>SUM(E33:E34)</f>
        <v>294677</v>
      </c>
    </row>
    <row r="36" spans="1:5" ht="15" customHeight="1">
      <c r="A36" s="23" t="s">
        <v>83</v>
      </c>
      <c r="B36" s="35" t="s">
        <v>84</v>
      </c>
      <c r="C36" s="79">
        <v>6231500</v>
      </c>
      <c r="D36" s="80">
        <v>1665131</v>
      </c>
      <c r="E36" s="80">
        <v>1665131</v>
      </c>
    </row>
    <row r="37" spans="1:5" ht="15" customHeight="1">
      <c r="A37" s="23" t="s">
        <v>85</v>
      </c>
      <c r="B37" s="35" t="s">
        <v>86</v>
      </c>
      <c r="C37" s="21">
        <v>0</v>
      </c>
      <c r="D37" s="121">
        <v>0</v>
      </c>
      <c r="E37" s="19">
        <v>0</v>
      </c>
    </row>
    <row r="38" spans="1:5" ht="15" customHeight="1">
      <c r="A38" s="23" t="s">
        <v>87</v>
      </c>
      <c r="B38" s="35" t="s">
        <v>88</v>
      </c>
      <c r="C38" s="21">
        <v>0</v>
      </c>
      <c r="D38" s="80">
        <v>715752</v>
      </c>
      <c r="E38" s="80">
        <v>715752</v>
      </c>
    </row>
    <row r="39" spans="1:5" ht="15" customHeight="1">
      <c r="A39" s="23" t="s">
        <v>89</v>
      </c>
      <c r="B39" s="35" t="s">
        <v>90</v>
      </c>
      <c r="C39" s="80">
        <v>2509588</v>
      </c>
      <c r="D39" s="80">
        <v>468496</v>
      </c>
      <c r="E39" s="80">
        <v>465496</v>
      </c>
    </row>
    <row r="40" spans="1:5" ht="15" customHeight="1">
      <c r="A40" s="26" t="s">
        <v>91</v>
      </c>
      <c r="B40" s="35" t="s">
        <v>92</v>
      </c>
      <c r="C40" s="21">
        <v>0</v>
      </c>
      <c r="D40" s="19">
        <v>0</v>
      </c>
      <c r="E40" s="19">
        <v>0</v>
      </c>
    </row>
    <row r="41" spans="1:5">
      <c r="A41" s="24" t="s">
        <v>93</v>
      </c>
      <c r="B41" s="35" t="s">
        <v>94</v>
      </c>
      <c r="C41" s="20">
        <v>83790</v>
      </c>
      <c r="D41" s="19"/>
      <c r="E41" s="19">
        <v>0</v>
      </c>
    </row>
    <row r="42" spans="1:5" ht="15" customHeight="1">
      <c r="A42" s="23" t="s">
        <v>95</v>
      </c>
      <c r="B42" s="35" t="s">
        <v>96</v>
      </c>
      <c r="C42" s="79">
        <v>6815000</v>
      </c>
      <c r="D42" s="80">
        <v>6598006</v>
      </c>
      <c r="E42" s="80">
        <v>6598006</v>
      </c>
    </row>
    <row r="43" spans="1:5" ht="15" customHeight="1">
      <c r="A43" s="25" t="s">
        <v>97</v>
      </c>
      <c r="B43" s="38" t="s">
        <v>98</v>
      </c>
      <c r="C43" s="53">
        <f>SUM(C36:C42)</f>
        <v>15639878</v>
      </c>
      <c r="D43" s="53">
        <f>SUM(D36:D42)</f>
        <v>9447385</v>
      </c>
      <c r="E43" s="53">
        <f>SUM(E36:E42)</f>
        <v>9444385</v>
      </c>
    </row>
    <row r="44" spans="1:5" ht="15.75" customHeight="1">
      <c r="A44" s="23" t="s">
        <v>99</v>
      </c>
      <c r="B44" s="35" t="s">
        <v>100</v>
      </c>
      <c r="C44" s="21">
        <v>0</v>
      </c>
      <c r="D44" s="19">
        <v>0</v>
      </c>
      <c r="E44" s="19">
        <v>0</v>
      </c>
    </row>
    <row r="45" spans="1:5" ht="15" customHeight="1">
      <c r="A45" s="23" t="s">
        <v>101</v>
      </c>
      <c r="B45" s="35" t="s">
        <v>102</v>
      </c>
      <c r="C45" s="21">
        <v>0</v>
      </c>
      <c r="D45" s="19">
        <v>0</v>
      </c>
      <c r="E45" s="19">
        <v>0</v>
      </c>
    </row>
    <row r="46" spans="1:5" ht="15" customHeight="1">
      <c r="A46" s="25" t="s">
        <v>103</v>
      </c>
      <c r="B46" s="38" t="s">
        <v>104</v>
      </c>
      <c r="C46" s="53">
        <f>SUM(C44:C45)</f>
        <v>0</v>
      </c>
      <c r="D46" s="62">
        <f>SUM(D44:D45)</f>
        <v>0</v>
      </c>
      <c r="E46" s="62">
        <f>SUM(E44:E45)</f>
        <v>0</v>
      </c>
    </row>
    <row r="47" spans="1:5" ht="15" customHeight="1">
      <c r="A47" s="23" t="s">
        <v>105</v>
      </c>
      <c r="B47" s="35" t="s">
        <v>106</v>
      </c>
      <c r="C47" s="80">
        <v>5450022</v>
      </c>
      <c r="D47" s="80">
        <v>2338902</v>
      </c>
      <c r="E47" s="80">
        <v>2338902</v>
      </c>
    </row>
    <row r="48" spans="1:5" ht="15" customHeight="1">
      <c r="A48" s="23" t="s">
        <v>107</v>
      </c>
      <c r="B48" s="35" t="s">
        <v>108</v>
      </c>
      <c r="C48" s="21">
        <v>0</v>
      </c>
      <c r="D48" s="19">
        <v>0</v>
      </c>
      <c r="E48" s="19">
        <v>0</v>
      </c>
    </row>
    <row r="49" spans="1:5" ht="15" customHeight="1">
      <c r="A49" s="23" t="s">
        <v>109</v>
      </c>
      <c r="B49" s="35" t="s">
        <v>110</v>
      </c>
      <c r="C49" s="21">
        <v>0</v>
      </c>
      <c r="D49" s="19">
        <v>0</v>
      </c>
      <c r="E49" s="19">
        <v>0</v>
      </c>
    </row>
    <row r="50" spans="1:5" ht="15" customHeight="1">
      <c r="A50" s="23" t="s">
        <v>111</v>
      </c>
      <c r="B50" s="35" t="s">
        <v>112</v>
      </c>
      <c r="C50" s="21">
        <v>0</v>
      </c>
      <c r="D50" s="19">
        <v>0</v>
      </c>
      <c r="E50" s="19">
        <v>0</v>
      </c>
    </row>
    <row r="51" spans="1:5" ht="15" customHeight="1">
      <c r="A51" s="23" t="s">
        <v>113</v>
      </c>
      <c r="B51" s="35" t="s">
        <v>114</v>
      </c>
      <c r="C51" s="79">
        <v>93000</v>
      </c>
      <c r="D51" s="80">
        <v>3719</v>
      </c>
      <c r="E51" s="80">
        <v>3719</v>
      </c>
    </row>
    <row r="52" spans="1:5" ht="15" customHeight="1">
      <c r="A52" s="25" t="s">
        <v>115</v>
      </c>
      <c r="B52" s="38" t="s">
        <v>116</v>
      </c>
      <c r="C52" s="53">
        <f>SUM(C47:C51)</f>
        <v>5543022</v>
      </c>
      <c r="D52" s="53">
        <f>SUM(D47:D51)</f>
        <v>2342621</v>
      </c>
      <c r="E52" s="53">
        <f>SUM(E47:E51)</f>
        <v>2342621</v>
      </c>
    </row>
    <row r="53" spans="1:5" ht="15" customHeight="1">
      <c r="A53" s="42" t="s">
        <v>117</v>
      </c>
      <c r="B53" s="51" t="s">
        <v>118</v>
      </c>
      <c r="C53" s="52">
        <f>C32+C35+C43+C46+C52</f>
        <v>26281852</v>
      </c>
      <c r="D53" s="52">
        <f>D32+D35+D43+D46+D52</f>
        <v>15675453</v>
      </c>
      <c r="E53" s="52">
        <f>E32+E35+E43+E46+E52</f>
        <v>15672453</v>
      </c>
    </row>
    <row r="54" spans="1:5" ht="15" customHeight="1">
      <c r="A54" s="28" t="s">
        <v>119</v>
      </c>
      <c r="B54" s="35" t="s">
        <v>120</v>
      </c>
      <c r="C54" s="21">
        <v>0</v>
      </c>
      <c r="D54" s="63">
        <v>0</v>
      </c>
      <c r="E54" s="19">
        <v>0</v>
      </c>
    </row>
    <row r="55" spans="1:5" ht="15" customHeight="1">
      <c r="A55" s="28" t="s">
        <v>121</v>
      </c>
      <c r="B55" s="35" t="s">
        <v>122</v>
      </c>
      <c r="C55" s="21">
        <v>0</v>
      </c>
      <c r="D55" s="63">
        <v>63500</v>
      </c>
      <c r="E55" s="63">
        <v>0</v>
      </c>
    </row>
    <row r="56" spans="1:5" ht="15" customHeight="1">
      <c r="A56" s="31" t="s">
        <v>123</v>
      </c>
      <c r="B56" s="35" t="s">
        <v>124</v>
      </c>
      <c r="C56" s="21">
        <v>0</v>
      </c>
      <c r="D56" s="63">
        <v>0</v>
      </c>
      <c r="E56" s="19">
        <v>0</v>
      </c>
    </row>
    <row r="57" spans="1:5" ht="15" hidden="1" customHeight="1">
      <c r="A57" s="31" t="s">
        <v>125</v>
      </c>
      <c r="B57" s="35" t="s">
        <v>126</v>
      </c>
      <c r="C57" s="21">
        <v>0</v>
      </c>
      <c r="D57" s="63">
        <v>0</v>
      </c>
      <c r="E57" s="19">
        <v>0</v>
      </c>
    </row>
    <row r="58" spans="1:5" ht="15" hidden="1" customHeight="1">
      <c r="A58" s="31" t="s">
        <v>127</v>
      </c>
      <c r="B58" s="35" t="s">
        <v>128</v>
      </c>
      <c r="C58" s="21">
        <v>753</v>
      </c>
      <c r="D58" s="63">
        <v>700</v>
      </c>
      <c r="E58" s="63">
        <v>698</v>
      </c>
    </row>
    <row r="59" spans="1:5" ht="20.25" hidden="1" customHeight="1">
      <c r="A59" s="28" t="s">
        <v>129</v>
      </c>
      <c r="B59" s="35" t="s">
        <v>130</v>
      </c>
      <c r="C59" s="21">
        <v>233</v>
      </c>
      <c r="D59" s="63">
        <v>310</v>
      </c>
      <c r="E59" s="63">
        <v>262</v>
      </c>
    </row>
    <row r="60" spans="1:5" ht="15" hidden="1" customHeight="1">
      <c r="A60" s="28" t="s">
        <v>131</v>
      </c>
      <c r="B60" s="35" t="s">
        <v>132</v>
      </c>
      <c r="C60" s="21">
        <v>0</v>
      </c>
      <c r="D60" s="63">
        <v>0</v>
      </c>
      <c r="E60" s="19">
        <v>0</v>
      </c>
    </row>
    <row r="61" spans="1:5" ht="15" hidden="1" customHeight="1">
      <c r="A61" s="28" t="s">
        <v>133</v>
      </c>
      <c r="B61" s="35" t="s">
        <v>134</v>
      </c>
      <c r="C61" s="21">
        <v>4614</v>
      </c>
      <c r="D61" s="21">
        <v>4614</v>
      </c>
      <c r="E61" s="21">
        <v>1263</v>
      </c>
    </row>
    <row r="62" spans="1:5" ht="15" hidden="1" customHeight="1">
      <c r="A62" s="48" t="s">
        <v>135</v>
      </c>
      <c r="B62" s="51" t="s">
        <v>136</v>
      </c>
      <c r="C62" s="52">
        <v>5600</v>
      </c>
      <c r="D62" s="64">
        <v>5781</v>
      </c>
      <c r="E62" s="52">
        <v>2380</v>
      </c>
    </row>
    <row r="63" spans="1:5" ht="15" hidden="1" customHeight="1">
      <c r="A63" s="27" t="s">
        <v>137</v>
      </c>
      <c r="B63" s="35" t="s">
        <v>138</v>
      </c>
      <c r="C63" s="21">
        <v>0</v>
      </c>
      <c r="D63" s="19">
        <v>0</v>
      </c>
      <c r="E63" s="19">
        <v>0</v>
      </c>
    </row>
    <row r="64" spans="1:5" ht="13.5" hidden="1" customHeight="1">
      <c r="A64" s="27" t="s">
        <v>139</v>
      </c>
      <c r="B64" s="35" t="s">
        <v>140</v>
      </c>
      <c r="C64" s="21">
        <v>0</v>
      </c>
      <c r="D64" s="63">
        <v>145</v>
      </c>
      <c r="E64" s="63">
        <v>145</v>
      </c>
    </row>
    <row r="65" spans="1:5" ht="15" hidden="1" customHeight="1">
      <c r="A65" s="27" t="s">
        <v>141</v>
      </c>
      <c r="B65" s="35" t="s">
        <v>142</v>
      </c>
      <c r="C65" s="21">
        <v>0</v>
      </c>
      <c r="D65" s="19">
        <v>0</v>
      </c>
      <c r="E65" s="19">
        <v>0</v>
      </c>
    </row>
    <row r="66" spans="1:5" s="77" customFormat="1" ht="15" customHeight="1">
      <c r="A66" s="27" t="s">
        <v>125</v>
      </c>
      <c r="B66" s="35" t="s">
        <v>126</v>
      </c>
      <c r="C66" s="80">
        <v>0</v>
      </c>
      <c r="D66" s="19">
        <v>0</v>
      </c>
      <c r="E66" s="19">
        <v>0</v>
      </c>
    </row>
    <row r="67" spans="1:5" s="77" customFormat="1" ht="15" customHeight="1">
      <c r="A67" s="27" t="s">
        <v>127</v>
      </c>
      <c r="B67" s="35" t="s">
        <v>128</v>
      </c>
      <c r="C67" s="80">
        <v>0</v>
      </c>
      <c r="D67" s="19">
        <v>0</v>
      </c>
      <c r="E67" s="19">
        <v>0</v>
      </c>
    </row>
    <row r="68" spans="1:5" s="77" customFormat="1" ht="15" customHeight="1">
      <c r="A68" s="27" t="s">
        <v>129</v>
      </c>
      <c r="B68" s="35" t="s">
        <v>130</v>
      </c>
      <c r="C68" s="80">
        <v>0</v>
      </c>
      <c r="D68" s="19">
        <v>0</v>
      </c>
      <c r="E68" s="19">
        <v>0</v>
      </c>
    </row>
    <row r="69" spans="1:5" s="77" customFormat="1" ht="15" customHeight="1">
      <c r="A69" s="27" t="s">
        <v>131</v>
      </c>
      <c r="B69" s="35" t="s">
        <v>132</v>
      </c>
      <c r="C69" s="80">
        <v>0</v>
      </c>
      <c r="D69" s="19">
        <v>0</v>
      </c>
      <c r="E69" s="19">
        <v>0</v>
      </c>
    </row>
    <row r="70" spans="1:5" s="77" customFormat="1" ht="15" customHeight="1">
      <c r="A70" s="27" t="s">
        <v>133</v>
      </c>
      <c r="B70" s="35" t="s">
        <v>134</v>
      </c>
      <c r="C70" s="80">
        <v>5278000</v>
      </c>
      <c r="D70" s="80">
        <v>4175000</v>
      </c>
      <c r="E70" s="80">
        <v>3975000</v>
      </c>
    </row>
    <row r="71" spans="1:5" s="77" customFormat="1" ht="15" customHeight="1">
      <c r="A71" s="123" t="s">
        <v>135</v>
      </c>
      <c r="B71" s="51" t="s">
        <v>136</v>
      </c>
      <c r="C71" s="98">
        <f>C54+C55+C56+C66+C67+C68+C69+C70</f>
        <v>5278000</v>
      </c>
      <c r="D71" s="98">
        <f>D54+D55+D56+D66+D67+D68+D69+D70</f>
        <v>4238500</v>
      </c>
      <c r="E71" s="98">
        <f>E54+E55+E56+E66+E67+E68+E69+E70</f>
        <v>3975000</v>
      </c>
    </row>
    <row r="72" spans="1:5" s="77" customFormat="1" ht="15" customHeight="1">
      <c r="A72" s="27" t="s">
        <v>137</v>
      </c>
      <c r="B72" s="35" t="s">
        <v>138</v>
      </c>
      <c r="C72" s="80">
        <v>0</v>
      </c>
      <c r="D72" s="80">
        <v>0</v>
      </c>
      <c r="E72" s="80">
        <v>0</v>
      </c>
    </row>
    <row r="73" spans="1:5" s="77" customFormat="1" ht="15" customHeight="1">
      <c r="A73" s="27" t="s">
        <v>139</v>
      </c>
      <c r="B73" s="35" t="s">
        <v>140</v>
      </c>
      <c r="C73" s="80">
        <v>550000</v>
      </c>
      <c r="D73" s="80">
        <v>433253</v>
      </c>
      <c r="E73" s="80">
        <v>433253</v>
      </c>
    </row>
    <row r="74" spans="1:5" s="77" customFormat="1" ht="32.25" customHeight="1">
      <c r="A74" s="27" t="s">
        <v>141</v>
      </c>
      <c r="B74" s="35" t="s">
        <v>142</v>
      </c>
      <c r="C74" s="124">
        <v>0</v>
      </c>
      <c r="D74" s="124">
        <v>0</v>
      </c>
      <c r="E74" s="124">
        <v>0</v>
      </c>
    </row>
    <row r="75" spans="1:5" ht="32.25" customHeight="1">
      <c r="A75" s="27" t="s">
        <v>143</v>
      </c>
      <c r="B75" s="35" t="s">
        <v>144</v>
      </c>
      <c r="C75" s="124">
        <v>0</v>
      </c>
      <c r="D75" s="124">
        <v>0</v>
      </c>
      <c r="E75" s="124">
        <v>0</v>
      </c>
    </row>
    <row r="76" spans="1:5" ht="30">
      <c r="A76" s="27" t="s">
        <v>145</v>
      </c>
      <c r="B76" s="35" t="s">
        <v>146</v>
      </c>
      <c r="C76" s="124">
        <v>0</v>
      </c>
      <c r="D76" s="124">
        <v>0</v>
      </c>
      <c r="E76" s="124">
        <v>0</v>
      </c>
    </row>
    <row r="77" spans="1:5" ht="15.75" customHeight="1">
      <c r="A77" s="27" t="s">
        <v>147</v>
      </c>
      <c r="B77" s="35" t="s">
        <v>148</v>
      </c>
      <c r="C77" s="80">
        <v>3643535</v>
      </c>
      <c r="D77" s="80">
        <v>4415492</v>
      </c>
      <c r="E77" s="80">
        <v>4415492</v>
      </c>
    </row>
    <row r="78" spans="1:5" ht="29.25" customHeight="1">
      <c r="A78" s="27" t="s">
        <v>149</v>
      </c>
      <c r="B78" s="35" t="s">
        <v>150</v>
      </c>
      <c r="C78" s="124">
        <v>0</v>
      </c>
      <c r="D78" s="124">
        <v>0</v>
      </c>
      <c r="E78" s="124">
        <v>0</v>
      </c>
    </row>
    <row r="79" spans="1:5" ht="31.5" customHeight="1">
      <c r="A79" s="27" t="s">
        <v>151</v>
      </c>
      <c r="B79" s="35" t="s">
        <v>152</v>
      </c>
      <c r="C79" s="124">
        <v>0</v>
      </c>
      <c r="D79" s="124">
        <v>0</v>
      </c>
      <c r="E79" s="124">
        <v>0</v>
      </c>
    </row>
    <row r="80" spans="1:5" ht="15" customHeight="1">
      <c r="A80" s="27" t="s">
        <v>153</v>
      </c>
      <c r="B80" s="35" t="s">
        <v>154</v>
      </c>
      <c r="C80" s="21">
        <v>0</v>
      </c>
      <c r="D80" s="80">
        <v>0</v>
      </c>
      <c r="E80" s="80">
        <v>0</v>
      </c>
    </row>
    <row r="81" spans="1:5">
      <c r="A81" s="32" t="s">
        <v>155</v>
      </c>
      <c r="B81" s="35" t="s">
        <v>156</v>
      </c>
      <c r="C81" s="21">
        <v>0</v>
      </c>
      <c r="D81" s="80">
        <v>0</v>
      </c>
      <c r="E81" s="80">
        <v>0</v>
      </c>
    </row>
    <row r="82" spans="1:5" ht="15" customHeight="1">
      <c r="A82" s="27" t="s">
        <v>157</v>
      </c>
      <c r="B82" s="35" t="s">
        <v>158</v>
      </c>
      <c r="C82" s="21">
        <v>0</v>
      </c>
      <c r="D82" s="80">
        <v>0</v>
      </c>
      <c r="E82" s="80">
        <v>0</v>
      </c>
    </row>
    <row r="83" spans="1:5">
      <c r="A83" s="32" t="s">
        <v>159</v>
      </c>
      <c r="B83" s="35" t="s">
        <v>160</v>
      </c>
      <c r="C83" s="80">
        <v>940000</v>
      </c>
      <c r="D83" s="80">
        <v>940000</v>
      </c>
      <c r="E83" s="80">
        <v>920000</v>
      </c>
    </row>
    <row r="84" spans="1:5">
      <c r="A84" s="32" t="s">
        <v>161</v>
      </c>
      <c r="B84" s="35" t="s">
        <v>162</v>
      </c>
      <c r="C84" s="21">
        <v>0</v>
      </c>
      <c r="D84" s="80">
        <v>0</v>
      </c>
      <c r="E84" s="80">
        <v>0</v>
      </c>
    </row>
    <row r="85" spans="1:5" ht="15" customHeight="1">
      <c r="A85" s="48" t="s">
        <v>163</v>
      </c>
      <c r="B85" s="51" t="s">
        <v>164</v>
      </c>
      <c r="C85" s="52">
        <f>C72+C73+C74+C75+C76+C77+C78+C79+C80+C81+C82+C83+C84</f>
        <v>5133535</v>
      </c>
      <c r="D85" s="52">
        <f>D72+D73+D74+D75+D76+D77+D78+D79+D80+D81+D82+D83+D84</f>
        <v>5788745</v>
      </c>
      <c r="E85" s="52">
        <f>E72+E73+E74+E75+E76+E77+E78+E79+E80+E81+E82+E83+E84</f>
        <v>5768745</v>
      </c>
    </row>
    <row r="86" spans="1:5" ht="15.75">
      <c r="A86" s="56" t="s">
        <v>165</v>
      </c>
      <c r="B86" s="55"/>
      <c r="C86" s="57">
        <f>C53+C71+C85</f>
        <v>36693387</v>
      </c>
      <c r="D86" s="57">
        <f>D53+D71+D85</f>
        <v>25702698</v>
      </c>
      <c r="E86" s="57">
        <f>E53+E71+E85</f>
        <v>25416198</v>
      </c>
    </row>
    <row r="87" spans="1:5">
      <c r="A87" s="39" t="s">
        <v>166</v>
      </c>
      <c r="B87" s="35" t="s">
        <v>167</v>
      </c>
      <c r="C87" s="21">
        <v>0</v>
      </c>
      <c r="D87" s="63">
        <v>0</v>
      </c>
      <c r="E87" s="63">
        <v>0</v>
      </c>
    </row>
    <row r="88" spans="1:5">
      <c r="A88" s="39" t="s">
        <v>168</v>
      </c>
      <c r="B88" s="35" t="s">
        <v>169</v>
      </c>
      <c r="C88" s="21">
        <v>0</v>
      </c>
      <c r="D88" s="80">
        <v>25284</v>
      </c>
      <c r="E88" s="80">
        <v>25284</v>
      </c>
    </row>
    <row r="89" spans="1:5">
      <c r="A89" s="39" t="s">
        <v>170</v>
      </c>
      <c r="B89" s="35" t="s">
        <v>171</v>
      </c>
      <c r="C89" s="21">
        <v>0</v>
      </c>
      <c r="D89" s="63">
        <v>0</v>
      </c>
      <c r="E89" s="63">
        <v>0</v>
      </c>
    </row>
    <row r="90" spans="1:5">
      <c r="A90" s="39" t="s">
        <v>172</v>
      </c>
      <c r="B90" s="35" t="s">
        <v>173</v>
      </c>
      <c r="C90" s="79">
        <v>4072205</v>
      </c>
      <c r="D90" s="80">
        <v>1745925</v>
      </c>
      <c r="E90" s="80">
        <v>1745925</v>
      </c>
    </row>
    <row r="91" spans="1:5">
      <c r="A91" s="24" t="s">
        <v>174</v>
      </c>
      <c r="B91" s="35" t="s">
        <v>175</v>
      </c>
      <c r="C91" s="21">
        <v>0</v>
      </c>
      <c r="D91" s="19">
        <v>0</v>
      </c>
      <c r="E91" s="19">
        <v>0</v>
      </c>
    </row>
    <row r="92" spans="1:5">
      <c r="A92" s="24" t="s">
        <v>176</v>
      </c>
      <c r="B92" s="35" t="s">
        <v>177</v>
      </c>
      <c r="C92" s="21">
        <v>0</v>
      </c>
      <c r="D92" s="19">
        <v>0</v>
      </c>
      <c r="E92" s="19">
        <v>0</v>
      </c>
    </row>
    <row r="93" spans="1:5">
      <c r="A93" s="24" t="s">
        <v>178</v>
      </c>
      <c r="B93" s="35" t="s">
        <v>179</v>
      </c>
      <c r="C93" s="80">
        <v>829495</v>
      </c>
      <c r="D93" s="80">
        <v>390477</v>
      </c>
      <c r="E93" s="80">
        <v>390477</v>
      </c>
    </row>
    <row r="94" spans="1:5">
      <c r="A94" s="49" t="s">
        <v>180</v>
      </c>
      <c r="B94" s="51" t="s">
        <v>181</v>
      </c>
      <c r="C94" s="52">
        <f>C87+C88+C89+C90+C91+C92+C93</f>
        <v>4901700</v>
      </c>
      <c r="D94" s="52">
        <f>D87+D88+D89+D90+D91+D92+D93</f>
        <v>2161686</v>
      </c>
      <c r="E94" s="52">
        <f>E87+E88+E89+E90+E91+E92+E93</f>
        <v>2161686</v>
      </c>
    </row>
    <row r="95" spans="1:5" ht="15" customHeight="1">
      <c r="A95" s="28" t="s">
        <v>182</v>
      </c>
      <c r="B95" s="35" t="s">
        <v>183</v>
      </c>
      <c r="C95" s="80">
        <v>1574803</v>
      </c>
      <c r="D95" s="80">
        <v>20590614</v>
      </c>
      <c r="E95" s="80">
        <v>20342940</v>
      </c>
    </row>
    <row r="96" spans="1:5" ht="15" customHeight="1">
      <c r="A96" s="28" t="s">
        <v>184</v>
      </c>
      <c r="B96" s="35" t="s">
        <v>185</v>
      </c>
      <c r="C96" s="21">
        <v>0</v>
      </c>
      <c r="D96" s="63">
        <v>0</v>
      </c>
      <c r="E96" s="63">
        <v>0</v>
      </c>
    </row>
    <row r="97" spans="1:6" ht="15" customHeight="1">
      <c r="A97" s="28" t="s">
        <v>186</v>
      </c>
      <c r="B97" s="35" t="s">
        <v>187</v>
      </c>
      <c r="C97" s="21">
        <v>0</v>
      </c>
      <c r="D97" s="63">
        <v>1170327</v>
      </c>
      <c r="E97" s="63">
        <v>1090327</v>
      </c>
    </row>
    <row r="98" spans="1:6" ht="15" customHeight="1">
      <c r="A98" s="28" t="s">
        <v>188</v>
      </c>
      <c r="B98" s="35" t="s">
        <v>189</v>
      </c>
      <c r="C98" s="80">
        <v>425197</v>
      </c>
      <c r="D98" s="80">
        <v>5575103</v>
      </c>
      <c r="E98" s="80">
        <v>5575103</v>
      </c>
    </row>
    <row r="99" spans="1:6" ht="15" customHeight="1">
      <c r="A99" s="48" t="s">
        <v>190</v>
      </c>
      <c r="B99" s="51" t="s">
        <v>191</v>
      </c>
      <c r="C99" s="52">
        <f>C95+C96+C97+C98</f>
        <v>2000000</v>
      </c>
      <c r="D99" s="52">
        <f>D95+D96+D97+D98</f>
        <v>27336044</v>
      </c>
      <c r="E99" s="52">
        <f>E95+E96+E97+E98</f>
        <v>27008370</v>
      </c>
    </row>
    <row r="100" spans="1:6" ht="24.75" customHeight="1">
      <c r="A100" s="28" t="s">
        <v>192</v>
      </c>
      <c r="B100" s="35" t="s">
        <v>193</v>
      </c>
      <c r="C100" s="124">
        <v>0</v>
      </c>
      <c r="D100" s="125">
        <v>0</v>
      </c>
      <c r="E100" s="125">
        <v>0</v>
      </c>
      <c r="F100" s="126"/>
    </row>
    <row r="101" spans="1:6" ht="29.25" customHeight="1">
      <c r="A101" s="28" t="s">
        <v>194</v>
      </c>
      <c r="B101" s="35" t="s">
        <v>195</v>
      </c>
      <c r="C101" s="124">
        <v>0</v>
      </c>
      <c r="D101" s="125">
        <v>0</v>
      </c>
      <c r="E101" s="125">
        <v>0</v>
      </c>
      <c r="F101" s="126"/>
    </row>
    <row r="102" spans="1:6" ht="26.25" customHeight="1">
      <c r="A102" s="28" t="s">
        <v>196</v>
      </c>
      <c r="B102" s="35" t="s">
        <v>197</v>
      </c>
      <c r="C102" s="21">
        <v>0</v>
      </c>
      <c r="D102" s="80">
        <v>166700</v>
      </c>
      <c r="E102" s="80">
        <v>166700</v>
      </c>
    </row>
    <row r="103" spans="1:6" ht="15" customHeight="1">
      <c r="A103" s="28" t="s">
        <v>198</v>
      </c>
      <c r="B103" s="35" t="s">
        <v>199</v>
      </c>
      <c r="C103" s="21">
        <v>0</v>
      </c>
      <c r="D103" s="80">
        <v>0</v>
      </c>
      <c r="E103" s="80">
        <v>0</v>
      </c>
    </row>
    <row r="104" spans="1:6" ht="28.5" customHeight="1">
      <c r="A104" s="28" t="s">
        <v>200</v>
      </c>
      <c r="B104" s="35" t="s">
        <v>201</v>
      </c>
      <c r="C104" s="124">
        <v>0</v>
      </c>
      <c r="D104" s="124">
        <v>0</v>
      </c>
      <c r="E104" s="124">
        <v>0</v>
      </c>
    </row>
    <row r="105" spans="1:6" ht="27.75" customHeight="1">
      <c r="A105" s="28" t="s">
        <v>202</v>
      </c>
      <c r="B105" s="35" t="s">
        <v>203</v>
      </c>
      <c r="C105" s="124">
        <v>0</v>
      </c>
      <c r="D105" s="124"/>
      <c r="E105" s="124"/>
    </row>
    <row r="106" spans="1:6" ht="15" customHeight="1">
      <c r="A106" s="28" t="s">
        <v>204</v>
      </c>
      <c r="B106" s="35" t="s">
        <v>205</v>
      </c>
      <c r="C106" s="21">
        <v>0</v>
      </c>
      <c r="D106" s="80">
        <v>0</v>
      </c>
      <c r="E106" s="80">
        <v>0</v>
      </c>
    </row>
    <row r="107" spans="1:6" s="77" customFormat="1" ht="15" customHeight="1">
      <c r="A107" s="127" t="s">
        <v>444</v>
      </c>
      <c r="B107" s="35" t="s">
        <v>207</v>
      </c>
      <c r="C107" s="80">
        <v>0</v>
      </c>
      <c r="D107" s="80">
        <v>0</v>
      </c>
      <c r="E107" s="80">
        <v>0</v>
      </c>
    </row>
    <row r="108" spans="1:6" ht="15" customHeight="1">
      <c r="A108" s="28" t="s">
        <v>206</v>
      </c>
      <c r="B108" s="35" t="s">
        <v>445</v>
      </c>
      <c r="C108" s="21">
        <v>0</v>
      </c>
      <c r="D108" s="80">
        <v>0</v>
      </c>
      <c r="E108" s="80">
        <v>0</v>
      </c>
    </row>
    <row r="109" spans="1:6" ht="15" customHeight="1">
      <c r="A109" s="48" t="s">
        <v>208</v>
      </c>
      <c r="B109" s="51" t="s">
        <v>209</v>
      </c>
      <c r="C109" s="52">
        <f>C100+C101+C102+C103+C104+C105+C106+C107+C108</f>
        <v>0</v>
      </c>
      <c r="D109" s="98"/>
      <c r="E109" s="98"/>
    </row>
    <row r="110" spans="1:6" ht="15.75">
      <c r="A110" s="56" t="s">
        <v>210</v>
      </c>
      <c r="B110" s="55"/>
      <c r="C110" s="57">
        <f>C94+C99+C109</f>
        <v>6901700</v>
      </c>
      <c r="D110" s="57">
        <f>D94+D99+D109+D102</f>
        <v>29664430</v>
      </c>
      <c r="E110" s="57">
        <f>E94+E99+E109+E102</f>
        <v>29336756</v>
      </c>
    </row>
    <row r="111" spans="1:6" ht="15.75">
      <c r="A111" s="59" t="s">
        <v>211</v>
      </c>
      <c r="B111" s="60" t="s">
        <v>212</v>
      </c>
      <c r="C111" s="58">
        <f>C27+C28+C53+C71+C85+C94+C99+C109</f>
        <v>67107289</v>
      </c>
      <c r="D111" s="58">
        <f>D27+D28+D53+D71+D85+D94+D99+D109+D102</f>
        <v>86183208</v>
      </c>
      <c r="E111" s="58">
        <f>E27+E28+E53+E71+E85+E94+E99+E109+E102</f>
        <v>85567943</v>
      </c>
    </row>
    <row r="112" spans="1:6" ht="15" customHeight="1">
      <c r="A112" s="28" t="s">
        <v>213</v>
      </c>
      <c r="B112" s="23" t="s">
        <v>214</v>
      </c>
      <c r="C112" s="65">
        <v>0</v>
      </c>
      <c r="D112" s="71">
        <v>0</v>
      </c>
      <c r="E112" s="70">
        <v>0</v>
      </c>
    </row>
    <row r="113" spans="1:5" ht="15" customHeight="1">
      <c r="A113" s="28" t="s">
        <v>215</v>
      </c>
      <c r="B113" s="23" t="s">
        <v>216</v>
      </c>
      <c r="C113" s="65">
        <v>0</v>
      </c>
      <c r="D113" s="71">
        <v>0</v>
      </c>
      <c r="E113" s="70">
        <v>0</v>
      </c>
    </row>
    <row r="114" spans="1:5" ht="15" customHeight="1">
      <c r="A114" s="28" t="s">
        <v>217</v>
      </c>
      <c r="B114" s="23" t="s">
        <v>218</v>
      </c>
      <c r="C114" s="65">
        <v>0</v>
      </c>
      <c r="D114" s="65">
        <v>0</v>
      </c>
      <c r="E114" s="65">
        <v>0</v>
      </c>
    </row>
    <row r="115" spans="1:5" ht="15" customHeight="1">
      <c r="A115" s="30" t="s">
        <v>219</v>
      </c>
      <c r="B115" s="25" t="s">
        <v>220</v>
      </c>
      <c r="C115" s="74">
        <f>C112+C113+C114</f>
        <v>0</v>
      </c>
      <c r="D115" s="74">
        <f>D112+D113+D114</f>
        <v>0</v>
      </c>
      <c r="E115" s="74">
        <f>E112+E113+E114</f>
        <v>0</v>
      </c>
    </row>
    <row r="116" spans="1:5">
      <c r="A116" s="40" t="s">
        <v>221</v>
      </c>
      <c r="B116" s="23" t="s">
        <v>222</v>
      </c>
      <c r="C116" s="66">
        <v>0</v>
      </c>
      <c r="D116" s="68">
        <v>0</v>
      </c>
      <c r="E116" s="68">
        <v>0</v>
      </c>
    </row>
    <row r="117" spans="1:5">
      <c r="A117" s="40" t="s">
        <v>223</v>
      </c>
      <c r="B117" s="23" t="s">
        <v>224</v>
      </c>
      <c r="C117" s="66">
        <v>0</v>
      </c>
      <c r="D117" s="68">
        <v>0</v>
      </c>
      <c r="E117" s="68">
        <v>0</v>
      </c>
    </row>
    <row r="118" spans="1:5" ht="15" customHeight="1">
      <c r="A118" s="28" t="s">
        <v>225</v>
      </c>
      <c r="B118" s="23" t="s">
        <v>226</v>
      </c>
      <c r="C118" s="66">
        <v>0</v>
      </c>
      <c r="D118" s="68">
        <v>0</v>
      </c>
      <c r="E118" s="68">
        <v>0</v>
      </c>
    </row>
    <row r="119" spans="1:5" ht="15" customHeight="1">
      <c r="A119" s="28" t="s">
        <v>227</v>
      </c>
      <c r="B119" s="23" t="s">
        <v>228</v>
      </c>
      <c r="C119" s="66">
        <v>0</v>
      </c>
      <c r="D119" s="68">
        <v>0</v>
      </c>
      <c r="E119" s="68">
        <v>0</v>
      </c>
    </row>
    <row r="120" spans="1:5">
      <c r="A120" s="29" t="s">
        <v>229</v>
      </c>
      <c r="B120" s="25" t="s">
        <v>230</v>
      </c>
      <c r="C120" s="72">
        <v>0</v>
      </c>
      <c r="D120" s="73">
        <v>0</v>
      </c>
      <c r="E120" s="73">
        <v>0</v>
      </c>
    </row>
    <row r="121" spans="1:5">
      <c r="A121" s="40" t="s">
        <v>231</v>
      </c>
      <c r="B121" s="23" t="s">
        <v>232</v>
      </c>
      <c r="C121" s="66">
        <v>0</v>
      </c>
      <c r="D121" s="68">
        <v>0</v>
      </c>
      <c r="E121" s="68">
        <v>0</v>
      </c>
    </row>
    <row r="122" spans="1:5">
      <c r="A122" s="40" t="s">
        <v>233</v>
      </c>
      <c r="B122" s="23" t="s">
        <v>234</v>
      </c>
      <c r="C122" s="66">
        <v>1221763</v>
      </c>
      <c r="D122" s="66">
        <v>1628732</v>
      </c>
      <c r="E122" s="66">
        <v>1625732</v>
      </c>
    </row>
    <row r="123" spans="1:5">
      <c r="A123" s="29" t="s">
        <v>235</v>
      </c>
      <c r="B123" s="25" t="s">
        <v>236</v>
      </c>
      <c r="C123" s="72">
        <v>16377914</v>
      </c>
      <c r="D123" s="72">
        <v>16952914</v>
      </c>
      <c r="E123" s="72">
        <v>16737143</v>
      </c>
    </row>
    <row r="124" spans="1:5">
      <c r="A124" s="40" t="s">
        <v>237</v>
      </c>
      <c r="B124" s="23" t="s">
        <v>238</v>
      </c>
      <c r="C124" s="66">
        <v>0</v>
      </c>
      <c r="D124" s="68">
        <v>0</v>
      </c>
      <c r="E124" s="68">
        <v>0</v>
      </c>
    </row>
    <row r="125" spans="1:5">
      <c r="A125" s="40" t="s">
        <v>239</v>
      </c>
      <c r="B125" s="23" t="s">
        <v>240</v>
      </c>
      <c r="C125" s="66">
        <v>0</v>
      </c>
      <c r="D125" s="68">
        <v>0</v>
      </c>
      <c r="E125" s="68">
        <v>0</v>
      </c>
    </row>
    <row r="126" spans="1:5">
      <c r="A126" s="40" t="s">
        <v>241</v>
      </c>
      <c r="B126" s="23" t="s">
        <v>242</v>
      </c>
      <c r="C126" s="66">
        <v>0</v>
      </c>
      <c r="D126" s="68">
        <v>0</v>
      </c>
      <c r="E126" s="68">
        <v>0</v>
      </c>
    </row>
    <row r="127" spans="1:5">
      <c r="A127" s="41" t="s">
        <v>243</v>
      </c>
      <c r="B127" s="42" t="s">
        <v>244</v>
      </c>
      <c r="C127" s="72">
        <f>C115+C120+C121+C122+C123+C124+C125+C126</f>
        <v>17599677</v>
      </c>
      <c r="D127" s="72">
        <f>D115+D120+D121+D122+D123+D124+D125+D126</f>
        <v>18581646</v>
      </c>
      <c r="E127" s="72">
        <f>E115+E120+E121+E122+E123+E124+E125+E126</f>
        <v>18362875</v>
      </c>
    </row>
    <row r="128" spans="1:5">
      <c r="A128" s="40" t="s">
        <v>245</v>
      </c>
      <c r="B128" s="23" t="s">
        <v>246</v>
      </c>
      <c r="C128" s="66">
        <v>0</v>
      </c>
      <c r="D128" s="68">
        <v>0</v>
      </c>
      <c r="E128" s="68">
        <v>0</v>
      </c>
    </row>
    <row r="129" spans="1:5" ht="15" customHeight="1">
      <c r="A129" s="28" t="s">
        <v>247</v>
      </c>
      <c r="B129" s="23" t="s">
        <v>248</v>
      </c>
      <c r="C129" s="66">
        <v>0</v>
      </c>
      <c r="D129" s="68">
        <v>0</v>
      </c>
      <c r="E129" s="68">
        <v>0</v>
      </c>
    </row>
    <row r="130" spans="1:5">
      <c r="A130" s="40" t="s">
        <v>249</v>
      </c>
      <c r="B130" s="23" t="s">
        <v>250</v>
      </c>
      <c r="C130" s="66">
        <v>0</v>
      </c>
      <c r="D130" s="68">
        <v>0</v>
      </c>
      <c r="E130" s="68">
        <v>0</v>
      </c>
    </row>
    <row r="131" spans="1:5">
      <c r="A131" s="40" t="s">
        <v>251</v>
      </c>
      <c r="B131" s="23" t="s">
        <v>252</v>
      </c>
      <c r="C131" s="66">
        <v>0</v>
      </c>
      <c r="D131" s="68">
        <v>0</v>
      </c>
      <c r="E131" s="68">
        <v>0</v>
      </c>
    </row>
    <row r="132" spans="1:5">
      <c r="A132" s="41" t="s">
        <v>253</v>
      </c>
      <c r="B132" s="42" t="s">
        <v>254</v>
      </c>
      <c r="C132" s="72">
        <v>0</v>
      </c>
      <c r="D132" s="73">
        <v>0</v>
      </c>
      <c r="E132" s="73">
        <v>0</v>
      </c>
    </row>
    <row r="133" spans="1:5" ht="15" customHeight="1">
      <c r="A133" s="28" t="s">
        <v>255</v>
      </c>
      <c r="B133" s="23" t="s">
        <v>256</v>
      </c>
      <c r="C133" s="66">
        <v>0</v>
      </c>
      <c r="D133" s="68">
        <v>0</v>
      </c>
      <c r="E133" s="68">
        <v>0</v>
      </c>
    </row>
    <row r="134" spans="1:5" ht="15.75">
      <c r="A134" s="43" t="s">
        <v>257</v>
      </c>
      <c r="B134" s="44" t="s">
        <v>258</v>
      </c>
      <c r="C134" s="67">
        <f>C127+C132+C133</f>
        <v>17599677</v>
      </c>
      <c r="D134" s="67">
        <f>D127+D132+D133</f>
        <v>18581646</v>
      </c>
      <c r="E134" s="67">
        <f>E127+E132+E133</f>
        <v>18362875</v>
      </c>
    </row>
    <row r="135" spans="1:5" ht="15.75">
      <c r="A135" s="45" t="s">
        <v>13</v>
      </c>
      <c r="B135" s="46"/>
      <c r="C135" s="69">
        <f>C111+C134</f>
        <v>84706966</v>
      </c>
      <c r="D135" s="69">
        <f>D111+D134</f>
        <v>104764854</v>
      </c>
      <c r="E135" s="69">
        <f>E111+E134</f>
        <v>103930818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8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A79" workbookViewId="0">
      <selection activeCell="E74" sqref="E74"/>
    </sheetView>
  </sheetViews>
  <sheetFormatPr defaultRowHeight="15"/>
  <cols>
    <col min="1" max="1" width="79" customWidth="1"/>
    <col min="2" max="2" width="8.28515625" customWidth="1"/>
    <col min="3" max="3" width="14.5703125" customWidth="1"/>
    <col min="4" max="4" width="15.5703125" customWidth="1"/>
    <col min="5" max="5" width="16" customWidth="1"/>
  </cols>
  <sheetData>
    <row r="1" spans="1:12">
      <c r="A1" s="233" t="s">
        <v>968</v>
      </c>
      <c r="B1" s="233"/>
      <c r="C1" s="233"/>
      <c r="D1" s="233"/>
      <c r="E1" s="233"/>
      <c r="F1" s="220"/>
      <c r="G1" s="220"/>
      <c r="H1" s="220"/>
      <c r="I1" s="220"/>
      <c r="J1" s="220"/>
      <c r="K1" s="220"/>
      <c r="L1" s="220"/>
    </row>
    <row r="2" spans="1:12" s="77" customForma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8">
      <c r="A3" s="231" t="s">
        <v>24</v>
      </c>
      <c r="B3" s="231"/>
      <c r="C3" s="231"/>
      <c r="D3" s="231"/>
      <c r="E3" s="231"/>
    </row>
    <row r="4" spans="1:12" ht="18">
      <c r="A4" s="230" t="s">
        <v>980</v>
      </c>
      <c r="B4" s="230"/>
      <c r="C4" s="230"/>
      <c r="D4" s="230"/>
      <c r="E4" s="230"/>
    </row>
    <row r="5" spans="1:12">
      <c r="A5" s="232" t="s">
        <v>259</v>
      </c>
      <c r="B5" s="235"/>
      <c r="C5" s="235"/>
      <c r="D5" s="235"/>
      <c r="E5" s="235"/>
    </row>
    <row r="6" spans="1:12" ht="18">
      <c r="A6" s="95"/>
      <c r="B6" s="77"/>
      <c r="C6" s="77"/>
      <c r="D6" s="77"/>
      <c r="E6" s="77"/>
    </row>
    <row r="7" spans="1:12" ht="15.75">
      <c r="A7" s="78" t="s">
        <v>26</v>
      </c>
      <c r="B7" s="77"/>
      <c r="C7" s="77"/>
      <c r="D7" s="77"/>
      <c r="E7" s="226" t="s">
        <v>955</v>
      </c>
    </row>
    <row r="8" spans="1:12" ht="48.75" customHeight="1">
      <c r="A8" s="81" t="s">
        <v>27</v>
      </c>
      <c r="B8" s="103" t="s">
        <v>260</v>
      </c>
      <c r="C8" s="119" t="s">
        <v>981</v>
      </c>
      <c r="D8" s="120" t="s">
        <v>982</v>
      </c>
      <c r="E8" s="118" t="s">
        <v>2</v>
      </c>
    </row>
    <row r="9" spans="1:12" ht="15" customHeight="1">
      <c r="A9" s="88" t="s">
        <v>261</v>
      </c>
      <c r="B9" s="83" t="s">
        <v>262</v>
      </c>
      <c r="C9" s="80">
        <v>13364909</v>
      </c>
      <c r="D9" s="113">
        <v>13506154</v>
      </c>
      <c r="E9" s="113">
        <v>13506154</v>
      </c>
    </row>
    <row r="10" spans="1:12" ht="15" customHeight="1">
      <c r="A10" s="82" t="s">
        <v>263</v>
      </c>
      <c r="B10" s="83" t="s">
        <v>264</v>
      </c>
      <c r="C10" s="80">
        <v>11898599</v>
      </c>
      <c r="D10" s="113">
        <v>12490750</v>
      </c>
      <c r="E10" s="113">
        <v>12490750</v>
      </c>
    </row>
    <row r="11" spans="1:12" ht="28.5" customHeight="1">
      <c r="A11" s="82" t="s">
        <v>265</v>
      </c>
      <c r="B11" s="83" t="s">
        <v>266</v>
      </c>
      <c r="C11" s="124">
        <v>7333000</v>
      </c>
      <c r="D11" s="128">
        <v>7708235</v>
      </c>
      <c r="E11" s="128">
        <v>7708235</v>
      </c>
    </row>
    <row r="12" spans="1:12" ht="15" customHeight="1">
      <c r="A12" s="82" t="s">
        <v>267</v>
      </c>
      <c r="B12" s="83" t="s">
        <v>268</v>
      </c>
      <c r="C12" s="80">
        <v>1800000</v>
      </c>
      <c r="D12" s="113">
        <v>1800000</v>
      </c>
      <c r="E12" s="113">
        <v>1800000</v>
      </c>
    </row>
    <row r="13" spans="1:12" ht="15" customHeight="1">
      <c r="A13" s="82" t="s">
        <v>446</v>
      </c>
      <c r="B13" s="83" t="s">
        <v>269</v>
      </c>
      <c r="C13" s="80">
        <v>0</v>
      </c>
      <c r="D13" s="113">
        <v>0</v>
      </c>
      <c r="E13" s="113">
        <v>0</v>
      </c>
    </row>
    <row r="14" spans="1:12" ht="15" customHeight="1">
      <c r="A14" s="82" t="s">
        <v>447</v>
      </c>
      <c r="B14" s="83" t="s">
        <v>270</v>
      </c>
      <c r="C14" s="80">
        <v>0</v>
      </c>
      <c r="D14" s="113">
        <v>0</v>
      </c>
      <c r="E14" s="113">
        <v>0</v>
      </c>
    </row>
    <row r="15" spans="1:12" ht="15" customHeight="1">
      <c r="A15" s="84" t="s">
        <v>271</v>
      </c>
      <c r="B15" s="104" t="s">
        <v>272</v>
      </c>
      <c r="C15" s="99">
        <f>C9+C10+C11+C12+C13+C14</f>
        <v>34396508</v>
      </c>
      <c r="D15" s="115">
        <f>D9+D10+D11+D12+D13+D14</f>
        <v>35505139</v>
      </c>
      <c r="E15" s="115">
        <f>E9+E10+E11+E12+E13+E14</f>
        <v>35505139</v>
      </c>
    </row>
    <row r="16" spans="1:12" ht="15" customHeight="1">
      <c r="A16" s="82" t="s">
        <v>273</v>
      </c>
      <c r="B16" s="83" t="s">
        <v>274</v>
      </c>
      <c r="C16" s="80">
        <v>0</v>
      </c>
      <c r="D16" s="114">
        <v>0</v>
      </c>
      <c r="E16" s="114">
        <v>0</v>
      </c>
    </row>
    <row r="17" spans="1:5" ht="26.25" customHeight="1">
      <c r="A17" s="82" t="s">
        <v>275</v>
      </c>
      <c r="B17" s="83" t="s">
        <v>276</v>
      </c>
      <c r="C17" s="124">
        <v>0</v>
      </c>
      <c r="D17" s="129">
        <v>0</v>
      </c>
      <c r="E17" s="129">
        <v>0</v>
      </c>
    </row>
    <row r="18" spans="1:5" ht="30.75" customHeight="1">
      <c r="A18" s="82" t="s">
        <v>277</v>
      </c>
      <c r="B18" s="83" t="s">
        <v>278</v>
      </c>
      <c r="C18" s="124">
        <v>0</v>
      </c>
      <c r="D18" s="129">
        <v>0</v>
      </c>
      <c r="E18" s="129">
        <v>0</v>
      </c>
    </row>
    <row r="19" spans="1:5" ht="26.25" customHeight="1">
      <c r="A19" s="82" t="s">
        <v>279</v>
      </c>
      <c r="B19" s="83" t="s">
        <v>280</v>
      </c>
      <c r="C19" s="124">
        <v>0</v>
      </c>
      <c r="D19" s="129">
        <v>0</v>
      </c>
      <c r="E19" s="129">
        <v>0</v>
      </c>
    </row>
    <row r="20" spans="1:5" ht="27.75" customHeight="1">
      <c r="A20" s="82" t="s">
        <v>281</v>
      </c>
      <c r="B20" s="83" t="s">
        <v>282</v>
      </c>
      <c r="C20" s="80">
        <v>3826800</v>
      </c>
      <c r="D20" s="113">
        <v>3890300</v>
      </c>
      <c r="E20" s="113">
        <v>10464701</v>
      </c>
    </row>
    <row r="21" spans="1:5" ht="15" customHeight="1">
      <c r="A21" s="90" t="s">
        <v>283</v>
      </c>
      <c r="B21" s="97" t="s">
        <v>284</v>
      </c>
      <c r="C21" s="99">
        <f>C15+C16+C17+C18+C19+C20</f>
        <v>38223308</v>
      </c>
      <c r="D21" s="115">
        <f>D15+D16+D17+D18+D19+D20</f>
        <v>39395439</v>
      </c>
      <c r="E21" s="115">
        <f>E15+E16+E17+E18+E19+E20</f>
        <v>45969840</v>
      </c>
    </row>
    <row r="22" spans="1:5" ht="15" customHeight="1">
      <c r="A22" s="82" t="s">
        <v>285</v>
      </c>
      <c r="B22" s="83" t="s">
        <v>286</v>
      </c>
      <c r="C22" s="80">
        <v>0</v>
      </c>
      <c r="D22" s="114">
        <v>0</v>
      </c>
      <c r="E22" s="114">
        <v>0</v>
      </c>
    </row>
    <row r="23" spans="1:5" ht="15" customHeight="1">
      <c r="A23" s="82" t="s">
        <v>287</v>
      </c>
      <c r="B23" s="83" t="s">
        <v>288</v>
      </c>
      <c r="C23" s="80">
        <v>0</v>
      </c>
      <c r="D23" s="114">
        <v>0</v>
      </c>
      <c r="E23" s="114">
        <v>0</v>
      </c>
    </row>
    <row r="24" spans="1:5" ht="15" customHeight="1">
      <c r="A24" s="84" t="s">
        <v>289</v>
      </c>
      <c r="B24" s="104" t="s">
        <v>290</v>
      </c>
      <c r="C24" s="99">
        <v>0</v>
      </c>
      <c r="D24" s="117">
        <v>0</v>
      </c>
      <c r="E24" s="117">
        <v>0</v>
      </c>
    </row>
    <row r="25" spans="1:5" ht="15" customHeight="1">
      <c r="A25" s="82" t="s">
        <v>291</v>
      </c>
      <c r="B25" s="83" t="s">
        <v>292</v>
      </c>
      <c r="C25" s="80">
        <v>0</v>
      </c>
      <c r="D25" s="114">
        <v>0</v>
      </c>
      <c r="E25" s="114">
        <v>0</v>
      </c>
    </row>
    <row r="26" spans="1:5" ht="15" customHeight="1">
      <c r="A26" s="82" t="s">
        <v>293</v>
      </c>
      <c r="B26" s="83" t="s">
        <v>294</v>
      </c>
      <c r="C26" s="80">
        <v>0</v>
      </c>
      <c r="D26" s="114">
        <v>0</v>
      </c>
      <c r="E26" s="114">
        <v>0</v>
      </c>
    </row>
    <row r="27" spans="1:5" ht="15" customHeight="1">
      <c r="A27" s="82" t="s">
        <v>295</v>
      </c>
      <c r="B27" s="83" t="s">
        <v>296</v>
      </c>
      <c r="C27" s="80">
        <v>5000000</v>
      </c>
      <c r="D27" s="113">
        <v>4622039</v>
      </c>
      <c r="E27" s="113">
        <v>4592419</v>
      </c>
    </row>
    <row r="28" spans="1:5" ht="15" customHeight="1">
      <c r="A28" s="82" t="s">
        <v>297</v>
      </c>
      <c r="B28" s="83" t="s">
        <v>298</v>
      </c>
      <c r="C28" s="80">
        <v>15700000</v>
      </c>
      <c r="D28" s="113">
        <v>16384782</v>
      </c>
      <c r="E28" s="113">
        <v>16185689</v>
      </c>
    </row>
    <row r="29" spans="1:5" ht="15" customHeight="1">
      <c r="A29" s="82" t="s">
        <v>299</v>
      </c>
      <c r="B29" s="83" t="s">
        <v>300</v>
      </c>
      <c r="C29" s="80">
        <v>0</v>
      </c>
      <c r="D29" s="114">
        <v>0</v>
      </c>
      <c r="E29" s="114">
        <v>0</v>
      </c>
    </row>
    <row r="30" spans="1:5" ht="15" customHeight="1">
      <c r="A30" s="82" t="s">
        <v>301</v>
      </c>
      <c r="B30" s="83" t="s">
        <v>302</v>
      </c>
      <c r="C30" s="80">
        <v>0</v>
      </c>
      <c r="D30" s="114">
        <v>0</v>
      </c>
      <c r="E30" s="114">
        <v>0</v>
      </c>
    </row>
    <row r="31" spans="1:5" ht="19.5" customHeight="1">
      <c r="A31" s="82" t="s">
        <v>303</v>
      </c>
      <c r="B31" s="83" t="s">
        <v>304</v>
      </c>
      <c r="C31" s="79">
        <v>2800000</v>
      </c>
      <c r="D31" s="113">
        <v>2800000</v>
      </c>
      <c r="E31" s="113">
        <v>3509312</v>
      </c>
    </row>
    <row r="32" spans="1:5" ht="14.25" customHeight="1">
      <c r="A32" s="82" t="s">
        <v>305</v>
      </c>
      <c r="B32" s="83" t="s">
        <v>306</v>
      </c>
      <c r="C32" s="80"/>
      <c r="D32" s="113">
        <v>0</v>
      </c>
      <c r="E32" s="114">
        <v>0</v>
      </c>
    </row>
    <row r="33" spans="1:5" ht="13.5" customHeight="1">
      <c r="A33" s="84" t="s">
        <v>307</v>
      </c>
      <c r="B33" s="104" t="s">
        <v>308</v>
      </c>
      <c r="C33" s="99">
        <f>C28+C29+C30+C31+C32</f>
        <v>18500000</v>
      </c>
      <c r="D33" s="115">
        <f>D28+D29+D30+D31+D32</f>
        <v>19184782</v>
      </c>
      <c r="E33" s="115">
        <f>E28+E29+E30+E31</f>
        <v>19695001</v>
      </c>
    </row>
    <row r="34" spans="1:5" ht="15" customHeight="1">
      <c r="A34" s="82" t="s">
        <v>309</v>
      </c>
      <c r="B34" s="83" t="s">
        <v>310</v>
      </c>
      <c r="C34" s="80">
        <v>320000</v>
      </c>
      <c r="D34" s="113">
        <v>320000</v>
      </c>
      <c r="E34" s="113">
        <v>417962</v>
      </c>
    </row>
    <row r="35" spans="1:5" ht="15" customHeight="1">
      <c r="A35" s="90" t="s">
        <v>311</v>
      </c>
      <c r="B35" s="97" t="s">
        <v>312</v>
      </c>
      <c r="C35" s="99">
        <f>C24+C25+C26+C27+C33+C34</f>
        <v>23820000</v>
      </c>
      <c r="D35" s="115">
        <f>D24+D25+D26+D27+D33+D34</f>
        <v>24126821</v>
      </c>
      <c r="E35" s="115">
        <f>E24+E25+E26+E27+E33+E34</f>
        <v>24705382</v>
      </c>
    </row>
    <row r="36" spans="1:5" ht="15" customHeight="1">
      <c r="A36" s="85" t="s">
        <v>313</v>
      </c>
      <c r="B36" s="83" t="s">
        <v>314</v>
      </c>
      <c r="C36" s="80">
        <v>0</v>
      </c>
      <c r="D36" s="113">
        <v>0</v>
      </c>
      <c r="E36" s="113">
        <v>0</v>
      </c>
    </row>
    <row r="37" spans="1:5" ht="14.25" customHeight="1">
      <c r="A37" s="85" t="s">
        <v>315</v>
      </c>
      <c r="B37" s="83" t="s">
        <v>316</v>
      </c>
      <c r="C37" s="80">
        <v>2115000</v>
      </c>
      <c r="D37" s="80">
        <v>2115000</v>
      </c>
      <c r="E37" s="113">
        <v>228880</v>
      </c>
    </row>
    <row r="38" spans="1:5" ht="15" customHeight="1">
      <c r="A38" s="85" t="s">
        <v>317</v>
      </c>
      <c r="B38" s="83" t="s">
        <v>318</v>
      </c>
      <c r="C38" s="80">
        <v>0</v>
      </c>
      <c r="D38" s="113">
        <v>0</v>
      </c>
      <c r="E38" s="113">
        <v>0</v>
      </c>
    </row>
    <row r="39" spans="1:5" ht="15" customHeight="1">
      <c r="A39" s="85" t="s">
        <v>319</v>
      </c>
      <c r="B39" s="83" t="s">
        <v>320</v>
      </c>
      <c r="C39" s="80">
        <v>4431812</v>
      </c>
      <c r="D39" s="113">
        <v>1676708</v>
      </c>
      <c r="E39" s="113">
        <v>1676705</v>
      </c>
    </row>
    <row r="40" spans="1:5" ht="15" customHeight="1">
      <c r="A40" s="85" t="s">
        <v>321</v>
      </c>
      <c r="B40" s="83" t="s">
        <v>322</v>
      </c>
      <c r="C40" s="80">
        <v>0</v>
      </c>
      <c r="D40" s="113">
        <v>0</v>
      </c>
      <c r="E40" s="113">
        <v>0</v>
      </c>
    </row>
    <row r="41" spans="1:5" ht="15.75" customHeight="1">
      <c r="A41" s="85" t="s">
        <v>323</v>
      </c>
      <c r="B41" s="83" t="s">
        <v>324</v>
      </c>
      <c r="C41" s="80">
        <v>0</v>
      </c>
      <c r="D41" s="113">
        <v>0</v>
      </c>
      <c r="E41" s="113">
        <v>0</v>
      </c>
    </row>
    <row r="42" spans="1:5" ht="15" customHeight="1">
      <c r="A42" s="85" t="s">
        <v>325</v>
      </c>
      <c r="B42" s="83" t="s">
        <v>326</v>
      </c>
      <c r="C42" s="80">
        <v>0</v>
      </c>
      <c r="D42" s="113">
        <v>0</v>
      </c>
      <c r="E42" s="113">
        <v>0</v>
      </c>
    </row>
    <row r="43" spans="1:5" ht="15" customHeight="1">
      <c r="A43" s="85" t="s">
        <v>327</v>
      </c>
      <c r="B43" s="83" t="s">
        <v>328</v>
      </c>
      <c r="C43" s="80">
        <v>0</v>
      </c>
      <c r="D43" s="113">
        <v>0</v>
      </c>
      <c r="E43" s="113">
        <v>0</v>
      </c>
    </row>
    <row r="44" spans="1:5" ht="15" customHeight="1">
      <c r="A44" s="85" t="s">
        <v>329</v>
      </c>
      <c r="B44" s="83" t="s">
        <v>330</v>
      </c>
      <c r="C44" s="80">
        <v>0</v>
      </c>
      <c r="D44" s="113">
        <v>0</v>
      </c>
      <c r="E44" s="113">
        <v>0</v>
      </c>
    </row>
    <row r="45" spans="1:5" ht="15" customHeight="1">
      <c r="A45" s="85" t="s">
        <v>331</v>
      </c>
      <c r="B45" s="83" t="s">
        <v>332</v>
      </c>
      <c r="C45" s="80">
        <v>0</v>
      </c>
      <c r="D45" s="113">
        <v>0</v>
      </c>
      <c r="E45" s="113">
        <v>82000</v>
      </c>
    </row>
    <row r="46" spans="1:5" ht="15" customHeight="1">
      <c r="A46" s="85" t="s">
        <v>333</v>
      </c>
      <c r="B46" s="83" t="s">
        <v>334</v>
      </c>
      <c r="C46" s="80">
        <v>1000000</v>
      </c>
      <c r="D46" s="113">
        <v>1000000</v>
      </c>
      <c r="E46" s="113">
        <v>243737</v>
      </c>
    </row>
    <row r="47" spans="1:5" ht="15" customHeight="1">
      <c r="A47" s="96" t="s">
        <v>335</v>
      </c>
      <c r="B47" s="97" t="s">
        <v>336</v>
      </c>
      <c r="C47" s="98">
        <f>C36+C37+C38+C39+C40+C41+C42+C43+C44+C45+C46</f>
        <v>7546812</v>
      </c>
      <c r="D47" s="98">
        <f t="shared" ref="D47:E47" si="0">D36+D37+D38+D39+D40+D41+D42+D43+D44+D45+D46</f>
        <v>4791708</v>
      </c>
      <c r="E47" s="98">
        <f t="shared" si="0"/>
        <v>2231322</v>
      </c>
    </row>
    <row r="48" spans="1:5" ht="24" customHeight="1">
      <c r="A48" s="85" t="s">
        <v>337</v>
      </c>
      <c r="B48" s="83" t="s">
        <v>338</v>
      </c>
      <c r="C48" s="124">
        <v>0</v>
      </c>
      <c r="D48" s="129">
        <v>0</v>
      </c>
      <c r="E48" s="129">
        <v>0</v>
      </c>
    </row>
    <row r="49" spans="1:5" ht="27.75" customHeight="1">
      <c r="A49" s="82" t="s">
        <v>448</v>
      </c>
      <c r="B49" s="83" t="s">
        <v>340</v>
      </c>
      <c r="C49" s="124">
        <v>0</v>
      </c>
      <c r="D49" s="129">
        <v>0</v>
      </c>
      <c r="E49" s="129">
        <v>0</v>
      </c>
    </row>
    <row r="50" spans="1:5" ht="27" customHeight="1">
      <c r="A50" s="85" t="s">
        <v>449</v>
      </c>
      <c r="B50" s="83" t="s">
        <v>342</v>
      </c>
      <c r="C50" s="124">
        <v>0</v>
      </c>
      <c r="D50" s="129">
        <v>0</v>
      </c>
      <c r="E50" s="129">
        <v>0</v>
      </c>
    </row>
    <row r="51" spans="1:5" s="77" customFormat="1" ht="27" customHeight="1">
      <c r="A51" s="85" t="s">
        <v>339</v>
      </c>
      <c r="B51" s="83" t="s">
        <v>450</v>
      </c>
      <c r="C51" s="124"/>
      <c r="D51" s="129"/>
      <c r="E51" s="129"/>
    </row>
    <row r="52" spans="1:5" s="77" customFormat="1" ht="27" customHeight="1">
      <c r="A52" s="85" t="s">
        <v>341</v>
      </c>
      <c r="B52" s="83" t="s">
        <v>451</v>
      </c>
      <c r="C52" s="124"/>
      <c r="D52" s="129"/>
      <c r="E52" s="129"/>
    </row>
    <row r="53" spans="1:5" ht="16.5" customHeight="1">
      <c r="A53" s="90" t="s">
        <v>343</v>
      </c>
      <c r="B53" s="97" t="s">
        <v>344</v>
      </c>
      <c r="C53" s="98">
        <f>C48+C49+C50+C51+C52</f>
        <v>0</v>
      </c>
      <c r="D53" s="116">
        <f>D48+D49+D50+D51+D52</f>
        <v>0</v>
      </c>
      <c r="E53" s="116">
        <f>E48+E49+E50+E51+E52</f>
        <v>0</v>
      </c>
    </row>
    <row r="54" spans="1:5" ht="15" customHeight="1">
      <c r="A54" s="100" t="s">
        <v>165</v>
      </c>
      <c r="B54" s="110"/>
      <c r="C54" s="101">
        <f>C21+C35+C47+C53</f>
        <v>69590120</v>
      </c>
      <c r="D54" s="101">
        <f>D21+D35+D47+D53</f>
        <v>68313968</v>
      </c>
      <c r="E54" s="101">
        <f>E21+E35+E47+E53</f>
        <v>72906544</v>
      </c>
    </row>
    <row r="55" spans="1:5" ht="15.75" customHeight="1">
      <c r="A55" s="82" t="s">
        <v>345</v>
      </c>
      <c r="B55" s="83" t="s">
        <v>346</v>
      </c>
      <c r="C55" s="80">
        <v>0</v>
      </c>
      <c r="D55" s="113">
        <v>20927071</v>
      </c>
      <c r="E55" s="113">
        <v>20927071</v>
      </c>
    </row>
    <row r="56" spans="1:5" ht="15" customHeight="1">
      <c r="A56" s="82" t="s">
        <v>347</v>
      </c>
      <c r="B56" s="83" t="s">
        <v>348</v>
      </c>
      <c r="C56" s="80">
        <v>0</v>
      </c>
      <c r="D56" s="114">
        <v>0</v>
      </c>
      <c r="E56" s="114">
        <v>0</v>
      </c>
    </row>
    <row r="57" spans="1:5" ht="15" customHeight="1">
      <c r="A57" s="82" t="s">
        <v>349</v>
      </c>
      <c r="B57" s="83" t="s">
        <v>350</v>
      </c>
      <c r="C57" s="80">
        <v>0</v>
      </c>
      <c r="D57" s="114">
        <v>0</v>
      </c>
      <c r="E57" s="114">
        <v>0</v>
      </c>
    </row>
    <row r="58" spans="1:5" ht="15" customHeight="1">
      <c r="A58" s="82" t="s">
        <v>351</v>
      </c>
      <c r="B58" s="83" t="s">
        <v>352</v>
      </c>
      <c r="C58" s="80">
        <v>0</v>
      </c>
      <c r="D58" s="114"/>
      <c r="E58" s="114">
        <v>0</v>
      </c>
    </row>
    <row r="59" spans="1:5" ht="15" customHeight="1">
      <c r="A59" s="82" t="s">
        <v>353</v>
      </c>
      <c r="B59" s="83" t="s">
        <v>354</v>
      </c>
      <c r="C59" s="79">
        <v>0</v>
      </c>
      <c r="D59" s="113"/>
      <c r="E59" s="113">
        <v>95312166</v>
      </c>
    </row>
    <row r="60" spans="1:5" ht="15" customHeight="1">
      <c r="A60" s="90" t="s">
        <v>355</v>
      </c>
      <c r="B60" s="97" t="s">
        <v>356</v>
      </c>
      <c r="C60" s="98">
        <f>C55+C56+C57+C58+C59</f>
        <v>0</v>
      </c>
      <c r="D60" s="112">
        <f>D55+D56+D57+D58+D59</f>
        <v>20927071</v>
      </c>
      <c r="E60" s="112">
        <f>E55+E56+E57+E58+E59</f>
        <v>116239237</v>
      </c>
    </row>
    <row r="61" spans="1:5" ht="15" customHeight="1">
      <c r="A61" s="85" t="s">
        <v>357</v>
      </c>
      <c r="B61" s="83" t="s">
        <v>358</v>
      </c>
      <c r="C61" s="80">
        <v>0</v>
      </c>
      <c r="D61" s="114">
        <v>0</v>
      </c>
      <c r="E61" s="114">
        <v>0</v>
      </c>
    </row>
    <row r="62" spans="1:5" ht="15" customHeight="1">
      <c r="A62" s="85" t="s">
        <v>359</v>
      </c>
      <c r="B62" s="83" t="s">
        <v>360</v>
      </c>
      <c r="C62" s="80">
        <v>1400000</v>
      </c>
      <c r="D62" s="113">
        <v>1400000</v>
      </c>
      <c r="E62" s="113">
        <v>1290000</v>
      </c>
    </row>
    <row r="63" spans="1:5" ht="15" customHeight="1">
      <c r="A63" s="85" t="s">
        <v>361</v>
      </c>
      <c r="B63" s="83" t="s">
        <v>362</v>
      </c>
      <c r="C63" s="80">
        <v>0</v>
      </c>
      <c r="D63" s="113">
        <v>0</v>
      </c>
      <c r="E63" s="113">
        <v>0</v>
      </c>
    </row>
    <row r="64" spans="1:5" ht="15" customHeight="1">
      <c r="A64" s="85" t="s">
        <v>363</v>
      </c>
      <c r="B64" s="83" t="s">
        <v>364</v>
      </c>
      <c r="C64" s="80">
        <v>0</v>
      </c>
      <c r="D64" s="113">
        <v>0</v>
      </c>
      <c r="E64" s="113">
        <v>0</v>
      </c>
    </row>
    <row r="65" spans="1:5" ht="15" customHeight="1">
      <c r="A65" s="85" t="s">
        <v>365</v>
      </c>
      <c r="B65" s="83" t="s">
        <v>366</v>
      </c>
      <c r="C65" s="80">
        <v>0</v>
      </c>
      <c r="D65" s="113">
        <v>0</v>
      </c>
      <c r="E65" s="113">
        <v>0</v>
      </c>
    </row>
    <row r="66" spans="1:5" ht="15" customHeight="1">
      <c r="A66" s="90" t="s">
        <v>367</v>
      </c>
      <c r="B66" s="97" t="s">
        <v>368</v>
      </c>
      <c r="C66" s="98">
        <f>C61+C62+C63+C64+C65</f>
        <v>1400000</v>
      </c>
      <c r="D66" s="112">
        <f>D61+D62+D63+D64+D65</f>
        <v>1400000</v>
      </c>
      <c r="E66" s="112">
        <f>E61+E62+E63+E64+E65</f>
        <v>1290000</v>
      </c>
    </row>
    <row r="67" spans="1:5" ht="27" customHeight="1">
      <c r="A67" s="85" t="s">
        <v>369</v>
      </c>
      <c r="B67" s="83" t="s">
        <v>370</v>
      </c>
      <c r="C67" s="124">
        <v>0</v>
      </c>
      <c r="D67" s="128">
        <v>0</v>
      </c>
      <c r="E67" s="128">
        <v>0</v>
      </c>
    </row>
    <row r="68" spans="1:5" ht="27" customHeight="1">
      <c r="A68" s="82" t="s">
        <v>452</v>
      </c>
      <c r="B68" s="83" t="s">
        <v>372</v>
      </c>
      <c r="C68" s="124">
        <v>0</v>
      </c>
      <c r="D68" s="128">
        <v>0</v>
      </c>
      <c r="E68" s="128">
        <v>0</v>
      </c>
    </row>
    <row r="69" spans="1:5" ht="27.75" customHeight="1">
      <c r="A69" s="85" t="s">
        <v>453</v>
      </c>
      <c r="B69" s="83" t="s">
        <v>374</v>
      </c>
      <c r="C69" s="124">
        <v>0</v>
      </c>
      <c r="D69" s="128">
        <v>0</v>
      </c>
      <c r="E69" s="128">
        <v>0</v>
      </c>
    </row>
    <row r="70" spans="1:5" s="77" customFormat="1" ht="27.75" customHeight="1">
      <c r="A70" s="85" t="s">
        <v>371</v>
      </c>
      <c r="B70" s="83" t="s">
        <v>454</v>
      </c>
      <c r="C70" s="124">
        <v>0</v>
      </c>
      <c r="D70" s="128"/>
      <c r="E70" s="128"/>
    </row>
    <row r="71" spans="1:5" s="77" customFormat="1" ht="18" customHeight="1">
      <c r="A71" s="85" t="s">
        <v>373</v>
      </c>
      <c r="B71" s="83" t="s">
        <v>455</v>
      </c>
      <c r="C71" s="80">
        <v>0</v>
      </c>
      <c r="D71" s="113">
        <v>0</v>
      </c>
      <c r="E71" s="113">
        <v>453241</v>
      </c>
    </row>
    <row r="72" spans="1:5" ht="15" customHeight="1">
      <c r="A72" s="90" t="s">
        <v>375</v>
      </c>
      <c r="B72" s="97" t="s">
        <v>376</v>
      </c>
      <c r="C72" s="98">
        <v>0</v>
      </c>
      <c r="D72" s="112">
        <f>SUM(D67:D71)</f>
        <v>0</v>
      </c>
      <c r="E72" s="112">
        <f>SUM(E67:E71)</f>
        <v>453241</v>
      </c>
    </row>
    <row r="73" spans="1:5" ht="15.75">
      <c r="A73" s="100" t="s">
        <v>210</v>
      </c>
      <c r="B73" s="110"/>
      <c r="C73" s="101">
        <f>C60+C66+C72</f>
        <v>1400000</v>
      </c>
      <c r="D73" s="101">
        <f>D60+D66+D72</f>
        <v>22327071</v>
      </c>
      <c r="E73" s="101">
        <f>E60+E66+E72</f>
        <v>117982478</v>
      </c>
    </row>
    <row r="74" spans="1:5" ht="15" customHeight="1">
      <c r="A74" s="106" t="s">
        <v>377</v>
      </c>
      <c r="B74" s="105" t="s">
        <v>378</v>
      </c>
      <c r="C74" s="102">
        <f>C21+C35+C47+C53+C60+C66+C72</f>
        <v>70990120</v>
      </c>
      <c r="D74" s="102">
        <f>D21+D35+D47+D53+D60+D66+D72</f>
        <v>90641039</v>
      </c>
      <c r="E74" s="102">
        <f>E21+E35+E47+E53+E60+E66+E72</f>
        <v>190889022</v>
      </c>
    </row>
    <row r="75" spans="1:5" ht="15.75">
      <c r="A75" s="108" t="s">
        <v>379</v>
      </c>
      <c r="B75" s="107"/>
      <c r="C75" s="111"/>
      <c r="D75" s="111"/>
      <c r="E75" s="111"/>
    </row>
    <row r="76" spans="1:5" ht="15.75">
      <c r="A76" s="108" t="s">
        <v>380</v>
      </c>
      <c r="B76" s="107"/>
      <c r="C76" s="111"/>
      <c r="D76" s="111"/>
      <c r="E76" s="111"/>
    </row>
    <row r="77" spans="1:5">
      <c r="A77" s="89" t="s">
        <v>381</v>
      </c>
      <c r="B77" s="82" t="s">
        <v>382</v>
      </c>
      <c r="C77" s="80">
        <v>0</v>
      </c>
      <c r="D77" s="114">
        <v>0</v>
      </c>
      <c r="E77" s="114">
        <v>0</v>
      </c>
    </row>
    <row r="78" spans="1:5" ht="15" customHeight="1">
      <c r="A78" s="85" t="s">
        <v>383</v>
      </c>
      <c r="B78" s="82" t="s">
        <v>384</v>
      </c>
      <c r="C78" s="80">
        <v>0</v>
      </c>
      <c r="D78" s="114">
        <v>0</v>
      </c>
      <c r="E78" s="114">
        <v>0</v>
      </c>
    </row>
    <row r="79" spans="1:5">
      <c r="A79" s="89" t="s">
        <v>385</v>
      </c>
      <c r="B79" s="82" t="s">
        <v>386</v>
      </c>
      <c r="C79" s="80">
        <v>0</v>
      </c>
      <c r="D79" s="114">
        <v>0</v>
      </c>
      <c r="E79" s="114">
        <v>0</v>
      </c>
    </row>
    <row r="80" spans="1:5" ht="15" customHeight="1">
      <c r="A80" s="87" t="s">
        <v>387</v>
      </c>
      <c r="B80" s="84" t="s">
        <v>388</v>
      </c>
      <c r="C80" s="99">
        <v>0</v>
      </c>
      <c r="D80" s="117">
        <v>0</v>
      </c>
      <c r="E80" s="117">
        <v>0</v>
      </c>
    </row>
    <row r="81" spans="1:5" ht="15" customHeight="1">
      <c r="A81" s="85" t="s">
        <v>389</v>
      </c>
      <c r="B81" s="82" t="s">
        <v>390</v>
      </c>
      <c r="C81" s="80">
        <v>0</v>
      </c>
      <c r="D81" s="114">
        <v>0</v>
      </c>
      <c r="E81" s="114">
        <v>0</v>
      </c>
    </row>
    <row r="82" spans="1:5">
      <c r="A82" s="89" t="s">
        <v>391</v>
      </c>
      <c r="B82" s="82" t="s">
        <v>392</v>
      </c>
      <c r="C82" s="80">
        <v>0</v>
      </c>
      <c r="D82" s="114">
        <v>0</v>
      </c>
      <c r="E82" s="114">
        <v>0</v>
      </c>
    </row>
    <row r="83" spans="1:5" ht="15" customHeight="1">
      <c r="A83" s="85" t="s">
        <v>393</v>
      </c>
      <c r="B83" s="82" t="s">
        <v>394</v>
      </c>
      <c r="C83" s="80">
        <v>0</v>
      </c>
      <c r="D83" s="114">
        <v>0</v>
      </c>
      <c r="E83" s="114">
        <v>0</v>
      </c>
    </row>
    <row r="84" spans="1:5">
      <c r="A84" s="89" t="s">
        <v>395</v>
      </c>
      <c r="B84" s="82" t="s">
        <v>396</v>
      </c>
      <c r="C84" s="80">
        <v>0</v>
      </c>
      <c r="D84" s="114">
        <v>0</v>
      </c>
      <c r="E84" s="114">
        <v>0</v>
      </c>
    </row>
    <row r="85" spans="1:5">
      <c r="A85" s="86" t="s">
        <v>397</v>
      </c>
      <c r="B85" s="84" t="s">
        <v>398</v>
      </c>
      <c r="C85" s="99">
        <v>0</v>
      </c>
      <c r="D85" s="117">
        <v>0</v>
      </c>
      <c r="E85" s="117">
        <v>0</v>
      </c>
    </row>
    <row r="86" spans="1:5" ht="15" customHeight="1">
      <c r="A86" s="85" t="s">
        <v>399</v>
      </c>
      <c r="B86" s="82" t="s">
        <v>400</v>
      </c>
      <c r="C86" s="79">
        <v>13716846</v>
      </c>
      <c r="D86" s="113">
        <v>14123815</v>
      </c>
      <c r="E86" s="113">
        <v>11841217</v>
      </c>
    </row>
    <row r="87" spans="1:5" ht="15" customHeight="1">
      <c r="A87" s="85" t="s">
        <v>401</v>
      </c>
      <c r="B87" s="82" t="s">
        <v>400</v>
      </c>
      <c r="C87" s="80">
        <v>0</v>
      </c>
      <c r="D87" s="114">
        <v>0</v>
      </c>
      <c r="E87" s="114">
        <v>0</v>
      </c>
    </row>
    <row r="88" spans="1:5" ht="15" customHeight="1">
      <c r="A88" s="82" t="s">
        <v>402</v>
      </c>
      <c r="B88" s="82" t="s">
        <v>403</v>
      </c>
      <c r="C88" s="80">
        <v>0</v>
      </c>
      <c r="D88" s="114">
        <v>0</v>
      </c>
      <c r="E88" s="114">
        <v>0</v>
      </c>
    </row>
    <row r="89" spans="1:5" ht="15" customHeight="1">
      <c r="A89" s="82" t="s">
        <v>404</v>
      </c>
      <c r="B89" s="82" t="s">
        <v>403</v>
      </c>
      <c r="C89" s="80">
        <v>0</v>
      </c>
      <c r="D89" s="114">
        <v>0</v>
      </c>
      <c r="E89" s="114">
        <v>0</v>
      </c>
    </row>
    <row r="90" spans="1:5" ht="15" customHeight="1">
      <c r="A90" s="84" t="s">
        <v>405</v>
      </c>
      <c r="B90" s="84" t="s">
        <v>406</v>
      </c>
      <c r="C90" s="99">
        <f>C86+C87+C88+C89</f>
        <v>13716846</v>
      </c>
      <c r="D90" s="115">
        <f>D86+D87+D88+D89</f>
        <v>14123815</v>
      </c>
      <c r="E90" s="115">
        <f>E86+E87+E88+E89</f>
        <v>11841217</v>
      </c>
    </row>
    <row r="91" spans="1:5">
      <c r="A91" s="89" t="s">
        <v>407</v>
      </c>
      <c r="B91" s="82" t="s">
        <v>408</v>
      </c>
      <c r="C91" s="80">
        <v>0</v>
      </c>
      <c r="D91" s="114">
        <v>0</v>
      </c>
      <c r="E91" s="113">
        <v>1860561</v>
      </c>
    </row>
    <row r="92" spans="1:5">
      <c r="A92" s="89" t="s">
        <v>409</v>
      </c>
      <c r="B92" s="82" t="s">
        <v>410</v>
      </c>
      <c r="C92" s="80">
        <v>0</v>
      </c>
      <c r="D92" s="114">
        <v>0</v>
      </c>
      <c r="E92" s="114">
        <v>0</v>
      </c>
    </row>
    <row r="93" spans="1:5">
      <c r="A93" s="89" t="s">
        <v>411</v>
      </c>
      <c r="B93" s="82" t="s">
        <v>412</v>
      </c>
      <c r="C93" s="80">
        <v>0</v>
      </c>
      <c r="D93" s="114">
        <v>0</v>
      </c>
      <c r="E93" s="114">
        <v>0</v>
      </c>
    </row>
    <row r="94" spans="1:5">
      <c r="A94" s="89" t="s">
        <v>413</v>
      </c>
      <c r="B94" s="82" t="s">
        <v>414</v>
      </c>
      <c r="C94" s="80">
        <v>0</v>
      </c>
      <c r="D94" s="114">
        <v>0</v>
      </c>
      <c r="E94" s="114">
        <v>0</v>
      </c>
    </row>
    <row r="95" spans="1:5" ht="15" customHeight="1">
      <c r="A95" s="85" t="s">
        <v>415</v>
      </c>
      <c r="B95" s="82" t="s">
        <v>416</v>
      </c>
      <c r="C95" s="80">
        <v>0</v>
      </c>
      <c r="D95" s="114">
        <v>0</v>
      </c>
      <c r="E95" s="114">
        <v>0</v>
      </c>
    </row>
    <row r="96" spans="1:5" ht="15" customHeight="1">
      <c r="A96" s="87" t="s">
        <v>417</v>
      </c>
      <c r="B96" s="84" t="s">
        <v>418</v>
      </c>
      <c r="C96" s="99">
        <f>C80+C85+C90+C91+C92+C93+C94+C95</f>
        <v>13716846</v>
      </c>
      <c r="D96" s="115">
        <f>D80+D85+D90+D91+D92+D93+D94+D95</f>
        <v>14123815</v>
      </c>
      <c r="E96" s="115">
        <f>E80+E85+E90+E91+E92+E93+E94+E95</f>
        <v>13701778</v>
      </c>
    </row>
    <row r="97" spans="1:5" ht="15" customHeight="1">
      <c r="A97" s="85" t="s">
        <v>419</v>
      </c>
      <c r="B97" s="82" t="s">
        <v>420</v>
      </c>
      <c r="C97" s="80">
        <v>0</v>
      </c>
      <c r="D97" s="114">
        <v>0</v>
      </c>
      <c r="E97" s="114">
        <v>0</v>
      </c>
    </row>
    <row r="98" spans="1:5" ht="15" customHeight="1">
      <c r="A98" s="85" t="s">
        <v>421</v>
      </c>
      <c r="B98" s="82" t="s">
        <v>422</v>
      </c>
      <c r="C98" s="80">
        <v>0</v>
      </c>
      <c r="D98" s="114">
        <v>0</v>
      </c>
      <c r="E98" s="114">
        <v>0</v>
      </c>
    </row>
    <row r="99" spans="1:5">
      <c r="A99" s="89" t="s">
        <v>423</v>
      </c>
      <c r="B99" s="82" t="s">
        <v>424</v>
      </c>
      <c r="C99" s="80">
        <v>0</v>
      </c>
      <c r="D99" s="114">
        <v>0</v>
      </c>
      <c r="E99" s="114">
        <v>0</v>
      </c>
    </row>
    <row r="100" spans="1:5">
      <c r="A100" s="89" t="s">
        <v>425</v>
      </c>
      <c r="B100" s="82" t="s">
        <v>426</v>
      </c>
      <c r="C100" s="80">
        <v>0</v>
      </c>
      <c r="D100" s="114">
        <v>0</v>
      </c>
      <c r="E100" s="114">
        <v>0</v>
      </c>
    </row>
    <row r="101" spans="1:5">
      <c r="A101" s="86" t="s">
        <v>427</v>
      </c>
      <c r="B101" s="84" t="s">
        <v>428</v>
      </c>
      <c r="C101" s="99">
        <v>0</v>
      </c>
      <c r="D101" s="117">
        <v>0</v>
      </c>
      <c r="E101" s="117">
        <v>0</v>
      </c>
    </row>
    <row r="102" spans="1:5" ht="15" customHeight="1">
      <c r="A102" s="87" t="s">
        <v>429</v>
      </c>
      <c r="B102" s="84" t="s">
        <v>430</v>
      </c>
      <c r="C102" s="99">
        <v>0</v>
      </c>
      <c r="D102" s="117">
        <v>0</v>
      </c>
      <c r="E102" s="117">
        <v>0</v>
      </c>
    </row>
    <row r="103" spans="1:5" ht="15.75">
      <c r="A103" s="91" t="s">
        <v>431</v>
      </c>
      <c r="B103" s="92" t="s">
        <v>432</v>
      </c>
      <c r="C103" s="102">
        <f>C96+C101+C102</f>
        <v>13716846</v>
      </c>
      <c r="D103" s="102">
        <f>D96+D101+D102</f>
        <v>14123815</v>
      </c>
      <c r="E103" s="102">
        <f>E96+E101+E102</f>
        <v>13701778</v>
      </c>
    </row>
    <row r="104" spans="1:5" ht="15.75">
      <c r="A104" s="93" t="s">
        <v>23</v>
      </c>
      <c r="B104" s="94"/>
      <c r="C104" s="109">
        <f>C74+C103</f>
        <v>84706966</v>
      </c>
      <c r="D104" s="109">
        <f>D74+D103</f>
        <v>104764854</v>
      </c>
      <c r="E104" s="109">
        <f>E74+E103</f>
        <v>204590800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5" orientation="portrait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B42" sqref="B42"/>
    </sheetView>
  </sheetViews>
  <sheetFormatPr defaultRowHeight="15"/>
  <cols>
    <col min="1" max="1" width="82" customWidth="1"/>
    <col min="2" max="2" width="19.140625" customWidth="1"/>
  </cols>
  <sheetData>
    <row r="1" spans="1:12">
      <c r="A1" s="233" t="s">
        <v>967</v>
      </c>
      <c r="B1" s="233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ht="15.75">
      <c r="A2" s="130"/>
      <c r="B2" s="130"/>
    </row>
    <row r="3" spans="1:12" ht="18">
      <c r="A3" s="230" t="s">
        <v>487</v>
      </c>
      <c r="B3" s="230"/>
    </row>
    <row r="4" spans="1:12">
      <c r="A4" s="236" t="s">
        <v>980</v>
      </c>
      <c r="B4" s="237"/>
    </row>
    <row r="5" spans="1:12">
      <c r="A5" s="232" t="s">
        <v>456</v>
      </c>
      <c r="B5" s="238"/>
    </row>
    <row r="6" spans="1:12">
      <c r="A6" s="131"/>
      <c r="B6" s="77"/>
    </row>
    <row r="7" spans="1:12">
      <c r="A7" s="131"/>
      <c r="B7" s="77"/>
    </row>
    <row r="8" spans="1:12" ht="82.5" customHeight="1">
      <c r="A8" s="132" t="s">
        <v>457</v>
      </c>
      <c r="B8" s="133" t="s">
        <v>971</v>
      </c>
    </row>
    <row r="9" spans="1:12" ht="15" customHeight="1">
      <c r="A9" s="134" t="s">
        <v>458</v>
      </c>
      <c r="B9" s="135">
        <v>0</v>
      </c>
    </row>
    <row r="10" spans="1:12" ht="15" customHeight="1">
      <c r="A10" s="134" t="s">
        <v>459</v>
      </c>
      <c r="B10" s="135">
        <v>0</v>
      </c>
    </row>
    <row r="11" spans="1:12" ht="17.25" customHeight="1">
      <c r="A11" s="134" t="s">
        <v>460</v>
      </c>
      <c r="B11" s="135">
        <v>0</v>
      </c>
    </row>
    <row r="12" spans="1:12" ht="15.75" customHeight="1">
      <c r="A12" s="134" t="s">
        <v>461</v>
      </c>
      <c r="B12" s="135">
        <v>0</v>
      </c>
    </row>
    <row r="13" spans="1:12" ht="16.5" customHeight="1">
      <c r="A13" s="132" t="s">
        <v>462</v>
      </c>
      <c r="B13" s="136">
        <v>0</v>
      </c>
    </row>
    <row r="14" spans="1:12" ht="17.25" customHeight="1">
      <c r="A14" s="134" t="s">
        <v>463</v>
      </c>
      <c r="B14" s="135">
        <v>0</v>
      </c>
    </row>
    <row r="15" spans="1:12" ht="27" customHeight="1">
      <c r="A15" s="134" t="s">
        <v>464</v>
      </c>
      <c r="B15" s="135">
        <v>0</v>
      </c>
    </row>
    <row r="16" spans="1:12" ht="18.75" customHeight="1">
      <c r="A16" s="134" t="s">
        <v>465</v>
      </c>
      <c r="B16" s="135">
        <v>0</v>
      </c>
    </row>
    <row r="17" spans="1:2" ht="16.5" customHeight="1">
      <c r="A17" s="134" t="s">
        <v>466</v>
      </c>
      <c r="B17" s="135">
        <v>0</v>
      </c>
    </row>
    <row r="18" spans="1:2" ht="18" customHeight="1">
      <c r="A18" s="134" t="s">
        <v>467</v>
      </c>
      <c r="B18" s="135">
        <v>1</v>
      </c>
    </row>
    <row r="19" spans="1:2" ht="16.5" customHeight="1">
      <c r="A19" s="134" t="s">
        <v>468</v>
      </c>
      <c r="B19" s="135">
        <v>1</v>
      </c>
    </row>
    <row r="20" spans="1:2" ht="16.5" customHeight="1">
      <c r="A20" s="134" t="s">
        <v>469</v>
      </c>
      <c r="B20" s="135">
        <v>0</v>
      </c>
    </row>
    <row r="21" spans="1:2" ht="16.5" customHeight="1">
      <c r="A21" s="132" t="s">
        <v>470</v>
      </c>
      <c r="B21" s="136">
        <f>SUM(B14:B20)</f>
        <v>2</v>
      </c>
    </row>
    <row r="22" spans="1:2" ht="29.25" customHeight="1">
      <c r="A22" s="134" t="s">
        <v>471</v>
      </c>
      <c r="B22" s="135">
        <v>0</v>
      </c>
    </row>
    <row r="23" spans="1:2" ht="29.25" customHeight="1">
      <c r="A23" s="134" t="s">
        <v>472</v>
      </c>
      <c r="B23" s="135">
        <v>0</v>
      </c>
    </row>
    <row r="24" spans="1:2" ht="19.5" customHeight="1">
      <c r="A24" s="134" t="s">
        <v>473</v>
      </c>
      <c r="B24" s="135">
        <v>3</v>
      </c>
    </row>
    <row r="25" spans="1:2" ht="18.75" customHeight="1">
      <c r="A25" s="134" t="s">
        <v>474</v>
      </c>
      <c r="B25" s="135">
        <v>0</v>
      </c>
    </row>
    <row r="26" spans="1:2" ht="18" customHeight="1">
      <c r="A26" s="134" t="s">
        <v>475</v>
      </c>
      <c r="B26" s="135">
        <v>6</v>
      </c>
    </row>
    <row r="27" spans="1:2" ht="18.75" customHeight="1">
      <c r="A27" s="132" t="s">
        <v>476</v>
      </c>
      <c r="B27" s="136">
        <f>B22+B23+B24+B25+B26</f>
        <v>9</v>
      </c>
    </row>
    <row r="28" spans="1:2" ht="15.75" customHeight="1">
      <c r="A28" s="134" t="s">
        <v>477</v>
      </c>
      <c r="B28" s="135">
        <v>1</v>
      </c>
    </row>
    <row r="29" spans="1:2" ht="15" customHeight="1">
      <c r="A29" s="134" t="s">
        <v>478</v>
      </c>
      <c r="B29" s="135">
        <v>0</v>
      </c>
    </row>
    <row r="30" spans="1:2" ht="28.5" customHeight="1">
      <c r="A30" s="134" t="s">
        <v>479</v>
      </c>
      <c r="B30" s="135">
        <v>0</v>
      </c>
    </row>
    <row r="31" spans="1:2" ht="19.5" customHeight="1">
      <c r="A31" s="132" t="s">
        <v>480</v>
      </c>
      <c r="B31" s="136">
        <f>SUM(B28:B30)</f>
        <v>1</v>
      </c>
    </row>
    <row r="32" spans="1:2" ht="27.75" customHeight="1">
      <c r="A32" s="132" t="s">
        <v>481</v>
      </c>
      <c r="B32" s="137">
        <f>B13+B21+B27+B31</f>
        <v>12</v>
      </c>
    </row>
    <row r="33" spans="1:2" ht="39" customHeight="1">
      <c r="A33" s="134" t="s">
        <v>482</v>
      </c>
      <c r="B33" s="135">
        <v>0</v>
      </c>
    </row>
    <row r="34" spans="1:2" ht="45">
      <c r="A34" s="134" t="s">
        <v>483</v>
      </c>
      <c r="B34" s="135">
        <v>0</v>
      </c>
    </row>
    <row r="35" spans="1:2" ht="30">
      <c r="A35" s="134" t="s">
        <v>484</v>
      </c>
      <c r="B35" s="135">
        <v>0</v>
      </c>
    </row>
    <row r="36" spans="1:2">
      <c r="A36" s="134" t="s">
        <v>485</v>
      </c>
      <c r="B36" s="135">
        <v>0</v>
      </c>
    </row>
    <row r="37" spans="1:2" ht="25.5">
      <c r="A37" s="132" t="s">
        <v>486</v>
      </c>
      <c r="B37" s="136">
        <v>0</v>
      </c>
    </row>
  </sheetData>
  <mergeCells count="4">
    <mergeCell ref="A3:B3"/>
    <mergeCell ref="A4:B4"/>
    <mergeCell ref="A5:B5"/>
    <mergeCell ref="A1:B1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25" sqref="B25"/>
    </sheetView>
  </sheetViews>
  <sheetFormatPr defaultRowHeight="15"/>
  <cols>
    <col min="1" max="1" width="82" customWidth="1"/>
    <col min="2" max="2" width="19.140625" customWidth="1"/>
  </cols>
  <sheetData>
    <row r="1" spans="1:12">
      <c r="A1" s="138"/>
      <c r="B1" s="138"/>
    </row>
    <row r="2" spans="1:12">
      <c r="A2" s="233" t="s">
        <v>966</v>
      </c>
      <c r="B2" s="233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>
      <c r="A3" s="139"/>
      <c r="B3" s="139"/>
    </row>
    <row r="4" spans="1:12" ht="18">
      <c r="A4" s="239" t="s">
        <v>24</v>
      </c>
      <c r="B4" s="239"/>
    </row>
    <row r="5" spans="1:12" ht="18">
      <c r="A5" s="240"/>
      <c r="B5" s="240"/>
    </row>
    <row r="6" spans="1:12" ht="18">
      <c r="A6" s="240" t="s">
        <v>983</v>
      </c>
      <c r="B6" s="240"/>
    </row>
    <row r="7" spans="1:12" ht="19.5" thickBot="1">
      <c r="A7" s="140"/>
      <c r="B7" s="226" t="s">
        <v>955</v>
      </c>
    </row>
    <row r="8" spans="1:12" ht="16.5" thickBot="1">
      <c r="A8" s="141" t="s">
        <v>1</v>
      </c>
      <c r="B8" s="142" t="s">
        <v>488</v>
      </c>
    </row>
    <row r="9" spans="1:12" ht="18.75" customHeight="1">
      <c r="A9" s="143" t="s">
        <v>489</v>
      </c>
      <c r="B9" s="144">
        <v>190889022</v>
      </c>
    </row>
    <row r="10" spans="1:12" ht="18" customHeight="1">
      <c r="A10" s="145" t="s">
        <v>490</v>
      </c>
      <c r="B10" s="146">
        <v>85567943</v>
      </c>
    </row>
    <row r="11" spans="1:12" ht="18.75" customHeight="1">
      <c r="A11" s="147" t="s">
        <v>491</v>
      </c>
      <c r="B11" s="148">
        <f>B9-B10</f>
        <v>105321079</v>
      </c>
    </row>
    <row r="12" spans="1:12" ht="18.75" customHeight="1">
      <c r="A12" s="145" t="s">
        <v>492</v>
      </c>
      <c r="B12" s="146">
        <v>13701778</v>
      </c>
    </row>
    <row r="13" spans="1:12" ht="18" customHeight="1">
      <c r="A13" s="145" t="s">
        <v>493</v>
      </c>
      <c r="B13" s="146">
        <v>18362875</v>
      </c>
    </row>
    <row r="14" spans="1:12" ht="17.25" customHeight="1">
      <c r="A14" s="147" t="s">
        <v>494</v>
      </c>
      <c r="B14" s="148">
        <f>B12-B13</f>
        <v>-4661097</v>
      </c>
    </row>
    <row r="15" spans="1:12" ht="17.25" customHeight="1">
      <c r="A15" s="147" t="s">
        <v>495</v>
      </c>
      <c r="B15" s="148">
        <f>B11+B14</f>
        <v>100659982</v>
      </c>
    </row>
    <row r="16" spans="1:12" ht="18" customHeight="1">
      <c r="A16" s="145" t="s">
        <v>496</v>
      </c>
      <c r="B16" s="146">
        <v>0</v>
      </c>
    </row>
    <row r="17" spans="1:2" ht="18" customHeight="1">
      <c r="A17" s="145" t="s">
        <v>497</v>
      </c>
      <c r="B17" s="146">
        <v>0</v>
      </c>
    </row>
    <row r="18" spans="1:2" ht="18" customHeight="1">
      <c r="A18" s="147" t="s">
        <v>498</v>
      </c>
      <c r="B18" s="148">
        <v>0</v>
      </c>
    </row>
    <row r="19" spans="1:2" ht="18" customHeight="1">
      <c r="A19" s="145" t="s">
        <v>499</v>
      </c>
      <c r="B19" s="146">
        <v>0</v>
      </c>
    </row>
    <row r="20" spans="1:2" ht="18.75" customHeight="1">
      <c r="A20" s="145" t="s">
        <v>500</v>
      </c>
      <c r="B20" s="146">
        <v>0</v>
      </c>
    </row>
    <row r="21" spans="1:2" ht="18.75" customHeight="1">
      <c r="A21" s="147" t="s">
        <v>501</v>
      </c>
      <c r="B21" s="148">
        <v>0</v>
      </c>
    </row>
    <row r="22" spans="1:2" ht="17.25" customHeight="1">
      <c r="A22" s="147" t="s">
        <v>502</v>
      </c>
      <c r="B22" s="148">
        <v>0</v>
      </c>
    </row>
    <row r="23" spans="1:2" ht="17.25" customHeight="1">
      <c r="A23" s="147" t="s">
        <v>503</v>
      </c>
      <c r="B23" s="148">
        <f>B15+B22</f>
        <v>100659982</v>
      </c>
    </row>
    <row r="24" spans="1:2" ht="18.75" customHeight="1">
      <c r="A24" s="147" t="s">
        <v>504</v>
      </c>
      <c r="B24" s="148">
        <v>0</v>
      </c>
    </row>
    <row r="25" spans="1:2" ht="17.25" customHeight="1">
      <c r="A25" s="147" t="s">
        <v>505</v>
      </c>
      <c r="B25" s="148">
        <f>B15-B24</f>
        <v>100659982</v>
      </c>
    </row>
    <row r="26" spans="1:2" ht="33" customHeight="1">
      <c r="A26" s="147" t="s">
        <v>506</v>
      </c>
      <c r="B26" s="148">
        <v>0</v>
      </c>
    </row>
    <row r="27" spans="1:2" ht="18" customHeight="1" thickBot="1">
      <c r="A27" s="149" t="s">
        <v>507</v>
      </c>
      <c r="B27" s="150">
        <v>0</v>
      </c>
    </row>
  </sheetData>
  <mergeCells count="4">
    <mergeCell ref="A4:B4"/>
    <mergeCell ref="A5:B5"/>
    <mergeCell ref="A6:B6"/>
    <mergeCell ref="A2:B2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view="pageBreakPreview" topLeftCell="A166" zoomScale="60" workbookViewId="0">
      <selection activeCell="E184" sqref="E184"/>
    </sheetView>
  </sheetViews>
  <sheetFormatPr defaultRowHeight="15"/>
  <cols>
    <col min="1" max="1" width="8.140625" customWidth="1"/>
    <col min="2" max="2" width="104.85546875" customWidth="1"/>
    <col min="3" max="3" width="20" customWidth="1"/>
    <col min="4" max="4" width="18.5703125" customWidth="1"/>
    <col min="5" max="5" width="20" customWidth="1"/>
  </cols>
  <sheetData>
    <row r="1" spans="1:12">
      <c r="A1" s="233" t="s">
        <v>965</v>
      </c>
      <c r="B1" s="233"/>
      <c r="C1" s="233"/>
      <c r="D1" s="233"/>
      <c r="E1" s="233"/>
      <c r="F1" s="220"/>
      <c r="G1" s="220"/>
      <c r="H1" s="220"/>
      <c r="I1" s="220"/>
      <c r="J1" s="220"/>
      <c r="K1" s="220"/>
      <c r="L1" s="220"/>
    </row>
    <row r="2" spans="1:12">
      <c r="A2" s="151"/>
      <c r="B2" s="151"/>
      <c r="C2" s="151"/>
      <c r="D2" s="151"/>
      <c r="E2" s="151"/>
    </row>
    <row r="3" spans="1:12" ht="24" thickBot="1">
      <c r="A3" s="241" t="s">
        <v>984</v>
      </c>
      <c r="B3" s="242"/>
      <c r="C3" s="242"/>
      <c r="D3" s="242"/>
      <c r="E3" s="242"/>
    </row>
    <row r="4" spans="1:12" ht="24" thickBot="1">
      <c r="A4" s="152"/>
      <c r="B4" s="153"/>
      <c r="C4" s="153"/>
      <c r="D4" s="153"/>
      <c r="E4" s="226" t="s">
        <v>955</v>
      </c>
    </row>
    <row r="5" spans="1:12" ht="41.25" customHeight="1">
      <c r="A5" s="154"/>
      <c r="B5" s="155" t="s">
        <v>1</v>
      </c>
      <c r="C5" s="155" t="s">
        <v>508</v>
      </c>
      <c r="D5" s="155" t="s">
        <v>509</v>
      </c>
      <c r="E5" s="156" t="s">
        <v>510</v>
      </c>
    </row>
    <row r="6" spans="1:12" ht="21.75" customHeight="1">
      <c r="A6" s="157" t="s">
        <v>511</v>
      </c>
      <c r="B6" s="158" t="s">
        <v>512</v>
      </c>
      <c r="C6" s="159"/>
      <c r="D6" s="159"/>
      <c r="E6" s="160"/>
    </row>
    <row r="7" spans="1:12" ht="20.25" customHeight="1">
      <c r="A7" s="161">
        <v>1</v>
      </c>
      <c r="B7" s="162" t="s">
        <v>513</v>
      </c>
      <c r="C7" s="163">
        <v>0</v>
      </c>
      <c r="D7" s="163">
        <v>0</v>
      </c>
      <c r="E7" s="164">
        <v>0</v>
      </c>
    </row>
    <row r="8" spans="1:12" ht="21" customHeight="1">
      <c r="A8" s="161" t="s">
        <v>514</v>
      </c>
      <c r="B8" s="162" t="s">
        <v>515</v>
      </c>
      <c r="C8" s="163">
        <v>0</v>
      </c>
      <c r="D8" s="163">
        <v>0</v>
      </c>
      <c r="E8" s="164">
        <v>0</v>
      </c>
    </row>
    <row r="9" spans="1:12" ht="18.75" customHeight="1">
      <c r="A9" s="161" t="s">
        <v>516</v>
      </c>
      <c r="B9" s="162" t="s">
        <v>517</v>
      </c>
      <c r="C9" s="163">
        <v>0</v>
      </c>
      <c r="D9" s="163">
        <v>0</v>
      </c>
      <c r="E9" s="164">
        <v>0</v>
      </c>
    </row>
    <row r="10" spans="1:12" ht="20.25" customHeight="1">
      <c r="A10" s="157" t="s">
        <v>518</v>
      </c>
      <c r="B10" s="158" t="s">
        <v>519</v>
      </c>
      <c r="C10" s="165">
        <f>C7+C8+C9</f>
        <v>0</v>
      </c>
      <c r="D10" s="165">
        <v>0</v>
      </c>
      <c r="E10" s="166">
        <v>0</v>
      </c>
    </row>
    <row r="11" spans="1:12" ht="18.75" customHeight="1">
      <c r="A11" s="161" t="s">
        <v>520</v>
      </c>
      <c r="B11" s="162" t="s">
        <v>521</v>
      </c>
      <c r="C11" s="164">
        <v>304166762</v>
      </c>
      <c r="D11" s="163">
        <v>0</v>
      </c>
      <c r="E11" s="164">
        <v>317815980</v>
      </c>
    </row>
    <row r="12" spans="1:12" ht="19.5" customHeight="1">
      <c r="A12" s="161" t="s">
        <v>522</v>
      </c>
      <c r="B12" s="162" t="s">
        <v>523</v>
      </c>
      <c r="C12" s="164">
        <v>14735493</v>
      </c>
      <c r="D12" s="163">
        <v>0</v>
      </c>
      <c r="E12" s="164">
        <v>19050233</v>
      </c>
    </row>
    <row r="13" spans="1:12" ht="20.25" customHeight="1">
      <c r="A13" s="161" t="s">
        <v>524</v>
      </c>
      <c r="B13" s="162" t="s">
        <v>525</v>
      </c>
      <c r="C13" s="164">
        <v>0</v>
      </c>
      <c r="D13" s="163">
        <v>0</v>
      </c>
      <c r="E13" s="164">
        <v>0</v>
      </c>
    </row>
    <row r="14" spans="1:12" ht="19.5" customHeight="1">
      <c r="A14" s="161" t="s">
        <v>526</v>
      </c>
      <c r="B14" s="162" t="s">
        <v>527</v>
      </c>
      <c r="C14" s="164">
        <v>6770286</v>
      </c>
      <c r="D14" s="163">
        <v>0</v>
      </c>
      <c r="E14" s="164">
        <v>175000</v>
      </c>
    </row>
    <row r="15" spans="1:12" ht="20.25" customHeight="1">
      <c r="A15" s="161" t="s">
        <v>528</v>
      </c>
      <c r="B15" s="162" t="s">
        <v>529</v>
      </c>
      <c r="C15" s="163">
        <v>0</v>
      </c>
      <c r="D15" s="163">
        <v>0</v>
      </c>
      <c r="E15" s="164">
        <v>0</v>
      </c>
    </row>
    <row r="16" spans="1:12" ht="18.75" customHeight="1">
      <c r="A16" s="157" t="s">
        <v>530</v>
      </c>
      <c r="B16" s="158" t="s">
        <v>531</v>
      </c>
      <c r="C16" s="165">
        <f>C11+C12+C13+C14+C15</f>
        <v>325672541</v>
      </c>
      <c r="D16" s="165">
        <v>0</v>
      </c>
      <c r="E16" s="166">
        <f>E11+E12+E13+E14+E15</f>
        <v>337041213</v>
      </c>
    </row>
    <row r="17" spans="1:5" ht="20.25" customHeight="1">
      <c r="A17" s="161" t="s">
        <v>532</v>
      </c>
      <c r="B17" s="162" t="s">
        <v>533</v>
      </c>
      <c r="C17" s="164">
        <v>4380000</v>
      </c>
      <c r="D17" s="163">
        <v>0</v>
      </c>
      <c r="E17" s="164">
        <v>4380000</v>
      </c>
    </row>
    <row r="18" spans="1:5" ht="19.5" customHeight="1">
      <c r="A18" s="161" t="s">
        <v>534</v>
      </c>
      <c r="B18" s="162" t="s">
        <v>535</v>
      </c>
      <c r="C18" s="163">
        <v>0</v>
      </c>
      <c r="D18" s="163">
        <v>0</v>
      </c>
      <c r="E18" s="164">
        <v>0</v>
      </c>
    </row>
    <row r="19" spans="1:5" ht="20.25" customHeight="1">
      <c r="A19" s="161" t="s">
        <v>536</v>
      </c>
      <c r="B19" s="162" t="s">
        <v>537</v>
      </c>
      <c r="C19" s="163">
        <v>0</v>
      </c>
      <c r="D19" s="163">
        <v>0</v>
      </c>
      <c r="E19" s="164">
        <v>0</v>
      </c>
    </row>
    <row r="20" spans="1:5" ht="19.5" customHeight="1">
      <c r="A20" s="161" t="s">
        <v>538</v>
      </c>
      <c r="B20" s="162" t="s">
        <v>539</v>
      </c>
      <c r="C20" s="163">
        <v>0</v>
      </c>
      <c r="D20" s="163">
        <v>0</v>
      </c>
      <c r="E20" s="164">
        <v>0</v>
      </c>
    </row>
    <row r="21" spans="1:5" ht="19.5" customHeight="1">
      <c r="A21" s="161" t="s">
        <v>540</v>
      </c>
      <c r="B21" s="162" t="s">
        <v>541</v>
      </c>
      <c r="C21" s="163">
        <v>0</v>
      </c>
      <c r="D21" s="163">
        <v>0</v>
      </c>
      <c r="E21" s="164">
        <v>0</v>
      </c>
    </row>
    <row r="22" spans="1:5" ht="20.25" customHeight="1">
      <c r="A22" s="161" t="s">
        <v>542</v>
      </c>
      <c r="B22" s="162" t="s">
        <v>543</v>
      </c>
      <c r="C22" s="163">
        <v>4380000</v>
      </c>
      <c r="D22" s="163">
        <v>0</v>
      </c>
      <c r="E22" s="164">
        <v>4380000</v>
      </c>
    </row>
    <row r="23" spans="1:5" ht="20.25" customHeight="1">
      <c r="A23" s="161" t="s">
        <v>544</v>
      </c>
      <c r="B23" s="162" t="s">
        <v>545</v>
      </c>
      <c r="C23" s="163">
        <v>0</v>
      </c>
      <c r="D23" s="163">
        <v>0</v>
      </c>
      <c r="E23" s="164">
        <v>0</v>
      </c>
    </row>
    <row r="24" spans="1:5" ht="18.75" customHeight="1">
      <c r="A24" s="161" t="s">
        <v>546</v>
      </c>
      <c r="B24" s="162" t="s">
        <v>547</v>
      </c>
      <c r="C24" s="163">
        <v>0</v>
      </c>
      <c r="D24" s="163">
        <v>0</v>
      </c>
      <c r="E24" s="164">
        <v>0</v>
      </c>
    </row>
    <row r="25" spans="1:5" ht="18.75" customHeight="1">
      <c r="A25" s="161" t="s">
        <v>548</v>
      </c>
      <c r="B25" s="162" t="s">
        <v>549</v>
      </c>
      <c r="C25" s="163">
        <v>0</v>
      </c>
      <c r="D25" s="163">
        <v>0</v>
      </c>
      <c r="E25" s="164">
        <v>0</v>
      </c>
    </row>
    <row r="26" spans="1:5" ht="19.5" customHeight="1">
      <c r="A26" s="161" t="s">
        <v>550</v>
      </c>
      <c r="B26" s="162" t="s">
        <v>551</v>
      </c>
      <c r="C26" s="163">
        <v>0</v>
      </c>
      <c r="D26" s="163">
        <v>0</v>
      </c>
      <c r="E26" s="164">
        <v>0</v>
      </c>
    </row>
    <row r="27" spans="1:5" ht="36.75" customHeight="1">
      <c r="A27" s="161" t="s">
        <v>552</v>
      </c>
      <c r="B27" s="158" t="s">
        <v>553</v>
      </c>
      <c r="C27" s="165">
        <f>C17+C23+C26</f>
        <v>4380000</v>
      </c>
      <c r="D27" s="165">
        <v>0</v>
      </c>
      <c r="E27" s="166">
        <f>E17+E23+E26</f>
        <v>4380000</v>
      </c>
    </row>
    <row r="28" spans="1:5" ht="21" customHeight="1">
      <c r="A28" s="161" t="s">
        <v>554</v>
      </c>
      <c r="B28" s="162" t="s">
        <v>555</v>
      </c>
      <c r="C28" s="164">
        <v>371280674</v>
      </c>
      <c r="D28" s="163">
        <v>0</v>
      </c>
      <c r="E28" s="164">
        <v>514030852</v>
      </c>
    </row>
    <row r="29" spans="1:5" ht="19.5" customHeight="1">
      <c r="A29" s="161" t="s">
        <v>556</v>
      </c>
      <c r="B29" s="162" t="s">
        <v>557</v>
      </c>
      <c r="C29" s="163">
        <v>0</v>
      </c>
      <c r="D29" s="163">
        <v>0</v>
      </c>
      <c r="E29" s="164">
        <v>0</v>
      </c>
    </row>
    <row r="30" spans="1:5" ht="37.5" customHeight="1">
      <c r="A30" s="161" t="s">
        <v>558</v>
      </c>
      <c r="B30" s="158" t="s">
        <v>559</v>
      </c>
      <c r="C30" s="165">
        <f>C28+C29</f>
        <v>371280674</v>
      </c>
      <c r="D30" s="165">
        <v>0</v>
      </c>
      <c r="E30" s="166">
        <f>E28+E29</f>
        <v>514030852</v>
      </c>
    </row>
    <row r="31" spans="1:5" ht="36">
      <c r="A31" s="161" t="s">
        <v>560</v>
      </c>
      <c r="B31" s="158" t="s">
        <v>561</v>
      </c>
      <c r="C31" s="165">
        <f>C10+C16+C27+C30</f>
        <v>701333215</v>
      </c>
      <c r="D31" s="165">
        <v>0</v>
      </c>
      <c r="E31" s="166">
        <f>E10+E16+E27+E30</f>
        <v>855452065</v>
      </c>
    </row>
    <row r="32" spans="1:5" ht="18">
      <c r="A32" s="161" t="s">
        <v>562</v>
      </c>
      <c r="B32" s="162" t="s">
        <v>563</v>
      </c>
      <c r="C32" s="163">
        <v>0</v>
      </c>
      <c r="D32" s="163">
        <v>0</v>
      </c>
      <c r="E32" s="164">
        <v>0</v>
      </c>
    </row>
    <row r="33" spans="1:5" ht="19.5" customHeight="1">
      <c r="A33" s="161" t="s">
        <v>564</v>
      </c>
      <c r="B33" s="162" t="s">
        <v>565</v>
      </c>
      <c r="C33" s="163">
        <v>0</v>
      </c>
      <c r="D33" s="163">
        <v>0</v>
      </c>
      <c r="E33" s="164">
        <v>0</v>
      </c>
    </row>
    <row r="34" spans="1:5" ht="20.25" customHeight="1">
      <c r="A34" s="161" t="s">
        <v>566</v>
      </c>
      <c r="B34" s="162" t="s">
        <v>567</v>
      </c>
      <c r="C34" s="163">
        <v>0</v>
      </c>
      <c r="D34" s="163">
        <v>0</v>
      </c>
      <c r="E34" s="164">
        <v>0</v>
      </c>
    </row>
    <row r="35" spans="1:5" ht="17.25" customHeight="1">
      <c r="A35" s="161" t="s">
        <v>568</v>
      </c>
      <c r="B35" s="162" t="s">
        <v>569</v>
      </c>
      <c r="C35" s="163">
        <v>0</v>
      </c>
      <c r="D35" s="163">
        <v>0</v>
      </c>
      <c r="E35" s="164">
        <v>0</v>
      </c>
    </row>
    <row r="36" spans="1:5" ht="20.25" customHeight="1">
      <c r="A36" s="161" t="s">
        <v>570</v>
      </c>
      <c r="B36" s="162" t="s">
        <v>571</v>
      </c>
      <c r="C36" s="163">
        <v>0</v>
      </c>
      <c r="D36" s="163">
        <v>0</v>
      </c>
      <c r="E36" s="164">
        <v>0</v>
      </c>
    </row>
    <row r="37" spans="1:5" ht="17.25" customHeight="1">
      <c r="A37" s="161" t="s">
        <v>572</v>
      </c>
      <c r="B37" s="158" t="s">
        <v>573</v>
      </c>
      <c r="C37" s="165">
        <f>C32+C33+C34+C35+C36</f>
        <v>0</v>
      </c>
      <c r="D37" s="165">
        <v>0</v>
      </c>
      <c r="E37" s="166">
        <f>E32+E33+E34+E35+E36</f>
        <v>0</v>
      </c>
    </row>
    <row r="38" spans="1:5" ht="18" customHeight="1">
      <c r="A38" s="161" t="s">
        <v>574</v>
      </c>
      <c r="B38" s="162" t="s">
        <v>575</v>
      </c>
      <c r="C38" s="163">
        <v>0</v>
      </c>
      <c r="D38" s="163">
        <v>0</v>
      </c>
      <c r="E38" s="164">
        <v>0</v>
      </c>
    </row>
    <row r="39" spans="1:5" ht="37.5" customHeight="1">
      <c r="A39" s="161" t="s">
        <v>576</v>
      </c>
      <c r="B39" s="162" t="s">
        <v>577</v>
      </c>
      <c r="C39" s="163">
        <v>0</v>
      </c>
      <c r="D39" s="163">
        <v>0</v>
      </c>
      <c r="E39" s="164">
        <v>0</v>
      </c>
    </row>
    <row r="40" spans="1:5" ht="19.5" customHeight="1">
      <c r="A40" s="161" t="s">
        <v>578</v>
      </c>
      <c r="B40" s="162" t="s">
        <v>579</v>
      </c>
      <c r="C40" s="163">
        <v>0</v>
      </c>
      <c r="D40" s="163">
        <v>0</v>
      </c>
      <c r="E40" s="164">
        <v>0</v>
      </c>
    </row>
    <row r="41" spans="1:5" ht="19.5" customHeight="1">
      <c r="A41" s="161" t="s">
        <v>580</v>
      </c>
      <c r="B41" s="162" t="s">
        <v>581</v>
      </c>
      <c r="C41" s="163">
        <v>0</v>
      </c>
      <c r="D41" s="163">
        <v>0</v>
      </c>
      <c r="E41" s="164">
        <v>0</v>
      </c>
    </row>
    <row r="42" spans="1:5" ht="19.5" customHeight="1">
      <c r="A42" s="161" t="s">
        <v>582</v>
      </c>
      <c r="B42" s="162" t="s">
        <v>583</v>
      </c>
      <c r="C42" s="163">
        <v>0</v>
      </c>
      <c r="D42" s="163">
        <v>0</v>
      </c>
      <c r="E42" s="164">
        <v>0</v>
      </c>
    </row>
    <row r="43" spans="1:5" ht="19.5" customHeight="1">
      <c r="A43" s="161" t="s">
        <v>584</v>
      </c>
      <c r="B43" s="162" t="s">
        <v>585</v>
      </c>
      <c r="C43" s="163">
        <v>0</v>
      </c>
      <c r="D43" s="163">
        <v>0</v>
      </c>
      <c r="E43" s="164">
        <v>0</v>
      </c>
    </row>
    <row r="44" spans="1:5" ht="20.25" customHeight="1">
      <c r="A44" s="161" t="s">
        <v>586</v>
      </c>
      <c r="B44" s="162" t="s">
        <v>587</v>
      </c>
      <c r="C44" s="163">
        <v>0</v>
      </c>
      <c r="D44" s="163">
        <v>0</v>
      </c>
      <c r="E44" s="164">
        <v>0</v>
      </c>
    </row>
    <row r="45" spans="1:5" ht="18.75" customHeight="1">
      <c r="A45" s="161" t="s">
        <v>588</v>
      </c>
      <c r="B45" s="158" t="s">
        <v>589</v>
      </c>
      <c r="C45" s="165">
        <v>0</v>
      </c>
      <c r="D45" s="165">
        <v>0</v>
      </c>
      <c r="E45" s="166">
        <v>0</v>
      </c>
    </row>
    <row r="46" spans="1:5" ht="37.5" customHeight="1">
      <c r="A46" s="161" t="s">
        <v>590</v>
      </c>
      <c r="B46" s="158" t="s">
        <v>591</v>
      </c>
      <c r="C46" s="165">
        <f>C37+C45</f>
        <v>0</v>
      </c>
      <c r="D46" s="165">
        <v>0</v>
      </c>
      <c r="E46" s="166">
        <f>E37+E45</f>
        <v>0</v>
      </c>
    </row>
    <row r="47" spans="1:5" ht="21.75" customHeight="1">
      <c r="A47" s="161" t="s">
        <v>592</v>
      </c>
      <c r="B47" s="162" t="s">
        <v>593</v>
      </c>
      <c r="C47" s="163">
        <v>0</v>
      </c>
      <c r="D47" s="163">
        <v>0</v>
      </c>
      <c r="E47" s="164">
        <v>0</v>
      </c>
    </row>
    <row r="48" spans="1:5" ht="20.25" customHeight="1">
      <c r="A48" s="161" t="s">
        <v>594</v>
      </c>
      <c r="B48" s="162" t="s">
        <v>595</v>
      </c>
      <c r="C48" s="164">
        <v>268580</v>
      </c>
      <c r="D48" s="163">
        <v>0</v>
      </c>
      <c r="E48" s="164">
        <v>11910</v>
      </c>
    </row>
    <row r="49" spans="1:5" ht="18.75" customHeight="1">
      <c r="A49" s="161" t="s">
        <v>596</v>
      </c>
      <c r="B49" s="162" t="s">
        <v>597</v>
      </c>
      <c r="C49" s="164">
        <v>15262882</v>
      </c>
      <c r="D49" s="163">
        <v>0</v>
      </c>
      <c r="E49" s="164">
        <v>102778955</v>
      </c>
    </row>
    <row r="50" spans="1:5" ht="19.5" customHeight="1">
      <c r="A50" s="161" t="s">
        <v>598</v>
      </c>
      <c r="B50" s="162" t="s">
        <v>599</v>
      </c>
      <c r="C50" s="163">
        <v>0</v>
      </c>
      <c r="D50" s="163">
        <v>0</v>
      </c>
      <c r="E50" s="164">
        <v>0</v>
      </c>
    </row>
    <row r="51" spans="1:5" ht="19.5" customHeight="1">
      <c r="A51" s="161" t="s">
        <v>600</v>
      </c>
      <c r="B51" s="162" t="s">
        <v>601</v>
      </c>
      <c r="C51" s="163">
        <v>0</v>
      </c>
      <c r="D51" s="163">
        <v>0</v>
      </c>
      <c r="E51" s="164">
        <v>0</v>
      </c>
    </row>
    <row r="52" spans="1:5" ht="21" customHeight="1">
      <c r="A52" s="161" t="s">
        <v>602</v>
      </c>
      <c r="B52" s="158" t="s">
        <v>603</v>
      </c>
      <c r="C52" s="165">
        <f>C47+C48+C49+C50+C51</f>
        <v>15531462</v>
      </c>
      <c r="D52" s="165">
        <v>0</v>
      </c>
      <c r="E52" s="166">
        <f>E47+E48+E49+E50+E51</f>
        <v>102790865</v>
      </c>
    </row>
    <row r="53" spans="1:5" ht="36">
      <c r="A53" s="161" t="s">
        <v>604</v>
      </c>
      <c r="B53" s="162" t="s">
        <v>605</v>
      </c>
      <c r="C53" s="163">
        <v>0</v>
      </c>
      <c r="D53" s="163">
        <v>0</v>
      </c>
      <c r="E53" s="164">
        <v>0</v>
      </c>
    </row>
    <row r="54" spans="1:5" ht="54">
      <c r="A54" s="161" t="s">
        <v>606</v>
      </c>
      <c r="B54" s="162" t="s">
        <v>607</v>
      </c>
      <c r="C54" s="163">
        <v>0</v>
      </c>
      <c r="D54" s="163">
        <v>0</v>
      </c>
      <c r="E54" s="164">
        <v>0</v>
      </c>
    </row>
    <row r="55" spans="1:5" ht="36">
      <c r="A55" s="161" t="s">
        <v>608</v>
      </c>
      <c r="B55" s="162" t="s">
        <v>609</v>
      </c>
      <c r="C55" s="163">
        <v>0</v>
      </c>
      <c r="D55" s="163">
        <v>0</v>
      </c>
      <c r="E55" s="164">
        <v>0</v>
      </c>
    </row>
    <row r="56" spans="1:5" ht="54">
      <c r="A56" s="161" t="s">
        <v>610</v>
      </c>
      <c r="B56" s="162" t="s">
        <v>611</v>
      </c>
      <c r="C56" s="163">
        <v>0</v>
      </c>
      <c r="D56" s="163">
        <v>0</v>
      </c>
      <c r="E56" s="164">
        <v>0</v>
      </c>
    </row>
    <row r="57" spans="1:5" ht="18">
      <c r="A57" s="161" t="s">
        <v>612</v>
      </c>
      <c r="B57" s="162" t="s">
        <v>613</v>
      </c>
      <c r="C57" s="164">
        <v>1283598</v>
      </c>
      <c r="D57" s="163">
        <v>0</v>
      </c>
      <c r="E57" s="164">
        <v>8728664</v>
      </c>
    </row>
    <row r="58" spans="1:5" ht="20.25" customHeight="1">
      <c r="A58" s="161" t="s">
        <v>614</v>
      </c>
      <c r="B58" s="162" t="s">
        <v>615</v>
      </c>
      <c r="C58" s="164">
        <v>0</v>
      </c>
      <c r="D58" s="163">
        <v>0</v>
      </c>
      <c r="E58" s="164">
        <v>0</v>
      </c>
    </row>
    <row r="59" spans="1:5" ht="36">
      <c r="A59" s="161" t="s">
        <v>616</v>
      </c>
      <c r="B59" s="172" t="s">
        <v>617</v>
      </c>
      <c r="C59" s="164">
        <v>0</v>
      </c>
      <c r="D59" s="163">
        <v>0</v>
      </c>
      <c r="E59" s="164">
        <v>0</v>
      </c>
    </row>
    <row r="60" spans="1:5" ht="36">
      <c r="A60" s="161" t="s">
        <v>618</v>
      </c>
      <c r="B60" s="171" t="s">
        <v>619</v>
      </c>
      <c r="C60" s="164">
        <v>0</v>
      </c>
      <c r="D60" s="163">
        <v>0</v>
      </c>
      <c r="E60" s="164">
        <v>0</v>
      </c>
    </row>
    <row r="61" spans="1:5" ht="36">
      <c r="A61" s="161" t="s">
        <v>620</v>
      </c>
      <c r="B61" s="172" t="s">
        <v>621</v>
      </c>
      <c r="C61" s="164">
        <v>675423</v>
      </c>
      <c r="D61" s="163">
        <v>0</v>
      </c>
      <c r="E61" s="164">
        <v>4291252</v>
      </c>
    </row>
    <row r="62" spans="1:5" ht="36">
      <c r="A62" s="161" t="s">
        <v>622</v>
      </c>
      <c r="B62" s="171" t="s">
        <v>623</v>
      </c>
      <c r="C62" s="164">
        <v>483015</v>
      </c>
      <c r="D62" s="163">
        <v>0</v>
      </c>
      <c r="E62" s="164">
        <v>4104753</v>
      </c>
    </row>
    <row r="63" spans="1:5" ht="36">
      <c r="A63" s="161" t="s">
        <v>624</v>
      </c>
      <c r="B63" s="173" t="s">
        <v>625</v>
      </c>
      <c r="C63" s="164">
        <v>125160</v>
      </c>
      <c r="D63" s="163">
        <v>0</v>
      </c>
      <c r="E63" s="164">
        <v>332659</v>
      </c>
    </row>
    <row r="64" spans="1:5" ht="18">
      <c r="A64" s="161" t="s">
        <v>626</v>
      </c>
      <c r="B64" s="162" t="s">
        <v>627</v>
      </c>
      <c r="C64" s="164">
        <v>3220097</v>
      </c>
      <c r="D64" s="163">
        <v>0</v>
      </c>
      <c r="E64" s="164">
        <v>4380288</v>
      </c>
    </row>
    <row r="65" spans="1:5" ht="54">
      <c r="A65" s="161" t="s">
        <v>628</v>
      </c>
      <c r="B65" s="162" t="s">
        <v>629</v>
      </c>
      <c r="C65" s="164">
        <v>0</v>
      </c>
      <c r="D65" s="163">
        <v>0</v>
      </c>
      <c r="E65" s="164">
        <v>0</v>
      </c>
    </row>
    <row r="66" spans="1:5" ht="36">
      <c r="A66" s="161" t="s">
        <v>630</v>
      </c>
      <c r="B66" s="162" t="s">
        <v>631</v>
      </c>
      <c r="C66" s="164">
        <v>2862977</v>
      </c>
      <c r="D66" s="163">
        <v>0</v>
      </c>
      <c r="E66" s="164">
        <v>4023168</v>
      </c>
    </row>
    <row r="67" spans="1:5" ht="18">
      <c r="A67" s="161" t="s">
        <v>632</v>
      </c>
      <c r="B67" s="162" t="s">
        <v>633</v>
      </c>
      <c r="C67" s="164">
        <v>0</v>
      </c>
      <c r="D67" s="163">
        <v>0</v>
      </c>
      <c r="E67" s="164">
        <v>0</v>
      </c>
    </row>
    <row r="68" spans="1:5" ht="36">
      <c r="A68" s="161" t="s">
        <v>634</v>
      </c>
      <c r="B68" s="162" t="s">
        <v>635</v>
      </c>
      <c r="C68" s="164">
        <v>0</v>
      </c>
      <c r="D68" s="163">
        <v>0</v>
      </c>
      <c r="E68" s="164">
        <v>0</v>
      </c>
    </row>
    <row r="69" spans="1:5" s="77" customFormat="1" ht="36">
      <c r="A69" s="161" t="s">
        <v>636</v>
      </c>
      <c r="B69" s="162" t="s">
        <v>861</v>
      </c>
      <c r="C69" s="164">
        <v>0</v>
      </c>
      <c r="D69" s="163">
        <v>0</v>
      </c>
      <c r="E69" s="164">
        <v>0</v>
      </c>
    </row>
    <row r="70" spans="1:5" s="77" customFormat="1" ht="36">
      <c r="A70" s="161" t="s">
        <v>638</v>
      </c>
      <c r="B70" s="162" t="s">
        <v>862</v>
      </c>
      <c r="C70" s="164">
        <v>0</v>
      </c>
      <c r="D70" s="163">
        <v>0</v>
      </c>
      <c r="E70" s="164">
        <v>0</v>
      </c>
    </row>
    <row r="71" spans="1:5" s="77" customFormat="1" ht="36">
      <c r="A71" s="161" t="s">
        <v>640</v>
      </c>
      <c r="B71" s="162" t="s">
        <v>863</v>
      </c>
      <c r="C71" s="164">
        <v>0</v>
      </c>
      <c r="D71" s="163">
        <v>0</v>
      </c>
      <c r="E71" s="164">
        <v>0</v>
      </c>
    </row>
    <row r="72" spans="1:5" s="77" customFormat="1" ht="36">
      <c r="A72" s="161" t="s">
        <v>642</v>
      </c>
      <c r="B72" s="162" t="s">
        <v>864</v>
      </c>
      <c r="C72" s="164">
        <v>0</v>
      </c>
      <c r="D72" s="163">
        <v>0</v>
      </c>
      <c r="E72" s="164">
        <v>0</v>
      </c>
    </row>
    <row r="73" spans="1:5" s="77" customFormat="1" ht="36">
      <c r="A73" s="161" t="s">
        <v>644</v>
      </c>
      <c r="B73" s="162" t="s">
        <v>865</v>
      </c>
      <c r="C73" s="164">
        <v>357120</v>
      </c>
      <c r="D73" s="163">
        <v>0</v>
      </c>
      <c r="E73" s="164">
        <v>357120</v>
      </c>
    </row>
    <row r="74" spans="1:5" ht="36">
      <c r="A74" s="161" t="s">
        <v>646</v>
      </c>
      <c r="B74" s="162" t="s">
        <v>637</v>
      </c>
      <c r="C74" s="164">
        <v>0</v>
      </c>
      <c r="D74" s="163">
        <v>0</v>
      </c>
      <c r="E74" s="164">
        <v>0</v>
      </c>
    </row>
    <row r="75" spans="1:5" ht="36">
      <c r="A75" s="161" t="s">
        <v>648</v>
      </c>
      <c r="B75" s="162" t="s">
        <v>639</v>
      </c>
      <c r="C75" s="164">
        <v>0</v>
      </c>
      <c r="D75" s="163">
        <v>0</v>
      </c>
      <c r="E75" s="164">
        <v>0</v>
      </c>
    </row>
    <row r="76" spans="1:5" ht="36">
      <c r="A76" s="161" t="s">
        <v>650</v>
      </c>
      <c r="B76" s="162" t="s">
        <v>641</v>
      </c>
      <c r="C76" s="164">
        <v>0</v>
      </c>
      <c r="D76" s="163">
        <v>0</v>
      </c>
      <c r="E76" s="164">
        <v>0</v>
      </c>
    </row>
    <row r="77" spans="1:5" ht="54">
      <c r="A77" s="161" t="s">
        <v>652</v>
      </c>
      <c r="B77" s="162" t="s">
        <v>643</v>
      </c>
      <c r="C77" s="164">
        <v>0</v>
      </c>
      <c r="D77" s="163">
        <v>0</v>
      </c>
      <c r="E77" s="164">
        <v>0</v>
      </c>
    </row>
    <row r="78" spans="1:5" ht="54">
      <c r="A78" s="161" t="s">
        <v>654</v>
      </c>
      <c r="B78" s="162" t="s">
        <v>645</v>
      </c>
      <c r="C78" s="164">
        <v>0</v>
      </c>
      <c r="D78" s="163">
        <v>0</v>
      </c>
      <c r="E78" s="164">
        <v>0</v>
      </c>
    </row>
    <row r="79" spans="1:5" ht="36">
      <c r="A79" s="161" t="s">
        <v>656</v>
      </c>
      <c r="B79" s="162" t="s">
        <v>647</v>
      </c>
      <c r="C79" s="164">
        <v>0</v>
      </c>
      <c r="D79" s="163">
        <v>0</v>
      </c>
      <c r="E79" s="164">
        <v>0</v>
      </c>
    </row>
    <row r="80" spans="1:5" ht="54">
      <c r="A80" s="161" t="s">
        <v>658</v>
      </c>
      <c r="B80" s="162" t="s">
        <v>649</v>
      </c>
      <c r="C80" s="164">
        <v>0</v>
      </c>
      <c r="D80" s="163">
        <v>0</v>
      </c>
      <c r="E80" s="164">
        <v>0</v>
      </c>
    </row>
    <row r="81" spans="1:5" ht="54">
      <c r="A81" s="161" t="s">
        <v>660</v>
      </c>
      <c r="B81" s="162" t="s">
        <v>651</v>
      </c>
      <c r="C81" s="164">
        <v>0</v>
      </c>
      <c r="D81" s="163">
        <v>0</v>
      </c>
      <c r="E81" s="164">
        <v>0</v>
      </c>
    </row>
    <row r="82" spans="1:5" ht="54">
      <c r="A82" s="161" t="s">
        <v>662</v>
      </c>
      <c r="B82" s="162" t="s">
        <v>653</v>
      </c>
      <c r="C82" s="164">
        <v>0</v>
      </c>
      <c r="D82" s="163">
        <v>0</v>
      </c>
      <c r="E82" s="164">
        <v>0</v>
      </c>
    </row>
    <row r="83" spans="1:5" ht="36">
      <c r="A83" s="161" t="s">
        <v>664</v>
      </c>
      <c r="B83" s="162" t="s">
        <v>655</v>
      </c>
      <c r="C83" s="164">
        <v>0</v>
      </c>
      <c r="D83" s="163">
        <v>0</v>
      </c>
      <c r="E83" s="164">
        <v>0</v>
      </c>
    </row>
    <row r="84" spans="1:5" ht="36">
      <c r="A84" s="161" t="s">
        <v>666</v>
      </c>
      <c r="B84" s="162" t="s">
        <v>657</v>
      </c>
      <c r="C84" s="164">
        <v>0</v>
      </c>
      <c r="D84" s="163">
        <v>0</v>
      </c>
      <c r="E84" s="164">
        <v>0</v>
      </c>
    </row>
    <row r="85" spans="1:5" ht="36">
      <c r="A85" s="161" t="s">
        <v>668</v>
      </c>
      <c r="B85" s="158" t="s">
        <v>659</v>
      </c>
      <c r="C85" s="165">
        <f>C53+C55+C57+C64+C74+C75+C79+C83</f>
        <v>4503695</v>
      </c>
      <c r="D85" s="165">
        <v>0</v>
      </c>
      <c r="E85" s="166">
        <f>E53+E55+E57+E64+E74+E75+E79+E83</f>
        <v>13108952</v>
      </c>
    </row>
    <row r="86" spans="1:5" ht="36">
      <c r="A86" s="161" t="s">
        <v>670</v>
      </c>
      <c r="B86" s="162" t="s">
        <v>661</v>
      </c>
      <c r="C86" s="163">
        <v>0</v>
      </c>
      <c r="D86" s="163">
        <v>0</v>
      </c>
      <c r="E86" s="164">
        <v>0</v>
      </c>
    </row>
    <row r="87" spans="1:5" ht="54">
      <c r="A87" s="161" t="s">
        <v>672</v>
      </c>
      <c r="B87" s="162" t="s">
        <v>663</v>
      </c>
      <c r="C87" s="163">
        <v>0</v>
      </c>
      <c r="D87" s="163">
        <v>0</v>
      </c>
      <c r="E87" s="164">
        <v>0</v>
      </c>
    </row>
    <row r="88" spans="1:5" ht="36">
      <c r="A88" s="161" t="s">
        <v>674</v>
      </c>
      <c r="B88" s="162" t="s">
        <v>665</v>
      </c>
      <c r="C88" s="163">
        <v>0</v>
      </c>
      <c r="D88" s="163">
        <v>0</v>
      </c>
      <c r="E88" s="164">
        <v>0</v>
      </c>
    </row>
    <row r="89" spans="1:5" ht="54">
      <c r="A89" s="161" t="s">
        <v>676</v>
      </c>
      <c r="B89" s="162" t="s">
        <v>667</v>
      </c>
      <c r="C89" s="163">
        <v>0</v>
      </c>
      <c r="D89" s="163">
        <v>0</v>
      </c>
      <c r="E89" s="164">
        <v>0</v>
      </c>
    </row>
    <row r="90" spans="1:5" ht="36">
      <c r="A90" s="161" t="s">
        <v>678</v>
      </c>
      <c r="B90" s="162" t="s">
        <v>669</v>
      </c>
      <c r="C90" s="164">
        <v>6071300</v>
      </c>
      <c r="D90" s="163">
        <v>0</v>
      </c>
      <c r="E90" s="164">
        <v>6071300</v>
      </c>
    </row>
    <row r="91" spans="1:5" ht="36">
      <c r="A91" s="161" t="s">
        <v>680</v>
      </c>
      <c r="B91" s="162" t="s">
        <v>671</v>
      </c>
      <c r="C91" s="163">
        <v>0</v>
      </c>
      <c r="D91" s="163">
        <v>0</v>
      </c>
      <c r="E91" s="164">
        <v>0</v>
      </c>
    </row>
    <row r="92" spans="1:5" ht="36">
      <c r="A92" s="161" t="s">
        <v>682</v>
      </c>
      <c r="B92" s="162" t="s">
        <v>673</v>
      </c>
      <c r="C92" s="163">
        <v>0</v>
      </c>
      <c r="D92" s="163">
        <v>0</v>
      </c>
      <c r="E92" s="164">
        <v>0</v>
      </c>
    </row>
    <row r="93" spans="1:5" ht="36">
      <c r="A93" s="161" t="s">
        <v>684</v>
      </c>
      <c r="B93" s="162" t="s">
        <v>675</v>
      </c>
      <c r="C93" s="163">
        <v>0</v>
      </c>
      <c r="D93" s="163">
        <v>0</v>
      </c>
      <c r="E93" s="164">
        <v>0</v>
      </c>
    </row>
    <row r="94" spans="1:5" ht="54">
      <c r="A94" s="161" t="s">
        <v>686</v>
      </c>
      <c r="B94" s="162" t="s">
        <v>677</v>
      </c>
      <c r="C94" s="163">
        <v>0</v>
      </c>
      <c r="D94" s="163">
        <v>0</v>
      </c>
      <c r="E94" s="164">
        <v>0</v>
      </c>
    </row>
    <row r="95" spans="1:5" ht="36">
      <c r="A95" s="161" t="s">
        <v>688</v>
      </c>
      <c r="B95" s="162" t="s">
        <v>679</v>
      </c>
      <c r="C95" s="163">
        <v>0</v>
      </c>
      <c r="D95" s="163">
        <v>0</v>
      </c>
      <c r="E95" s="164">
        <v>0</v>
      </c>
    </row>
    <row r="96" spans="1:5" ht="38.25" customHeight="1">
      <c r="A96" s="161" t="s">
        <v>690</v>
      </c>
      <c r="B96" s="162" t="s">
        <v>681</v>
      </c>
      <c r="C96" s="163">
        <v>0</v>
      </c>
      <c r="D96" s="163">
        <v>0</v>
      </c>
      <c r="E96" s="164">
        <v>0</v>
      </c>
    </row>
    <row r="97" spans="1:5" ht="54">
      <c r="A97" s="161" t="s">
        <v>692</v>
      </c>
      <c r="B97" s="162" t="s">
        <v>683</v>
      </c>
      <c r="C97" s="163">
        <v>0</v>
      </c>
      <c r="D97" s="163">
        <v>0</v>
      </c>
      <c r="E97" s="164">
        <v>0</v>
      </c>
    </row>
    <row r="98" spans="1:5" ht="54">
      <c r="A98" s="161" t="s">
        <v>694</v>
      </c>
      <c r="B98" s="162" t="s">
        <v>685</v>
      </c>
      <c r="C98" s="163">
        <v>0</v>
      </c>
      <c r="D98" s="163">
        <v>0</v>
      </c>
      <c r="E98" s="164">
        <v>0</v>
      </c>
    </row>
    <row r="99" spans="1:5" ht="36">
      <c r="A99" s="161" t="s">
        <v>696</v>
      </c>
      <c r="B99" s="162" t="s">
        <v>687</v>
      </c>
      <c r="C99" s="163">
        <v>0</v>
      </c>
      <c r="D99" s="163">
        <v>0</v>
      </c>
      <c r="E99" s="164">
        <v>0</v>
      </c>
    </row>
    <row r="100" spans="1:5" ht="36">
      <c r="A100" s="161" t="s">
        <v>698</v>
      </c>
      <c r="B100" s="162" t="s">
        <v>689</v>
      </c>
      <c r="C100" s="163">
        <v>0</v>
      </c>
      <c r="D100" s="163">
        <v>0</v>
      </c>
      <c r="E100" s="164">
        <v>0</v>
      </c>
    </row>
    <row r="101" spans="1:5" ht="36">
      <c r="A101" s="161" t="s">
        <v>700</v>
      </c>
      <c r="B101" s="158" t="s">
        <v>691</v>
      </c>
      <c r="C101" s="165">
        <f>C86+C88+C90+C91+C92+C93+C95+C99</f>
        <v>6071300</v>
      </c>
      <c r="D101" s="165">
        <v>0</v>
      </c>
      <c r="E101" s="166">
        <f>E86+E88+E90+E91+E92+E93+E95+E99</f>
        <v>6071300</v>
      </c>
    </row>
    <row r="102" spans="1:5" ht="18">
      <c r="A102" s="161" t="s">
        <v>702</v>
      </c>
      <c r="B102" s="162" t="s">
        <v>693</v>
      </c>
      <c r="C102" s="163">
        <v>0</v>
      </c>
      <c r="D102" s="163">
        <v>0</v>
      </c>
      <c r="E102" s="164">
        <v>0</v>
      </c>
    </row>
    <row r="103" spans="1:5" ht="20.25" customHeight="1">
      <c r="A103" s="161" t="s">
        <v>704</v>
      </c>
      <c r="B103" s="162" t="s">
        <v>695</v>
      </c>
      <c r="C103" s="163">
        <v>0</v>
      </c>
      <c r="D103" s="163">
        <v>0</v>
      </c>
      <c r="E103" s="164">
        <v>0</v>
      </c>
    </row>
    <row r="104" spans="1:5" ht="20.25" customHeight="1">
      <c r="A104" s="161" t="s">
        <v>706</v>
      </c>
      <c r="B104" s="162" t="s">
        <v>697</v>
      </c>
      <c r="C104" s="163">
        <v>0</v>
      </c>
      <c r="D104" s="163">
        <v>0</v>
      </c>
      <c r="E104" s="164">
        <v>0</v>
      </c>
    </row>
    <row r="105" spans="1:5" ht="19.5" customHeight="1">
      <c r="A105" s="161" t="s">
        <v>708</v>
      </c>
      <c r="B105" s="162" t="s">
        <v>699</v>
      </c>
      <c r="C105" s="163">
        <v>0</v>
      </c>
      <c r="D105" s="163">
        <v>0</v>
      </c>
      <c r="E105" s="164">
        <v>0</v>
      </c>
    </row>
    <row r="106" spans="1:5" ht="19.5" customHeight="1">
      <c r="A106" s="161" t="s">
        <v>710</v>
      </c>
      <c r="B106" s="162" t="s">
        <v>701</v>
      </c>
      <c r="C106" s="163">
        <v>0</v>
      </c>
      <c r="D106" s="163">
        <v>0</v>
      </c>
      <c r="E106" s="164">
        <v>0</v>
      </c>
    </row>
    <row r="107" spans="1:5" ht="19.5" customHeight="1">
      <c r="A107" s="161" t="s">
        <v>712</v>
      </c>
      <c r="B107" s="162" t="s">
        <v>703</v>
      </c>
      <c r="C107" s="163">
        <v>0</v>
      </c>
      <c r="D107" s="163">
        <v>0</v>
      </c>
      <c r="E107" s="164">
        <v>0</v>
      </c>
    </row>
    <row r="108" spans="1:5" ht="20.25" customHeight="1">
      <c r="A108" s="161" t="s">
        <v>714</v>
      </c>
      <c r="B108" s="162" t="s">
        <v>705</v>
      </c>
      <c r="C108" s="163">
        <v>0</v>
      </c>
      <c r="D108" s="163">
        <v>0</v>
      </c>
      <c r="E108" s="164">
        <v>0</v>
      </c>
    </row>
    <row r="109" spans="1:5" ht="20.25" customHeight="1">
      <c r="A109" s="161" t="s">
        <v>716</v>
      </c>
      <c r="B109" s="162" t="s">
        <v>707</v>
      </c>
      <c r="C109" s="163">
        <v>0</v>
      </c>
      <c r="D109" s="163">
        <v>0</v>
      </c>
      <c r="E109" s="164">
        <v>0</v>
      </c>
    </row>
    <row r="110" spans="1:5" ht="20.25" customHeight="1">
      <c r="A110" s="161" t="s">
        <v>718</v>
      </c>
      <c r="B110" s="162" t="s">
        <v>709</v>
      </c>
      <c r="C110" s="163">
        <v>0</v>
      </c>
      <c r="D110" s="163">
        <v>0</v>
      </c>
      <c r="E110" s="164">
        <v>0</v>
      </c>
    </row>
    <row r="111" spans="1:5" ht="19.5" customHeight="1">
      <c r="A111" s="161" t="s">
        <v>720</v>
      </c>
      <c r="B111" s="162" t="s">
        <v>711</v>
      </c>
      <c r="C111" s="164">
        <v>44000</v>
      </c>
      <c r="D111" s="163">
        <v>0</v>
      </c>
      <c r="E111" s="164">
        <v>93000</v>
      </c>
    </row>
    <row r="112" spans="1:5" ht="36">
      <c r="A112" s="161" t="s">
        <v>722</v>
      </c>
      <c r="B112" s="162" t="s">
        <v>713</v>
      </c>
      <c r="C112" s="163">
        <v>0</v>
      </c>
      <c r="D112" s="163">
        <v>0</v>
      </c>
      <c r="E112" s="164">
        <v>0</v>
      </c>
    </row>
    <row r="113" spans="1:5" ht="36">
      <c r="A113" s="161" t="s">
        <v>724</v>
      </c>
      <c r="B113" s="162" t="s">
        <v>715</v>
      </c>
      <c r="C113" s="163">
        <v>0</v>
      </c>
      <c r="D113" s="163">
        <v>0</v>
      </c>
      <c r="E113" s="164">
        <v>0</v>
      </c>
    </row>
    <row r="114" spans="1:5" ht="36">
      <c r="A114" s="161" t="s">
        <v>726</v>
      </c>
      <c r="B114" s="162" t="s">
        <v>717</v>
      </c>
      <c r="C114" s="163">
        <v>0</v>
      </c>
      <c r="D114" s="163">
        <v>0</v>
      </c>
      <c r="E114" s="164">
        <v>0</v>
      </c>
    </row>
    <row r="115" spans="1:5" ht="36">
      <c r="A115" s="161" t="s">
        <v>728</v>
      </c>
      <c r="B115" s="158" t="s">
        <v>719</v>
      </c>
      <c r="C115" s="165">
        <f>C102+C109+C110+C111+C112+C113+C114</f>
        <v>44000</v>
      </c>
      <c r="D115" s="165">
        <v>0</v>
      </c>
      <c r="E115" s="166">
        <f>E102+E109+E110+E111+E112+E113+E114</f>
        <v>93000</v>
      </c>
    </row>
    <row r="116" spans="1:5" ht="19.5" customHeight="1">
      <c r="A116" s="161" t="s">
        <v>730</v>
      </c>
      <c r="B116" s="158" t="s">
        <v>721</v>
      </c>
      <c r="C116" s="165">
        <f>C85+C101+C115</f>
        <v>10618995</v>
      </c>
      <c r="D116" s="165">
        <v>0</v>
      </c>
      <c r="E116" s="166">
        <f>E85+E101+E115</f>
        <v>19273252</v>
      </c>
    </row>
    <row r="117" spans="1:5" ht="20.25" customHeight="1">
      <c r="A117" s="161" t="s">
        <v>732</v>
      </c>
      <c r="B117" s="158" t="s">
        <v>723</v>
      </c>
      <c r="C117" s="166">
        <v>5170</v>
      </c>
      <c r="D117" s="165">
        <v>0</v>
      </c>
      <c r="E117" s="166">
        <v>0</v>
      </c>
    </row>
    <row r="118" spans="1:5" ht="20.25" customHeight="1">
      <c r="A118" s="161" t="s">
        <v>734</v>
      </c>
      <c r="B118" s="162" t="s">
        <v>725</v>
      </c>
      <c r="C118" s="163">
        <v>0</v>
      </c>
      <c r="D118" s="163">
        <v>0</v>
      </c>
      <c r="E118" s="164">
        <v>0</v>
      </c>
    </row>
    <row r="119" spans="1:5" ht="19.5" customHeight="1">
      <c r="A119" s="161" t="s">
        <v>736</v>
      </c>
      <c r="B119" s="162" t="s">
        <v>727</v>
      </c>
      <c r="C119" s="163">
        <v>0</v>
      </c>
      <c r="D119" s="163">
        <v>0</v>
      </c>
      <c r="E119" s="164">
        <v>0</v>
      </c>
    </row>
    <row r="120" spans="1:5" ht="18.75" customHeight="1">
      <c r="A120" s="161" t="s">
        <v>738</v>
      </c>
      <c r="B120" s="162" t="s">
        <v>729</v>
      </c>
      <c r="C120" s="163">
        <v>0</v>
      </c>
      <c r="D120" s="163">
        <v>0</v>
      </c>
      <c r="E120" s="164">
        <v>0</v>
      </c>
    </row>
    <row r="121" spans="1:5" ht="21.75" customHeight="1">
      <c r="A121" s="161" t="s">
        <v>740</v>
      </c>
      <c r="B121" s="174" t="s">
        <v>731</v>
      </c>
      <c r="C121" s="165">
        <v>0</v>
      </c>
      <c r="D121" s="165">
        <v>0</v>
      </c>
      <c r="E121" s="166">
        <v>0</v>
      </c>
    </row>
    <row r="122" spans="1:5" ht="21" customHeight="1">
      <c r="A122" s="161" t="s">
        <v>742</v>
      </c>
      <c r="B122" s="158" t="s">
        <v>733</v>
      </c>
      <c r="C122" s="165">
        <f>C31+C46+C52+C116+C117+C121</f>
        <v>727488842</v>
      </c>
      <c r="D122" s="165">
        <v>0</v>
      </c>
      <c r="E122" s="166">
        <f>E31+E46+E52+E116+E117+E121</f>
        <v>977516182</v>
      </c>
    </row>
    <row r="123" spans="1:5" ht="21" customHeight="1">
      <c r="A123" s="161" t="s">
        <v>744</v>
      </c>
      <c r="B123" s="158" t="s">
        <v>735</v>
      </c>
      <c r="C123" s="159"/>
      <c r="D123" s="159"/>
      <c r="E123" s="160"/>
    </row>
    <row r="124" spans="1:5" ht="18.75" customHeight="1">
      <c r="A124" s="161" t="s">
        <v>746</v>
      </c>
      <c r="B124" s="162" t="s">
        <v>737</v>
      </c>
      <c r="C124" s="164">
        <v>205146396</v>
      </c>
      <c r="D124" s="163">
        <v>0</v>
      </c>
      <c r="E124" s="164">
        <v>205146396</v>
      </c>
    </row>
    <row r="125" spans="1:5" ht="19.5" customHeight="1">
      <c r="A125" s="161" t="s">
        <v>748</v>
      </c>
      <c r="B125" s="162" t="s">
        <v>739</v>
      </c>
      <c r="C125" s="164">
        <v>-31075234</v>
      </c>
      <c r="D125" s="163">
        <v>0</v>
      </c>
      <c r="E125" s="164">
        <v>112094266</v>
      </c>
    </row>
    <row r="126" spans="1:5" ht="19.5" customHeight="1">
      <c r="A126" s="161" t="s">
        <v>750</v>
      </c>
      <c r="B126" s="162" t="s">
        <v>741</v>
      </c>
      <c r="C126" s="164">
        <v>9405106</v>
      </c>
      <c r="D126" s="163">
        <v>0</v>
      </c>
      <c r="E126" s="164">
        <v>9405106</v>
      </c>
    </row>
    <row r="127" spans="1:5" ht="20.25" customHeight="1">
      <c r="A127" s="161" t="s">
        <v>752</v>
      </c>
      <c r="B127" s="162" t="s">
        <v>743</v>
      </c>
      <c r="C127" s="164">
        <v>511283563</v>
      </c>
      <c r="D127" s="163">
        <v>0</v>
      </c>
      <c r="E127" s="164">
        <v>537689739</v>
      </c>
    </row>
    <row r="128" spans="1:5" ht="18.75" customHeight="1">
      <c r="A128" s="161" t="s">
        <v>754</v>
      </c>
      <c r="B128" s="162" t="s">
        <v>745</v>
      </c>
      <c r="C128" s="164">
        <v>0</v>
      </c>
      <c r="D128" s="163">
        <v>0</v>
      </c>
      <c r="E128" s="164">
        <v>0</v>
      </c>
    </row>
    <row r="129" spans="1:5" ht="19.5" customHeight="1">
      <c r="A129" s="161" t="s">
        <v>756</v>
      </c>
      <c r="B129" s="162" t="s">
        <v>747</v>
      </c>
      <c r="C129" s="164">
        <v>26572876</v>
      </c>
      <c r="D129" s="163">
        <v>0</v>
      </c>
      <c r="E129" s="164">
        <v>11120464</v>
      </c>
    </row>
    <row r="130" spans="1:5" ht="21" customHeight="1">
      <c r="A130" s="161" t="s">
        <v>758</v>
      </c>
      <c r="B130" s="158" t="s">
        <v>749</v>
      </c>
      <c r="C130" s="165">
        <f>C124+C125+C126+C127+C128+C129</f>
        <v>721332707</v>
      </c>
      <c r="D130" s="165">
        <v>0</v>
      </c>
      <c r="E130" s="166">
        <f>E124+E125+E126+E127+E128+E129</f>
        <v>875455971</v>
      </c>
    </row>
    <row r="131" spans="1:5" ht="20.25" customHeight="1">
      <c r="A131" s="161" t="s">
        <v>760</v>
      </c>
      <c r="B131" s="162" t="s">
        <v>751</v>
      </c>
      <c r="C131" s="163">
        <v>0</v>
      </c>
      <c r="D131" s="163">
        <v>0</v>
      </c>
      <c r="E131" s="164">
        <v>0</v>
      </c>
    </row>
    <row r="132" spans="1:5" ht="36">
      <c r="A132" s="161" t="s">
        <v>762</v>
      </c>
      <c r="B132" s="162" t="s">
        <v>753</v>
      </c>
      <c r="C132" s="163">
        <v>0</v>
      </c>
      <c r="D132" s="163">
        <v>0</v>
      </c>
      <c r="E132" s="164">
        <v>0</v>
      </c>
    </row>
    <row r="133" spans="1:5" ht="20.25" customHeight="1">
      <c r="A133" s="161" t="s">
        <v>764</v>
      </c>
      <c r="B133" s="162" t="s">
        <v>755</v>
      </c>
      <c r="C133" s="164">
        <v>0</v>
      </c>
      <c r="D133" s="163">
        <v>0</v>
      </c>
      <c r="E133" s="164">
        <v>0</v>
      </c>
    </row>
    <row r="134" spans="1:5" ht="37.5" customHeight="1">
      <c r="A134" s="161" t="s">
        <v>766</v>
      </c>
      <c r="B134" s="162" t="s">
        <v>757</v>
      </c>
      <c r="C134" s="163">
        <v>0</v>
      </c>
      <c r="D134" s="163">
        <v>0</v>
      </c>
      <c r="E134" s="164">
        <v>0</v>
      </c>
    </row>
    <row r="135" spans="1:5" ht="36">
      <c r="A135" s="161" t="s">
        <v>768</v>
      </c>
      <c r="B135" s="162" t="s">
        <v>759</v>
      </c>
      <c r="C135" s="163">
        <v>0</v>
      </c>
      <c r="D135" s="163">
        <v>0</v>
      </c>
      <c r="E135" s="164">
        <v>0</v>
      </c>
    </row>
    <row r="136" spans="1:5" ht="39" customHeight="1">
      <c r="A136" s="161" t="s">
        <v>770</v>
      </c>
      <c r="B136" s="162" t="s">
        <v>761</v>
      </c>
      <c r="C136" s="163">
        <v>0</v>
      </c>
      <c r="D136" s="163">
        <v>0</v>
      </c>
      <c r="E136" s="164">
        <v>0</v>
      </c>
    </row>
    <row r="137" spans="1:5" ht="18">
      <c r="A137" s="161" t="s">
        <v>772</v>
      </c>
      <c r="B137" s="162" t="s">
        <v>763</v>
      </c>
      <c r="C137" s="163">
        <v>0</v>
      </c>
      <c r="D137" s="163">
        <v>0</v>
      </c>
      <c r="E137" s="164">
        <v>0</v>
      </c>
    </row>
    <row r="138" spans="1:5" ht="18">
      <c r="A138" s="161" t="s">
        <v>774</v>
      </c>
      <c r="B138" s="162" t="s">
        <v>765</v>
      </c>
      <c r="C138" s="163">
        <v>0</v>
      </c>
      <c r="D138" s="163">
        <v>0</v>
      </c>
      <c r="E138" s="164">
        <v>0</v>
      </c>
    </row>
    <row r="139" spans="1:5" ht="36">
      <c r="A139" s="161" t="s">
        <v>776</v>
      </c>
      <c r="B139" s="162" t="s">
        <v>767</v>
      </c>
      <c r="C139" s="163">
        <v>0</v>
      </c>
      <c r="D139" s="163">
        <v>0</v>
      </c>
      <c r="E139" s="164">
        <v>0</v>
      </c>
    </row>
    <row r="140" spans="1:5" ht="54">
      <c r="A140" s="161" t="s">
        <v>778</v>
      </c>
      <c r="B140" s="162" t="s">
        <v>769</v>
      </c>
      <c r="C140" s="163">
        <v>0</v>
      </c>
      <c r="D140" s="163">
        <v>0</v>
      </c>
      <c r="E140" s="164">
        <v>0</v>
      </c>
    </row>
    <row r="141" spans="1:5" ht="36">
      <c r="A141" s="161" t="s">
        <v>780</v>
      </c>
      <c r="B141" s="162" t="s">
        <v>771</v>
      </c>
      <c r="C141" s="163">
        <v>0</v>
      </c>
      <c r="D141" s="163">
        <v>0</v>
      </c>
      <c r="E141" s="164">
        <v>0</v>
      </c>
    </row>
    <row r="142" spans="1:5" ht="36">
      <c r="A142" s="161" t="s">
        <v>782</v>
      </c>
      <c r="B142" s="162" t="s">
        <v>773</v>
      </c>
      <c r="C142" s="163">
        <v>0</v>
      </c>
      <c r="D142" s="163">
        <v>0</v>
      </c>
      <c r="E142" s="164">
        <v>0</v>
      </c>
    </row>
    <row r="143" spans="1:5" ht="36">
      <c r="A143" s="161" t="s">
        <v>784</v>
      </c>
      <c r="B143" s="162" t="s">
        <v>775</v>
      </c>
      <c r="C143" s="163">
        <v>0</v>
      </c>
      <c r="D143" s="163">
        <v>0</v>
      </c>
      <c r="E143" s="164">
        <v>0</v>
      </c>
    </row>
    <row r="144" spans="1:5" ht="36">
      <c r="A144" s="161" t="s">
        <v>786</v>
      </c>
      <c r="B144" s="162" t="s">
        <v>777</v>
      </c>
      <c r="C144" s="163">
        <v>0</v>
      </c>
      <c r="D144" s="163">
        <v>0</v>
      </c>
      <c r="E144" s="164">
        <v>0</v>
      </c>
    </row>
    <row r="145" spans="1:5" ht="36">
      <c r="A145" s="161" t="s">
        <v>788</v>
      </c>
      <c r="B145" s="162" t="s">
        <v>779</v>
      </c>
      <c r="C145" s="163">
        <v>0</v>
      </c>
      <c r="D145" s="163">
        <v>0</v>
      </c>
      <c r="E145" s="164">
        <v>0</v>
      </c>
    </row>
    <row r="146" spans="1:5" ht="36">
      <c r="A146" s="161" t="s">
        <v>790</v>
      </c>
      <c r="B146" s="162" t="s">
        <v>781</v>
      </c>
      <c r="C146" s="163">
        <v>0</v>
      </c>
      <c r="D146" s="163">
        <v>0</v>
      </c>
      <c r="E146" s="164">
        <v>0</v>
      </c>
    </row>
    <row r="147" spans="1:5" ht="36">
      <c r="A147" s="161" t="s">
        <v>792</v>
      </c>
      <c r="B147" s="162" t="s">
        <v>783</v>
      </c>
      <c r="C147" s="163">
        <v>0</v>
      </c>
      <c r="D147" s="163">
        <v>0</v>
      </c>
      <c r="E147" s="164">
        <v>0</v>
      </c>
    </row>
    <row r="148" spans="1:5" ht="36">
      <c r="A148" s="161" t="s">
        <v>794</v>
      </c>
      <c r="B148" s="162" t="s">
        <v>785</v>
      </c>
      <c r="C148" s="163">
        <v>0</v>
      </c>
      <c r="D148" s="163">
        <v>0</v>
      </c>
      <c r="E148" s="164">
        <v>0</v>
      </c>
    </row>
    <row r="149" spans="1:5" ht="36">
      <c r="A149" s="161" t="s">
        <v>796</v>
      </c>
      <c r="B149" s="162" t="s">
        <v>787</v>
      </c>
      <c r="C149" s="163">
        <v>0</v>
      </c>
      <c r="D149" s="163">
        <v>0</v>
      </c>
      <c r="E149" s="164">
        <v>0</v>
      </c>
    </row>
    <row r="150" spans="1:5" ht="36">
      <c r="A150" s="161" t="s">
        <v>798</v>
      </c>
      <c r="B150" s="158" t="s">
        <v>789</v>
      </c>
      <c r="C150" s="165">
        <f>C131+C132+C133+C134+C135+C137+C138+C139+C141</f>
        <v>0</v>
      </c>
      <c r="D150" s="165">
        <v>0</v>
      </c>
      <c r="E150" s="166">
        <f>E131+E132+E133+E134+E135+E137+E138+E139+E141</f>
        <v>0</v>
      </c>
    </row>
    <row r="151" spans="1:5" ht="36">
      <c r="A151" s="161" t="s">
        <v>800</v>
      </c>
      <c r="B151" s="162" t="s">
        <v>791</v>
      </c>
      <c r="C151" s="163">
        <v>0</v>
      </c>
      <c r="D151" s="163">
        <v>0</v>
      </c>
      <c r="E151" s="164">
        <v>0</v>
      </c>
    </row>
    <row r="152" spans="1:5" ht="36">
      <c r="A152" s="161" t="s">
        <v>802</v>
      </c>
      <c r="B152" s="162" t="s">
        <v>793</v>
      </c>
      <c r="C152" s="163">
        <v>0</v>
      </c>
      <c r="D152" s="163">
        <v>0</v>
      </c>
      <c r="E152" s="164">
        <v>0</v>
      </c>
    </row>
    <row r="153" spans="1:5" ht="36">
      <c r="A153" s="161" t="s">
        <v>804</v>
      </c>
      <c r="B153" s="162" t="s">
        <v>795</v>
      </c>
      <c r="C153" s="163">
        <v>0</v>
      </c>
      <c r="D153" s="163">
        <v>0</v>
      </c>
      <c r="E153" s="164">
        <v>0</v>
      </c>
    </row>
    <row r="154" spans="1:5" ht="36">
      <c r="A154" s="161" t="s">
        <v>806</v>
      </c>
      <c r="B154" s="162" t="s">
        <v>797</v>
      </c>
      <c r="C154" s="163">
        <v>0</v>
      </c>
      <c r="D154" s="163">
        <v>0</v>
      </c>
      <c r="E154" s="164">
        <v>0</v>
      </c>
    </row>
    <row r="155" spans="1:5" ht="36">
      <c r="A155" s="161" t="s">
        <v>808</v>
      </c>
      <c r="B155" s="162" t="s">
        <v>799</v>
      </c>
      <c r="C155" s="163">
        <v>0</v>
      </c>
      <c r="D155" s="163">
        <v>0</v>
      </c>
      <c r="E155" s="164">
        <v>0</v>
      </c>
    </row>
    <row r="156" spans="1:5" ht="54">
      <c r="A156" s="161" t="s">
        <v>810</v>
      </c>
      <c r="B156" s="162" t="s">
        <v>801</v>
      </c>
      <c r="C156" s="163">
        <v>0</v>
      </c>
      <c r="D156" s="163">
        <v>0</v>
      </c>
      <c r="E156" s="164">
        <v>0</v>
      </c>
    </row>
    <row r="157" spans="1:5" ht="18.75" customHeight="1">
      <c r="A157" s="161" t="s">
        <v>812</v>
      </c>
      <c r="B157" s="162" t="s">
        <v>803</v>
      </c>
      <c r="C157" s="163">
        <v>0</v>
      </c>
      <c r="D157" s="163">
        <v>0</v>
      </c>
      <c r="E157" s="164">
        <v>0</v>
      </c>
    </row>
    <row r="158" spans="1:5" ht="20.25" customHeight="1">
      <c r="A158" s="161" t="s">
        <v>814</v>
      </c>
      <c r="B158" s="162" t="s">
        <v>805</v>
      </c>
      <c r="C158" s="163">
        <v>0</v>
      </c>
      <c r="D158" s="163">
        <v>0</v>
      </c>
      <c r="E158" s="164">
        <v>0</v>
      </c>
    </row>
    <row r="159" spans="1:5" ht="36">
      <c r="A159" s="161" t="s">
        <v>816</v>
      </c>
      <c r="B159" s="162" t="s">
        <v>807</v>
      </c>
      <c r="C159" s="163">
        <v>0</v>
      </c>
      <c r="D159" s="163">
        <v>0</v>
      </c>
      <c r="E159" s="164">
        <v>0</v>
      </c>
    </row>
    <row r="160" spans="1:5" ht="54">
      <c r="A160" s="161" t="s">
        <v>818</v>
      </c>
      <c r="B160" s="162" t="s">
        <v>809</v>
      </c>
      <c r="C160" s="163">
        <v>0</v>
      </c>
      <c r="D160" s="163">
        <v>0</v>
      </c>
      <c r="E160" s="164">
        <v>0</v>
      </c>
    </row>
    <row r="161" spans="1:5" ht="36">
      <c r="A161" s="161" t="s">
        <v>820</v>
      </c>
      <c r="B161" s="162" t="s">
        <v>811</v>
      </c>
      <c r="C161" s="164">
        <v>1221763</v>
      </c>
      <c r="D161" s="163">
        <v>0</v>
      </c>
      <c r="E161" s="164">
        <v>1456592</v>
      </c>
    </row>
    <row r="162" spans="1:5" ht="36">
      <c r="A162" s="161" t="s">
        <v>822</v>
      </c>
      <c r="B162" s="162" t="s">
        <v>813</v>
      </c>
      <c r="C162" s="164">
        <v>1221763</v>
      </c>
      <c r="D162" s="163">
        <v>0</v>
      </c>
      <c r="E162" s="164">
        <v>1456592</v>
      </c>
    </row>
    <row r="163" spans="1:5" ht="36">
      <c r="A163" s="161" t="s">
        <v>824</v>
      </c>
      <c r="B163" s="162" t="s">
        <v>815</v>
      </c>
      <c r="C163" s="163">
        <v>0</v>
      </c>
      <c r="D163" s="163">
        <v>0</v>
      </c>
      <c r="E163" s="164">
        <v>0</v>
      </c>
    </row>
    <row r="164" spans="1:5" ht="36">
      <c r="A164" s="161" t="s">
        <v>826</v>
      </c>
      <c r="B164" s="162" t="s">
        <v>817</v>
      </c>
      <c r="C164" s="163">
        <v>0</v>
      </c>
      <c r="D164" s="163">
        <v>0</v>
      </c>
      <c r="E164" s="164">
        <v>0</v>
      </c>
    </row>
    <row r="165" spans="1:5" ht="36">
      <c r="A165" s="161" t="s">
        <v>828</v>
      </c>
      <c r="B165" s="162" t="s">
        <v>819</v>
      </c>
      <c r="C165" s="163">
        <v>0</v>
      </c>
      <c r="D165" s="163">
        <v>0</v>
      </c>
      <c r="E165" s="164">
        <v>0</v>
      </c>
    </row>
    <row r="166" spans="1:5" ht="36">
      <c r="A166" s="161" t="s">
        <v>830</v>
      </c>
      <c r="B166" s="162" t="s">
        <v>821</v>
      </c>
      <c r="C166" s="163">
        <v>0</v>
      </c>
      <c r="D166" s="163">
        <v>0</v>
      </c>
      <c r="E166" s="164">
        <v>0</v>
      </c>
    </row>
    <row r="167" spans="1:5" ht="36">
      <c r="A167" s="161" t="s">
        <v>832</v>
      </c>
      <c r="B167" s="162" t="s">
        <v>823</v>
      </c>
      <c r="C167" s="163">
        <v>0</v>
      </c>
      <c r="D167" s="163">
        <v>0</v>
      </c>
      <c r="E167" s="164">
        <v>0</v>
      </c>
    </row>
    <row r="168" spans="1:5" ht="36">
      <c r="A168" s="161" t="s">
        <v>834</v>
      </c>
      <c r="B168" s="162" t="s">
        <v>825</v>
      </c>
      <c r="C168" s="163">
        <v>0</v>
      </c>
      <c r="D168" s="163">
        <v>0</v>
      </c>
      <c r="E168" s="164">
        <v>0</v>
      </c>
    </row>
    <row r="169" spans="1:5" ht="36">
      <c r="A169" s="161" t="s">
        <v>836</v>
      </c>
      <c r="B169" s="162" t="s">
        <v>827</v>
      </c>
      <c r="C169" s="163">
        <v>0</v>
      </c>
      <c r="D169" s="163">
        <v>0</v>
      </c>
      <c r="E169" s="164">
        <v>0</v>
      </c>
    </row>
    <row r="170" spans="1:5" ht="36">
      <c r="A170" s="161" t="s">
        <v>838</v>
      </c>
      <c r="B170" s="158" t="s">
        <v>829</v>
      </c>
      <c r="C170" s="165">
        <f>C151+C152+C153+C154+C155+C157+C158+C159+C161</f>
        <v>1221763</v>
      </c>
      <c r="D170" s="165">
        <v>0</v>
      </c>
      <c r="E170" s="166">
        <f>E151+E152+E153+E154+E155+E157+E158+E159+E161</f>
        <v>1456592</v>
      </c>
    </row>
    <row r="171" spans="1:5" ht="19.5" customHeight="1">
      <c r="A171" s="161" t="s">
        <v>840</v>
      </c>
      <c r="B171" s="162" t="s">
        <v>831</v>
      </c>
      <c r="C171" s="164">
        <v>2636747</v>
      </c>
      <c r="D171" s="163">
        <v>0</v>
      </c>
      <c r="E171" s="164">
        <v>1161846</v>
      </c>
    </row>
    <row r="172" spans="1:5" ht="21" customHeight="1">
      <c r="A172" s="161" t="s">
        <v>842</v>
      </c>
      <c r="B172" s="162" t="s">
        <v>833</v>
      </c>
      <c r="C172" s="164">
        <v>0</v>
      </c>
      <c r="D172" s="163">
        <v>0</v>
      </c>
      <c r="E172" s="164">
        <v>0</v>
      </c>
    </row>
    <row r="173" spans="1:5" ht="20.25" customHeight="1">
      <c r="A173" s="161" t="s">
        <v>845</v>
      </c>
      <c r="B173" s="162" t="s">
        <v>835</v>
      </c>
      <c r="C173" s="164">
        <v>113781</v>
      </c>
      <c r="D173" s="163">
        <v>0</v>
      </c>
      <c r="E173" s="164">
        <v>73150</v>
      </c>
    </row>
    <row r="174" spans="1:5" ht="19.5" customHeight="1">
      <c r="A174" s="161" t="s">
        <v>847</v>
      </c>
      <c r="B174" s="162" t="s">
        <v>837</v>
      </c>
      <c r="C174" s="163">
        <v>0</v>
      </c>
      <c r="D174" s="163">
        <v>0</v>
      </c>
      <c r="E174" s="164">
        <v>0</v>
      </c>
    </row>
    <row r="175" spans="1:5" ht="36">
      <c r="A175" s="161" t="s">
        <v>866</v>
      </c>
      <c r="B175" s="162" t="s">
        <v>839</v>
      </c>
      <c r="C175" s="163">
        <v>0</v>
      </c>
      <c r="D175" s="163">
        <v>0</v>
      </c>
      <c r="E175" s="164">
        <v>0</v>
      </c>
    </row>
    <row r="176" spans="1:5" ht="36">
      <c r="A176" s="161" t="s">
        <v>849</v>
      </c>
      <c r="B176" s="162" t="s">
        <v>841</v>
      </c>
      <c r="C176" s="163">
        <v>0</v>
      </c>
      <c r="D176" s="163">
        <v>0</v>
      </c>
      <c r="E176" s="164">
        <v>0</v>
      </c>
    </row>
    <row r="177" spans="1:5" ht="36">
      <c r="A177" s="161" t="s">
        <v>851</v>
      </c>
      <c r="B177" s="162" t="s">
        <v>843</v>
      </c>
      <c r="C177" s="163">
        <v>0</v>
      </c>
      <c r="D177" s="163">
        <v>0</v>
      </c>
      <c r="E177" s="164">
        <v>0</v>
      </c>
    </row>
    <row r="178" spans="1:5" ht="18">
      <c r="A178" s="161" t="s">
        <v>853</v>
      </c>
      <c r="B178" s="167" t="s">
        <v>844</v>
      </c>
      <c r="C178" s="163">
        <v>0</v>
      </c>
      <c r="D178" s="163">
        <v>0</v>
      </c>
      <c r="E178" s="164">
        <v>0</v>
      </c>
    </row>
    <row r="179" spans="1:5" ht="36">
      <c r="A179" s="161" t="s">
        <v>855</v>
      </c>
      <c r="B179" s="158" t="s">
        <v>846</v>
      </c>
      <c r="C179" s="165">
        <f>C171+C172+C173+C174+C175+C176+C177+C178</f>
        <v>2750528</v>
      </c>
      <c r="D179" s="165">
        <v>0</v>
      </c>
      <c r="E179" s="166">
        <f>E171+E172+E173+E174+E175+E176+E177</f>
        <v>1234996</v>
      </c>
    </row>
    <row r="180" spans="1:5" ht="18">
      <c r="A180" s="161" t="s">
        <v>857</v>
      </c>
      <c r="B180" s="158" t="s">
        <v>848</v>
      </c>
      <c r="C180" s="165">
        <f>C150+C170+C179</f>
        <v>3972291</v>
      </c>
      <c r="D180" s="165">
        <v>0</v>
      </c>
      <c r="E180" s="166">
        <f>E150+E170+E179</f>
        <v>2691588</v>
      </c>
    </row>
    <row r="181" spans="1:5" ht="19.5" customHeight="1">
      <c r="A181" s="161" t="s">
        <v>859</v>
      </c>
      <c r="B181" s="158" t="s">
        <v>850</v>
      </c>
      <c r="C181" s="165">
        <v>0</v>
      </c>
      <c r="D181" s="165">
        <v>0</v>
      </c>
      <c r="E181" s="166">
        <v>0</v>
      </c>
    </row>
    <row r="182" spans="1:5" ht="20.25" customHeight="1">
      <c r="A182" s="161" t="s">
        <v>867</v>
      </c>
      <c r="B182" s="162" t="s">
        <v>852</v>
      </c>
      <c r="C182" s="163">
        <v>0</v>
      </c>
      <c r="D182" s="163">
        <v>0</v>
      </c>
      <c r="E182" s="164">
        <v>0</v>
      </c>
    </row>
    <row r="183" spans="1:5" ht="18.75" customHeight="1">
      <c r="A183" s="161" t="s">
        <v>868</v>
      </c>
      <c r="B183" s="162" t="s">
        <v>854</v>
      </c>
      <c r="C183" s="164">
        <v>2028844</v>
      </c>
      <c r="D183" s="163">
        <v>0</v>
      </c>
      <c r="E183" s="164">
        <v>2753695</v>
      </c>
    </row>
    <row r="184" spans="1:5" ht="18.75" customHeight="1">
      <c r="A184" s="161" t="s">
        <v>869</v>
      </c>
      <c r="B184" s="162" t="s">
        <v>856</v>
      </c>
      <c r="C184" s="164">
        <v>155000</v>
      </c>
      <c r="D184" s="163">
        <v>0</v>
      </c>
      <c r="E184" s="164">
        <v>96614928</v>
      </c>
    </row>
    <row r="185" spans="1:5" ht="37.5" customHeight="1">
      <c r="A185" s="161" t="s">
        <v>870</v>
      </c>
      <c r="B185" s="158" t="s">
        <v>858</v>
      </c>
      <c r="C185" s="165">
        <f>C182+C183+C184</f>
        <v>2183844</v>
      </c>
      <c r="D185" s="165">
        <v>0</v>
      </c>
      <c r="E185" s="166">
        <f>E182+E183+E184</f>
        <v>99368623</v>
      </c>
    </row>
    <row r="186" spans="1:5" ht="20.25" customHeight="1" thickBot="1">
      <c r="A186" s="161" t="s">
        <v>871</v>
      </c>
      <c r="B186" s="168" t="s">
        <v>860</v>
      </c>
      <c r="C186" s="169">
        <f>C130+C180+C181+C185</f>
        <v>727488842</v>
      </c>
      <c r="D186" s="169">
        <v>0</v>
      </c>
      <c r="E186" s="170">
        <f>E130+E180+E181+E185</f>
        <v>977516182</v>
      </c>
    </row>
  </sheetData>
  <mergeCells count="2">
    <mergeCell ref="A3:E3"/>
    <mergeCell ref="A1:E1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9" workbookViewId="0">
      <selection activeCell="D28" sqref="D28"/>
    </sheetView>
  </sheetViews>
  <sheetFormatPr defaultRowHeight="15"/>
  <cols>
    <col min="1" max="1" width="82" customWidth="1"/>
    <col min="2" max="2" width="18.140625" customWidth="1"/>
    <col min="3" max="3" width="17.28515625" customWidth="1"/>
    <col min="4" max="4" width="19.140625" customWidth="1"/>
  </cols>
  <sheetData>
    <row r="1" spans="1:12">
      <c r="A1" s="233" t="s">
        <v>960</v>
      </c>
      <c r="B1" s="233"/>
      <c r="C1" s="233"/>
      <c r="D1" s="233"/>
      <c r="E1" s="220"/>
      <c r="F1" s="220"/>
      <c r="G1" s="220"/>
      <c r="H1" s="220"/>
      <c r="I1" s="220"/>
      <c r="J1" s="220"/>
      <c r="K1" s="220"/>
      <c r="L1" s="220"/>
    </row>
    <row r="2" spans="1:12" ht="15.75">
      <c r="A2" s="175"/>
      <c r="B2" s="175"/>
      <c r="C2" s="175"/>
      <c r="D2" s="175"/>
    </row>
    <row r="3" spans="1:12" ht="18">
      <c r="A3" s="239" t="s">
        <v>985</v>
      </c>
      <c r="B3" s="239"/>
      <c r="C3" s="239"/>
      <c r="D3" s="239"/>
    </row>
    <row r="4" spans="1:12" ht="16.5" thickBot="1">
      <c r="A4" s="176"/>
      <c r="B4" s="176"/>
      <c r="C4" s="176"/>
      <c r="D4" s="225" t="s">
        <v>955</v>
      </c>
    </row>
    <row r="5" spans="1:12" ht="15.75" customHeight="1">
      <c r="A5" s="177" t="s">
        <v>1</v>
      </c>
      <c r="B5" s="178" t="s">
        <v>508</v>
      </c>
      <c r="C5" s="178" t="s">
        <v>509</v>
      </c>
      <c r="D5" s="179" t="s">
        <v>872</v>
      </c>
    </row>
    <row r="6" spans="1:12" ht="15.75" customHeight="1">
      <c r="A6" s="145" t="s">
        <v>873</v>
      </c>
      <c r="B6" s="146">
        <v>26309368</v>
      </c>
      <c r="C6" s="180">
        <v>0</v>
      </c>
      <c r="D6" s="146">
        <v>32540517</v>
      </c>
    </row>
    <row r="7" spans="1:12" ht="31.5" customHeight="1">
      <c r="A7" s="145" t="s">
        <v>874</v>
      </c>
      <c r="B7" s="146">
        <v>852831</v>
      </c>
      <c r="C7" s="180">
        <v>0</v>
      </c>
      <c r="D7" s="146">
        <v>218880</v>
      </c>
    </row>
    <row r="8" spans="1:12" ht="16.5" customHeight="1">
      <c r="A8" s="145" t="s">
        <v>875</v>
      </c>
      <c r="B8" s="146">
        <v>2756549</v>
      </c>
      <c r="C8" s="180">
        <v>0</v>
      </c>
      <c r="D8" s="146">
        <v>2836896</v>
      </c>
    </row>
    <row r="9" spans="1:12" ht="32.25" customHeight="1">
      <c r="A9" s="147" t="s">
        <v>876</v>
      </c>
      <c r="B9" s="181">
        <f>B6+B7+B8</f>
        <v>29918748</v>
      </c>
      <c r="C9" s="181">
        <f t="shared" ref="C9:D9" si="0">C6+C7+C8</f>
        <v>0</v>
      </c>
      <c r="D9" s="181">
        <f t="shared" si="0"/>
        <v>35596293</v>
      </c>
    </row>
    <row r="10" spans="1:12" ht="16.5" customHeight="1">
      <c r="A10" s="145" t="s">
        <v>877</v>
      </c>
      <c r="B10" s="180">
        <v>0</v>
      </c>
      <c r="C10" s="180">
        <v>0</v>
      </c>
      <c r="D10" s="146">
        <v>0</v>
      </c>
    </row>
    <row r="11" spans="1:12" ht="15.75" customHeight="1">
      <c r="A11" s="145" t="s">
        <v>878</v>
      </c>
      <c r="B11" s="180">
        <v>0</v>
      </c>
      <c r="C11" s="180">
        <v>0</v>
      </c>
      <c r="D11" s="146">
        <v>0</v>
      </c>
    </row>
    <row r="12" spans="1:12" ht="15.75" customHeight="1">
      <c r="A12" s="147" t="s">
        <v>879</v>
      </c>
      <c r="B12" s="181">
        <v>0</v>
      </c>
      <c r="C12" s="181">
        <v>0</v>
      </c>
      <c r="D12" s="181">
        <v>0</v>
      </c>
    </row>
    <row r="13" spans="1:12" ht="31.5" customHeight="1">
      <c r="A13" s="145" t="s">
        <v>880</v>
      </c>
      <c r="B13" s="146">
        <v>36887173</v>
      </c>
      <c r="C13" s="180">
        <v>0</v>
      </c>
      <c r="D13" s="146">
        <v>35505139</v>
      </c>
    </row>
    <row r="14" spans="1:12" ht="30.75" customHeight="1">
      <c r="A14" s="145" t="s">
        <v>881</v>
      </c>
      <c r="B14" s="146">
        <v>22746470</v>
      </c>
      <c r="C14" s="180">
        <v>0</v>
      </c>
      <c r="D14" s="146">
        <v>10464701</v>
      </c>
    </row>
    <row r="15" spans="1:12" s="77" customFormat="1" ht="30.75" customHeight="1">
      <c r="A15" s="145" t="s">
        <v>961</v>
      </c>
      <c r="B15" s="146">
        <v>15193335</v>
      </c>
      <c r="C15" s="180">
        <v>0</v>
      </c>
      <c r="D15" s="146">
        <v>13852550</v>
      </c>
    </row>
    <row r="16" spans="1:12" ht="16.5" customHeight="1">
      <c r="A16" s="145" t="s">
        <v>882</v>
      </c>
      <c r="B16" s="146">
        <v>21058637</v>
      </c>
      <c r="C16" s="180">
        <v>0</v>
      </c>
      <c r="D16" s="146">
        <v>9027491</v>
      </c>
    </row>
    <row r="17" spans="1:4" ht="33.75" customHeight="1">
      <c r="A17" s="147" t="s">
        <v>883</v>
      </c>
      <c r="B17" s="181">
        <f>B13+B14+B15+B16</f>
        <v>95885615</v>
      </c>
      <c r="C17" s="181">
        <f t="shared" ref="C17:D17" si="1">C13+C14+C15+C16</f>
        <v>0</v>
      </c>
      <c r="D17" s="181">
        <f t="shared" si="1"/>
        <v>68849881</v>
      </c>
    </row>
    <row r="18" spans="1:4" ht="16.5" customHeight="1">
      <c r="A18" s="145" t="s">
        <v>884</v>
      </c>
      <c r="B18" s="146">
        <v>2136765</v>
      </c>
      <c r="C18" s="180">
        <v>0</v>
      </c>
      <c r="D18" s="146">
        <v>3590770</v>
      </c>
    </row>
    <row r="19" spans="1:4" ht="17.25" customHeight="1">
      <c r="A19" s="145" t="s">
        <v>885</v>
      </c>
      <c r="B19" s="146">
        <v>9068130</v>
      </c>
      <c r="C19" s="180">
        <v>0</v>
      </c>
      <c r="D19" s="146">
        <v>9739062</v>
      </c>
    </row>
    <row r="20" spans="1:4" ht="18" customHeight="1">
      <c r="A20" s="145" t="s">
        <v>886</v>
      </c>
      <c r="B20" s="146">
        <v>0</v>
      </c>
      <c r="C20" s="180">
        <v>0</v>
      </c>
      <c r="D20" s="146">
        <v>0</v>
      </c>
    </row>
    <row r="21" spans="1:4" ht="17.25" customHeight="1">
      <c r="A21" s="145" t="s">
        <v>887</v>
      </c>
      <c r="B21" s="146">
        <v>0</v>
      </c>
      <c r="C21" s="180">
        <v>0</v>
      </c>
      <c r="D21" s="146">
        <v>0</v>
      </c>
    </row>
    <row r="22" spans="1:4" ht="18" customHeight="1">
      <c r="A22" s="147" t="s">
        <v>888</v>
      </c>
      <c r="B22" s="181">
        <f>B18+B19+B20+B21</f>
        <v>11204895</v>
      </c>
      <c r="C22" s="181">
        <v>0</v>
      </c>
      <c r="D22" s="148">
        <f>D18+D19+D20+D21</f>
        <v>13329832</v>
      </c>
    </row>
    <row r="23" spans="1:4" ht="17.25" customHeight="1">
      <c r="A23" s="145" t="s">
        <v>889</v>
      </c>
      <c r="B23" s="146">
        <v>15125030</v>
      </c>
      <c r="C23" s="180">
        <v>0</v>
      </c>
      <c r="D23" s="146">
        <v>18144024</v>
      </c>
    </row>
    <row r="24" spans="1:4" ht="16.5" customHeight="1">
      <c r="A24" s="145" t="s">
        <v>890</v>
      </c>
      <c r="B24" s="146">
        <v>8671345</v>
      </c>
      <c r="C24" s="180">
        <v>0</v>
      </c>
      <c r="D24" s="146">
        <v>8457216</v>
      </c>
    </row>
    <row r="25" spans="1:4" ht="16.5" customHeight="1">
      <c r="A25" s="145" t="s">
        <v>891</v>
      </c>
      <c r="B25" s="146">
        <v>4642939</v>
      </c>
      <c r="C25" s="180">
        <v>0</v>
      </c>
      <c r="D25" s="146">
        <v>4938600</v>
      </c>
    </row>
    <row r="26" spans="1:4" ht="18.75" customHeight="1">
      <c r="A26" s="147" t="s">
        <v>892</v>
      </c>
      <c r="B26" s="181">
        <f>B23+B24+B25</f>
        <v>28439314</v>
      </c>
      <c r="C26" s="181">
        <v>0</v>
      </c>
      <c r="D26" s="148">
        <f>D23+D24+D25</f>
        <v>31539840</v>
      </c>
    </row>
    <row r="27" spans="1:4" ht="17.25" customHeight="1">
      <c r="A27" s="147" t="s">
        <v>893</v>
      </c>
      <c r="B27" s="148">
        <v>16771322</v>
      </c>
      <c r="C27" s="181">
        <v>0</v>
      </c>
      <c r="D27" s="148">
        <v>12255126</v>
      </c>
    </row>
    <row r="28" spans="1:4" ht="16.5" customHeight="1">
      <c r="A28" s="147" t="s">
        <v>894</v>
      </c>
      <c r="B28" s="148">
        <v>42815956</v>
      </c>
      <c r="C28" s="181">
        <v>0</v>
      </c>
      <c r="D28" s="148">
        <v>36200912</v>
      </c>
    </row>
    <row r="29" spans="1:4" ht="32.25" customHeight="1">
      <c r="A29" s="147" t="s">
        <v>895</v>
      </c>
      <c r="B29" s="181">
        <f>B9+B12+B17-B22-B26-B27-B28</f>
        <v>26572876</v>
      </c>
      <c r="C29" s="181">
        <v>0</v>
      </c>
      <c r="D29" s="148">
        <f>D9+D12+D17-D22-D26-D27-D28</f>
        <v>11120464</v>
      </c>
    </row>
    <row r="30" spans="1:4" ht="33" customHeight="1">
      <c r="A30" s="145" t="s">
        <v>962</v>
      </c>
      <c r="B30" s="180">
        <v>0</v>
      </c>
      <c r="C30" s="180">
        <v>0</v>
      </c>
      <c r="D30" s="146">
        <v>0</v>
      </c>
    </row>
    <row r="31" spans="1:4" ht="31.5" customHeight="1">
      <c r="A31" s="145" t="s">
        <v>963</v>
      </c>
      <c r="B31" s="180">
        <v>0</v>
      </c>
      <c r="C31" s="180">
        <v>0</v>
      </c>
      <c r="D31" s="146">
        <v>0</v>
      </c>
    </row>
    <row r="32" spans="1:4" ht="33" customHeight="1">
      <c r="A32" s="145" t="s">
        <v>896</v>
      </c>
      <c r="B32" s="180">
        <v>0</v>
      </c>
      <c r="C32" s="180">
        <v>0</v>
      </c>
      <c r="D32" s="146">
        <v>0</v>
      </c>
    </row>
    <row r="33" spans="1:4" ht="34.5" customHeight="1">
      <c r="A33" s="147" t="s">
        <v>897</v>
      </c>
      <c r="B33" s="181">
        <f>SUM(B30:B32)</f>
        <v>0</v>
      </c>
      <c r="C33" s="181">
        <v>0</v>
      </c>
      <c r="D33" s="148">
        <f>D30+D31+D32</f>
        <v>0</v>
      </c>
    </row>
    <row r="34" spans="1:4" ht="17.25" customHeight="1">
      <c r="A34" s="145" t="s">
        <v>898</v>
      </c>
      <c r="B34" s="180">
        <v>0</v>
      </c>
      <c r="C34" s="180">
        <v>0</v>
      </c>
      <c r="D34" s="146">
        <v>0</v>
      </c>
    </row>
    <row r="35" spans="1:4" ht="18" customHeight="1">
      <c r="A35" s="145" t="s">
        <v>899</v>
      </c>
      <c r="B35" s="180">
        <v>0</v>
      </c>
      <c r="C35" s="180">
        <v>0</v>
      </c>
      <c r="D35" s="146">
        <v>0</v>
      </c>
    </row>
    <row r="36" spans="1:4" ht="18" customHeight="1">
      <c r="A36" s="145" t="s">
        <v>900</v>
      </c>
      <c r="B36" s="180">
        <v>0</v>
      </c>
      <c r="C36" s="180">
        <v>0</v>
      </c>
      <c r="D36" s="146">
        <v>0</v>
      </c>
    </row>
    <row r="37" spans="1:4" ht="17.25" customHeight="1">
      <c r="A37" s="145" t="s">
        <v>901</v>
      </c>
      <c r="B37" s="180">
        <v>0</v>
      </c>
      <c r="C37" s="180">
        <v>0</v>
      </c>
      <c r="D37" s="146">
        <v>0</v>
      </c>
    </row>
    <row r="38" spans="1:4" ht="18.75" customHeight="1">
      <c r="A38" s="147" t="s">
        <v>902</v>
      </c>
      <c r="B38" s="181">
        <f>SUM(B34:B37)</f>
        <v>0</v>
      </c>
      <c r="C38" s="181">
        <f t="shared" ref="C38:D38" si="2">SUM(C34:C37)</f>
        <v>0</v>
      </c>
      <c r="D38" s="181">
        <f t="shared" si="2"/>
        <v>0</v>
      </c>
    </row>
    <row r="39" spans="1:4" ht="18.75" customHeight="1">
      <c r="A39" s="147" t="s">
        <v>903</v>
      </c>
      <c r="B39" s="181">
        <f>B33-B38</f>
        <v>0</v>
      </c>
      <c r="C39" s="181">
        <f t="shared" ref="C39:D39" si="3">C33-C38</f>
        <v>0</v>
      </c>
      <c r="D39" s="181">
        <f t="shared" si="3"/>
        <v>0</v>
      </c>
    </row>
    <row r="40" spans="1:4" ht="18.75" customHeight="1" thickBot="1">
      <c r="A40" s="149" t="s">
        <v>964</v>
      </c>
      <c r="B40" s="182">
        <f>B29+B39</f>
        <v>26572876</v>
      </c>
      <c r="C40" s="182">
        <f t="shared" ref="C40:D40" si="4">C29+C39</f>
        <v>0</v>
      </c>
      <c r="D40" s="182">
        <f t="shared" si="4"/>
        <v>11120464</v>
      </c>
    </row>
  </sheetData>
  <mergeCells count="2">
    <mergeCell ref="A3:D3"/>
    <mergeCell ref="A1:D1"/>
  </mergeCells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4" workbookViewId="0">
      <selection activeCell="H21" sqref="H21"/>
    </sheetView>
  </sheetViews>
  <sheetFormatPr defaultRowHeight="15"/>
  <cols>
    <col min="1" max="1" width="8.140625" customWidth="1"/>
    <col min="2" max="2" width="82" customWidth="1"/>
    <col min="3" max="3" width="13.7109375" customWidth="1"/>
    <col min="4" max="4" width="17.85546875" customWidth="1"/>
    <col min="5" max="5" width="17.5703125" customWidth="1"/>
    <col min="6" max="6" width="11.28515625" customWidth="1"/>
    <col min="7" max="7" width="17" customWidth="1"/>
    <col min="8" max="8" width="18.5703125" customWidth="1"/>
    <col min="9" max="9" width="19.28515625" bestFit="1" customWidth="1"/>
  </cols>
  <sheetData>
    <row r="1" spans="1:12">
      <c r="A1" s="233" t="s">
        <v>958</v>
      </c>
      <c r="B1" s="233"/>
      <c r="C1" s="233"/>
      <c r="D1" s="233"/>
      <c r="E1" s="233"/>
      <c r="F1" s="233"/>
      <c r="G1" s="233"/>
      <c r="H1" s="233"/>
      <c r="I1" s="233"/>
      <c r="J1" s="220"/>
      <c r="K1" s="220"/>
      <c r="L1" s="220"/>
    </row>
    <row r="2" spans="1:12">
      <c r="A2" s="151"/>
      <c r="B2" s="151"/>
      <c r="C2" s="151"/>
      <c r="D2" s="151"/>
      <c r="E2" s="151"/>
      <c r="F2" s="183"/>
      <c r="G2" s="183"/>
      <c r="H2" s="183"/>
      <c r="I2" s="183"/>
    </row>
    <row r="3" spans="1:12" ht="18.75" thickBot="1">
      <c r="A3" s="239" t="s">
        <v>986</v>
      </c>
      <c r="B3" s="243"/>
      <c r="C3" s="243"/>
      <c r="D3" s="243"/>
      <c r="E3" s="243"/>
      <c r="F3" s="243"/>
      <c r="G3" s="243"/>
      <c r="H3" s="243"/>
      <c r="I3" s="243"/>
    </row>
    <row r="4" spans="1:12" ht="96" customHeight="1" thickBot="1">
      <c r="A4" s="184"/>
      <c r="B4" s="185" t="s">
        <v>1</v>
      </c>
      <c r="C4" s="186" t="s">
        <v>904</v>
      </c>
      <c r="D4" s="186" t="s">
        <v>905</v>
      </c>
      <c r="E4" s="186" t="s">
        <v>906</v>
      </c>
      <c r="F4" s="186" t="s">
        <v>959</v>
      </c>
      <c r="G4" s="186" t="s">
        <v>907</v>
      </c>
      <c r="H4" s="186" t="s">
        <v>908</v>
      </c>
      <c r="I4" s="187" t="s">
        <v>909</v>
      </c>
    </row>
    <row r="5" spans="1:12" ht="19.5" customHeight="1">
      <c r="A5" s="188" t="s">
        <v>910</v>
      </c>
      <c r="B5" s="189" t="s">
        <v>911</v>
      </c>
      <c r="C5" s="190">
        <v>9714155</v>
      </c>
      <c r="D5" s="190">
        <v>385360423</v>
      </c>
      <c r="E5" s="190">
        <v>30260121</v>
      </c>
      <c r="F5" s="190">
        <v>0</v>
      </c>
      <c r="G5" s="190">
        <v>6770286</v>
      </c>
      <c r="H5" s="190">
        <v>436619868</v>
      </c>
      <c r="I5" s="191">
        <f>SUM(C5:H5)</f>
        <v>868724853</v>
      </c>
    </row>
    <row r="6" spans="1:12" ht="16.5" customHeight="1">
      <c r="A6" s="192" t="s">
        <v>514</v>
      </c>
      <c r="B6" s="193" t="s">
        <v>912</v>
      </c>
      <c r="C6" s="180">
        <v>0</v>
      </c>
      <c r="D6" s="180">
        <v>0</v>
      </c>
      <c r="E6" s="180">
        <v>0</v>
      </c>
      <c r="F6" s="180">
        <v>0</v>
      </c>
      <c r="G6" s="180">
        <v>1771209</v>
      </c>
      <c r="H6" s="180">
        <v>0</v>
      </c>
      <c r="I6" s="221">
        <f t="shared" ref="I6:I29" si="0">SUM(C6:H6)</f>
        <v>1771209</v>
      </c>
    </row>
    <row r="7" spans="1:12" ht="16.5" customHeight="1">
      <c r="A7" s="192" t="s">
        <v>516</v>
      </c>
      <c r="B7" s="193" t="s">
        <v>913</v>
      </c>
      <c r="C7" s="180">
        <v>0</v>
      </c>
      <c r="D7" s="180">
        <v>0</v>
      </c>
      <c r="E7" s="180">
        <v>0</v>
      </c>
      <c r="F7" s="180">
        <v>0</v>
      </c>
      <c r="G7" s="180">
        <v>21433267</v>
      </c>
      <c r="H7" s="180">
        <v>0</v>
      </c>
      <c r="I7" s="221">
        <f t="shared" si="0"/>
        <v>21433267</v>
      </c>
    </row>
    <row r="8" spans="1:12" ht="15.75" customHeight="1">
      <c r="A8" s="192" t="s">
        <v>518</v>
      </c>
      <c r="B8" s="193" t="s">
        <v>914</v>
      </c>
      <c r="C8" s="180">
        <v>0</v>
      </c>
      <c r="D8" s="180">
        <v>21952880</v>
      </c>
      <c r="E8" s="180">
        <v>7846882</v>
      </c>
      <c r="F8" s="180">
        <v>0</v>
      </c>
      <c r="G8" s="180">
        <v>0</v>
      </c>
      <c r="H8" s="180">
        <v>0</v>
      </c>
      <c r="I8" s="221">
        <f t="shared" si="0"/>
        <v>29799762</v>
      </c>
    </row>
    <row r="9" spans="1:12" ht="16.5" customHeight="1">
      <c r="A9" s="192" t="s">
        <v>520</v>
      </c>
      <c r="B9" s="193" t="s">
        <v>915</v>
      </c>
      <c r="C9" s="180">
        <v>0</v>
      </c>
      <c r="D9" s="180"/>
      <c r="E9" s="180">
        <v>0</v>
      </c>
      <c r="F9" s="180">
        <v>0</v>
      </c>
      <c r="G9" s="180">
        <v>0</v>
      </c>
      <c r="H9" s="180">
        <v>0</v>
      </c>
      <c r="I9" s="221">
        <f t="shared" si="0"/>
        <v>0</v>
      </c>
    </row>
    <row r="10" spans="1:12" ht="32.25" customHeight="1">
      <c r="A10" s="192" t="s">
        <v>522</v>
      </c>
      <c r="B10" s="193" t="s">
        <v>916</v>
      </c>
      <c r="C10" s="180">
        <v>0</v>
      </c>
      <c r="D10" s="180">
        <v>0</v>
      </c>
      <c r="E10" s="180">
        <v>0</v>
      </c>
      <c r="F10" s="180">
        <v>0</v>
      </c>
      <c r="G10" s="180">
        <v>0</v>
      </c>
      <c r="H10" s="180">
        <v>0</v>
      </c>
      <c r="I10" s="221">
        <f t="shared" si="0"/>
        <v>0</v>
      </c>
    </row>
    <row r="11" spans="1:12" ht="17.25" customHeight="1">
      <c r="A11" s="192" t="s">
        <v>524</v>
      </c>
      <c r="B11" s="193" t="s">
        <v>917</v>
      </c>
      <c r="C11" s="180">
        <v>0</v>
      </c>
      <c r="D11" s="180">
        <v>0</v>
      </c>
      <c r="E11" s="180">
        <v>0</v>
      </c>
      <c r="F11" s="180">
        <v>0</v>
      </c>
      <c r="G11" s="180">
        <v>0</v>
      </c>
      <c r="H11" s="180">
        <v>143169500</v>
      </c>
      <c r="I11" s="221">
        <f t="shared" si="0"/>
        <v>143169500</v>
      </c>
    </row>
    <row r="12" spans="1:12" ht="16.5" customHeight="1">
      <c r="A12" s="194" t="s">
        <v>526</v>
      </c>
      <c r="B12" s="195" t="s">
        <v>918</v>
      </c>
      <c r="C12" s="181">
        <f>SUM(C6:C11)</f>
        <v>0</v>
      </c>
      <c r="D12" s="181">
        <f t="shared" ref="D12:H12" si="1">SUM(D6:D11)</f>
        <v>21952880</v>
      </c>
      <c r="E12" s="181">
        <f t="shared" si="1"/>
        <v>7846882</v>
      </c>
      <c r="F12" s="181">
        <f t="shared" si="1"/>
        <v>0</v>
      </c>
      <c r="G12" s="181">
        <f t="shared" si="1"/>
        <v>23204476</v>
      </c>
      <c r="H12" s="181">
        <f t="shared" si="1"/>
        <v>143169500</v>
      </c>
      <c r="I12" s="191">
        <f t="shared" si="0"/>
        <v>196173738</v>
      </c>
    </row>
    <row r="13" spans="1:12" ht="18" customHeight="1">
      <c r="A13" s="192" t="s">
        <v>528</v>
      </c>
      <c r="B13" s="193" t="s">
        <v>919</v>
      </c>
      <c r="C13" s="180">
        <v>0</v>
      </c>
      <c r="D13" s="180"/>
      <c r="E13" s="180">
        <v>0</v>
      </c>
      <c r="F13" s="180">
        <v>0</v>
      </c>
      <c r="G13" s="180">
        <v>0</v>
      </c>
      <c r="H13" s="180">
        <v>0</v>
      </c>
      <c r="I13" s="191">
        <f t="shared" si="0"/>
        <v>0</v>
      </c>
    </row>
    <row r="14" spans="1:12" ht="17.25" customHeight="1">
      <c r="A14" s="192" t="s">
        <v>530</v>
      </c>
      <c r="B14" s="193" t="s">
        <v>920</v>
      </c>
      <c r="C14" s="180">
        <v>0</v>
      </c>
      <c r="D14" s="180">
        <v>0</v>
      </c>
      <c r="E14" s="180">
        <v>0</v>
      </c>
      <c r="F14" s="180">
        <v>0</v>
      </c>
      <c r="G14" s="180"/>
      <c r="H14" s="180">
        <v>0</v>
      </c>
      <c r="I14" s="191">
        <f t="shared" si="0"/>
        <v>0</v>
      </c>
    </row>
    <row r="15" spans="1:12" ht="15.75" customHeight="1">
      <c r="A15" s="192" t="s">
        <v>532</v>
      </c>
      <c r="B15" s="193" t="s">
        <v>921</v>
      </c>
      <c r="C15" s="180">
        <v>0</v>
      </c>
      <c r="D15" s="180">
        <v>0</v>
      </c>
      <c r="E15" s="180">
        <v>0</v>
      </c>
      <c r="F15" s="180">
        <v>0</v>
      </c>
      <c r="G15" s="180">
        <v>0</v>
      </c>
      <c r="H15" s="180">
        <v>0</v>
      </c>
      <c r="I15" s="191">
        <f t="shared" si="0"/>
        <v>0</v>
      </c>
    </row>
    <row r="16" spans="1:12" ht="33" customHeight="1">
      <c r="A16" s="192" t="s">
        <v>534</v>
      </c>
      <c r="B16" s="193" t="s">
        <v>922</v>
      </c>
      <c r="C16" s="180">
        <v>0</v>
      </c>
      <c r="D16" s="180">
        <v>0</v>
      </c>
      <c r="E16" s="180">
        <v>0</v>
      </c>
      <c r="F16" s="180">
        <v>0</v>
      </c>
      <c r="G16" s="180">
        <v>0</v>
      </c>
      <c r="H16" s="180">
        <v>0</v>
      </c>
      <c r="I16" s="191">
        <f t="shared" si="0"/>
        <v>0</v>
      </c>
    </row>
    <row r="17" spans="1:9" ht="15.75" customHeight="1">
      <c r="A17" s="192" t="s">
        <v>536</v>
      </c>
      <c r="B17" s="193" t="s">
        <v>923</v>
      </c>
      <c r="C17" s="180">
        <v>0</v>
      </c>
      <c r="D17" s="180">
        <v>0</v>
      </c>
      <c r="E17" s="180">
        <v>0</v>
      </c>
      <c r="F17" s="180">
        <v>0</v>
      </c>
      <c r="G17" s="180">
        <v>29799762</v>
      </c>
      <c r="H17" s="180">
        <v>0</v>
      </c>
      <c r="I17" s="221">
        <f t="shared" si="0"/>
        <v>29799762</v>
      </c>
    </row>
    <row r="18" spans="1:9" ht="18.75" customHeight="1">
      <c r="A18" s="194" t="s">
        <v>538</v>
      </c>
      <c r="B18" s="195" t="s">
        <v>924</v>
      </c>
      <c r="C18" s="181">
        <f>SUM(C13:C17)</f>
        <v>0</v>
      </c>
      <c r="D18" s="181">
        <f t="shared" ref="D18:H18" si="2">SUM(D13:D17)</f>
        <v>0</v>
      </c>
      <c r="E18" s="181">
        <f t="shared" si="2"/>
        <v>0</v>
      </c>
      <c r="F18" s="181">
        <f t="shared" si="2"/>
        <v>0</v>
      </c>
      <c r="G18" s="181">
        <f t="shared" si="2"/>
        <v>29799762</v>
      </c>
      <c r="H18" s="181">
        <f t="shared" si="2"/>
        <v>0</v>
      </c>
      <c r="I18" s="191">
        <f t="shared" si="0"/>
        <v>29799762</v>
      </c>
    </row>
    <row r="19" spans="1:9" ht="17.25" customHeight="1">
      <c r="A19" s="194" t="s">
        <v>540</v>
      </c>
      <c r="B19" s="195" t="s">
        <v>925</v>
      </c>
      <c r="C19" s="181">
        <f>C5+C12-C18</f>
        <v>9714155</v>
      </c>
      <c r="D19" s="181">
        <f t="shared" ref="D19:H19" si="3">D5+D12-D18</f>
        <v>407313303</v>
      </c>
      <c r="E19" s="181">
        <f t="shared" si="3"/>
        <v>38107003</v>
      </c>
      <c r="F19" s="181">
        <f t="shared" si="3"/>
        <v>0</v>
      </c>
      <c r="G19" s="181">
        <f t="shared" si="3"/>
        <v>175000</v>
      </c>
      <c r="H19" s="181">
        <f t="shared" si="3"/>
        <v>579789368</v>
      </c>
      <c r="I19" s="191">
        <f t="shared" si="0"/>
        <v>1035098829</v>
      </c>
    </row>
    <row r="20" spans="1:9" ht="15.75" customHeight="1">
      <c r="A20" s="194" t="s">
        <v>542</v>
      </c>
      <c r="B20" s="195" t="s">
        <v>926</v>
      </c>
      <c r="C20" s="181">
        <v>9714155</v>
      </c>
      <c r="D20" s="181">
        <v>81193661</v>
      </c>
      <c r="E20" s="181">
        <v>15524628</v>
      </c>
      <c r="F20" s="181">
        <v>0</v>
      </c>
      <c r="G20" s="181">
        <v>0</v>
      </c>
      <c r="H20" s="181">
        <v>65339194</v>
      </c>
      <c r="I20" s="191">
        <f t="shared" si="0"/>
        <v>171771638</v>
      </c>
    </row>
    <row r="21" spans="1:9" ht="15" customHeight="1">
      <c r="A21" s="192" t="s">
        <v>544</v>
      </c>
      <c r="B21" s="193" t="s">
        <v>927</v>
      </c>
      <c r="C21" s="180">
        <v>0</v>
      </c>
      <c r="D21" s="180">
        <v>8303662</v>
      </c>
      <c r="E21" s="180">
        <v>3532142</v>
      </c>
      <c r="F21" s="180">
        <v>0</v>
      </c>
      <c r="G21" s="180">
        <v>0</v>
      </c>
      <c r="H21" s="180">
        <v>419322</v>
      </c>
      <c r="I21" s="221">
        <f t="shared" si="0"/>
        <v>12255126</v>
      </c>
    </row>
    <row r="22" spans="1:9" ht="17.25" customHeight="1">
      <c r="A22" s="192" t="s">
        <v>546</v>
      </c>
      <c r="B22" s="193" t="s">
        <v>928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221">
        <f t="shared" si="0"/>
        <v>0</v>
      </c>
    </row>
    <row r="23" spans="1:9" ht="17.25" customHeight="1">
      <c r="A23" s="194" t="s">
        <v>548</v>
      </c>
      <c r="B23" s="195" t="s">
        <v>929</v>
      </c>
      <c r="C23" s="181">
        <f>C20+C21-C22</f>
        <v>9714155</v>
      </c>
      <c r="D23" s="181">
        <f t="shared" ref="D23:H23" si="4">D20+D21-D22</f>
        <v>89497323</v>
      </c>
      <c r="E23" s="181">
        <f t="shared" si="4"/>
        <v>19056770</v>
      </c>
      <c r="F23" s="181">
        <f t="shared" si="4"/>
        <v>0</v>
      </c>
      <c r="G23" s="181">
        <f t="shared" si="4"/>
        <v>0</v>
      </c>
      <c r="H23" s="181">
        <f t="shared" si="4"/>
        <v>65758516</v>
      </c>
      <c r="I23" s="191">
        <f t="shared" si="0"/>
        <v>184026764</v>
      </c>
    </row>
    <row r="24" spans="1:9" ht="16.5" customHeight="1">
      <c r="A24" s="194" t="s">
        <v>550</v>
      </c>
      <c r="B24" s="195" t="s">
        <v>930</v>
      </c>
      <c r="C24" s="181">
        <v>0</v>
      </c>
      <c r="D24" s="181">
        <v>0</v>
      </c>
      <c r="E24" s="181">
        <v>0</v>
      </c>
      <c r="F24" s="181">
        <v>0</v>
      </c>
      <c r="G24" s="181">
        <v>0</v>
      </c>
      <c r="H24" s="181">
        <v>0</v>
      </c>
      <c r="I24" s="191">
        <f t="shared" si="0"/>
        <v>0</v>
      </c>
    </row>
    <row r="25" spans="1:9" ht="16.5" customHeight="1">
      <c r="A25" s="192" t="s">
        <v>552</v>
      </c>
      <c r="B25" s="193" t="s">
        <v>931</v>
      </c>
      <c r="C25" s="180">
        <v>0</v>
      </c>
      <c r="D25" s="180">
        <v>0</v>
      </c>
      <c r="E25" s="180">
        <v>0</v>
      </c>
      <c r="F25" s="180">
        <v>0</v>
      </c>
      <c r="G25" s="180">
        <v>0</v>
      </c>
      <c r="H25" s="180">
        <v>0</v>
      </c>
      <c r="I25" s="221">
        <f t="shared" si="0"/>
        <v>0</v>
      </c>
    </row>
    <row r="26" spans="1:9" ht="15.75" customHeight="1">
      <c r="A26" s="192" t="s">
        <v>554</v>
      </c>
      <c r="B26" s="193" t="s">
        <v>932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0">
        <v>0</v>
      </c>
      <c r="I26" s="221">
        <f t="shared" si="0"/>
        <v>0</v>
      </c>
    </row>
    <row r="27" spans="1:9" ht="17.25" customHeight="1">
      <c r="A27" s="192" t="s">
        <v>556</v>
      </c>
      <c r="B27" s="195" t="s">
        <v>933</v>
      </c>
      <c r="C27" s="181">
        <f>C24+C25-C26</f>
        <v>0</v>
      </c>
      <c r="D27" s="181">
        <f t="shared" ref="D27:H27" si="5">D24+D25-D26</f>
        <v>0</v>
      </c>
      <c r="E27" s="181">
        <f t="shared" si="5"/>
        <v>0</v>
      </c>
      <c r="F27" s="181">
        <f t="shared" si="5"/>
        <v>0</v>
      </c>
      <c r="G27" s="181">
        <f t="shared" si="5"/>
        <v>0</v>
      </c>
      <c r="H27" s="181">
        <f t="shared" si="5"/>
        <v>0</v>
      </c>
      <c r="I27" s="191">
        <f t="shared" si="0"/>
        <v>0</v>
      </c>
    </row>
    <row r="28" spans="1:9" ht="19.5" customHeight="1" thickBot="1">
      <c r="A28" s="196" t="s">
        <v>558</v>
      </c>
      <c r="B28" s="197" t="s">
        <v>934</v>
      </c>
      <c r="C28" s="198">
        <f>C23+C27</f>
        <v>9714155</v>
      </c>
      <c r="D28" s="198">
        <f t="shared" ref="D28:H28" si="6">D23+D27</f>
        <v>89497323</v>
      </c>
      <c r="E28" s="198">
        <f t="shared" si="6"/>
        <v>19056770</v>
      </c>
      <c r="F28" s="198">
        <f t="shared" si="6"/>
        <v>0</v>
      </c>
      <c r="G28" s="198">
        <f t="shared" si="6"/>
        <v>0</v>
      </c>
      <c r="H28" s="198">
        <f t="shared" si="6"/>
        <v>65758516</v>
      </c>
      <c r="I28" s="223">
        <f t="shared" si="0"/>
        <v>184026764</v>
      </c>
    </row>
    <row r="29" spans="1:9" ht="16.5" customHeight="1" thickBot="1">
      <c r="A29" s="199" t="s">
        <v>560</v>
      </c>
      <c r="B29" s="200" t="s">
        <v>935</v>
      </c>
      <c r="C29" s="201">
        <f>C19-C28</f>
        <v>0</v>
      </c>
      <c r="D29" s="201">
        <f t="shared" ref="D29:H29" si="7">D19-D28</f>
        <v>317815980</v>
      </c>
      <c r="E29" s="201">
        <f t="shared" si="7"/>
        <v>19050233</v>
      </c>
      <c r="F29" s="201">
        <f t="shared" si="7"/>
        <v>0</v>
      </c>
      <c r="G29" s="201">
        <f t="shared" si="7"/>
        <v>175000</v>
      </c>
      <c r="H29" s="222">
        <f t="shared" si="7"/>
        <v>514030852</v>
      </c>
      <c r="I29" s="224">
        <f t="shared" si="0"/>
        <v>851072065</v>
      </c>
    </row>
  </sheetData>
  <mergeCells count="2"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Mellékletek</vt:lpstr>
      <vt:lpstr>kiemelt ei</vt:lpstr>
      <vt:lpstr>kiadás működés felhalmozás</vt:lpstr>
      <vt:lpstr>bevétel működés felhalmozás</vt:lpstr>
      <vt:lpstr>Létszám</vt:lpstr>
      <vt:lpstr>Maradványkimutatás</vt:lpstr>
      <vt:lpstr>Mérleg</vt:lpstr>
      <vt:lpstr>Eredménykimutatás</vt:lpstr>
      <vt:lpstr>Vagyonkimutatás</vt:lpstr>
      <vt:lpstr>Tartalék</vt:lpstr>
      <vt:lpstr>Közvetett támogatások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2019-04-29T14:48:09Z</cp:lastPrinted>
  <dcterms:created xsi:type="dcterms:W3CDTF">2016-04-01T07:21:40Z</dcterms:created>
  <dcterms:modified xsi:type="dcterms:W3CDTF">2020-07-27T14:32:18Z</dcterms:modified>
</cp:coreProperties>
</file>