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5120" windowHeight="8016" firstSheet="5" activeTab="14"/>
  </bookViews>
  <sheets>
    <sheet name="1.M." sheetId="1" r:id="rId1"/>
    <sheet name="2.M. " sheetId="2" r:id="rId2"/>
    <sheet name="3.M." sheetId="3" r:id="rId3"/>
    <sheet name="4.M." sheetId="4" r:id="rId4"/>
    <sheet name="5.M." sheetId="5" r:id="rId5"/>
    <sheet name="6.M" sheetId="6" r:id="rId6"/>
    <sheet name="7.M" sheetId="7" r:id="rId7"/>
    <sheet name="8.M" sheetId="8" r:id="rId8"/>
    <sheet name="8.a" sheetId="9" r:id="rId9"/>
    <sheet name="9.M" sheetId="10" r:id="rId10"/>
    <sheet name="10.M" sheetId="11" r:id="rId11"/>
    <sheet name="11.M" sheetId="12" r:id="rId12"/>
    <sheet name="12.M" sheetId="13" r:id="rId13"/>
    <sheet name="13.a" sheetId="14" r:id="rId14"/>
    <sheet name="13.b..Tételes vagyonkimutatás" sheetId="15" r:id="rId15"/>
    <sheet name="13.b" sheetId="16" r:id="rId16"/>
  </sheets>
  <definedNames>
    <definedName name="_xlnm.Print_Area" localSheetId="0">'1.M.'!$A$1:$K$56</definedName>
    <definedName name="_xlnm.Print_Area" localSheetId="1">'2.M. '!$A$1:$K$134</definedName>
  </definedNames>
  <calcPr fullCalcOnLoad="1"/>
</workbook>
</file>

<file path=xl/sharedStrings.xml><?xml version="1.0" encoding="utf-8"?>
<sst xmlns="http://schemas.openxmlformats.org/spreadsheetml/2006/main" count="1353" uniqueCount="955">
  <si>
    <t>Előirányzat-csoport, kiemelt előirányzat megnevezése</t>
  </si>
  <si>
    <t xml:space="preserve">Nagypáli Közös Önkormányzati Hivatal     </t>
  </si>
  <si>
    <t>Eredeti előirányzat mindösszesen:</t>
  </si>
  <si>
    <t>BEVÉTEK ÖSSZESEN</t>
  </si>
  <si>
    <t>1. Személyi juttatások</t>
  </si>
  <si>
    <t xml:space="preserve">KIADÁSOK  ÖSSZESEN: </t>
  </si>
  <si>
    <t>Éves engedélyezett létszám előirányzat (fő)</t>
  </si>
  <si>
    <t>Ebből köztisztviselő:</t>
  </si>
  <si>
    <t>Megnevezés</t>
  </si>
  <si>
    <t>Költségvetési bevételek</t>
  </si>
  <si>
    <t>Költségvetési kiadások</t>
  </si>
  <si>
    <t>Költségvetési hiány</t>
  </si>
  <si>
    <t>Költségvetési többlet</t>
  </si>
  <si>
    <t>Előző évek pénzmaradványának igénybevétele</t>
  </si>
  <si>
    <t>Tárgyévi kiadások</t>
  </si>
  <si>
    <t>Tárgyévi bevételek</t>
  </si>
  <si>
    <t>Költségvetési bevételek:</t>
  </si>
  <si>
    <t>Rovat száma</t>
  </si>
  <si>
    <t>Helyi önkormányzatok működésének általános támogatása</t>
  </si>
  <si>
    <t xml:space="preserve"> -Település üzemeltetés (zöldterület-gazdálkodás, közvilágítás, köztemető-fenntartás, közütak-fenntartása)</t>
  </si>
  <si>
    <t xml:space="preserve"> -Egyéb önkormányzati feladatok támogatása</t>
  </si>
  <si>
    <t xml:space="preserve"> -Falugondnoki szolgálat támogatása</t>
  </si>
  <si>
    <t>Települési önkormányzatok kulturális feladatainak támogatása</t>
  </si>
  <si>
    <t>B1</t>
  </si>
  <si>
    <t>Vagyoni típusú adók</t>
  </si>
  <si>
    <t xml:space="preserve"> -Magánszemélyek kommunális adója</t>
  </si>
  <si>
    <t xml:space="preserve"> -Idegenforgalmi adó</t>
  </si>
  <si>
    <t>Gépjárműadó</t>
  </si>
  <si>
    <t>Egyéb áruhasználati és szolgáltatási adók (talajterhelési díj)</t>
  </si>
  <si>
    <t>Egyéb közhatalmi bevételek</t>
  </si>
  <si>
    <t>B3</t>
  </si>
  <si>
    <t>Szolgáltatások ellenértéke</t>
  </si>
  <si>
    <t>Kiszámlázott általános forgalmi adó</t>
  </si>
  <si>
    <t>B4</t>
  </si>
  <si>
    <t>Maradvány igénybevétele</t>
  </si>
  <si>
    <t>B8</t>
  </si>
  <si>
    <t>TÁRGYÉVI BEVÉTELEK ÖSSZESEN:</t>
  </si>
  <si>
    <t>Tervezett előirányzat</t>
  </si>
  <si>
    <t xml:space="preserve"> -</t>
  </si>
  <si>
    <t>Központi, irányító szervi támogatások folyósítása - Hivatal finanszírozás</t>
  </si>
  <si>
    <t>Egyéb külső személyi juttatások</t>
  </si>
  <si>
    <t>K1</t>
  </si>
  <si>
    <t>Munkaadókat terhelő járulékok és szociális hozzájárulási adó</t>
  </si>
  <si>
    <t>K2</t>
  </si>
  <si>
    <t xml:space="preserve"> -Irodaszer, nyomtatvány</t>
  </si>
  <si>
    <t xml:space="preserve"> -Hajtó - és kenőanyagok</t>
  </si>
  <si>
    <t xml:space="preserve"> -Gázenergia</t>
  </si>
  <si>
    <t xml:space="preserve"> -Villamos energia</t>
  </si>
  <si>
    <t xml:space="preserve"> -Víz- és csatorna díjak</t>
  </si>
  <si>
    <t>K3</t>
  </si>
  <si>
    <t>K4</t>
  </si>
  <si>
    <t>Egyéb működési célú támogatások államháztartáson belülre</t>
  </si>
  <si>
    <t xml:space="preserve"> -Kistérségi ügyelet működési hozzájárulás</t>
  </si>
  <si>
    <t>Egyéb működési célú támogatások államháztartáson kívülre</t>
  </si>
  <si>
    <t xml:space="preserve"> -Zalai Falvakért Egyesület tagdíj hozzájárulás</t>
  </si>
  <si>
    <t xml:space="preserve"> -Zala-Menti Polgármesterek és Polgárok egyesületének támogatása</t>
  </si>
  <si>
    <t xml:space="preserve"> -Ifjusági Egyesület működési célú támogatása</t>
  </si>
  <si>
    <t xml:space="preserve"> -Faluért Alapítvány működési célú támogatása</t>
  </si>
  <si>
    <t xml:space="preserve"> -Turisztikai Közhasznú Egyesület működési célú támogatása </t>
  </si>
  <si>
    <t xml:space="preserve"> -Nagypáli Fejlesztési Övezet Nonprofit Kft. működési célú támogatása</t>
  </si>
  <si>
    <t>Tartalékok</t>
  </si>
  <si>
    <t>K5</t>
  </si>
  <si>
    <t>Beruházási célú előzetesen felszámított általános forgalmi adó</t>
  </si>
  <si>
    <t>K6</t>
  </si>
  <si>
    <t xml:space="preserve">Költségvetési kiadások </t>
  </si>
  <si>
    <t>K1-K8</t>
  </si>
  <si>
    <t>K9</t>
  </si>
  <si>
    <t xml:space="preserve">Önkormányzati létszám előirányzat </t>
  </si>
  <si>
    <t xml:space="preserve">Ebből: Közfoglalkoztatottak éves létszám előirányzata </t>
  </si>
  <si>
    <t>Költségvetési kiadások:</t>
  </si>
  <si>
    <t>Kiadási tétel megnevezése</t>
  </si>
  <si>
    <t>Összesen</t>
  </si>
  <si>
    <t>Foglalkoztatottak személyi juttatásai</t>
  </si>
  <si>
    <t>Külső személyi juttatások</t>
  </si>
  <si>
    <t>Személyi juttatások</t>
  </si>
  <si>
    <t xml:space="preserve">Kommunikációs szolgáltatások </t>
  </si>
  <si>
    <t>Szolgáltatási kiadások</t>
  </si>
  <si>
    <t>Különféle befizetések és egyéb dologi kiadások</t>
  </si>
  <si>
    <t>Dologi kiadások</t>
  </si>
  <si>
    <t>Ellátottak pénzbeli juttatásai</t>
  </si>
  <si>
    <t>Egyéb működési célú kiadások</t>
  </si>
  <si>
    <t>Beruházások</t>
  </si>
  <si>
    <t xml:space="preserve">Finanszírozási kiadások </t>
  </si>
  <si>
    <t>Működési célú támogatások államháztartáson belülről</t>
  </si>
  <si>
    <t xml:space="preserve">Termékek és szolgáltatások adói </t>
  </si>
  <si>
    <t>Közhatalmi bevételek</t>
  </si>
  <si>
    <t xml:space="preserve">Működési bevételek </t>
  </si>
  <si>
    <t xml:space="preserve">Költségvetési bevételek </t>
  </si>
  <si>
    <t xml:space="preserve">TÁRGYÉVI KIADÁSOK  ÖSSZESEN: </t>
  </si>
  <si>
    <t>Projekt megnevezése</t>
  </si>
  <si>
    <t>Törvény szerinti illetmények, munkabérek</t>
  </si>
  <si>
    <t>Béren kívüli juttatások</t>
  </si>
  <si>
    <t>I. Kiadások és bevételek kormányzati funkcióként</t>
  </si>
  <si>
    <t>052020</t>
  </si>
  <si>
    <t>051030</t>
  </si>
  <si>
    <t>Nem veszélyes (települési) hulladék vegyes (ömlesztett) begyűjtése, szállítása, átrakása</t>
  </si>
  <si>
    <t>013350</t>
  </si>
  <si>
    <t>011130</t>
  </si>
  <si>
    <t>Önkormányzatok és önkormányzati hivatalok jogalkotó és általános igazgatási tevékenysége</t>
  </si>
  <si>
    <t>064010</t>
  </si>
  <si>
    <t>Közvilágítás</t>
  </si>
  <si>
    <t>066020</t>
  </si>
  <si>
    <t>Város-, községgazdálkodási egyéb szolgáltatások</t>
  </si>
  <si>
    <t>018010</t>
  </si>
  <si>
    <t>Önkormányzatok elszámolásai a központi költségvetéssel</t>
  </si>
  <si>
    <t>091140</t>
  </si>
  <si>
    <t xml:space="preserve">Óvodai nevelés, ellátás működtetési feladatai </t>
  </si>
  <si>
    <t>091211</t>
  </si>
  <si>
    <t>Köznevelési intézmény 1-4. évfolyamán tanulók nevelésével, oktatásával összefüggő működtetési feladatok</t>
  </si>
  <si>
    <t>072112</t>
  </si>
  <si>
    <t>Háziorvosi ügyeleti ellátás</t>
  </si>
  <si>
    <t>107060</t>
  </si>
  <si>
    <t>Egyéb szociális pénzbeli ellátások, támogatások</t>
  </si>
  <si>
    <t>041233</t>
  </si>
  <si>
    <t>082094</t>
  </si>
  <si>
    <t>Közművelődés-kulturális alapú gazdaságfejlesztés</t>
  </si>
  <si>
    <t>013320</t>
  </si>
  <si>
    <t>Köztemető - fenntartás és - működtetés</t>
  </si>
  <si>
    <t>045160</t>
  </si>
  <si>
    <t>Közutak, hidak, alagutak üzemeltetése, fenntartása</t>
  </si>
  <si>
    <t>107055</t>
  </si>
  <si>
    <t>Falugondnoki, tanyagondnoki szolgáltatás</t>
  </si>
  <si>
    <t>084031</t>
  </si>
  <si>
    <t>Civil szervezetek működési támogatása</t>
  </si>
  <si>
    <t>066010</t>
  </si>
  <si>
    <t>Zöldterület-kezelés</t>
  </si>
  <si>
    <t xml:space="preserve"> - általános tartalék</t>
  </si>
  <si>
    <t>MINDÖSSZESEN:</t>
  </si>
  <si>
    <t>Anyagbeszerzés</t>
  </si>
  <si>
    <t>BEVÉTELEK</t>
  </si>
  <si>
    <t>KIADÁSOK</t>
  </si>
  <si>
    <t>Működési költségvetési bevételek</t>
  </si>
  <si>
    <t>Működési költségvetési kiadások</t>
  </si>
  <si>
    <t>BEVÉTELEK ÖSSZESEN:</t>
  </si>
  <si>
    <t>Felújítások</t>
  </si>
  <si>
    <t>Felhalmozási költségvetési kiadások</t>
  </si>
  <si>
    <t>KIADÁSOK ÖSSZESEN:</t>
  </si>
  <si>
    <t>Finanszírozási kiadások                                           K9</t>
  </si>
  <si>
    <t>Bevételi  forrás  megnevezése</t>
  </si>
  <si>
    <t>Települési önkormányzatok szociális és gyermekjóléti és gyermekétkeztetési feladatainak támogatása</t>
  </si>
  <si>
    <t xml:space="preserve"> -Települési önkormányzatok szociális feladatainak egyéb támogatása</t>
  </si>
  <si>
    <t>ÖNKORMÁNYZATOK MŰKÖDÉSI TÁMOGATÁSAI</t>
  </si>
  <si>
    <t>Működési célú átvett pénzeszközök</t>
  </si>
  <si>
    <t>FINANSZÍROZÁSI BEVÉTELEK</t>
  </si>
  <si>
    <t>Választott tisztségviselők juttatásai</t>
  </si>
  <si>
    <t xml:space="preserve"> - Üzemeltetési anyagok beszerzése</t>
  </si>
  <si>
    <t xml:space="preserve"> - Telefon költség</t>
  </si>
  <si>
    <t xml:space="preserve"> - Karbantartási, kisjavítási szolgáltatások</t>
  </si>
  <si>
    <t xml:space="preserve"> - Egyéb szolgáltatások</t>
  </si>
  <si>
    <t xml:space="preserve"> - Működési célú előzetesen felszámított általános forgalmi adó</t>
  </si>
  <si>
    <t xml:space="preserve"> - Fizetendő általános forgalmi adó</t>
  </si>
  <si>
    <t xml:space="preserve"> - Biztosítási díjak</t>
  </si>
  <si>
    <t xml:space="preserve"> - Nagypáli Tűzoltó Egyesület működési hozzájárulás</t>
  </si>
  <si>
    <t xml:space="preserve"> - Pályázati Menedzsment Iroda Nonpr.Kft. Támogatása</t>
  </si>
  <si>
    <t xml:space="preserve"> - Nagypáli Nyugdíjas Klub támogatása</t>
  </si>
  <si>
    <t>081030</t>
  </si>
  <si>
    <t>Sportlétesítmények, edzőtáborok működtetése és fejlesztése</t>
  </si>
  <si>
    <r>
      <rPr>
        <b/>
        <sz val="11"/>
        <rFont val="Garamond"/>
        <family val="1"/>
      </rPr>
      <t>Székhely</t>
    </r>
    <r>
      <rPr>
        <sz val="11"/>
        <rFont val="Garamond"/>
        <family val="1"/>
      </rPr>
      <t xml:space="preserve"> Hivatal eredeti előirányzata</t>
    </r>
  </si>
  <si>
    <r>
      <rPr>
        <b/>
        <sz val="11"/>
        <rFont val="Garamond"/>
        <family val="1"/>
      </rPr>
      <t>Alsónemesapáti</t>
    </r>
    <r>
      <rPr>
        <sz val="11"/>
        <rFont val="Garamond"/>
        <family val="1"/>
      </rPr>
      <t xml:space="preserve"> Kirendeltség eredeti előirányzata</t>
    </r>
  </si>
  <si>
    <r>
      <rPr>
        <b/>
        <sz val="11"/>
        <rFont val="Garamond"/>
        <family val="1"/>
      </rPr>
      <t>Kisbucsai</t>
    </r>
    <r>
      <rPr>
        <sz val="11"/>
        <rFont val="Garamond"/>
        <family val="1"/>
      </rPr>
      <t xml:space="preserve"> Kirendeltség eredeti előirányzata</t>
    </r>
  </si>
  <si>
    <t>2. Munkáltatót terhelő járulékok és szociális hozzájárulási adó</t>
  </si>
  <si>
    <t>3. Dologi kiadások</t>
  </si>
  <si>
    <t>Költségvetési egyenleg megállapítása, hiány finanszírozásának módja, többlet felhasználása - 5. melléklet</t>
  </si>
  <si>
    <t>12. melléklet</t>
  </si>
  <si>
    <t xml:space="preserve"> - Üdülőhelyi feladatok támogatása</t>
  </si>
  <si>
    <t xml:space="preserve">  - Közfoglalkoztatottak bére</t>
  </si>
  <si>
    <t xml:space="preserve">Működési célú támogatások bevételei államháztartáson belülről </t>
  </si>
  <si>
    <t xml:space="preserve"> - Könyv, folyóirat</t>
  </si>
  <si>
    <t xml:space="preserve"> - Postaköltség</t>
  </si>
  <si>
    <t xml:space="preserve"> -Utalványdíjak (bankköltség)</t>
  </si>
  <si>
    <t xml:space="preserve"> - Szállítási díjak</t>
  </si>
  <si>
    <t xml:space="preserve"> -Göcsej-Zala mente Leader Egyesület tagdíj hozzájárulás</t>
  </si>
  <si>
    <t>Államháztartáson belüli megelőlegezések visszafizetése</t>
  </si>
  <si>
    <t xml:space="preserve"> -Óvoda finanszírozás Egervár</t>
  </si>
  <si>
    <t xml:space="preserve"> -Iskolai étkeztetés Egervár</t>
  </si>
  <si>
    <t xml:space="preserve"> -Polgárőr Egyesület Nagypáli működésének támogatása</t>
  </si>
  <si>
    <t>900020</t>
  </si>
  <si>
    <t>018030</t>
  </si>
  <si>
    <t>Támogatási célú finanszírozási műveletek</t>
  </si>
  <si>
    <t>Irányító szervi támogatások folyósítását/államháztartáson belüli megelőlegezésének visszafizetését követő többlet / hiány</t>
  </si>
  <si>
    <t>Önkorm. Által saját hatáskörben adott ellátás</t>
  </si>
  <si>
    <t xml:space="preserve"> -Észak-Zaláért Egyesület tagdíj hozzájárulás</t>
  </si>
  <si>
    <t xml:space="preserve"> - Internet díj, informatikai szolgáltatás</t>
  </si>
  <si>
    <t>Kiküldetések kiadásai</t>
  </si>
  <si>
    <t xml:space="preserve"> - Ebből BURSA</t>
  </si>
  <si>
    <t>4. Egyéb működési célú kiadások</t>
  </si>
  <si>
    <t xml:space="preserve"> -Egyéb közhatalmi bevételek, adópótlék, adóbírság</t>
  </si>
  <si>
    <t>Közvetített szolgáltatások értéke (Bolt költségátalánya)</t>
  </si>
  <si>
    <t>Kamatbevétel</t>
  </si>
  <si>
    <t>Egyéb működési bevételek (így Közüzemi díj, Egyéb visszatérítések)</t>
  </si>
  <si>
    <t>Általános forgalmi adó visszatérítése (Visszaigényel áfa)</t>
  </si>
  <si>
    <t xml:space="preserve"> - RURENER tagdíj 2017. (200 euró)</t>
  </si>
  <si>
    <t xml:space="preserve"> - Kiküldetések kiadásai, reklám-és propaganda kiadások</t>
  </si>
  <si>
    <t xml:space="preserve"> - Bérleti és lízing díjak (Traktor rendelkezésre állása itt került betervezésre)</t>
  </si>
  <si>
    <t xml:space="preserve"> - Állami támogatás AKG+Földalapú - almás után</t>
  </si>
  <si>
    <t xml:space="preserve"> -  Általános tartalék</t>
  </si>
  <si>
    <t xml:space="preserve">Hosszabb időtartamú közfoglalkoztatás </t>
  </si>
  <si>
    <t xml:space="preserve">Önkormányzati vagyonnal való gazdálkodással kapcsolatos feladatok </t>
  </si>
  <si>
    <t>Vízgazdálkodás (Szennyvíz és ivóvíz)</t>
  </si>
  <si>
    <t>Egyéb szárazföldi személyszállítás</t>
  </si>
  <si>
    <t>045150</t>
  </si>
  <si>
    <t>- Kiegészítés</t>
  </si>
  <si>
    <t>- Polgármesteri illetmény támogatása</t>
  </si>
  <si>
    <t xml:space="preserve"> -Önkormányzati Hivatal működésének támogatása </t>
  </si>
  <si>
    <t xml:space="preserve"> - Szakmai tevékenységet segítő szolgáltatások</t>
  </si>
  <si>
    <t xml:space="preserve"> -Védőnői szolgálat </t>
  </si>
  <si>
    <t>Egyéb kommunikációs szolgáltatás</t>
  </si>
  <si>
    <t xml:space="preserve"> - Egyéb dologi kiadások </t>
  </si>
  <si>
    <t>Reklám és propagandakiadások</t>
  </si>
  <si>
    <t xml:space="preserve"> - Verseny és Szabadidő Sportegyesület Nagypáli működéséhez hozzájárulás (2017. évi tény alapján)</t>
  </si>
  <si>
    <t>Zala-menti Turisztikai KHT</t>
  </si>
  <si>
    <t xml:space="preserve"> -Magyarországi Települések Közvilágítási Közhasznú Egyesülete</t>
  </si>
  <si>
    <t xml:space="preserve"> -EFOP - 1.5.2. - 16 Projekt működési része</t>
  </si>
  <si>
    <t xml:space="preserve"> - EFOP - 1.5.2. - 16 Projekt felhalmozási része</t>
  </si>
  <si>
    <t>Felhalmozási célú támogatások államháztartáson belülről</t>
  </si>
  <si>
    <t>B2</t>
  </si>
  <si>
    <t>VP 6-7.2.1-7.4.1.2-16 Külterületi helyi közutak fejlesztése (NETTÓ)</t>
  </si>
  <si>
    <t xml:space="preserve"> - VP 6-7.2.1-7.4.1.2-16 Külterületi helyi közutak fejlesztése</t>
  </si>
  <si>
    <t xml:space="preserve"> -Szennyvíz, víz- alszámla pénzkészlete</t>
  </si>
  <si>
    <t xml:space="preserve"> - EFOP 1.5.2.-16 Tartalék</t>
  </si>
  <si>
    <t>Központi, irányító szervi támogatások folyósítása</t>
  </si>
  <si>
    <t>2018. évi kormányzati funkció</t>
  </si>
  <si>
    <t>2018. évi kormányzati funkció elnevezése</t>
  </si>
  <si>
    <t>Bevétel 2018. évi eredeti előirányzata</t>
  </si>
  <si>
    <t>Kiadás 2018. évi eredeti előirányzata</t>
  </si>
  <si>
    <t xml:space="preserve"> /adatok Ft-ban/</t>
  </si>
  <si>
    <t>2018. évi eredeti eir. Működési</t>
  </si>
  <si>
    <t xml:space="preserve">2018. évi eredeti eir. Felhalmozási </t>
  </si>
  <si>
    <t>Európai Uniós forrásból finanszírozott támogatással megvalósuló projektek bevételei, kiadásai, az azokhoz történő hozzájárulás (adatok Ft-ban) - 6. melléklet</t>
  </si>
  <si>
    <t xml:space="preserve"> - EFOP - 1.5.2. -16 Projekt</t>
  </si>
  <si>
    <t>082091</t>
  </si>
  <si>
    <t>Közművelődés-közösségi és társadalmi részvétel fejlesztés (EFOP)</t>
  </si>
  <si>
    <t>Önk. Funkcióra nem sorolható bevételei áht-on kívülről</t>
  </si>
  <si>
    <t>Összesen eredeti eir.:</t>
  </si>
  <si>
    <t>I. Módosítás összesen</t>
  </si>
  <si>
    <t>Működési eredeti eir:</t>
  </si>
  <si>
    <t>I. Módosítás működési</t>
  </si>
  <si>
    <t>Felhalmozási eredeti eir:</t>
  </si>
  <si>
    <t>I. Módosítás felhalmozási</t>
  </si>
  <si>
    <t>Összesen eredeti eir:</t>
  </si>
  <si>
    <t>Bevételek 2018. évi I. módosítás</t>
  </si>
  <si>
    <t>Kiadások 2018. évi I. módosítás</t>
  </si>
  <si>
    <t>2018. évi erdeti eir. Összesen</t>
  </si>
  <si>
    <t>2018. évi I. Módosíott eir. Összesen</t>
  </si>
  <si>
    <t xml:space="preserve">2018. évi I. Módosíott eir. Felhalmozási </t>
  </si>
  <si>
    <t>Zártkerti besorolású földrészletek mezőgazdasági hasznosítását segítő, infrastrukturális hátterét biztosító fejlesztések támogatása</t>
  </si>
  <si>
    <t>B6</t>
  </si>
  <si>
    <t>042120</t>
  </si>
  <si>
    <t>Mezőgazdasági támogatások</t>
  </si>
  <si>
    <t>072111</t>
  </si>
  <si>
    <t>Háziorvosi alapellátás</t>
  </si>
  <si>
    <t>072312</t>
  </si>
  <si>
    <t>Fogorvosi ügyeleti ellátás</t>
  </si>
  <si>
    <t>082092</t>
  </si>
  <si>
    <t>082093</t>
  </si>
  <si>
    <t>Közművelődés-hagyományos közösségi kulturális értékek gondozása</t>
  </si>
  <si>
    <t>Közművelődés-egész életre kiterjedő tanulás, amatőr művészetek</t>
  </si>
  <si>
    <t>Normatív jutalmak</t>
  </si>
  <si>
    <t>Foglalkoztatottak egyéb személyi juttatásai</t>
  </si>
  <si>
    <t>Munkavégzésre irányuló egyéb jogviszonyban nem saját foglalkoztatottnak fizetett juttatások</t>
  </si>
  <si>
    <t>Elvonások és befizetések</t>
  </si>
  <si>
    <t xml:space="preserve"> - 2017. évi beszámolóhoz kapcsolódó szoc. ágazati pótlék  visszautalása</t>
  </si>
  <si>
    <r>
      <t xml:space="preserve"> - K</t>
    </r>
    <r>
      <rPr>
        <sz val="12"/>
        <rFont val="Garamond"/>
        <family val="1"/>
      </rPr>
      <t>árenyhítési hozzájárulás (gyümölcsös)</t>
    </r>
  </si>
  <si>
    <t>Működési célú visszatérítendő támogatások, kölcsönök nyújtása államháztartáson kívülre</t>
  </si>
  <si>
    <t xml:space="preserve"> - Faluért Alapítvány támogatása (GINOP projekt)</t>
  </si>
  <si>
    <t>Meglévő részesedések növeléséhez kapcsolódó kiadások</t>
  </si>
  <si>
    <t>Felújítási célú előzetesen felszámított általános forgalmi adó</t>
  </si>
  <si>
    <t>K7</t>
  </si>
  <si>
    <r>
      <rPr>
        <b/>
        <sz val="11"/>
        <rFont val="Garamond"/>
        <family val="1"/>
      </rPr>
      <t>Székhely</t>
    </r>
    <r>
      <rPr>
        <sz val="11"/>
        <rFont val="Garamond"/>
        <family val="1"/>
      </rPr>
      <t xml:space="preserve"> Hivatal I. Módosított előirányzata</t>
    </r>
  </si>
  <si>
    <r>
      <rPr>
        <b/>
        <sz val="11"/>
        <rFont val="Garamond"/>
        <family val="1"/>
      </rPr>
      <t>Alsónemesapáti</t>
    </r>
    <r>
      <rPr>
        <sz val="11"/>
        <rFont val="Garamond"/>
        <family val="1"/>
      </rPr>
      <t xml:space="preserve"> Kirendeltség I. Módosított előirányzata</t>
    </r>
  </si>
  <si>
    <r>
      <rPr>
        <b/>
        <sz val="11"/>
        <rFont val="Garamond"/>
        <family val="1"/>
      </rPr>
      <t>Kisbucsai</t>
    </r>
    <r>
      <rPr>
        <sz val="11"/>
        <rFont val="Garamond"/>
        <family val="1"/>
      </rPr>
      <t xml:space="preserve"> Kirendeltség I. Módosított előirányzata</t>
    </r>
  </si>
  <si>
    <t>1. Működési célú támogatások államházt.bel.</t>
  </si>
  <si>
    <r>
      <t xml:space="preserve">4.1. Központi, irányító szervi támogatás </t>
    </r>
    <r>
      <rPr>
        <b/>
        <sz val="11"/>
        <rFont val="Garamond"/>
        <family val="1"/>
      </rPr>
      <t>(Kispáli Község Önkormányzatának hozzájárulása)</t>
    </r>
  </si>
  <si>
    <r>
      <t xml:space="preserve">4.2. Központi, irányító szervi támogatás </t>
    </r>
    <r>
      <rPr>
        <b/>
        <sz val="11"/>
        <rFont val="Garamond"/>
        <family val="1"/>
      </rPr>
      <t>(Nagypáli Község Önkormányzatának hozzájárulása)</t>
    </r>
  </si>
  <si>
    <r>
      <t xml:space="preserve">4.3. Központi, irányító szervi támogatás </t>
    </r>
    <r>
      <rPr>
        <b/>
        <sz val="11"/>
        <rFont val="Garamond"/>
        <family val="1"/>
      </rPr>
      <t>(Pethőhenye Község Önkormányzatának hozzájárulása)</t>
    </r>
  </si>
  <si>
    <r>
      <t xml:space="preserve">4.4. Központi, irányító szervi támogatás </t>
    </r>
    <r>
      <rPr>
        <b/>
        <sz val="11"/>
        <rFont val="Garamond"/>
        <family val="1"/>
      </rPr>
      <t>(Gősfa Község Önkormányzatának hozzájárulása)</t>
    </r>
  </si>
  <si>
    <r>
      <t xml:space="preserve">4.5. Központi, irányító szervi támogatás </t>
    </r>
    <r>
      <rPr>
        <b/>
        <sz val="11"/>
        <rFont val="Garamond"/>
        <family val="1"/>
      </rPr>
      <t>(Vasboldogasszony Község Önkormányzatának hozzájárulása)</t>
    </r>
  </si>
  <si>
    <r>
      <t xml:space="preserve">4.6. Központi, irányító szervi támogatás </t>
    </r>
    <r>
      <rPr>
        <b/>
        <sz val="11"/>
        <rFont val="Garamond"/>
        <family val="1"/>
      </rPr>
      <t>(Nagypáli Község Önkormányzatának hozzájárulása nyelvpótlékhoz)</t>
    </r>
  </si>
  <si>
    <r>
      <t>4.7.Központi, irányító szervi támogatás (</t>
    </r>
    <r>
      <rPr>
        <b/>
        <sz val="11"/>
        <rFont val="Garamond"/>
        <family val="1"/>
      </rPr>
      <t xml:space="preserve">Nemesapáti, Alsónemesapáti Községek Önkormányzatának hozzájárulása </t>
    </r>
    <r>
      <rPr>
        <sz val="11"/>
        <rFont val="Garamond"/>
        <family val="1"/>
      </rPr>
      <t>a Hivatal működéséhez)</t>
    </r>
  </si>
  <si>
    <r>
      <t>4.8.Központi, irányító szervi támogatás (</t>
    </r>
    <r>
      <rPr>
        <b/>
        <sz val="11"/>
        <rFont val="Garamond"/>
        <family val="1"/>
      </rPr>
      <t>Kisbucsa, Nemeshetés Községek Önkormányzatának hozzájárulása</t>
    </r>
    <r>
      <rPr>
        <sz val="11"/>
        <rFont val="Garamond"/>
        <family val="1"/>
      </rPr>
      <t xml:space="preserve"> a Hivatal működéséhez)</t>
    </r>
  </si>
  <si>
    <t>5. Előző évi maradvány igénybevétele</t>
  </si>
  <si>
    <t>5. Beruházások</t>
  </si>
  <si>
    <t>Előző évek pénzmaradványának igénybevétele utáni többlet / hiány</t>
  </si>
  <si>
    <t>I. Módosítás</t>
  </si>
  <si>
    <t>B7</t>
  </si>
  <si>
    <t>Felhalmozási célú átvett pénzeszközök</t>
  </si>
  <si>
    <t>K8</t>
  </si>
  <si>
    <t>Egyéb felhalmozási célú kiadások</t>
  </si>
  <si>
    <t xml:space="preserve"> - Nagypáli Fejlesztési Övezet Nonprofit Kft-től működési célú visszatérítendő pénzeszköz átadás visszavétele</t>
  </si>
  <si>
    <t>Felhalmozási célú visszatérítendő támogatások, kölcsönök visszatérülése államháztartáson kívülről</t>
  </si>
  <si>
    <t>Államháztartáson belüli megelőlegezések</t>
  </si>
  <si>
    <t xml:space="preserve"> - Nagypáli Fejlesztési Övezet Nonprofit Kft.  - 5 projekt megvalósítására átadott pénzeszköz - Gyümölcsfeldolgozó (TTT, ÉNY-i)</t>
  </si>
  <si>
    <r>
      <t>6 Jegyzői bérhez hozzájárulás (</t>
    </r>
    <r>
      <rPr>
        <b/>
        <sz val="11"/>
        <rFont val="Garamond"/>
        <family val="1"/>
      </rPr>
      <t>Alsónemesapáti</t>
    </r>
    <r>
      <rPr>
        <sz val="11"/>
        <rFont val="Garamond"/>
        <family val="1"/>
      </rPr>
      <t xml:space="preserve"> Kirendeltség részéről)</t>
    </r>
  </si>
  <si>
    <r>
      <t>6 Jegyzői bérhez hozzájárulás (</t>
    </r>
    <r>
      <rPr>
        <b/>
        <sz val="11"/>
        <rFont val="Garamond"/>
        <family val="1"/>
      </rPr>
      <t>Kisbucsai</t>
    </r>
    <r>
      <rPr>
        <sz val="11"/>
        <rFont val="Garamond"/>
        <family val="1"/>
      </rPr>
      <t xml:space="preserve"> Kirendeltség részéről)</t>
    </r>
  </si>
  <si>
    <t>2018. ÉVI TELJESÍTÉS ÖSSZESEN</t>
  </si>
  <si>
    <t>2018. ÉVI TELJESÍTÉS MŰKÖDÉSI CÉLRA</t>
  </si>
  <si>
    <t>2018. ÉVI TELJESÍTÉS FELHALMOZÁSI CÉLRA</t>
  </si>
  <si>
    <r>
      <t xml:space="preserve">Nagypáli Község Önkormányzatának </t>
    </r>
    <r>
      <rPr>
        <b/>
        <u val="single"/>
        <sz val="12"/>
        <rFont val="Garamond"/>
        <family val="1"/>
      </rPr>
      <t>2018. évi teljesített</t>
    </r>
    <r>
      <rPr>
        <b/>
        <sz val="12"/>
        <rFont val="Garamond"/>
        <family val="1"/>
      </rPr>
      <t xml:space="preserve"> bevételi működési és felhalmozási cél szerinti bontásban (adatok Ft-ban)   1. melléklet</t>
    </r>
  </si>
  <si>
    <t xml:space="preserve"> - Kulturális tapasztalatcsere Alsóvereckével</t>
  </si>
  <si>
    <t xml:space="preserve"> - Testvértelepülési együttműködés megvalósítása Alsóvereckén</t>
  </si>
  <si>
    <t xml:space="preserve"> - Európai Mobilitási Hét és Autómentes Nap támogatása</t>
  </si>
  <si>
    <t xml:space="preserve"> - Gősfa, Kispáli, Nagypáli, Pethőhenye, Vasboldogasszony hozzájárulása a Hivatal finanszírozáshoz</t>
  </si>
  <si>
    <t>Készletértékesítés ellenértéke</t>
  </si>
  <si>
    <t>2018. évi TELJESÍTÉS MINDÖSSZESEN</t>
  </si>
  <si>
    <t xml:space="preserve">2018. évi TELJESÍTÉS működési </t>
  </si>
  <si>
    <t>2018. évi TELJESÍTÉS</t>
  </si>
  <si>
    <t xml:space="preserve">                                                                                 ( Adatok Ft- ban ) </t>
  </si>
  <si>
    <r>
      <t xml:space="preserve">Nagypáli Község Önkormányzatánakt </t>
    </r>
    <r>
      <rPr>
        <b/>
        <u val="single"/>
        <sz val="12"/>
        <rFont val="Garamond"/>
        <family val="1"/>
      </rPr>
      <t>2018. évi  teljesített</t>
    </r>
    <r>
      <rPr>
        <b/>
        <sz val="12"/>
        <rFont val="Garamond"/>
        <family val="1"/>
      </rPr>
      <t xml:space="preserve"> költségvetési kiadásai működési és felhalmozási cél szerinti bontásban és létszám előirányzata  (adatok Ft-ban) -2. melléklet</t>
    </r>
  </si>
  <si>
    <t xml:space="preserve"> - Bursa Hungarica Ösztöndíj</t>
  </si>
  <si>
    <t xml:space="preserve"> - Nagypáli 073. hrsz-ú, 7283 m2 területű, kivett, saját használatú út ingatlannyilvántartási megjelölésű, külterületi út ingatlan vétele</t>
  </si>
  <si>
    <t xml:space="preserve"> -Egyéb civil szervezetek támogatása (Fogorvosi ügyelet, Országos Mentőszolgálat))</t>
  </si>
  <si>
    <t xml:space="preserve"> - Zalavíz Zrt. (Szennyvíz számla nettó részének visszautalása Zalavíz részére)</t>
  </si>
  <si>
    <t xml:space="preserve">2018. évi I. Módosított eir. Működési </t>
  </si>
  <si>
    <t>2018. évi I. Módosított előirányzat mindösszesen</t>
  </si>
  <si>
    <t>2018. évi teljesítés mindösszesen</t>
  </si>
  <si>
    <r>
      <rPr>
        <b/>
        <sz val="11"/>
        <rFont val="Garamond"/>
        <family val="1"/>
      </rPr>
      <t>Székhely</t>
    </r>
    <r>
      <rPr>
        <sz val="11"/>
        <rFont val="Garamond"/>
        <family val="1"/>
      </rPr>
      <t xml:space="preserve"> Hivatal 2018. évi teljesítés</t>
    </r>
  </si>
  <si>
    <r>
      <rPr>
        <b/>
        <sz val="11"/>
        <rFont val="Garamond"/>
        <family val="1"/>
      </rPr>
      <t>Alsónemesapáti</t>
    </r>
    <r>
      <rPr>
        <sz val="11"/>
        <rFont val="Garamond"/>
        <family val="1"/>
      </rPr>
      <t xml:space="preserve"> Kirendeltség 2018. évi teljesítés</t>
    </r>
  </si>
  <si>
    <r>
      <rPr>
        <b/>
        <sz val="11"/>
        <rFont val="Garamond"/>
        <family val="1"/>
      </rPr>
      <t>Kisbucsai</t>
    </r>
    <r>
      <rPr>
        <sz val="11"/>
        <rFont val="Garamond"/>
        <family val="1"/>
      </rPr>
      <t xml:space="preserve"> Kirendeltség 2018. évi teljesítés</t>
    </r>
  </si>
  <si>
    <t>2.. Működési bevételek</t>
  </si>
  <si>
    <t>3. Közhatalmi bevételek</t>
  </si>
  <si>
    <t>4 Finanszírozási bevételek</t>
  </si>
  <si>
    <r>
      <t xml:space="preserve">4.1. Központi, irányító szervi támogatás </t>
    </r>
    <r>
      <rPr>
        <b/>
        <sz val="11"/>
        <rFont val="Garamond"/>
        <family val="1"/>
      </rPr>
      <t>ÁLLAMI NORMATÍVA</t>
    </r>
  </si>
  <si>
    <r>
      <t xml:space="preserve">Helyi önkormányzat </t>
    </r>
    <r>
      <rPr>
        <b/>
        <u val="single"/>
        <sz val="12"/>
        <color indexed="8"/>
        <rFont val="Garamond"/>
        <family val="1"/>
      </rPr>
      <t xml:space="preserve">2018. évi TELESÍTETT </t>
    </r>
    <r>
      <rPr>
        <b/>
        <sz val="12"/>
        <color indexed="8"/>
        <rFont val="Garamond"/>
        <family val="1"/>
      </rPr>
      <t>bevételei és kiadásai kormányzati funkciók szerinti bontásban (adatok Ft-ban)- 4. melléklet</t>
    </r>
  </si>
  <si>
    <t>Bevételek 2018. évi TELJESÍTÉS</t>
  </si>
  <si>
    <t>Kiadások 2018. évi TELJESÍTÉS</t>
  </si>
  <si>
    <t>042130</t>
  </si>
  <si>
    <t>Növénytermesztés, állattenyésztés és kapcsolódó szolgáltatások</t>
  </si>
  <si>
    <t>052010</t>
  </si>
  <si>
    <t>Szennyvízgazdálkodás igazgatása</t>
  </si>
  <si>
    <t>063010</t>
  </si>
  <si>
    <t>Vízügy igazgatása</t>
  </si>
  <si>
    <t>082042</t>
  </si>
  <si>
    <t>Könyvtári állomány gyarapítása, nyilvántartása</t>
  </si>
  <si>
    <t>082044</t>
  </si>
  <si>
    <t>Könyvtári szolgáltatások</t>
  </si>
  <si>
    <t>086020</t>
  </si>
  <si>
    <t>Helyi, térségi, közösségi tér biztosítása, működtetése</t>
  </si>
  <si>
    <t>056010</t>
  </si>
  <si>
    <t>Komplex környezetvédelmi programok támogatása</t>
  </si>
  <si>
    <t>086010</t>
  </si>
  <si>
    <t>Határon túli magyarok egyéb támogatásai</t>
  </si>
  <si>
    <t>2018. évi TELJESÍTÉS felhalmozási</t>
  </si>
  <si>
    <t>2018. ÉVI TELJESÍTÉS BEVÉTELEK TEKINTETÉBEN</t>
  </si>
  <si>
    <r>
      <t xml:space="preserve">2018. évi önkormányzati hozzájárulások EU-s projektekhez, és több éves kihatással járó döntései - </t>
    </r>
    <r>
      <rPr>
        <b/>
        <u val="single"/>
        <sz val="12"/>
        <color indexed="8"/>
        <rFont val="Garamond"/>
        <family val="1"/>
      </rPr>
      <t>TELJESÍTÉS</t>
    </r>
  </si>
  <si>
    <t>2018. ÉVI TELJESÍTÉS KIADÁSOK TEKINTETÉBEN</t>
  </si>
  <si>
    <t xml:space="preserve"> - Európai Moblitási Hét 2016. évi Autómentes Nap </t>
  </si>
  <si>
    <t>2018. évi várható bevétel - I. módosítás (Ft)</t>
  </si>
  <si>
    <t>2018. évi várható bevétel (Ft)</t>
  </si>
  <si>
    <t>2018. évi várható kiadás (Ft)</t>
  </si>
  <si>
    <t>2018. évi várható kiadás I. módosítás  (Ft)</t>
  </si>
  <si>
    <t>Eredeti eir.:</t>
  </si>
  <si>
    <t>2019. terv</t>
  </si>
  <si>
    <t>Működéi bevételek</t>
  </si>
  <si>
    <t>Egyéb működési célú kiadások (felhalmozási tartalék)</t>
  </si>
  <si>
    <t>2020. terv</t>
  </si>
  <si>
    <t>2021. terv</t>
  </si>
  <si>
    <t>2018. évi teljesítés</t>
  </si>
  <si>
    <r>
      <t xml:space="preserve">                             Költségvetési mérleg közgazdasági tagolásban </t>
    </r>
    <r>
      <rPr>
        <b/>
        <u val="single"/>
        <sz val="12"/>
        <rFont val="Garamond"/>
        <family val="1"/>
      </rPr>
      <t xml:space="preserve">2018. évi TELJESÍTÉSE, a követő 3 év keretszámaival egységes szerkezetben </t>
    </r>
    <r>
      <rPr>
        <b/>
        <sz val="12"/>
        <rFont val="Garamond"/>
        <family val="1"/>
      </rPr>
      <t>(adatok Ft-ban) - 7. melléklet</t>
    </r>
  </si>
  <si>
    <t xml:space="preserve">Felhalmozási célú támogatások államháztartáson belülről                                                               </t>
  </si>
  <si>
    <t xml:space="preserve">Felhalmozási célú átvett pénzeszközök                     </t>
  </si>
  <si>
    <t xml:space="preserve">Finanszírozási bevételek                        </t>
  </si>
  <si>
    <t>B1-B7</t>
  </si>
  <si>
    <t>Összeg</t>
  </si>
  <si>
    <t>01</t>
  </si>
  <si>
    <t>01        Alaptevékenység költségvetési bevételei</t>
  </si>
  <si>
    <t>02</t>
  </si>
  <si>
    <t>02        Alaptevékenység költségvetési kiadásai</t>
  </si>
  <si>
    <t>03</t>
  </si>
  <si>
    <t>I          Alaptevékenység költségvetési egyenlege (=01-02)</t>
  </si>
  <si>
    <t>04</t>
  </si>
  <si>
    <t>03        Alaptevékenység finanszírozási bevételei</t>
  </si>
  <si>
    <t>05</t>
  </si>
  <si>
    <t>04        Alaptevékenység finanszírozási kiadásai</t>
  </si>
  <si>
    <t>06</t>
  </si>
  <si>
    <t>II         Alaptevékenység finanszírozási egyenlege (=03-04)</t>
  </si>
  <si>
    <t>07</t>
  </si>
  <si>
    <t>A)        Alaptevékenység maradványa (=±I±II)</t>
  </si>
  <si>
    <t>15</t>
  </si>
  <si>
    <t>C)        Összes maradvány (=A+B)</t>
  </si>
  <si>
    <t>16</t>
  </si>
  <si>
    <t>D)        Alaptevékenység kötelezettségvállalással terhelt maradványa</t>
  </si>
  <si>
    <t>17</t>
  </si>
  <si>
    <t>E)        Alaptevékenység szabad maradványa (=A-D)</t>
  </si>
  <si>
    <t>Maradványkimutatás 2018. évre - 8. melléklet</t>
  </si>
  <si>
    <t>Az önkormányzat általános működéséhez ágazati feladatainak ellátásához kapcsolódó támogatásának elszámolása - 9. melléklet</t>
  </si>
  <si>
    <t>11/A - A helyi önkormányzatok kiegészítő támogatásainak és egyéb kötött felhasználású támogatásainak elszámolása</t>
  </si>
  <si>
    <t>#</t>
  </si>
  <si>
    <t>A központi költségvetésből támogatásként rendelkezésre bocsátott összeg</t>
  </si>
  <si>
    <t>Az önkormányzat által az adott célra ténylegesen felhasznált összeg</t>
  </si>
  <si>
    <t>Az önkormányzat által fel nem használt, de a következő évben jogszerűen felhasználható összeg</t>
  </si>
  <si>
    <t>51</t>
  </si>
  <si>
    <t>88</t>
  </si>
  <si>
    <t>89</t>
  </si>
  <si>
    <t>11/C - Az önkormányzatok általános, köznevelési és szociális feladataihoz kapcsolódó támogatások elszámolása</t>
  </si>
  <si>
    <t>Költségvetési törvény alapján feladatátvétellel/feladatátadással korrigált támogatás</t>
  </si>
  <si>
    <t>Tényleges támogatás</t>
  </si>
  <si>
    <t>A 05. űrlap alapján a támogatási jogcímhez kapcsolódó kormányzati funkció szerinti kiadások összege</t>
  </si>
  <si>
    <t>Az önkormányzat által az adott célra december 31-ig ténylegesen felhasznált összeg</t>
  </si>
  <si>
    <t>I.1. A települési  önkormányzatok működésének támogatása (09 01 01 01 00)</t>
  </si>
  <si>
    <t>12</t>
  </si>
  <si>
    <t>11/I - Az önkormányzat, intézményei, továbbá az önkormányzathoz felösszesített társulások és azok intézményei által teljesített kiadások, bevételek  kormányzati funkciónként</t>
  </si>
  <si>
    <t>011130 Önkormányzatok és önkormányzati hivatalok jogalkotó és általános igazgatási tevékenysége</t>
  </si>
  <si>
    <t>011220 Adó-, vám- és jövedéki igazgatás</t>
  </si>
  <si>
    <t>14</t>
  </si>
  <si>
    <t>013320 Köztemető-fenntartás és -működtetés</t>
  </si>
  <si>
    <t>013350 Az önkormányzati vagyonnal való gazdálkodással kapcsolatos feladatok</t>
  </si>
  <si>
    <t>27</t>
  </si>
  <si>
    <t>32</t>
  </si>
  <si>
    <t>018010 Önkormányzatok elszámolásai a központi költségvetéssel</t>
  </si>
  <si>
    <t>82</t>
  </si>
  <si>
    <t>041233 Hosszabb időtartamú közfoglalkoztatás</t>
  </si>
  <si>
    <t>114</t>
  </si>
  <si>
    <t>045150 Egyéb szárazföldi személyszállítás</t>
  </si>
  <si>
    <t>115</t>
  </si>
  <si>
    <t>045160 Közutak, hidak, alagutak üzemeltetése, fenntartása</t>
  </si>
  <si>
    <t>147</t>
  </si>
  <si>
    <t>051030 Nem veszélyes (települési) hulladék vegyes (ömlesztett) begyűjtése, szállítása, átrakása</t>
  </si>
  <si>
    <t>153</t>
  </si>
  <si>
    <t>052010 Szennyvízgazdálkodás igazgatása</t>
  </si>
  <si>
    <t>162</t>
  </si>
  <si>
    <t>056010 Komplex környezetvédelmi programok támogatása</t>
  </si>
  <si>
    <t>173</t>
  </si>
  <si>
    <t>064010 Közvilágítás</t>
  </si>
  <si>
    <t>175</t>
  </si>
  <si>
    <t>066010 Zöldterület-kezelés</t>
  </si>
  <si>
    <t>176</t>
  </si>
  <si>
    <t>066020 Város-, községgazdálkodási egyéb szolgáltatások</t>
  </si>
  <si>
    <t>184</t>
  </si>
  <si>
    <t>072112 Háziorvosi ügyeleti ellátás</t>
  </si>
  <si>
    <t>193</t>
  </si>
  <si>
    <t>072312 Fogorvosi ügyeleti ellátás</t>
  </si>
  <si>
    <t>244</t>
  </si>
  <si>
    <t>081030 Sportlétesítmények, edzőtáborok működtetése és fejlesztése</t>
  </si>
  <si>
    <t>256</t>
  </si>
  <si>
    <t>082042 Könyvtári állomány gyarapítása, nyilvántartása</t>
  </si>
  <si>
    <t>258</t>
  </si>
  <si>
    <t>082044 Könyvtári szolgáltatások</t>
  </si>
  <si>
    <t>267</t>
  </si>
  <si>
    <t>082091 Közművelődés - közösségi és társadalmi részvétel fejlesztése</t>
  </si>
  <si>
    <t>268</t>
  </si>
  <si>
    <t>082092 Közművelődés - hagyományos közösségi kulturális értékek gondozása</t>
  </si>
  <si>
    <t>270</t>
  </si>
  <si>
    <t>082094 Közművelődés - kulturális alapú gazdaságfejlesztés</t>
  </si>
  <si>
    <t>279</t>
  </si>
  <si>
    <t>084031 Civil szervezetek működési támogatása</t>
  </si>
  <si>
    <t>107055 Falugondnoki, tanyagondnoki szolgáltatás</t>
  </si>
  <si>
    <t>107060 Egyéb szociális pénzbeli és természetbeni ellátások, támogatások</t>
  </si>
  <si>
    <t>900020 Önkormányzatok funkcióra nem sorolható bevételei államháztartáson kívülről</t>
  </si>
  <si>
    <t>A 34. sor kivételével számított összesen (1+…+33+35+ …+432)</t>
  </si>
  <si>
    <t>11/J - A 11/A és 11/B űrlapok egyes sorainak elszámolása</t>
  </si>
  <si>
    <t>11/A és 11/B űrlapok 3. oszlopa szerinti értéke</t>
  </si>
  <si>
    <t>011130, 013360 és 013370 kormányzati funkción elszámolt kiadások</t>
  </si>
  <si>
    <t>082091, 082092, 082093 és 082094 kormányzati funkción elszámolt kiadások</t>
  </si>
  <si>
    <t>082042, 082043 és 082044 kormányzati funkción elszámolt kiadások</t>
  </si>
  <si>
    <t>11/A és 11/B űrlapok 4. oszlopában az adott sorra másolandó érték (=4+…+10)</t>
  </si>
  <si>
    <t>Az egyes oszlopok szerinti kormányzati funkciókon elszámolt kiadások összesen</t>
  </si>
  <si>
    <t>011130, 013360 és 013370 kormányzati funkción elszámolt kiadásokból támogatással szemben el nem számolt érték</t>
  </si>
  <si>
    <t>08</t>
  </si>
  <si>
    <t>10</t>
  </si>
  <si>
    <t>082091, 082092, 082093 és 082094 kormányzati funkciókon elszámolt kiadásokból támogatással szemben el nem számolt érték</t>
  </si>
  <si>
    <t>21</t>
  </si>
  <si>
    <t>09</t>
  </si>
  <si>
    <t>11</t>
  </si>
  <si>
    <t>Az önkormányzat által a III.2. pont szerinti támogatásra ténylegesen elszámolt kiadás</t>
  </si>
  <si>
    <t>Megnevezés (Mérleg tételek)</t>
  </si>
  <si>
    <t xml:space="preserve"> Állományváltozás (növekmény) pénzforgalmi tranzakciók miatt</t>
  </si>
  <si>
    <t>C/II/1 Forintpénztár</t>
  </si>
  <si>
    <t>C/II Pénztárak, csekkek, betétkönyvek (=C/II/1+C/II/2+C/II/3)</t>
  </si>
  <si>
    <t>C/III/1 Kincstáron kívüli forintszámlák</t>
  </si>
  <si>
    <t>C/III Forintszámlák (=C/III/1+C/III/2)</t>
  </si>
  <si>
    <t>C) PÉNZESZKÖZÖK (=C/I+…+C/IV)</t>
  </si>
  <si>
    <r>
      <rPr>
        <b/>
        <u val="single"/>
        <sz val="12"/>
        <rFont val="Garamond"/>
        <family val="1"/>
      </rPr>
      <t>Pénzeszközök állományának változása 2018. évben</t>
    </r>
    <r>
      <rPr>
        <b/>
        <sz val="12"/>
        <rFont val="Garamond"/>
        <family val="1"/>
      </rPr>
      <t xml:space="preserve"> - 10. melléklet - adatok Ft-ban</t>
    </r>
  </si>
  <si>
    <t>C/III/2 Kincstárban vezetett forintszámlák</t>
  </si>
  <si>
    <t>Önkormányzati részesedések alakulása 2016. évben</t>
  </si>
  <si>
    <t>Társaság neve</t>
  </si>
  <si>
    <t>Alapítás kelte</t>
  </si>
  <si>
    <t>Cégjegyzék szám</t>
  </si>
  <si>
    <t>Tulajdon %-a</t>
  </si>
  <si>
    <t>Tulajdon összege (e Ft)</t>
  </si>
  <si>
    <t>Nagypáli Fejlesztési Övezet Nonprofit Kft.</t>
  </si>
  <si>
    <t>20-09-071431</t>
  </si>
  <si>
    <t>Pályázati Menedzsment Iroda Nonprofit Kft. *</t>
  </si>
  <si>
    <t>20-09-073311</t>
  </si>
  <si>
    <t>*  20 %-os tulajdonrész Nagypáli Polgárőr Egyesület tulajdonát képezi.</t>
  </si>
  <si>
    <t>Önkormányzati részvények alakulása 2015. évben</t>
  </si>
  <si>
    <t>Részvények darabszáma (db)</t>
  </si>
  <si>
    <t>Észak- Nyugat Zalai Víz-és Csatornamű Zrt.</t>
  </si>
  <si>
    <t xml:space="preserve"> Az Önkormányzat gazdasági társaságokban lévő érdekeltségei 2018. évben - 11. melléklet                                                                        /adatok Ft-ban/</t>
  </si>
  <si>
    <t>Magyar Régiómenedzsment Közhasznú Nonprofit Kft.</t>
  </si>
  <si>
    <t>Önkormányzati részesedések alakulása 2018. évben</t>
  </si>
  <si>
    <t>20-09-068177</t>
  </si>
  <si>
    <r>
      <t xml:space="preserve">Közvetett támogatásokat tartalmazó kimutatás </t>
    </r>
    <r>
      <rPr>
        <b/>
        <u val="single"/>
        <sz val="11"/>
        <color indexed="8"/>
        <rFont val="Garamond"/>
        <family val="1"/>
      </rPr>
      <t>2016. évi teljesíté</t>
    </r>
    <r>
      <rPr>
        <b/>
        <sz val="11"/>
        <color indexed="8"/>
        <rFont val="Garamond"/>
        <family val="1"/>
      </rPr>
      <t>s  /adatok e Ft-ban/</t>
    </r>
  </si>
  <si>
    <t>Elengedés, kedvezmény jogalapja</t>
  </si>
  <si>
    <t>Közvetett támogatás összege (e Ft)</t>
  </si>
  <si>
    <t>Ellátottak térítési díjának, kártérítésének méltányossági alapon történő elengedése</t>
  </si>
  <si>
    <t>Lakosság részére lakásépítéshez, lakásfelújításhoz nyújtott kölcsönök elengedésének összege</t>
  </si>
  <si>
    <t>Helyi adónál biztosított kedvezmény, mentesség</t>
  </si>
  <si>
    <t>6/2013.(V.9.) önkormányzati rendelet 3. §</t>
  </si>
  <si>
    <t>Gépjárműadónál biztosított kedvezmény, mentesség</t>
  </si>
  <si>
    <t>Gépjárműadóról szóló 1991. évi LXXXII. törvény 5. §</t>
  </si>
  <si>
    <t>Helységek, eszközök hasznosításából származó bevételből nyújtott kedvezmény, mentesség</t>
  </si>
  <si>
    <t>Egyéb nyújtott kedvezmény vagy kölcsön elengedése</t>
  </si>
  <si>
    <t>-</t>
  </si>
  <si>
    <t>Előző időszak</t>
  </si>
  <si>
    <t>Tárgyi időszak</t>
  </si>
  <si>
    <t>A/I/2 Szellemi termékek</t>
  </si>
  <si>
    <t>A/I Immateriális javak (=A/I/1+A/I/2+A/I/3)</t>
  </si>
  <si>
    <t>A/II/1 Ingatlanok és a kapcsolódó vagyoni értékű jogok</t>
  </si>
  <si>
    <t>A/II/2 Gépek, berendezések, felszerelések, járművek</t>
  </si>
  <si>
    <t>A/II/4 Beruházások, felújítások</t>
  </si>
  <si>
    <t>A/II Tárgyi eszközök  (=A/II/1+...+A/II/5)</t>
  </si>
  <si>
    <t>A/III/1 Tartós részesedések (=A/III/1a+…+A/III/1e)</t>
  </si>
  <si>
    <t>13</t>
  </si>
  <si>
    <t>A/III/1b - ebből: tartós részesedések nem pénzügyi vállalkozásban</t>
  </si>
  <si>
    <t>A/III Befektetett pénzügyi eszközök (=A/III/1+A/III/2+A/III/3)</t>
  </si>
  <si>
    <t>28</t>
  </si>
  <si>
    <t>A) NEMZETI VAGYONBA TARTOZÓ BEFEKTETETT ESZKÖZÖK (=A/I+A/II+A/III+A/IV)</t>
  </si>
  <si>
    <t>47</t>
  </si>
  <si>
    <t>50</t>
  </si>
  <si>
    <t>53</t>
  </si>
  <si>
    <t>57</t>
  </si>
  <si>
    <t>62</t>
  </si>
  <si>
    <t>D/I/3 Költségvetési évben esedékes követelések közhatalmi bevételre (=D/I/3a+…+D/I/3f)</t>
  </si>
  <si>
    <t>66</t>
  </si>
  <si>
    <t>D/I/3d - ebből: költségvetési évben esedékes követelések vagyoni típusú adókra</t>
  </si>
  <si>
    <t>69</t>
  </si>
  <si>
    <t>D/I/4 Költségvetési évben esedékes követelések működési bevételre (=D/I/4a+…+D/I/4i)</t>
  </si>
  <si>
    <t>70</t>
  </si>
  <si>
    <t>D/I/4a - ebből: költségvetési évben esedékes követelések készletértékesítés ellenértékére, szolgáltatások ellenértékére, közvetített szolgáltatások ellenértékére</t>
  </si>
  <si>
    <t>73</t>
  </si>
  <si>
    <t>D/I/4d - ebből: költségvetési évben esedékes követelések kiszámlázott általános forgalmi adóra</t>
  </si>
  <si>
    <t>85</t>
  </si>
  <si>
    <t>D/I/6 Költségvetési évben esedékes követelések működési célú átvett pénzeszközre (&gt;=D/I/6a+D/I/6b+D/I/6c)</t>
  </si>
  <si>
    <t>D/I/6c - ebből: költségvetési évben esedékes követelések működési célú visszatérítendő támogatások, kölcsönök visszatérülésére államháztartáson kívülről</t>
  </si>
  <si>
    <t>D/I/7 Költségvetési évben esedékes követelések felhalmozási célú átvett pénzeszközre (&gt;=D/I/7a+D/I/7b+D/I/7c)</t>
  </si>
  <si>
    <t>92</t>
  </si>
  <si>
    <t>D/I/7c - ebből: költségvetési évben esedékes követelések felhalmozási célú visszatérítendő támogatások, kölcsönök visszatérülésére államháztartáson kívülről</t>
  </si>
  <si>
    <t>101</t>
  </si>
  <si>
    <t>D/I Költségvetési évben esedékes követelések (=D/I/1+…+D/I/8)</t>
  </si>
  <si>
    <t>113</t>
  </si>
  <si>
    <t>D/II/4 Költségvetési évet követően esedékes követelések működési bevételre (=D/II/4a+…+D/II/4i)</t>
  </si>
  <si>
    <t>118</t>
  </si>
  <si>
    <t>D/II/4e - ebből: költségvetési évet követően esedékes követelések általános forgalmi adó visszatérítésére</t>
  </si>
  <si>
    <t>142</t>
  </si>
  <si>
    <t>D/II Költségvetési évet követően esedékes követelések (=D/II/1+…+D/II/8)</t>
  </si>
  <si>
    <t>152</t>
  </si>
  <si>
    <t>D/III/4 Forgótőke elszámolása</t>
  </si>
  <si>
    <t>158</t>
  </si>
  <si>
    <t>D/III Követelés jellegű sajátos elszámolások (=D/III/1+…+D/III/9)</t>
  </si>
  <si>
    <t>159</t>
  </si>
  <si>
    <t>D) KÖVETELÉSEK  (=D/I+D/II+D/III)</t>
  </si>
  <si>
    <t>168</t>
  </si>
  <si>
    <t>E/III/1 December havi illetmények, munkabérek elszámolása</t>
  </si>
  <si>
    <t>170</t>
  </si>
  <si>
    <t>E/III Egyéb sajátos eszközoldali elszámolások (=E/III/1+E/III/2)</t>
  </si>
  <si>
    <t>171</t>
  </si>
  <si>
    <t>E) EGYÉB SAJÁTOS ELSZÁMOLÁSOK (=E/I+E/II+E/III)</t>
  </si>
  <si>
    <t>ESZKÖZÖK ÖSSZESEN (=A+B+C+D+E+F)</t>
  </si>
  <si>
    <t>177</t>
  </si>
  <si>
    <t>G/I  Nemzeti vagyon induláskori értéke</t>
  </si>
  <si>
    <t>178</t>
  </si>
  <si>
    <t>G/II Nemzeti vagyon változásai</t>
  </si>
  <si>
    <t>G/IV Felhalmozott eredmény</t>
  </si>
  <si>
    <t>G/VI Mérleg szerinti eredmény</t>
  </si>
  <si>
    <t>G/ SAJÁT TŐKE  (= G/I+…+G/VI)</t>
  </si>
  <si>
    <t>H/I/3 Költségvetési évben esedékes kötelezettségek dologi kiadásokra</t>
  </si>
  <si>
    <t>H/I Költségvetési évben esedékes kötelezettségek (=H/I/1+…+H/I/9)</t>
  </si>
  <si>
    <t>H/II/9 Költségvetési évet követően esedékes kötelezettségek finanszírozási kiadásokra (&gt;=H/II/9a+…+H/II/9j)</t>
  </si>
  <si>
    <t>H/II/9e - ebből: költségvetési évet követően esedékes kötelezettségek államháztartáson belüli megelőlegezések visszafizetésére</t>
  </si>
  <si>
    <t>H/II Költségvetési évet követően esedékes kötelezettségek (=H/II/1+…+H/II/9)</t>
  </si>
  <si>
    <t>H/III/3 Más szervezetet megillető bevételek elszámolása</t>
  </si>
  <si>
    <t>H/III Kötelezettség jellegű sajátos elszámolások (=H/III/1+…+H/III/10)</t>
  </si>
  <si>
    <t>H) KÖTELEZETTSÉGEK (=H/I+H/II+H/III)</t>
  </si>
  <si>
    <t>J/2 Költségek, ráfordítások passzív időbeli elhatárolása</t>
  </si>
  <si>
    <t>J) PASSZÍV IDŐBELI ELHATÁROLÁSOK (=J/1+J/2+J/3)</t>
  </si>
  <si>
    <t>254</t>
  </si>
  <si>
    <t>FORRÁSOK ÖSSZESEN (=G+H+I+J)</t>
  </si>
  <si>
    <t xml:space="preserve">A/III/1e - ebből: egyéb tartós részesedések </t>
  </si>
  <si>
    <t>Nagypáli Község Önkormányzatának vagyonkimutatása 2018. december 31.-i fordulónappal - 13/a. melléklet</t>
  </si>
  <si>
    <t>29.</t>
  </si>
  <si>
    <t>B/I/1 Vásárolt készletek</t>
  </si>
  <si>
    <t>B/I Készletek =B/I/1+….+B/I/5)</t>
  </si>
  <si>
    <t>D/I/3e - ebből: költségvetési évben esedékes követelések termékek és szolgáltatások adóira</t>
  </si>
  <si>
    <t>D/I/3f - ebből: költségvetési évben esedékes követelések közhatalmi bevételekre</t>
  </si>
  <si>
    <t>D/III/1 Adott előlegek (=G/III/1a+…+D/III/1f)</t>
  </si>
  <si>
    <t>D/III/1b- ebből: beruházásokra, felújításokra adott előlegek</t>
  </si>
  <si>
    <t>D/III/1e- ebből: foglalkoztatottaknak adott előlegek</t>
  </si>
  <si>
    <t>D/III/3-Más által beszedett bevételek elszámolása</t>
  </si>
  <si>
    <t>E/I/2 Más előzetesen felszámított levonható általános forgalmi adó</t>
  </si>
  <si>
    <t>E/I Előzetesen felszámított általános forgalmi adó elszámolása (=E7I61+…+E/I/4)</t>
  </si>
  <si>
    <t>E/II/2 Más fizetendő általános forgalmi adó</t>
  </si>
  <si>
    <t>E/II Fizetendő általános forgalmi adó elszámolása (=E/II/1+…+E/II/2)</t>
  </si>
  <si>
    <t>E/III/2 Utalványok, bérletek ás más, hasonló, készpénz-helyettesítő eszköznek nem minősülő eszközök elszámolásai</t>
  </si>
  <si>
    <t>3.000</t>
  </si>
  <si>
    <t>2.400</t>
  </si>
  <si>
    <t>B) NEMZETI VAGYONBA TARTOZÓ FORGÓESZKÖZÖK (=B/I+B/II)</t>
  </si>
  <si>
    <t>G/III Egyéb eszközök induláskori értéke és változásai</t>
  </si>
  <si>
    <t>H/III/1 Kapott előlegek</t>
  </si>
  <si>
    <t>H/III/8 Letétre, megőrzésre, fedezetkezelésre átvett pénzeszközök, biztosítékok</t>
  </si>
  <si>
    <t>143</t>
  </si>
  <si>
    <t>D/III/1 Adott előlegek (=D/III/1a+…+D/III/1f)</t>
  </si>
  <si>
    <t>148</t>
  </si>
  <si>
    <t>D/III/1e - ebből: foglalkoztatottaknak adott előlegek</t>
  </si>
  <si>
    <t xml:space="preserve"> Nagypáli Közös Önkormányzati Hivatal vagyonkimutatása 2018. december 31.-i fordulónappal - 13/b. melléklet</t>
  </si>
  <si>
    <t>D/III/1f- ebből: túlfizetések, téves és visszajáró kifizetések</t>
  </si>
  <si>
    <t xml:space="preserve">G/III Egyéb eszközök induláskori értéke és változásai </t>
  </si>
  <si>
    <t>Eltérés</t>
  </si>
  <si>
    <t>I.5. A 2017. évről áthúzódó bérkompenzáció támogatása</t>
  </si>
  <si>
    <t>I.6. Polgármesteri illetmény támogatása</t>
  </si>
  <si>
    <t>III.1. Szociális ágazati összevont pótlék</t>
  </si>
  <si>
    <t>III.2. A települési önkormányzatok szociális feladatainak egyéb támogatása</t>
  </si>
  <si>
    <t>IV.1.d. Települési önkormányzatok nyilvános könyvtári és közművelődési feladatainak támogatása</t>
  </si>
  <si>
    <t>IV.1. Könyvtári, közművelődési és múzeumi feladatok támogatása (=5+…+13)</t>
  </si>
  <si>
    <t>I.9. A települési önkormányzatok szociális célú tüzelőanyag vásárlásához kapcsolódó támogatása</t>
  </si>
  <si>
    <t>I. Helyi önkormányzatok működési célú költségvetési támogatási összesen (20+…+35)</t>
  </si>
  <si>
    <t>Az önkormányzati ASP rendszer működtetésének támogatása</t>
  </si>
  <si>
    <t>A költségvetési szerveknél foglalkoztatottak 2018. évi kompenzációja</t>
  </si>
  <si>
    <t xml:space="preserve">A települési önkormányzatok 2017. évi szociális célú tüzelőanyag vásárláshoz kapcsolódó kiegészítő támogatása </t>
  </si>
  <si>
    <t>A téli rezsicsökkentésben korábban nem részesült, a vezetékes gáz- vagy távfűtéstől eltérő fűtőanyagot használó háztartások egyszeri támogatása</t>
  </si>
  <si>
    <t>Mindösszesen (=1+2+3+4+14+18+19+36+52+…+124)</t>
  </si>
  <si>
    <t>11/B - Az előző évi (2017.) kötelezettségvállalással terhelt kiegészítő támogatásainak és egyéb kötött felhasználású támogatások maradványainak elszámolása</t>
  </si>
  <si>
    <t>Az önkormányzat által a 2017. évben fel nem használt, de 2018. évben jogszerűen felhasználható összeg</t>
  </si>
  <si>
    <t>Ebből 2018. évben előírt határidőig ténylegesen felhasznált</t>
  </si>
  <si>
    <t>Eltérés (fel nem használt) (=3-4)</t>
  </si>
  <si>
    <t>II.12. Kistelepülési önkormányzatok alacsony összegű fejlesztéseinek támogatása</t>
  </si>
  <si>
    <t>29</t>
  </si>
  <si>
    <t>Helyi önkormányzatok felhalmozási célú költségvetési támogatásai összesen (12+…+28)</t>
  </si>
  <si>
    <t>40</t>
  </si>
  <si>
    <t>Helyi önkormányzatok kiegészítő támogatási összesen (=11+29+30+…+39+97)</t>
  </si>
  <si>
    <t>96</t>
  </si>
  <si>
    <t>Mindösszesen (=40+…+44+54+61+62+…+95)</t>
  </si>
  <si>
    <t>I.3. Határátkelőhelyek fenntartásának támogatása (09 01 01 04 00)</t>
  </si>
  <si>
    <t>III.3. Egyes szociális és gyermekjóléti feladatok támogatása (09 01 03 03 00)</t>
  </si>
  <si>
    <t>Összesen (=1+…+10)</t>
  </si>
  <si>
    <t>05/A. űrlap - 19 Külső személyi juttatások (K12)</t>
  </si>
  <si>
    <t>05/A. űrlap - 21 Munkaadókat terhelő járulékok és szociális hozzájárulási adó (K2)</t>
  </si>
  <si>
    <t>05/A. űrlap - 118 Ellátottak pénzbeli juttatásai (K4)</t>
  </si>
  <si>
    <t>05/A. űrlap - 20 Személyi juttatások összesen (K1)</t>
  </si>
  <si>
    <t>05/A. űrlap - 197 Beruházások (K6)</t>
  </si>
  <si>
    <t>05/A. űrlap - 199 Informatikai eszközök felújítása (K72)</t>
  </si>
  <si>
    <t>05/A. űrlap - 200 Egyéb tárgyi eszközök felújítása (K73)</t>
  </si>
  <si>
    <t>05/A. űrlap - 201 Felújítási célú előzetesen felszámított általános forgalmi adó (K74)</t>
  </si>
  <si>
    <t>05/A. űrlap - 202 Felújítások (K7)</t>
  </si>
  <si>
    <t>05/A. űrlap - 264 Egyéb felhalmozási célú kiadások (K8)</t>
  </si>
  <si>
    <t>05/A. űrlap - 265-121 Költségvetési kiadások (K1-K8) - A  helyi önkormányzatok előző évi elszámolásából származó kiadások (K5021)</t>
  </si>
  <si>
    <t>06/A. űrlap - 007 Önkormányzatok működési célú támogatásai (B11)</t>
  </si>
  <si>
    <t>06/A. űrlap - 079 Felhalmozási célú támogatások államháztartáson belülről (B2)</t>
  </si>
  <si>
    <t>06/A. űrlap - 043 Működési célú támogatások államháztartáson belülről (B1)</t>
  </si>
  <si>
    <t>06/A. űrlap -186 Közhatalmi bevételek (B3)</t>
  </si>
  <si>
    <t>06/A. űrlap - 200      Ellátási díjak      (B405)</t>
  </si>
  <si>
    <t>06/A. űrlap -201 Kiszámlázott általános forgalmi adó (B406)</t>
  </si>
  <si>
    <t>05/A. űrlap - 176      Egyéb működési célú támogatások államháztartáson kívülre (K512)</t>
  </si>
  <si>
    <t>05/A. űrlap - 188      Egyéb működési kiadás (K5)</t>
  </si>
  <si>
    <t>05/A. űrlap - 148      Egyéb működési célú támogatások államháztartáson belülre (K506)</t>
  </si>
  <si>
    <t>05/A. űrlap - 49    Működési célú előzetesen felszámított általános forgalmi adó (K351)</t>
  </si>
  <si>
    <t>05/A. űrlap - 60      Dologi kiadások (K3)</t>
  </si>
  <si>
    <t>06/A. űrlap -202 Általános forgalmi adó visszatérítése (B407)</t>
  </si>
  <si>
    <t>06/A. űrlap -222 Működési bevételek (B4)</t>
  </si>
  <si>
    <t>06/A. űrlap -231 Felhalmozási bevételek (B5)</t>
  </si>
  <si>
    <t>06/A. űrlap -209  Kamatbevételek és más nyereségjellegű bevételek (B408)</t>
  </si>
  <si>
    <t>06/A. űrlap -257   Működési célú átvett pénzeszközök (B6)</t>
  </si>
  <si>
    <t>06/A. űrlap -283 Felhalmozási célú átvett pénzeszközök (B7)</t>
  </si>
  <si>
    <t>06/A. űrlap -284 Költségvetési bevételek (B1-B7)</t>
  </si>
  <si>
    <t>05/A. űrlap - 265 Költségvetési kiadások      (K1-K8)</t>
  </si>
  <si>
    <t>05/A. űrlap - 121 A helyi önkormányzatok előző évi elszámolásából származó kiadások (K5021)</t>
  </si>
  <si>
    <t>05/A. űrlap - 098 Egyéb nem intézményi ellátások (K48))</t>
  </si>
  <si>
    <t>016010 Országgyűlési, önkormányzati és európai parlamenti képviselőválasztásokhoz kapcsolódó tevékenységek</t>
  </si>
  <si>
    <t>018030 Támogatási célú finanszírozási műveletek</t>
  </si>
  <si>
    <t>042120 Mezőgazdasági támogatások</t>
  </si>
  <si>
    <t>042130 Növénytermesztés, állattenyésztés és kapcsolódó szolgáltatások</t>
  </si>
  <si>
    <t>063010 Vízügy igazgatása</t>
  </si>
  <si>
    <t>072111 Háziorvosi alapellátás</t>
  </si>
  <si>
    <t>05/A. űrlap - 15 Foglalkoztatottak személyi juttatásai (K11)</t>
  </si>
  <si>
    <t>086010 Határon túli magyarok egyéb támogatásai</t>
  </si>
  <si>
    <t>086020 Helyi, térségi közösségi tér biztosítása, működtetése</t>
  </si>
  <si>
    <t>092093 Közművelődés - egész életre kiterjedő tanulás, amatőr művészetek</t>
  </si>
  <si>
    <t>11/A űrlap 8.2. melléklet IV.1.d) Települési önkormányzatok nyilvános könyvtári és közművelődési feladatainak támogatása</t>
  </si>
  <si>
    <t>11/K - A 11/A űrlap 4. sorának elszámolása</t>
  </si>
  <si>
    <t>Támogatási célú finanszírozási műveletek kormányzati funkción átadott kiadások</t>
  </si>
  <si>
    <t>Támogatási célú finanszírozási műveletek kormányzati funkción átadott kiadásokból a III.2. jogcímen elszámolható egyes szociális és gyermekjóléti, valamint gyermekétkeztetési feladtokra más önkormányzatoknak átadott források</t>
  </si>
  <si>
    <t>Az önkormányzat által az "Ellátottak pénzbeli juttatásai" rovatokon elszámolt kiadások csökkentve a 11/A. űrlap 34. Pénzbeli szociális ellátások kiegészítése támogatás 4. oszlop értékével</t>
  </si>
  <si>
    <t>A 10. sorból a III.2. támogatással szemben elszámolható kiadások összege</t>
  </si>
  <si>
    <t>A Rövid időtartamú közfoglalkoztatás (041231), a Start-munka program - Téli közfoglalkoztatás (041232), a Hosszabb időtartamú közfoglalkoztatás (041233), a Közfoglalkoztatás mobilitását szolgáló támogatás (közhasznú kölcsönző részére) (041234), az Országos közfoglalkoztatási program (041236), a Közfoglalkoztatási mintaprogram (041237), Lakáshoz jutást segítő támogatások (061030), a Lakóingatlan szociális célú bérbeadása, üzemeltetése (106010), a Lakásfenntartással, lakhatással összefüggő ellátások (106020), kormányzati funkciók szerinti kiadások összesen</t>
  </si>
  <si>
    <t>Az önkormányzat által az Egyéb szociális pénzbeli és természetbeni ellátások, támogatások (107060) kormányzati funkción elszámolt kiadások</t>
  </si>
  <si>
    <t>A 14. sorból a III.2. támogatással szemben elszámolható kiadások összege</t>
  </si>
  <si>
    <t>A III.2. jogcím szerinti támogatásra elszámolható kiadások összesen (=2+5+6+7+9+11+13+15) csökkentve a 11/A. űrlap 28. sor 3. melléklet I.9. A települési önkormányzatok szociális célú tüzelőanyag vásárlásához kapcsolódó támogatása soron, 11/A. űrlap 106. sor 64. cím A települési önkormányzatok 2017. évi szociális célú tüzelőanyag vásárlásához kapcsolódó kiegészítő támogtatása, a 11/A. űrlap 107. 65. cím A téli rezsicsökkentés kiterjesztése a kiépített gázhálózattal nem rendelkező településeknél soron, a 11/A. űrlap 123. 81. cím A téli rezsicsökkentésben korábban nem részesült, a vezetékes gáz- vagy távfűtéstől eltérő fűtőanyagot használó háztartások egyszeri támogatása soron és a 11/B űrlap 10. I.9. A települési önkormányzatok szociális célú tüzelőanyag vásálásához kapcsolódó támogatása soron elszámolt kiadással</t>
  </si>
  <si>
    <t>11.a űrlap 4. sor 3. oszlop - A települési önkormányzatok szociális feladatainak egyéb támogatása</t>
  </si>
  <si>
    <t>11.c űrlap 6.sora szerinti egyes szociális és gyermekjóléti feladatok támogatására fel nem használt kiadás csökkentve a Szociális ágazati összevont pótlék (11/A. űrlap 3. sor 4. oszlopában szereplő) értékéből a szociális és gyermekjóléti alapszolgáltatásokra felhasznált részével, csökkentve a bérkompenzációszociális alapszolgáltatásokra felhasznált részével és a 2. melléklet I.5. A 2017. évről áthúzódó bérkompenzáció támogatása (11/A. űrlap 1. sor 4. oszlopában szereplő) érték és a 47. cím A költségvetési szerveknél foglalkoztatottak 2018. évi bérkompenzációja (11/A. űrlap 92. sor 4. oszlopában szereplő) értékéből a szociális alapszolgáltatásokra felhasznált részével.</t>
  </si>
  <si>
    <t>űrlap 3. sor 4. oszlopában szereplő) értékéből a szociális és gyermekjóléti alapszolgáltatásokra felhasznált része</t>
  </si>
  <si>
    <t>A 12 sorból a III.2. támogatással szemben elszámolható kiadások összege</t>
  </si>
  <si>
    <t>11/L - A helyi önkormányzatok visszafizetési kötelezettsége, pótlólagos támogatása (Ávr. 111. §), és a jogtalan igénybevétele után fizetendő ügyleti kamata (Ávr. 112. §)</t>
  </si>
  <si>
    <t>A költségvetési támogatások és a vis maior támogatások visszafizetendő összege (Ávr. 111. § e))</t>
  </si>
  <si>
    <t>Szociáli ágazati összevont pótlék visszafizetendő összege (Ávr. 111. § h))</t>
  </si>
  <si>
    <t>Kamatalapba számító rendelkezésre bocsátott támogatások összege (a 11/C űrlap 2,6,7,8,9, és 10. sor 3. oszlop - 11/L. űrlap 14. sor 3. oszlop) és a (a 11.c. űrlap 2,5,6,7,8,9 és 10. sorban a 3+4+5. oszlop összege - 11/L. űrlap 14. sor 3. oszlop + 11/L. űrlap 13. sor 3. oszlop) közül a nagyobbat kell figyelembe venni</t>
  </si>
  <si>
    <t>Önkormányzat tőketartozása összesen (1+3+…+9)</t>
  </si>
  <si>
    <t>A 22. sor szerinti tőketartozás 10032000-01031496 számlára fizetendő része (1+3+4+5+6-visszatérítendő vis maior támogatás +7+8+9):</t>
  </si>
  <si>
    <t>Önkormányzat visszafizetési kötelezettsége és fizetendő kamat összesen (21+22)</t>
  </si>
  <si>
    <t>Maradványkimutatás  Nagypáli Közös Önkormányzati Hivatal 2018. évre - 8.a melléklet</t>
  </si>
  <si>
    <t xml:space="preserve"> - Alsónemesapáti, Nemesapáti, Kisbucsa, Nemeshetéstől pénzeszköz átvétel</t>
  </si>
  <si>
    <t xml:space="preserve"> - Tárgyi eszköz bérbeadásából származó bevétel (teljes egészében ivóvíz, csatorna HD)</t>
  </si>
  <si>
    <t xml:space="preserve"> - Bérleti díj bevétel (Autóbusz bérbeadása, , Sportpálya bérbeadás, Üzleti helyiségek bérbeadása)</t>
  </si>
  <si>
    <t xml:space="preserve"> - Zártkerti besorolású földrészletek mezőgazdasági hasznosítását segítő, infrastrukturális hátterét biztosító fejlesztések támogatása (NETTÓ)</t>
  </si>
  <si>
    <t xml:space="preserve"> - Nagypáli 024/20. hrsz.-ú ingatlanon Vásártér kialakítása (NETTÓ)</t>
  </si>
  <si>
    <t xml:space="preserve"> - Nagypáli 203/2. hrsz.-ú "Lakóház, udvar, gazdasági épület" belterületi ingatlan vásárlása</t>
  </si>
  <si>
    <t xml:space="preserve"> - Nagypáli 03/2. hrsz--ú ingatlanhoz vasanyag beszerzés</t>
  </si>
  <si>
    <t>Ingatlanok beszerzése, létesítése (NETTÓ)</t>
  </si>
  <si>
    <t xml:space="preserve"> - EFOP 1.5.2. projekt egyéb tárgyi eszközök beszerzése (NETTÓ)</t>
  </si>
  <si>
    <t xml:space="preserve"> - Laptop EFOP 1.5.2-16-2017-00031 pályázathoz (NETTÓ)</t>
  </si>
  <si>
    <t xml:space="preserve"> - LED reklámtábla EFOP 1.5.2-16-2017-00031 (NETTÓ)</t>
  </si>
  <si>
    <t xml:space="preserve"> - Projekttábla készítés EFOP 1.5.2-16-2017-00031 (NETTÓ)</t>
  </si>
  <si>
    <t>Tárgyi eszközök beszerzése, létesítése  (NETTÓ)</t>
  </si>
  <si>
    <t xml:space="preserve"> - EGYÉB tárgyi eszközök beszerzése, létesítése (NETTÓ)</t>
  </si>
  <si>
    <t>Immateriális javak beszerzése, létesítése (NETTÓ)</t>
  </si>
  <si>
    <t xml:space="preserve"> - Település Arculati Kézikönyv és Település-képvédelmi rendele (NETTÓ)</t>
  </si>
  <si>
    <t xml:space="preserve"> - Biogas fejlesztő kiegészítő egységei (1,5 KW biogáz generáto</t>
  </si>
  <si>
    <t xml:space="preserve"> - Biogas egység és segédberendezései (Mobil membrán Fermentor </t>
  </si>
  <si>
    <t xml:space="preserve"> - Elektromos tűzhely</t>
  </si>
  <si>
    <t xml:space="preserve"> -Vágógép, irodaszer</t>
  </si>
  <si>
    <t xml:space="preserve"> -Vezeték nélküli kamera</t>
  </si>
  <si>
    <t xml:space="preserve"> -Keringető szivattyú (kazán)</t>
  </si>
  <si>
    <t xml:space="preserve"> -Konyha bútor készítés és szerelés (Turisztikai központ)</t>
  </si>
  <si>
    <t xml:space="preserve">  - Samsung /SM-A600 Black/Galaxy telefon</t>
  </si>
  <si>
    <t xml:space="preserve"> - LED panel</t>
  </si>
  <si>
    <t xml:space="preserve"> - Szivattyú (Ökocentrum)</t>
  </si>
  <si>
    <t xml:space="preserve"> - Irodai szék</t>
  </si>
  <si>
    <t xml:space="preserve"> - Einhell TE-JS 100 beszúrófűrész</t>
  </si>
  <si>
    <t xml:space="preserve"> - 1 db kerti asztal és 4 db szék</t>
  </si>
  <si>
    <t xml:space="preserve"> - ASP pályázathoz tartozó kiadások szerződés szerint </t>
  </si>
  <si>
    <t xml:space="preserve"> - Nyomtató - Epson WorkForce (Orvosi rendelő)</t>
  </si>
  <si>
    <t xml:space="preserve"> - IKSZT telefon (részletfizetésre)</t>
  </si>
  <si>
    <t>Részesedések beszerzése</t>
  </si>
  <si>
    <t xml:space="preserve"> - MRM Nonprofit Kft. Cégtulajdon vásárlás</t>
  </si>
  <si>
    <t xml:space="preserve"> - MRM Nonprofit Kft. Jegyzett tőke emelés</t>
  </si>
  <si>
    <t xml:space="preserve"> - Tetőablak + burkolókeret (IKSZT tetőtér)</t>
  </si>
  <si>
    <t xml:space="preserve"> - Bolt felújítása</t>
  </si>
  <si>
    <t xml:space="preserve"> - Turisztikai Központ felújítása (Parketta)</t>
  </si>
  <si>
    <t>Ingatlanok felújítása (NETTÓ)</t>
  </si>
  <si>
    <t xml:space="preserve"> - VP 6-7.2.1-7.4.1.2-16 Külterületi helyi közutak fejlesztése (NETTÓ)</t>
  </si>
  <si>
    <t xml:space="preserve"> - Nagypáli, Petőfi Sándor utca 186/3. hrsz padka rendezés, folyóka kialakítása</t>
  </si>
  <si>
    <t>2019. évben várható bevétel</t>
  </si>
  <si>
    <r>
      <t xml:space="preserve">Nagypáli Közös Önkormányzati Hivatal  </t>
    </r>
    <r>
      <rPr>
        <b/>
        <u val="single"/>
        <sz val="12"/>
        <rFont val="Garamond"/>
        <family val="1"/>
      </rPr>
      <t xml:space="preserve">2018. évi teljesített </t>
    </r>
    <r>
      <rPr>
        <b/>
        <sz val="12"/>
        <rFont val="Garamond"/>
        <family val="1"/>
      </rPr>
      <t xml:space="preserve"> bevételei és kiadásai (ÖSSZETOLT  adatok Ft-ban)            - 3. melléklet                                      </t>
    </r>
  </si>
  <si>
    <t>Naplósorszám</t>
  </si>
  <si>
    <t>Helyrajzi szám</t>
  </si>
  <si>
    <t>Utcanév</t>
  </si>
  <si>
    <t>Ingatlanjelleg</t>
  </si>
  <si>
    <t>I31. Könyv szerinti bruttó érték - érték (eFt)</t>
  </si>
  <si>
    <t>I32. Becsült érték - érték (eFt)</t>
  </si>
  <si>
    <t>I08. A földrészlet nagysága (ha)</t>
  </si>
  <si>
    <t>I08. A földrészlet nagysága (m2)</t>
  </si>
  <si>
    <t>1/   / /</t>
  </si>
  <si>
    <t>Beépitetlen földterület</t>
  </si>
  <si>
    <t>8912 Nagypáli, MATYÁS KIRáLY U</t>
  </si>
  <si>
    <t>00005 - TERMŐFÖLD</t>
  </si>
  <si>
    <t>2/  1/ /</t>
  </si>
  <si>
    <t>Beépítetlen földterület</t>
  </si>
  <si>
    <t>8912 Nagypáli, NINCS ADAT</t>
  </si>
  <si>
    <t>76/   / /</t>
  </si>
  <si>
    <t>Árok</t>
  </si>
  <si>
    <t>8912 Nagypáli, ADY UTCA</t>
  </si>
  <si>
    <t>00001 - MŰVELÉS ALÁ NEM TARTOZÓ BEÉPÍTETLEN FÖLDTERÜLET</t>
  </si>
  <si>
    <t xml:space="preserve">83/ 11/ /   </t>
  </si>
  <si>
    <t>Önkormányzati közút</t>
  </si>
  <si>
    <t>8912 Nagypáli, KISFALUDY STROBL ZS U</t>
  </si>
  <si>
    <t>21124 - BELTERÜLETI KISZOLGÁLÓ ÉS LAKÓUTAK</t>
  </si>
  <si>
    <t xml:space="preserve">83/ 24/ /   </t>
  </si>
  <si>
    <t>8912 Nagypáli, GYöNGYVIRáG U</t>
  </si>
  <si>
    <t>83/ 30/ /</t>
  </si>
  <si>
    <t>Közterület</t>
  </si>
  <si>
    <t>101/   / /</t>
  </si>
  <si>
    <t>8912 Nagypáli, RáKóCZI U</t>
  </si>
  <si>
    <t>108/   / /</t>
  </si>
  <si>
    <t>8912 Nagypáli, Nincs UTCA neve</t>
  </si>
  <si>
    <t>109/  1/ /</t>
  </si>
  <si>
    <t>Közös.ház, körj., orv.rend.,iroda,bolt,sportpálya</t>
  </si>
  <si>
    <t>8912 Nagypáli, Arany J U 26</t>
  </si>
  <si>
    <t>12611 - MŰVELŐDÉSI OTTHON, HÁZ, SZABADIDŐ KÖZPONT, KÖZÖSSÉGI HÁZ, IFJÚSÁGI H</t>
  </si>
  <si>
    <t>186/  1/ /</t>
  </si>
  <si>
    <t>186/  3/ /</t>
  </si>
  <si>
    <t>8912 Nagypáli, Petőfi Sándor UTCA</t>
  </si>
  <si>
    <t>187/   / /</t>
  </si>
  <si>
    <t>189/   / /</t>
  </si>
  <si>
    <t>Temető</t>
  </si>
  <si>
    <t>8912 Nagypáli, Petőfi Sándor UTCA 52</t>
  </si>
  <si>
    <t>00004 - TEMETŐ</t>
  </si>
  <si>
    <t xml:space="preserve">194/  1/ /   </t>
  </si>
  <si>
    <t>194/  3/ /</t>
  </si>
  <si>
    <t xml:space="preserve">198/  3/ /   </t>
  </si>
  <si>
    <t>Viztorony</t>
  </si>
  <si>
    <t>22223 - VÍZTORNYOK</t>
  </si>
  <si>
    <t>05/   / /</t>
  </si>
  <si>
    <t>21125 - KÜLTERÜLETI KÖZUTAK</t>
  </si>
  <si>
    <t>07/   / /</t>
  </si>
  <si>
    <t>013/   / /</t>
  </si>
  <si>
    <t>Erdő</t>
  </si>
  <si>
    <t xml:space="preserve">017/   / /   </t>
  </si>
  <si>
    <t>020/   / /</t>
  </si>
  <si>
    <t>021/   / /</t>
  </si>
  <si>
    <t>Dögtér</t>
  </si>
  <si>
    <t>24209 - EGYÉB, EDDIG FEL NEM SOROLT ÉPÍTŐMÉRNÖKI LÉTESÍTMÉNYEK</t>
  </si>
  <si>
    <t xml:space="preserve">029/   / /   </t>
  </si>
  <si>
    <t>034/   / /</t>
  </si>
  <si>
    <t>038/   / /</t>
  </si>
  <si>
    <t>041/   / /</t>
  </si>
  <si>
    <t>049/   / /</t>
  </si>
  <si>
    <t>051/   / /</t>
  </si>
  <si>
    <t>057/   / /</t>
  </si>
  <si>
    <t xml:space="preserve">070/   / /   </t>
  </si>
  <si>
    <t xml:space="preserve">079/   / /   </t>
  </si>
  <si>
    <t>083/   / /</t>
  </si>
  <si>
    <t>084/   / /</t>
  </si>
  <si>
    <t>644/  2/ /</t>
  </si>
  <si>
    <t>740/   / /</t>
  </si>
  <si>
    <t>025/   / /</t>
  </si>
  <si>
    <t>II. sz. Vízműkút</t>
  </si>
  <si>
    <t>22222 - KUTAK</t>
  </si>
  <si>
    <t>4073/  0/ /  1</t>
  </si>
  <si>
    <t>Keszthelyi társas üdülő lakrésze</t>
  </si>
  <si>
    <t>8912 Keszthely, FESTETICS U 58/D</t>
  </si>
  <si>
    <t>12124 - ÜDÜLŐ- ÉS PIHENŐOTTHONOK</t>
  </si>
  <si>
    <t>4073/  0/ /  2</t>
  </si>
  <si>
    <t>Keszthelyi társasüdülőben lekrész</t>
  </si>
  <si>
    <t>027/   / /</t>
  </si>
  <si>
    <t>Vízkút és gépház</t>
  </si>
  <si>
    <t>22124 - VÍZTÁROLÓK</t>
  </si>
  <si>
    <t>030/  3/ /</t>
  </si>
  <si>
    <t>052/ 66/ /</t>
  </si>
  <si>
    <t xml:space="preserve">04/  6/ /   </t>
  </si>
  <si>
    <t>018/  4/ /</t>
  </si>
  <si>
    <t>Önkormányzati Közút</t>
  </si>
  <si>
    <t xml:space="preserve">024/ 18/ /   </t>
  </si>
  <si>
    <t xml:space="preserve">087/  2/ /   </t>
  </si>
  <si>
    <t>194/  2/ /</t>
  </si>
  <si>
    <t>8912 Nagypáli, ARANY J U</t>
  </si>
  <si>
    <t>111/ 13/ /</t>
  </si>
  <si>
    <t>Önkormányzati közut</t>
  </si>
  <si>
    <t>192/   / /</t>
  </si>
  <si>
    <t>109/  2/ /</t>
  </si>
  <si>
    <t>Közterület, árok, járda</t>
  </si>
  <si>
    <t>21127 - GYALOGUTAK ÉS JÁRDÁK</t>
  </si>
  <si>
    <t>99999/ 1/ /</t>
  </si>
  <si>
    <t>Nagypáli község vízvezeték rendszere</t>
  </si>
  <si>
    <t>22221 - VÍZ SZÁLLÍTÁSÁRA SZOLGÁLÓ HELYI CSŐVEZETÉKEK</t>
  </si>
  <si>
    <t>99999/2/ /</t>
  </si>
  <si>
    <t>Autóbusz váró</t>
  </si>
  <si>
    <t>12743 - BUSZMEGÁLLÓK</t>
  </si>
  <si>
    <t>01093/  2/ /</t>
  </si>
  <si>
    <t>URH adótorony</t>
  </si>
  <si>
    <t>8912 Zalaegerszeg, BOTFA-KARáCSONYHEGY</t>
  </si>
  <si>
    <t>22133 - ÁTJÁTSZÓTORNYOK, TÁVKÖZLÉSI OSZLOPOK, VALAMINT A RÁDIÓ-KOMMUNIKÁCIÓS</t>
  </si>
  <si>
    <t>1265/   / /</t>
  </si>
  <si>
    <t>Zalavíz Rt. Lenti telepe</t>
  </si>
  <si>
    <t>8912 Lenti, HONVéD  31</t>
  </si>
  <si>
    <t>12517 - EGYÉB IPARI ÉPÜLETEK</t>
  </si>
  <si>
    <t xml:space="preserve">030/  2/ /   </t>
  </si>
  <si>
    <t>Innovációs Ökocentrum</t>
  </si>
  <si>
    <t>12740 - MÁSHOVÁ NEM  SOROLT EGYÉB ÉPÜLETEK</t>
  </si>
  <si>
    <t>033/   / /</t>
  </si>
  <si>
    <t>035/   / /</t>
  </si>
  <si>
    <t xml:space="preserve">99999/3/ /   </t>
  </si>
  <si>
    <t>Szennyvízcsat. rendszer Nagypáli községben</t>
  </si>
  <si>
    <t>22231 - CSATORNAHÁLÓZATOK</t>
  </si>
  <si>
    <t>088/   / /</t>
  </si>
  <si>
    <t>Mezőgazdasági út</t>
  </si>
  <si>
    <t xml:space="preserve">033/  1/ /   </t>
  </si>
  <si>
    <t>035/  1/ /</t>
  </si>
  <si>
    <t xml:space="preserve">035/  2/ /   </t>
  </si>
  <si>
    <t>Erdő, kivett</t>
  </si>
  <si>
    <t>83/ 67/ /</t>
  </si>
  <si>
    <t>8912 Nagypáli, MILLENNIUMI KőRúT</t>
  </si>
  <si>
    <t>83/ 81/ /</t>
  </si>
  <si>
    <t>8912 Nagypáli, JóKAI MóR</t>
  </si>
  <si>
    <t>83/ 93/ /</t>
  </si>
  <si>
    <t>8912 Nagypáli, VÖRÖSMARTY MIHáLY</t>
  </si>
  <si>
    <t xml:space="preserve">83/103/ /   </t>
  </si>
  <si>
    <t>8912 Nagypáli, BERZSENYI DáNIEL</t>
  </si>
  <si>
    <t>83/104/ /</t>
  </si>
  <si>
    <t>8912 Nagypáli, KÖLCSEY FERENC</t>
  </si>
  <si>
    <t xml:space="preserve">83/122/ /   </t>
  </si>
  <si>
    <t>8912 Nagypáli, HONFOGLALáS</t>
  </si>
  <si>
    <t>83/ 36/ /</t>
  </si>
  <si>
    <t>83/ 49/ /</t>
  </si>
  <si>
    <t>83/ 61/ /</t>
  </si>
  <si>
    <t>83/ 66/ /</t>
  </si>
  <si>
    <t xml:space="preserve">83/129/ /   </t>
  </si>
  <si>
    <t xml:space="preserve">83/137/ /   </t>
  </si>
  <si>
    <t xml:space="preserve">83/105/ /   </t>
  </si>
  <si>
    <t>026/   / /</t>
  </si>
  <si>
    <t>Gyep</t>
  </si>
  <si>
    <t>044/ 39/ /</t>
  </si>
  <si>
    <t>Külterületi közút</t>
  </si>
  <si>
    <t>044/ 41/ /</t>
  </si>
  <si>
    <t>044/ 43/ /</t>
  </si>
  <si>
    <t>Termőföld</t>
  </si>
  <si>
    <t>044/ 44/ /</t>
  </si>
  <si>
    <t>044/ 45/ /</t>
  </si>
  <si>
    <t>044/ 46/ /</t>
  </si>
  <si>
    <t>044/ 47/ /</t>
  </si>
  <si>
    <t xml:space="preserve">080/  6/ /   </t>
  </si>
  <si>
    <t xml:space="preserve">044/ 48/ /   </t>
  </si>
  <si>
    <t>Termőföld - energiafűz ültetvény</t>
  </si>
  <si>
    <t xml:space="preserve">95/   / /   </t>
  </si>
  <si>
    <t>Kézműves műhely</t>
  </si>
  <si>
    <t>8912 Nagypáli, ADY UTCA 9</t>
  </si>
  <si>
    <t>12127 - ALKOTÓHÁZAK</t>
  </si>
  <si>
    <t>044/ 29/ /</t>
  </si>
  <si>
    <t>09/ 17/ /</t>
  </si>
  <si>
    <t xml:space="preserve">069/  1/ /   </t>
  </si>
  <si>
    <t>major</t>
  </si>
  <si>
    <t>8912 Nagypáli,</t>
  </si>
  <si>
    <t xml:space="preserve">069/  2/ /   </t>
  </si>
  <si>
    <t>Saját használatú út</t>
  </si>
  <si>
    <t>21128 - MAGÁNUTAK (PL. GAZDASÁGI VAGY ERDEI UTAK)</t>
  </si>
  <si>
    <t xml:space="preserve">024/ 20/ /   </t>
  </si>
  <si>
    <t>szántó</t>
  </si>
  <si>
    <t xml:space="preserve">015/ 12/ /   </t>
  </si>
  <si>
    <t>Kivett major</t>
  </si>
  <si>
    <t xml:space="preserve">83/138/ /   </t>
  </si>
  <si>
    <t>kivett beépített terület</t>
  </si>
  <si>
    <t xml:space="preserve">024/  8/ /   </t>
  </si>
  <si>
    <t>rét, községi mintatér</t>
  </si>
  <si>
    <t xml:space="preserve">024/ 10/ /   </t>
  </si>
  <si>
    <t>rét</t>
  </si>
  <si>
    <t xml:space="preserve">048/  2/ /   </t>
  </si>
  <si>
    <t>legelő, közösségi mintatér</t>
  </si>
  <si>
    <t xml:space="preserve">90/   / /   </t>
  </si>
  <si>
    <t>lakóház, udvar, gazdasági épület</t>
  </si>
  <si>
    <t>035/2/A/</t>
  </si>
  <si>
    <t>irodaház</t>
  </si>
  <si>
    <t>12204 - EGYÉB HIVATALI ÉPÜLETEK (IRODAHÁZAK)</t>
  </si>
  <si>
    <t>109/1/A/</t>
  </si>
  <si>
    <t>szolgáltató központ (kévézó, bolt, fsz-i egyéb hel</t>
  </si>
  <si>
    <t>8912 Nagypáli, ARANY J U 26/A</t>
  </si>
  <si>
    <t>12318 - EGYÉB NAGY-ÉS KISKERESKEDELMI ÉPÜLETEK</t>
  </si>
  <si>
    <t xml:space="preserve">016/  4/ /   </t>
  </si>
  <si>
    <t>016/4</t>
  </si>
  <si>
    <t xml:space="preserve">9/  1/ /   </t>
  </si>
  <si>
    <t>9/1 kivett beépítetlen terület</t>
  </si>
  <si>
    <t>8912 Kispáli, Nincs UTCA neve</t>
  </si>
  <si>
    <t xml:space="preserve">9/  2/ /   </t>
  </si>
  <si>
    <t>9/2 kivett beépítetlen terület</t>
  </si>
  <si>
    <t xml:space="preserve">016/  3/ /   </t>
  </si>
  <si>
    <t>016/3 termőföld rendeltetésű szántó művelési ágú t</t>
  </si>
  <si>
    <t xml:space="preserve">03/  1/ /   </t>
  </si>
  <si>
    <t>03/1 hrsz gyümölcsös + erdő</t>
  </si>
  <si>
    <t xml:space="preserve">03/  2/ /   </t>
  </si>
  <si>
    <t>03/2 hrsz gyümölcsös</t>
  </si>
  <si>
    <t xml:space="preserve">03/  3/ /   </t>
  </si>
  <si>
    <t>03/3 hrsz gyümölcsös</t>
  </si>
  <si>
    <t xml:space="preserve">03/  4/ /   </t>
  </si>
  <si>
    <t>03/4 hrsz gyümölcsös</t>
  </si>
  <si>
    <t>073///</t>
  </si>
  <si>
    <t>203/2//</t>
  </si>
  <si>
    <t>Lakóház, udvar, gazdasági épület</t>
  </si>
  <si>
    <t>8912 NAGYPÁLI, PETŐFI UTCA 62</t>
  </si>
  <si>
    <t>11112 - NYÁRI LAKOK, HÉTVÉGI HÁZAK, STB.</t>
  </si>
</sst>
</file>

<file path=xl/styles.xml><?xml version="1.0" encoding="utf-8"?>
<styleSheet xmlns="http://schemas.openxmlformats.org/spreadsheetml/2006/main">
  <numFmts count="2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#,##0\ &quot;HUF&quot;;\-#,##0\ &quot;HUF&quot;"/>
    <numFmt numFmtId="167" formatCode="#,##0\ &quot;HUF&quot;;[Red]\-#,##0\ &quot;HUF&quot;"/>
    <numFmt numFmtId="168" formatCode="#,##0.00\ &quot;HUF&quot;;\-#,##0.00\ &quot;HUF&quot;"/>
    <numFmt numFmtId="169" formatCode="#,##0.00\ &quot;HUF&quot;;[Red]\-#,##0.00\ &quot;HUF&quot;"/>
    <numFmt numFmtId="170" formatCode="_-* #,##0\ &quot;HUF&quot;_-;\-* #,##0\ &quot;HUF&quot;_-;_-* &quot;-&quot;\ &quot;HUF&quot;_-;_-@_-"/>
    <numFmt numFmtId="171" formatCode="_-* #,##0\ _H_U_F_-;\-* #,##0\ _H_U_F_-;_-* &quot;-&quot;\ _H_U_F_-;_-@_-"/>
    <numFmt numFmtId="172" formatCode="_-* #,##0.00\ &quot;HUF&quot;_-;\-* #,##0.00\ &quot;HUF&quot;_-;_-* &quot;-&quot;??\ &quot;HUF&quot;_-;_-@_-"/>
    <numFmt numFmtId="173" formatCode="_-* #,##0.00\ _H_U_F_-;\-* #,##0.00\ _H_U_F_-;_-* &quot;-&quot;??\ _H_U_F_-;_-@_-"/>
    <numFmt numFmtId="174" formatCode="[$-40E]yyyy\.\ mmmm\ d\."/>
    <numFmt numFmtId="175" formatCode="_-* #,##0\ _F_t_-;\-* #,##0\ _F_t_-;_-* &quot;-&quot;??\ _F_t_-;_-@_-"/>
    <numFmt numFmtId="176" formatCode="&quot;Igen&quot;;&quot;Igen&quot;;&quot;Nem&quot;"/>
    <numFmt numFmtId="177" formatCode="&quot;Igaz&quot;;&quot;Igaz&quot;;&quot;Hamis&quot;"/>
    <numFmt numFmtId="178" formatCode="&quot;Be&quot;;&quot;Be&quot;;&quot;Ki&quot;"/>
    <numFmt numFmtId="179" formatCode="[$¥€-2]\ #\ ##,000_);[Red]\([$€-2]\ #\ ##,000\)"/>
    <numFmt numFmtId="180" formatCode="#,##0_ ;\-#,##0\ "/>
    <numFmt numFmtId="181" formatCode="[$-40E]yyyy\.\ mmmm\ d\.\,\ dddd"/>
    <numFmt numFmtId="182" formatCode="###\ ###\ ###\ ###\ ##0.00"/>
  </numFmts>
  <fonts count="93">
    <font>
      <sz val="11"/>
      <color indexed="8"/>
      <name val="Calibri"/>
      <family val="2"/>
    </font>
    <font>
      <sz val="10"/>
      <name val="Arial CE"/>
      <family val="0"/>
    </font>
    <font>
      <sz val="12"/>
      <name val="Arial CE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24"/>
      <name val="Arial CE"/>
      <family val="2"/>
    </font>
    <font>
      <sz val="24"/>
      <name val="Arial CE"/>
      <family val="2"/>
    </font>
    <font>
      <sz val="26"/>
      <name val="Arial CE"/>
      <family val="2"/>
    </font>
    <font>
      <b/>
      <sz val="12"/>
      <name val="Arial CE"/>
      <family val="2"/>
    </font>
    <font>
      <sz val="9"/>
      <name val="Arial CE"/>
      <family val="2"/>
    </font>
    <font>
      <b/>
      <i/>
      <sz val="12"/>
      <name val="Arial CE"/>
      <family val="2"/>
    </font>
    <font>
      <i/>
      <sz val="12"/>
      <name val="Arial CE"/>
      <family val="2"/>
    </font>
    <font>
      <b/>
      <sz val="12"/>
      <name val="Garamond"/>
      <family val="1"/>
    </font>
    <font>
      <b/>
      <i/>
      <sz val="12"/>
      <name val="Garamond"/>
      <family val="1"/>
    </font>
    <font>
      <sz val="12"/>
      <name val="Garamond"/>
      <family val="1"/>
    </font>
    <font>
      <sz val="12"/>
      <color indexed="8"/>
      <name val="Garamond"/>
      <family val="1"/>
    </font>
    <font>
      <b/>
      <i/>
      <u val="single"/>
      <sz val="12"/>
      <name val="Garamond"/>
      <family val="1"/>
    </font>
    <font>
      <sz val="11"/>
      <color indexed="8"/>
      <name val="Garamond"/>
      <family val="1"/>
    </font>
    <font>
      <b/>
      <sz val="11"/>
      <color indexed="8"/>
      <name val="Garamond"/>
      <family val="1"/>
    </font>
    <font>
      <sz val="11"/>
      <name val="Garamond"/>
      <family val="1"/>
    </font>
    <font>
      <sz val="10"/>
      <name val="Garamond"/>
      <family val="1"/>
    </font>
    <font>
      <b/>
      <sz val="11"/>
      <name val="Garamond"/>
      <family val="1"/>
    </font>
    <font>
      <b/>
      <sz val="12"/>
      <color indexed="8"/>
      <name val="Garamond"/>
      <family val="1"/>
    </font>
    <font>
      <b/>
      <u val="single"/>
      <sz val="12"/>
      <color indexed="8"/>
      <name val="Garamond"/>
      <family val="1"/>
    </font>
    <font>
      <i/>
      <sz val="12"/>
      <name val="Garamond"/>
      <family val="1"/>
    </font>
    <font>
      <b/>
      <u val="single"/>
      <sz val="12"/>
      <name val="Garamond"/>
      <family val="1"/>
    </font>
    <font>
      <b/>
      <u val="single"/>
      <sz val="11"/>
      <color indexed="8"/>
      <name val="Garamond"/>
      <family val="1"/>
    </font>
    <font>
      <b/>
      <sz val="10"/>
      <name val="Garamond"/>
      <family val="1"/>
    </font>
    <font>
      <b/>
      <i/>
      <sz val="12"/>
      <color indexed="8"/>
      <name val="Garamond"/>
      <family val="1"/>
    </font>
    <font>
      <b/>
      <sz val="14"/>
      <color indexed="8"/>
      <name val="Garamond"/>
      <family val="1"/>
    </font>
    <font>
      <b/>
      <sz val="14"/>
      <name val="Garamond"/>
      <family val="1"/>
    </font>
    <font>
      <sz val="14"/>
      <name val="Garamond"/>
      <family val="1"/>
    </font>
    <font>
      <sz val="16"/>
      <name val="Garamond"/>
      <family val="1"/>
    </font>
    <font>
      <sz val="8"/>
      <name val="Garamond"/>
      <family val="1"/>
    </font>
    <font>
      <sz val="9"/>
      <name val="Garamond"/>
      <family val="1"/>
    </font>
    <font>
      <sz val="10"/>
      <name val="Arial"/>
      <family val="2"/>
    </font>
    <font>
      <sz val="9"/>
      <name val="Arial"/>
      <family val="2"/>
    </font>
    <font>
      <sz val="12"/>
      <name val="Arial"/>
      <family val="2"/>
    </font>
    <font>
      <i/>
      <u val="single"/>
      <sz val="12"/>
      <color indexed="8"/>
      <name val="Garamond"/>
      <family val="1"/>
    </font>
    <font>
      <sz val="10"/>
      <color indexed="8"/>
      <name val="Garamond"/>
      <family val="1"/>
    </font>
    <font>
      <b/>
      <sz val="10"/>
      <color indexed="8"/>
      <name val="Garamond"/>
      <family val="1"/>
    </font>
    <font>
      <u val="single"/>
      <sz val="12"/>
      <name val="Garamond"/>
      <family val="1"/>
    </font>
    <font>
      <i/>
      <sz val="11"/>
      <color indexed="8"/>
      <name val="Garamond"/>
      <family val="1"/>
    </font>
    <font>
      <i/>
      <sz val="12"/>
      <color indexed="8"/>
      <name val="Garamond"/>
      <family val="1"/>
    </font>
    <font>
      <b/>
      <sz val="12"/>
      <color indexed="10"/>
      <name val="Garamond"/>
      <family val="1"/>
    </font>
    <font>
      <sz val="12"/>
      <color indexed="10"/>
      <name val="Garamond"/>
      <family val="1"/>
    </font>
    <font>
      <i/>
      <u val="single"/>
      <sz val="12"/>
      <color indexed="10"/>
      <name val="Garamond"/>
      <family val="1"/>
    </font>
    <font>
      <sz val="10"/>
      <color indexed="10"/>
      <name val="Garamond"/>
      <family val="1"/>
    </font>
    <font>
      <b/>
      <sz val="10"/>
      <color indexed="10"/>
      <name val="Garamond"/>
      <family val="1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0000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2"/>
      <color theme="1"/>
      <name val="Garamond"/>
      <family val="1"/>
    </font>
    <font>
      <b/>
      <sz val="12"/>
      <color theme="1"/>
      <name val="Garamond"/>
      <family val="1"/>
    </font>
    <font>
      <b/>
      <sz val="12"/>
      <color rgb="FFFF0000"/>
      <name val="Garamond"/>
      <family val="1"/>
    </font>
    <font>
      <sz val="12"/>
      <color rgb="FFFF0000"/>
      <name val="Garamond"/>
      <family val="1"/>
    </font>
    <font>
      <i/>
      <u val="single"/>
      <sz val="12"/>
      <color rgb="FFFF0000"/>
      <name val="Garamond"/>
      <family val="1"/>
    </font>
    <font>
      <sz val="11"/>
      <color theme="1"/>
      <name val="Garamond"/>
      <family val="1"/>
    </font>
    <font>
      <sz val="10"/>
      <color rgb="FFFF0000"/>
      <name val="Garamond"/>
      <family val="1"/>
    </font>
    <font>
      <b/>
      <sz val="10"/>
      <color rgb="FFFF0000"/>
      <name val="Garamond"/>
      <family val="1"/>
    </font>
    <font>
      <sz val="10"/>
      <color rgb="FFFF0000"/>
      <name val="Arial"/>
      <family val="2"/>
    </font>
    <font>
      <sz val="12"/>
      <color rgb="FF000000"/>
      <name val="Garamond"/>
      <family val="1"/>
    </font>
    <font>
      <i/>
      <sz val="12"/>
      <color rgb="FF000000"/>
      <name val="Garamond"/>
      <family val="1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thin"/>
      <bottom/>
    </border>
    <border>
      <left style="thin"/>
      <right style="thin"/>
      <top/>
      <bottom/>
    </border>
    <border>
      <left style="medium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/>
      <right style="thin"/>
      <top/>
      <bottom/>
    </border>
    <border>
      <left style="thin"/>
      <right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 style="thin"/>
      <bottom style="medium"/>
    </border>
    <border>
      <left style="thin"/>
      <right/>
      <top/>
      <bottom style="medium"/>
    </border>
    <border>
      <left style="thin"/>
      <right/>
      <top/>
      <bottom style="thin"/>
    </border>
    <border>
      <left style="thin"/>
      <right/>
      <top style="medium"/>
      <bottom style="thin"/>
    </border>
    <border>
      <left style="thin"/>
      <right/>
      <top style="medium"/>
      <bottom style="medium"/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thin"/>
    </border>
    <border>
      <left/>
      <right/>
      <top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/>
      <right style="thin"/>
      <top style="thin"/>
      <bottom/>
    </border>
    <border>
      <left>
        <color indexed="63"/>
      </left>
      <right style="thin"/>
      <top>
        <color indexed="63"/>
      </top>
      <bottom style="thin"/>
    </border>
  </borders>
  <cellStyleXfs count="11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11" borderId="0" applyNumberFormat="0" applyBorder="0" applyAlignment="0" applyProtection="0"/>
    <xf numFmtId="0" fontId="0" fillId="20" borderId="0" applyNumberFormat="0" applyBorder="0" applyAlignment="0" applyProtection="0"/>
    <xf numFmtId="0" fontId="0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5" fillId="26" borderId="0" applyNumberFormat="0" applyBorder="0" applyAlignment="0" applyProtection="0"/>
    <xf numFmtId="0" fontId="65" fillId="27" borderId="0" applyNumberFormat="0" applyBorder="0" applyAlignment="0" applyProtection="0"/>
    <xf numFmtId="0" fontId="65" fillId="28" borderId="0" applyNumberFormat="0" applyBorder="0" applyAlignment="0" applyProtection="0"/>
    <xf numFmtId="0" fontId="65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4" fillId="9" borderId="0" applyNumberFormat="0" applyBorder="0" applyAlignment="0" applyProtection="0"/>
    <xf numFmtId="0" fontId="66" fillId="38" borderId="1" applyNumberFormat="0" applyAlignment="0" applyProtection="0"/>
    <xf numFmtId="0" fontId="5" fillId="39" borderId="2" applyNumberFormat="0" applyAlignment="0" applyProtection="0"/>
    <xf numFmtId="0" fontId="6" fillId="40" borderId="3" applyNumberFormat="0" applyAlignment="0" applyProtection="0"/>
    <xf numFmtId="0" fontId="67" fillId="0" borderId="0" applyNumberFormat="0" applyFill="0" applyBorder="0" applyAlignment="0" applyProtection="0"/>
    <xf numFmtId="0" fontId="68" fillId="0" borderId="4" applyNumberFormat="0" applyFill="0" applyAlignment="0" applyProtection="0"/>
    <xf numFmtId="0" fontId="69" fillId="0" borderId="5" applyNumberFormat="0" applyFill="0" applyAlignment="0" applyProtection="0"/>
    <xf numFmtId="0" fontId="70" fillId="0" borderId="6" applyNumberFormat="0" applyFill="0" applyAlignment="0" applyProtection="0"/>
    <xf numFmtId="0" fontId="70" fillId="0" borderId="0" applyNumberFormat="0" applyFill="0" applyBorder="0" applyAlignment="0" applyProtection="0"/>
    <xf numFmtId="0" fontId="71" fillId="41" borderId="7" applyNumberFormat="0" applyAlignment="0" applyProtection="0"/>
    <xf numFmtId="0" fontId="7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72" fillId="0" borderId="0" applyNumberFormat="0" applyFill="0" applyBorder="0" applyAlignment="0" applyProtection="0"/>
    <xf numFmtId="0" fontId="8" fillId="10" borderId="0" applyNumberFormat="0" applyBorder="0" applyAlignment="0" applyProtection="0"/>
    <xf numFmtId="0" fontId="9" fillId="0" borderId="8" applyNumberFormat="0" applyFill="0" applyAlignment="0" applyProtection="0"/>
    <xf numFmtId="0" fontId="10" fillId="0" borderId="9" applyNumberFormat="0" applyFill="0" applyAlignment="0" applyProtection="0"/>
    <xf numFmtId="0" fontId="11" fillId="0" borderId="10" applyNumberFormat="0" applyFill="0" applyAlignment="0" applyProtection="0"/>
    <xf numFmtId="0" fontId="11" fillId="0" borderId="0" applyNumberFormat="0" applyFill="0" applyBorder="0" applyAlignment="0" applyProtection="0"/>
    <xf numFmtId="0" fontId="73" fillId="0" borderId="11" applyNumberFormat="0" applyFill="0" applyAlignment="0" applyProtection="0"/>
    <xf numFmtId="0" fontId="12" fillId="13" borderId="2" applyNumberFormat="0" applyAlignment="0" applyProtection="0"/>
    <xf numFmtId="0" fontId="0" fillId="42" borderId="12" applyNumberFormat="0" applyFont="0" applyAlignment="0" applyProtection="0"/>
    <xf numFmtId="0" fontId="65" fillId="43" borderId="0" applyNumberFormat="0" applyBorder="0" applyAlignment="0" applyProtection="0"/>
    <xf numFmtId="0" fontId="65" fillId="44" borderId="0" applyNumberFormat="0" applyBorder="0" applyAlignment="0" applyProtection="0"/>
    <xf numFmtId="0" fontId="65" fillId="45" borderId="0" applyNumberFormat="0" applyBorder="0" applyAlignment="0" applyProtection="0"/>
    <xf numFmtId="0" fontId="65" fillId="46" borderId="0" applyNumberFormat="0" applyBorder="0" applyAlignment="0" applyProtection="0"/>
    <xf numFmtId="0" fontId="65" fillId="47" borderId="0" applyNumberFormat="0" applyBorder="0" applyAlignment="0" applyProtection="0"/>
    <xf numFmtId="0" fontId="65" fillId="48" borderId="0" applyNumberFormat="0" applyBorder="0" applyAlignment="0" applyProtection="0"/>
    <xf numFmtId="0" fontId="74" fillId="49" borderId="0" applyNumberFormat="0" applyBorder="0" applyAlignment="0" applyProtection="0"/>
    <xf numFmtId="0" fontId="75" fillId="50" borderId="13" applyNumberFormat="0" applyAlignment="0" applyProtection="0"/>
    <xf numFmtId="0" fontId="13" fillId="0" borderId="14" applyNumberFormat="0" applyFill="0" applyAlignment="0" applyProtection="0"/>
    <xf numFmtId="0" fontId="76" fillId="0" borderId="0" applyNumberFormat="0" applyFill="0" applyBorder="0" applyAlignment="0" applyProtection="0"/>
    <xf numFmtId="0" fontId="14" fillId="51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7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0" fillId="52" borderId="15" applyNumberFormat="0" applyFont="0" applyAlignment="0" applyProtection="0"/>
    <xf numFmtId="0" fontId="15" fillId="39" borderId="16" applyNumberFormat="0" applyAlignment="0" applyProtection="0"/>
    <xf numFmtId="0" fontId="78" fillId="0" borderId="17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9" fillId="53" borderId="0" applyNumberFormat="0" applyBorder="0" applyAlignment="0" applyProtection="0"/>
    <xf numFmtId="0" fontId="80" fillId="54" borderId="0" applyNumberFormat="0" applyBorder="0" applyAlignment="0" applyProtection="0"/>
    <xf numFmtId="0" fontId="81" fillId="50" borderId="1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18" applyNumberFormat="0" applyFill="0" applyAlignment="0" applyProtection="0"/>
    <xf numFmtId="0" fontId="18" fillId="0" borderId="0" applyNumberFormat="0" applyFill="0" applyBorder="0" applyAlignment="0" applyProtection="0"/>
  </cellStyleXfs>
  <cellXfs count="708">
    <xf numFmtId="0" fontId="0" fillId="0" borderId="0" xfId="0" applyAlignment="1">
      <alignment/>
    </xf>
    <xf numFmtId="0" fontId="2" fillId="0" borderId="0" xfId="91" applyFont="1">
      <alignment/>
      <protection/>
    </xf>
    <xf numFmtId="0" fontId="1" fillId="0" borderId="0" xfId="91">
      <alignment/>
      <protection/>
    </xf>
    <xf numFmtId="3" fontId="1" fillId="0" borderId="0" xfId="91" applyNumberFormat="1">
      <alignment/>
      <protection/>
    </xf>
    <xf numFmtId="0" fontId="26" fillId="0" borderId="19" xfId="91" applyFont="1" applyFill="1" applyBorder="1">
      <alignment/>
      <protection/>
    </xf>
    <xf numFmtId="0" fontId="26" fillId="0" borderId="20" xfId="91" applyFont="1" applyFill="1" applyBorder="1">
      <alignment/>
      <protection/>
    </xf>
    <xf numFmtId="3" fontId="26" fillId="0" borderId="20" xfId="91" applyNumberFormat="1" applyFont="1" applyFill="1" applyBorder="1">
      <alignment/>
      <protection/>
    </xf>
    <xf numFmtId="0" fontId="28" fillId="0" borderId="21" xfId="91" applyFont="1" applyFill="1" applyBorder="1">
      <alignment/>
      <protection/>
    </xf>
    <xf numFmtId="0" fontId="28" fillId="0" borderId="22" xfId="91" applyFont="1" applyFill="1" applyBorder="1">
      <alignment/>
      <protection/>
    </xf>
    <xf numFmtId="0" fontId="28" fillId="0" borderId="22" xfId="91" applyFont="1" applyFill="1" applyBorder="1" applyAlignment="1">
      <alignment horizontal="right"/>
      <protection/>
    </xf>
    <xf numFmtId="0" fontId="33" fillId="0" borderId="23" xfId="91" applyFont="1" applyFill="1" applyBorder="1" applyAlignment="1">
      <alignment wrapText="1"/>
      <protection/>
    </xf>
    <xf numFmtId="0" fontId="28" fillId="0" borderId="24" xfId="91" applyFont="1" applyFill="1" applyBorder="1">
      <alignment/>
      <protection/>
    </xf>
    <xf numFmtId="0" fontId="28" fillId="0" borderId="24" xfId="91" applyFont="1" applyFill="1" applyBorder="1" applyAlignment="1">
      <alignment horizontal="right"/>
      <protection/>
    </xf>
    <xf numFmtId="3" fontId="26" fillId="0" borderId="25" xfId="91" applyNumberFormat="1" applyFont="1" applyFill="1" applyBorder="1">
      <alignment/>
      <protection/>
    </xf>
    <xf numFmtId="3" fontId="28" fillId="0" borderId="26" xfId="91" applyNumberFormat="1" applyFont="1" applyFill="1" applyBorder="1" applyAlignment="1">
      <alignment horizontal="left"/>
      <protection/>
    </xf>
    <xf numFmtId="0" fontId="33" fillId="0" borderId="26" xfId="91" applyFont="1" applyFill="1" applyBorder="1" applyAlignment="1">
      <alignment horizontal="center" vertical="center" wrapText="1"/>
      <protection/>
    </xf>
    <xf numFmtId="3" fontId="33" fillId="0" borderId="26" xfId="91" applyNumberFormat="1" applyFont="1" applyFill="1" applyBorder="1" applyAlignment="1">
      <alignment horizontal="right" vertical="center" wrapText="1"/>
      <protection/>
    </xf>
    <xf numFmtId="3" fontId="35" fillId="0" borderId="26" xfId="91" applyNumberFormat="1" applyFont="1" applyFill="1" applyBorder="1" applyAlignment="1">
      <alignment horizontal="right" vertical="center" wrapText="1"/>
      <protection/>
    </xf>
    <xf numFmtId="3" fontId="33" fillId="0" borderId="25" xfId="91" applyNumberFormat="1" applyFont="1" applyFill="1" applyBorder="1" applyAlignment="1">
      <alignment horizontal="right" vertical="center" wrapText="1"/>
      <protection/>
    </xf>
    <xf numFmtId="0" fontId="35" fillId="0" borderId="27" xfId="91" applyFont="1" applyFill="1" applyBorder="1">
      <alignment/>
      <protection/>
    </xf>
    <xf numFmtId="3" fontId="33" fillId="0" borderId="22" xfId="91" applyNumberFormat="1" applyFont="1" applyFill="1" applyBorder="1" applyAlignment="1">
      <alignment horizontal="right"/>
      <protection/>
    </xf>
    <xf numFmtId="3" fontId="33" fillId="0" borderId="26" xfId="91" applyNumberFormat="1" applyFont="1" applyFill="1" applyBorder="1" applyAlignment="1">
      <alignment horizontal="right"/>
      <protection/>
    </xf>
    <xf numFmtId="0" fontId="31" fillId="0" borderId="0" xfId="94" applyFont="1">
      <alignment/>
      <protection/>
    </xf>
    <xf numFmtId="0" fontId="36" fillId="0" borderId="28" xfId="94" applyFont="1" applyBorder="1" applyAlignment="1">
      <alignment horizontal="center" wrapText="1"/>
      <protection/>
    </xf>
    <xf numFmtId="0" fontId="36" fillId="0" borderId="26" xfId="94" applyFont="1" applyBorder="1" applyAlignment="1">
      <alignment horizontal="center" vertical="center" wrapText="1"/>
      <protection/>
    </xf>
    <xf numFmtId="49" fontId="29" fillId="0" borderId="28" xfId="94" applyNumberFormat="1" applyFont="1" applyBorder="1" applyAlignment="1">
      <alignment wrapText="1"/>
      <protection/>
    </xf>
    <xf numFmtId="0" fontId="29" fillId="0" borderId="26" xfId="94" applyFont="1" applyBorder="1" applyAlignment="1">
      <alignment wrapText="1"/>
      <protection/>
    </xf>
    <xf numFmtId="3" fontId="29" fillId="0" borderId="26" xfId="94" applyNumberFormat="1" applyFont="1" applyBorder="1" applyAlignment="1">
      <alignment horizontal="right" wrapText="1"/>
      <protection/>
    </xf>
    <xf numFmtId="49" fontId="29" fillId="0" borderId="28" xfId="94" applyNumberFormat="1" applyFont="1" applyBorder="1">
      <alignment/>
      <protection/>
    </xf>
    <xf numFmtId="3" fontId="29" fillId="0" borderId="26" xfId="94" applyNumberFormat="1" applyFont="1" applyBorder="1" applyAlignment="1">
      <alignment wrapText="1"/>
      <protection/>
    </xf>
    <xf numFmtId="0" fontId="36" fillId="0" borderId="26" xfId="94" applyFont="1" applyBorder="1" applyAlignment="1">
      <alignment wrapText="1"/>
      <protection/>
    </xf>
    <xf numFmtId="3" fontId="36" fillId="0" borderId="29" xfId="94" applyNumberFormat="1" applyFont="1" applyBorder="1" applyAlignment="1">
      <alignment horizontal="right" wrapText="1"/>
      <protection/>
    </xf>
    <xf numFmtId="3" fontId="31" fillId="0" borderId="0" xfId="94" applyNumberFormat="1" applyFont="1">
      <alignment/>
      <protection/>
    </xf>
    <xf numFmtId="3" fontId="31" fillId="0" borderId="26" xfId="91" applyNumberFormat="1" applyFont="1" applyBorder="1" applyAlignment="1">
      <alignment horizontal="center"/>
      <protection/>
    </xf>
    <xf numFmtId="3" fontId="32" fillId="0" borderId="26" xfId="91" applyNumberFormat="1" applyFont="1" applyBorder="1" applyAlignment="1">
      <alignment horizontal="center"/>
      <protection/>
    </xf>
    <xf numFmtId="0" fontId="33" fillId="0" borderId="0" xfId="91" applyFont="1">
      <alignment/>
      <protection/>
    </xf>
    <xf numFmtId="3" fontId="33" fillId="0" borderId="26" xfId="91" applyNumberFormat="1" applyFont="1" applyBorder="1">
      <alignment/>
      <protection/>
    </xf>
    <xf numFmtId="0" fontId="1" fillId="0" borderId="0" xfId="91" applyFill="1">
      <alignment/>
      <protection/>
    </xf>
    <xf numFmtId="0" fontId="31" fillId="0" borderId="0" xfId="0" applyFont="1" applyAlignment="1">
      <alignment/>
    </xf>
    <xf numFmtId="0" fontId="28" fillId="0" borderId="28" xfId="91" applyFont="1" applyFill="1" applyBorder="1" applyAlignment="1">
      <alignment horizontal="left" wrapText="1"/>
      <protection/>
    </xf>
    <xf numFmtId="3" fontId="28" fillId="0" borderId="26" xfId="91" applyNumberFormat="1" applyFont="1" applyFill="1" applyBorder="1" applyAlignment="1">
      <alignment horizontal="right"/>
      <protection/>
    </xf>
    <xf numFmtId="0" fontId="26" fillId="0" borderId="25" xfId="91" applyFont="1" applyFill="1" applyBorder="1" applyAlignment="1">
      <alignment horizontal="center"/>
      <protection/>
    </xf>
    <xf numFmtId="3" fontId="28" fillId="0" borderId="24" xfId="91" applyNumberFormat="1" applyFont="1" applyFill="1" applyBorder="1" applyAlignment="1">
      <alignment horizontal="left"/>
      <protection/>
    </xf>
    <xf numFmtId="0" fontId="33" fillId="0" borderId="28" xfId="91" applyFont="1" applyFill="1" applyBorder="1">
      <alignment/>
      <protection/>
    </xf>
    <xf numFmtId="0" fontId="33" fillId="0" borderId="28" xfId="91" applyFont="1" applyFill="1" applyBorder="1" applyAlignment="1">
      <alignment wrapText="1"/>
      <protection/>
    </xf>
    <xf numFmtId="49" fontId="33" fillId="0" borderId="30" xfId="91" applyNumberFormat="1" applyFont="1" applyFill="1" applyBorder="1" applyAlignment="1">
      <alignment wrapText="1"/>
      <protection/>
    </xf>
    <xf numFmtId="0" fontId="33" fillId="0" borderId="21" xfId="91" applyFont="1" applyFill="1" applyBorder="1">
      <alignment/>
      <protection/>
    </xf>
    <xf numFmtId="0" fontId="34" fillId="0" borderId="21" xfId="91" applyFont="1" applyFill="1" applyBorder="1">
      <alignment/>
      <protection/>
    </xf>
    <xf numFmtId="0" fontId="34" fillId="0" borderId="23" xfId="91" applyFont="1" applyFill="1" applyBorder="1">
      <alignment/>
      <protection/>
    </xf>
    <xf numFmtId="3" fontId="33" fillId="0" borderId="24" xfId="91" applyNumberFormat="1" applyFont="1" applyFill="1" applyBorder="1" applyAlignment="1">
      <alignment horizontal="right"/>
      <protection/>
    </xf>
    <xf numFmtId="3" fontId="33" fillId="0" borderId="26" xfId="91" applyNumberFormat="1" applyFont="1" applyBorder="1" applyAlignment="1">
      <alignment horizontal="center"/>
      <protection/>
    </xf>
    <xf numFmtId="3" fontId="1" fillId="0" borderId="0" xfId="91" applyNumberFormat="1" applyFill="1">
      <alignment/>
      <protection/>
    </xf>
    <xf numFmtId="3" fontId="35" fillId="0" borderId="29" xfId="91" applyNumberFormat="1" applyFont="1" applyFill="1" applyBorder="1" applyAlignment="1">
      <alignment horizontal="right"/>
      <protection/>
    </xf>
    <xf numFmtId="3" fontId="33" fillId="0" borderId="31" xfId="91" applyNumberFormat="1" applyFont="1" applyFill="1" applyBorder="1" applyAlignment="1">
      <alignment horizontal="right"/>
      <protection/>
    </xf>
    <xf numFmtId="0" fontId="33" fillId="0" borderId="32" xfId="91" applyFont="1" applyFill="1" applyBorder="1">
      <alignment/>
      <protection/>
    </xf>
    <xf numFmtId="3" fontId="35" fillId="0" borderId="29" xfId="91" applyNumberFormat="1" applyFont="1" applyFill="1" applyBorder="1" applyAlignment="1">
      <alignment horizontal="right" vertical="center" wrapText="1"/>
      <protection/>
    </xf>
    <xf numFmtId="0" fontId="28" fillId="0" borderId="28" xfId="91" applyFont="1" applyFill="1" applyBorder="1" applyAlignment="1">
      <alignment horizontal="right" wrapText="1"/>
      <protection/>
    </xf>
    <xf numFmtId="0" fontId="28" fillId="0" borderId="30" xfId="91" applyFont="1" applyFill="1" applyBorder="1" applyAlignment="1">
      <alignment horizontal="right" wrapText="1"/>
      <protection/>
    </xf>
    <xf numFmtId="0" fontId="26" fillId="0" borderId="27" xfId="91" applyFont="1" applyFill="1" applyBorder="1">
      <alignment/>
      <protection/>
    </xf>
    <xf numFmtId="0" fontId="26" fillId="0" borderId="29" xfId="91" applyFont="1" applyFill="1" applyBorder="1" applyAlignment="1">
      <alignment horizontal="center"/>
      <protection/>
    </xf>
    <xf numFmtId="3" fontId="26" fillId="0" borderId="29" xfId="91" applyNumberFormat="1" applyFont="1" applyFill="1" applyBorder="1">
      <alignment/>
      <protection/>
    </xf>
    <xf numFmtId="3" fontId="26" fillId="0" borderId="33" xfId="91" applyNumberFormat="1" applyFont="1" applyFill="1" applyBorder="1">
      <alignment/>
      <protection/>
    </xf>
    <xf numFmtId="0" fontId="2" fillId="0" borderId="0" xfId="91" applyFont="1" applyFill="1">
      <alignment/>
      <protection/>
    </xf>
    <xf numFmtId="0" fontId="28" fillId="0" borderId="28" xfId="91" applyFont="1" applyFill="1" applyBorder="1" applyAlignment="1">
      <alignment horizontal="right"/>
      <protection/>
    </xf>
    <xf numFmtId="0" fontId="28" fillId="0" borderId="26" xfId="91" applyFont="1" applyFill="1" applyBorder="1">
      <alignment/>
      <protection/>
    </xf>
    <xf numFmtId="0" fontId="26" fillId="0" borderId="29" xfId="91" applyFont="1" applyFill="1" applyBorder="1" applyAlignment="1">
      <alignment horizontal="center" wrapText="1"/>
      <protection/>
    </xf>
    <xf numFmtId="0" fontId="26" fillId="0" borderId="22" xfId="91" applyFont="1" applyFill="1" applyBorder="1">
      <alignment/>
      <protection/>
    </xf>
    <xf numFmtId="3" fontId="28" fillId="0" borderId="22" xfId="91" applyNumberFormat="1" applyFont="1" applyFill="1" applyBorder="1">
      <alignment/>
      <protection/>
    </xf>
    <xf numFmtId="0" fontId="28" fillId="0" borderId="30" xfId="91" applyFont="1" applyFill="1" applyBorder="1">
      <alignment/>
      <protection/>
    </xf>
    <xf numFmtId="0" fontId="28" fillId="0" borderId="25" xfId="91" applyFont="1" applyFill="1" applyBorder="1">
      <alignment/>
      <protection/>
    </xf>
    <xf numFmtId="3" fontId="28" fillId="0" borderId="25" xfId="91" applyNumberFormat="1" applyFont="1" applyFill="1" applyBorder="1">
      <alignment/>
      <protection/>
    </xf>
    <xf numFmtId="0" fontId="26" fillId="0" borderId="28" xfId="91" applyFont="1" applyFill="1" applyBorder="1">
      <alignment/>
      <protection/>
    </xf>
    <xf numFmtId="3" fontId="26" fillId="0" borderId="26" xfId="91" applyNumberFormat="1" applyFont="1" applyFill="1" applyBorder="1">
      <alignment/>
      <protection/>
    </xf>
    <xf numFmtId="3" fontId="26" fillId="0" borderId="34" xfId="91" applyNumberFormat="1" applyFont="1" applyFill="1" applyBorder="1">
      <alignment/>
      <protection/>
    </xf>
    <xf numFmtId="0" fontId="28" fillId="0" borderId="28" xfId="91" applyFont="1" applyFill="1" applyBorder="1">
      <alignment/>
      <protection/>
    </xf>
    <xf numFmtId="0" fontId="26" fillId="0" borderId="26" xfId="91" applyFont="1" applyFill="1" applyBorder="1">
      <alignment/>
      <protection/>
    </xf>
    <xf numFmtId="3" fontId="28" fillId="0" borderId="26" xfId="91" applyNumberFormat="1" applyFont="1" applyFill="1" applyBorder="1">
      <alignment/>
      <protection/>
    </xf>
    <xf numFmtId="0" fontId="26" fillId="0" borderId="25" xfId="91" applyFont="1" applyFill="1" applyBorder="1">
      <alignment/>
      <protection/>
    </xf>
    <xf numFmtId="0" fontId="26" fillId="0" borderId="30" xfId="91" applyFont="1" applyFill="1" applyBorder="1">
      <alignment/>
      <protection/>
    </xf>
    <xf numFmtId="0" fontId="26" fillId="0" borderId="27" xfId="91" applyFont="1" applyFill="1" applyBorder="1" applyAlignment="1">
      <alignment wrapText="1"/>
      <protection/>
    </xf>
    <xf numFmtId="0" fontId="28" fillId="0" borderId="32" xfId="91" applyFont="1" applyFill="1" applyBorder="1" applyAlignment="1">
      <alignment horizontal="right" wrapText="1"/>
      <protection/>
    </xf>
    <xf numFmtId="0" fontId="26" fillId="0" borderId="31" xfId="91" applyFont="1" applyFill="1" applyBorder="1" applyAlignment="1">
      <alignment horizontal="center"/>
      <protection/>
    </xf>
    <xf numFmtId="3" fontId="28" fillId="0" borderId="31" xfId="91" applyNumberFormat="1" applyFont="1" applyFill="1" applyBorder="1" applyAlignment="1">
      <alignment horizontal="left"/>
      <protection/>
    </xf>
    <xf numFmtId="0" fontId="28" fillId="0" borderId="26" xfId="91" applyFont="1" applyFill="1" applyBorder="1" applyAlignment="1">
      <alignment horizontal="left"/>
      <protection/>
    </xf>
    <xf numFmtId="0" fontId="28" fillId="0" borderId="23" xfId="91" applyFont="1" applyFill="1" applyBorder="1" applyAlignment="1">
      <alignment horizontal="right"/>
      <protection/>
    </xf>
    <xf numFmtId="0" fontId="28" fillId="0" borderId="35" xfId="91" applyFont="1" applyFill="1" applyBorder="1">
      <alignment/>
      <protection/>
    </xf>
    <xf numFmtId="0" fontId="33" fillId="0" borderId="28" xfId="91" applyFont="1" applyFill="1" applyBorder="1" applyAlignment="1">
      <alignment horizontal="right"/>
      <protection/>
    </xf>
    <xf numFmtId="0" fontId="28" fillId="0" borderId="36" xfId="91" applyFont="1" applyFill="1" applyBorder="1">
      <alignment/>
      <protection/>
    </xf>
    <xf numFmtId="3" fontId="28" fillId="0" borderId="35" xfId="91" applyNumberFormat="1" applyFont="1" applyFill="1" applyBorder="1">
      <alignment/>
      <protection/>
    </xf>
    <xf numFmtId="0" fontId="26" fillId="0" borderId="36" xfId="91" applyFont="1" applyFill="1" applyBorder="1" applyAlignment="1">
      <alignment wrapText="1"/>
      <protection/>
    </xf>
    <xf numFmtId="0" fontId="26" fillId="0" borderId="35" xfId="91" applyFont="1" applyFill="1" applyBorder="1">
      <alignment/>
      <protection/>
    </xf>
    <xf numFmtId="3" fontId="26" fillId="0" borderId="35" xfId="91" applyNumberFormat="1" applyFont="1" applyFill="1" applyBorder="1">
      <alignment/>
      <protection/>
    </xf>
    <xf numFmtId="0" fontId="26" fillId="0" borderId="26" xfId="91" applyFont="1" applyFill="1" applyBorder="1" applyAlignment="1">
      <alignment horizontal="right"/>
      <protection/>
    </xf>
    <xf numFmtId="0" fontId="26" fillId="0" borderId="26" xfId="91" applyFont="1" applyFill="1" applyBorder="1" applyAlignment="1">
      <alignment horizontal="center"/>
      <protection/>
    </xf>
    <xf numFmtId="0" fontId="26" fillId="0" borderId="28" xfId="91" applyFont="1" applyFill="1" applyBorder="1" applyAlignment="1">
      <alignment wrapText="1"/>
      <protection/>
    </xf>
    <xf numFmtId="0" fontId="27" fillId="0" borderId="26" xfId="91" applyFont="1" applyFill="1" applyBorder="1">
      <alignment/>
      <protection/>
    </xf>
    <xf numFmtId="3" fontId="28" fillId="0" borderId="24" xfId="91" applyNumberFormat="1" applyFont="1" applyFill="1" applyBorder="1">
      <alignment/>
      <protection/>
    </xf>
    <xf numFmtId="3" fontId="26" fillId="0" borderId="29" xfId="91" applyNumberFormat="1" applyFont="1" applyFill="1" applyBorder="1" applyAlignment="1">
      <alignment horizontal="right"/>
      <protection/>
    </xf>
    <xf numFmtId="3" fontId="28" fillId="0" borderId="31" xfId="91" applyNumberFormat="1" applyFont="1" applyFill="1" applyBorder="1">
      <alignment/>
      <protection/>
    </xf>
    <xf numFmtId="0" fontId="26" fillId="0" borderId="27" xfId="91" applyFont="1" applyFill="1" applyBorder="1" applyAlignment="1">
      <alignment horizontal="left" wrapText="1"/>
      <protection/>
    </xf>
    <xf numFmtId="0" fontId="28" fillId="0" borderId="32" xfId="91" applyFont="1" applyFill="1" applyBorder="1" applyAlignment="1">
      <alignment horizontal="left" wrapText="1"/>
      <protection/>
    </xf>
    <xf numFmtId="0" fontId="23" fillId="0" borderId="0" xfId="91" applyFont="1" applyFill="1">
      <alignment/>
      <protection/>
    </xf>
    <xf numFmtId="0" fontId="28" fillId="0" borderId="30" xfId="91" applyFont="1" applyFill="1" applyBorder="1" applyAlignment="1">
      <alignment horizontal="right"/>
      <protection/>
    </xf>
    <xf numFmtId="3" fontId="28" fillId="0" borderId="25" xfId="91" applyNumberFormat="1" applyFont="1" applyFill="1" applyBorder="1" applyAlignment="1">
      <alignment horizontal="left"/>
      <protection/>
    </xf>
    <xf numFmtId="3" fontId="28" fillId="0" borderId="22" xfId="91" applyNumberFormat="1" applyFont="1" applyFill="1" applyBorder="1" applyAlignment="1">
      <alignment horizontal="left"/>
      <protection/>
    </xf>
    <xf numFmtId="0" fontId="2" fillId="0" borderId="0" xfId="91" applyFont="1" applyFill="1" applyAlignment="1">
      <alignment horizontal="left"/>
      <protection/>
    </xf>
    <xf numFmtId="0" fontId="25" fillId="0" borderId="0" xfId="91" applyFont="1" applyFill="1">
      <alignment/>
      <protection/>
    </xf>
    <xf numFmtId="0" fontId="2" fillId="0" borderId="0" xfId="91" applyFont="1" applyFill="1" applyAlignment="1">
      <alignment horizontal="right"/>
      <protection/>
    </xf>
    <xf numFmtId="0" fontId="19" fillId="0" borderId="0" xfId="91" applyFont="1" applyFill="1" applyBorder="1" applyAlignment="1">
      <alignment horizontal="center"/>
      <protection/>
    </xf>
    <xf numFmtId="0" fontId="20" fillId="0" borderId="0" xfId="91" applyFont="1" applyFill="1">
      <alignment/>
      <protection/>
    </xf>
    <xf numFmtId="0" fontId="20" fillId="0" borderId="0" xfId="91" applyFont="1" applyFill="1" applyBorder="1" applyAlignment="1">
      <alignment horizontal="centerContinuous"/>
      <protection/>
    </xf>
    <xf numFmtId="0" fontId="20" fillId="0" borderId="0" xfId="91" applyFont="1" applyFill="1" applyBorder="1" applyAlignment="1">
      <alignment horizontal="center"/>
      <protection/>
    </xf>
    <xf numFmtId="0" fontId="20" fillId="0" borderId="0" xfId="91" applyFont="1" applyFill="1" applyBorder="1" applyAlignment="1">
      <alignment horizontal="left"/>
      <protection/>
    </xf>
    <xf numFmtId="0" fontId="26" fillId="0" borderId="32" xfId="91" applyFont="1" applyFill="1" applyBorder="1">
      <alignment/>
      <protection/>
    </xf>
    <xf numFmtId="0" fontId="26" fillId="0" borderId="37" xfId="91" applyFont="1" applyFill="1" applyBorder="1" applyAlignment="1">
      <alignment horizontal="center" wrapText="1"/>
      <protection/>
    </xf>
    <xf numFmtId="0" fontId="27" fillId="0" borderId="28" xfId="91" applyFont="1" applyFill="1" applyBorder="1" applyAlignment="1">
      <alignment vertical="center" wrapText="1"/>
      <protection/>
    </xf>
    <xf numFmtId="0" fontId="27" fillId="0" borderId="26" xfId="91" applyFont="1" applyFill="1" applyBorder="1" applyAlignment="1">
      <alignment wrapText="1"/>
      <protection/>
    </xf>
    <xf numFmtId="3" fontId="27" fillId="0" borderId="26" xfId="91" applyNumberFormat="1" applyFont="1" applyFill="1" applyBorder="1" applyAlignment="1">
      <alignment horizontal="right"/>
      <protection/>
    </xf>
    <xf numFmtId="49" fontId="28" fillId="0" borderId="28" xfId="91" applyNumberFormat="1" applyFont="1" applyFill="1" applyBorder="1" applyAlignment="1">
      <alignment horizontal="right" vertical="center" wrapText="1"/>
      <protection/>
    </xf>
    <xf numFmtId="49" fontId="28" fillId="0" borderId="26" xfId="91" applyNumberFormat="1" applyFont="1" applyFill="1" applyBorder="1" applyAlignment="1">
      <alignment wrapText="1"/>
      <protection/>
    </xf>
    <xf numFmtId="49" fontId="27" fillId="0" borderId="26" xfId="91" applyNumberFormat="1" applyFont="1" applyFill="1" applyBorder="1" applyAlignment="1">
      <alignment wrapText="1"/>
      <protection/>
    </xf>
    <xf numFmtId="0" fontId="27" fillId="0" borderId="28" xfId="91" applyFont="1" applyFill="1" applyBorder="1" applyAlignment="1">
      <alignment horizontal="left" vertical="center" wrapText="1"/>
      <protection/>
    </xf>
    <xf numFmtId="0" fontId="28" fillId="0" borderId="28" xfId="91" applyFont="1" applyFill="1" applyBorder="1" applyAlignment="1">
      <alignment horizontal="right" vertical="center" wrapText="1"/>
      <protection/>
    </xf>
    <xf numFmtId="0" fontId="28" fillId="0" borderId="26" xfId="91" applyFont="1" applyFill="1" applyBorder="1" applyAlignment="1">
      <alignment wrapText="1"/>
      <protection/>
    </xf>
    <xf numFmtId="0" fontId="20" fillId="0" borderId="0" xfId="91" applyFont="1" applyFill="1" applyBorder="1">
      <alignment/>
      <protection/>
    </xf>
    <xf numFmtId="0" fontId="30" fillId="0" borderId="28" xfId="91" applyFont="1" applyFill="1" applyBorder="1" applyAlignment="1">
      <alignment vertical="center"/>
      <protection/>
    </xf>
    <xf numFmtId="0" fontId="30" fillId="0" borderId="26" xfId="91" applyFont="1" applyFill="1" applyBorder="1">
      <alignment/>
      <protection/>
    </xf>
    <xf numFmtId="0" fontId="28" fillId="0" borderId="30" xfId="91" applyFont="1" applyFill="1" applyBorder="1" applyAlignment="1">
      <alignment horizontal="right" vertical="center" wrapText="1"/>
      <protection/>
    </xf>
    <xf numFmtId="0" fontId="30" fillId="0" borderId="25" xfId="91" applyFont="1" applyFill="1" applyBorder="1">
      <alignment/>
      <protection/>
    </xf>
    <xf numFmtId="0" fontId="26" fillId="0" borderId="27" xfId="91" applyFont="1" applyFill="1" applyBorder="1" applyAlignment="1">
      <alignment vertical="center" wrapText="1"/>
      <protection/>
    </xf>
    <xf numFmtId="0" fontId="28" fillId="0" borderId="21" xfId="91" applyFont="1" applyFill="1" applyBorder="1" applyAlignment="1">
      <alignment horizontal="right" vertical="center" wrapText="1"/>
      <protection/>
    </xf>
    <xf numFmtId="0" fontId="28" fillId="0" borderId="22" xfId="91" applyFont="1" applyFill="1" applyBorder="1" applyAlignment="1">
      <alignment wrapText="1"/>
      <protection/>
    </xf>
    <xf numFmtId="0" fontId="19" fillId="0" borderId="0" xfId="91" applyFont="1" applyFill="1" applyBorder="1">
      <alignment/>
      <protection/>
    </xf>
    <xf numFmtId="0" fontId="26" fillId="0" borderId="21" xfId="91" applyFont="1" applyFill="1" applyBorder="1" applyAlignment="1">
      <alignment vertical="center" wrapText="1"/>
      <protection/>
    </xf>
    <xf numFmtId="0" fontId="26" fillId="0" borderId="22" xfId="91" applyFont="1" applyFill="1" applyBorder="1" applyAlignment="1">
      <alignment wrapText="1"/>
      <protection/>
    </xf>
    <xf numFmtId="0" fontId="28" fillId="0" borderId="28" xfId="91" applyFont="1" applyFill="1" applyBorder="1" applyAlignment="1">
      <alignment vertical="center" wrapText="1"/>
      <protection/>
    </xf>
    <xf numFmtId="0" fontId="29" fillId="0" borderId="28" xfId="91" applyFont="1" applyFill="1" applyBorder="1" applyAlignment="1">
      <alignment vertical="center" wrapText="1"/>
      <protection/>
    </xf>
    <xf numFmtId="0" fontId="29" fillId="0" borderId="26" xfId="91" applyFont="1" applyFill="1" applyBorder="1">
      <alignment/>
      <protection/>
    </xf>
    <xf numFmtId="0" fontId="26" fillId="0" borderId="28" xfId="91" applyFont="1" applyFill="1" applyBorder="1" applyAlignment="1">
      <alignment vertical="center"/>
      <protection/>
    </xf>
    <xf numFmtId="0" fontId="28" fillId="0" borderId="30" xfId="91" applyFont="1" applyFill="1" applyBorder="1" applyAlignment="1">
      <alignment horizontal="right" vertical="center"/>
      <protection/>
    </xf>
    <xf numFmtId="0" fontId="28" fillId="0" borderId="23" xfId="91" applyFont="1" applyFill="1" applyBorder="1" applyAlignment="1">
      <alignment vertical="center" wrapText="1"/>
      <protection/>
    </xf>
    <xf numFmtId="0" fontId="28" fillId="0" borderId="24" xfId="91" applyFont="1" applyFill="1" applyBorder="1" applyAlignment="1">
      <alignment wrapText="1"/>
      <protection/>
    </xf>
    <xf numFmtId="0" fontId="26" fillId="0" borderId="19" xfId="91" applyFont="1" applyFill="1" applyBorder="1" applyAlignment="1">
      <alignment vertical="center" wrapText="1"/>
      <protection/>
    </xf>
    <xf numFmtId="0" fontId="26" fillId="0" borderId="20" xfId="91" applyFont="1" applyFill="1" applyBorder="1" applyAlignment="1">
      <alignment horizontal="center" wrapText="1"/>
      <protection/>
    </xf>
    <xf numFmtId="0" fontId="26" fillId="0" borderId="27" xfId="91" applyFont="1" applyFill="1" applyBorder="1" applyAlignment="1">
      <alignment vertical="center"/>
      <protection/>
    </xf>
    <xf numFmtId="0" fontId="26" fillId="0" borderId="29" xfId="91" applyFont="1" applyFill="1" applyBorder="1">
      <alignment/>
      <protection/>
    </xf>
    <xf numFmtId="0" fontId="21" fillId="0" borderId="0" xfId="91" applyFont="1" applyFill="1">
      <alignment/>
      <protection/>
    </xf>
    <xf numFmtId="0" fontId="21" fillId="0" borderId="0" xfId="91" applyFont="1" applyFill="1" applyBorder="1">
      <alignment/>
      <protection/>
    </xf>
    <xf numFmtId="0" fontId="1" fillId="0" borderId="0" xfId="91" applyFill="1" applyBorder="1">
      <alignment/>
      <protection/>
    </xf>
    <xf numFmtId="3" fontId="1" fillId="0" borderId="0" xfId="91" applyNumberFormat="1" applyFill="1" applyBorder="1">
      <alignment/>
      <protection/>
    </xf>
    <xf numFmtId="0" fontId="38" fillId="0" borderId="28" xfId="91" applyFont="1" applyFill="1" applyBorder="1" applyAlignment="1">
      <alignment horizontal="right"/>
      <protection/>
    </xf>
    <xf numFmtId="0" fontId="38" fillId="0" borderId="26" xfId="91" applyFont="1" applyFill="1" applyBorder="1" applyAlignment="1">
      <alignment horizontal="center"/>
      <protection/>
    </xf>
    <xf numFmtId="3" fontId="38" fillId="0" borderId="26" xfId="91" applyNumberFormat="1" applyFont="1" applyFill="1" applyBorder="1" applyAlignment="1">
      <alignment horizontal="left"/>
      <protection/>
    </xf>
    <xf numFmtId="0" fontId="26" fillId="0" borderId="31" xfId="91" applyFont="1" applyFill="1" applyBorder="1">
      <alignment/>
      <protection/>
    </xf>
    <xf numFmtId="3" fontId="29" fillId="0" borderId="26" xfId="0" applyNumberFormat="1" applyFont="1" applyBorder="1" applyAlignment="1">
      <alignment horizontal="center" vertical="center"/>
    </xf>
    <xf numFmtId="3" fontId="2" fillId="0" borderId="0" xfId="91" applyNumberFormat="1" applyFont="1">
      <alignment/>
      <protection/>
    </xf>
    <xf numFmtId="3" fontId="28" fillId="0" borderId="25" xfId="91" applyNumberFormat="1" applyFont="1" applyFill="1" applyBorder="1" applyAlignment="1">
      <alignment horizontal="right"/>
      <protection/>
    </xf>
    <xf numFmtId="0" fontId="30" fillId="55" borderId="26" xfId="91" applyFont="1" applyFill="1" applyBorder="1">
      <alignment/>
      <protection/>
    </xf>
    <xf numFmtId="0" fontId="20" fillId="55" borderId="0" xfId="91" applyFont="1" applyFill="1" applyBorder="1">
      <alignment/>
      <protection/>
    </xf>
    <xf numFmtId="0" fontId="20" fillId="55" borderId="0" xfId="91" applyFont="1" applyFill="1">
      <alignment/>
      <protection/>
    </xf>
    <xf numFmtId="3" fontId="29" fillId="0" borderId="26" xfId="94" applyNumberFormat="1" applyFont="1" applyFill="1" applyBorder="1" applyAlignment="1">
      <alignment horizontal="right" wrapText="1"/>
      <protection/>
    </xf>
    <xf numFmtId="0" fontId="28" fillId="0" borderId="26" xfId="91" applyFont="1" applyFill="1" applyBorder="1" applyAlignment="1">
      <alignment horizontal="center"/>
      <protection/>
    </xf>
    <xf numFmtId="3" fontId="28" fillId="0" borderId="26" xfId="91" applyNumberFormat="1" applyFont="1" applyFill="1" applyBorder="1" applyAlignment="1">
      <alignment horizontal="center"/>
      <protection/>
    </xf>
    <xf numFmtId="3" fontId="30" fillId="0" borderId="26" xfId="91" applyNumberFormat="1" applyFont="1" applyFill="1" applyBorder="1">
      <alignment/>
      <protection/>
    </xf>
    <xf numFmtId="3" fontId="26" fillId="0" borderId="22" xfId="91" applyNumberFormat="1" applyFont="1" applyFill="1" applyBorder="1">
      <alignment/>
      <protection/>
    </xf>
    <xf numFmtId="0" fontId="28" fillId="0" borderId="25" xfId="91" applyFont="1" applyFill="1" applyBorder="1" applyAlignment="1">
      <alignment horizontal="center"/>
      <protection/>
    </xf>
    <xf numFmtId="3" fontId="28" fillId="0" borderId="25" xfId="91" applyNumberFormat="1" applyFont="1" applyFill="1" applyBorder="1" applyAlignment="1">
      <alignment horizontal="center"/>
      <protection/>
    </xf>
    <xf numFmtId="0" fontId="28" fillId="55" borderId="28" xfId="91" applyFont="1" applyFill="1" applyBorder="1" applyAlignment="1">
      <alignment horizontal="right" vertical="center" wrapText="1"/>
      <protection/>
    </xf>
    <xf numFmtId="3" fontId="82" fillId="55" borderId="26" xfId="91" applyNumberFormat="1" applyFont="1" applyFill="1" applyBorder="1" applyAlignment="1">
      <alignment horizontal="left"/>
      <protection/>
    </xf>
    <xf numFmtId="3" fontId="83" fillId="0" borderId="20" xfId="91" applyNumberFormat="1" applyFont="1" applyFill="1" applyBorder="1">
      <alignment/>
      <protection/>
    </xf>
    <xf numFmtId="3" fontId="83" fillId="0" borderId="29" xfId="91" applyNumberFormat="1" applyFont="1" applyFill="1" applyBorder="1" applyAlignment="1">
      <alignment horizontal="right"/>
      <protection/>
    </xf>
    <xf numFmtId="0" fontId="26" fillId="0" borderId="22" xfId="91" applyFont="1" applyFill="1" applyBorder="1" applyAlignment="1">
      <alignment horizontal="center" wrapText="1"/>
      <protection/>
    </xf>
    <xf numFmtId="3" fontId="82" fillId="0" borderId="22" xfId="91" applyNumberFormat="1" applyFont="1" applyFill="1" applyBorder="1">
      <alignment/>
      <protection/>
    </xf>
    <xf numFmtId="0" fontId="28" fillId="0" borderId="36" xfId="91" applyFont="1" applyFill="1" applyBorder="1" applyAlignment="1">
      <alignment horizontal="right" vertical="center" wrapText="1"/>
      <protection/>
    </xf>
    <xf numFmtId="0" fontId="28" fillId="0" borderId="35" xfId="91" applyFont="1" applyFill="1" applyBorder="1" applyAlignment="1">
      <alignment wrapText="1"/>
      <protection/>
    </xf>
    <xf numFmtId="3" fontId="28" fillId="0" borderId="35" xfId="91" applyNumberFormat="1" applyFont="1" applyFill="1" applyBorder="1" applyAlignment="1">
      <alignment horizontal="left"/>
      <protection/>
    </xf>
    <xf numFmtId="0" fontId="28" fillId="0" borderId="23" xfId="91" applyFont="1" applyFill="1" applyBorder="1" applyAlignment="1">
      <alignment horizontal="right" vertical="center" wrapText="1"/>
      <protection/>
    </xf>
    <xf numFmtId="0" fontId="26" fillId="0" borderId="24" xfId="91" applyFont="1" applyFill="1" applyBorder="1" applyAlignment="1">
      <alignment horizontal="center" wrapText="1"/>
      <protection/>
    </xf>
    <xf numFmtId="3" fontId="82" fillId="0" borderId="24" xfId="91" applyNumberFormat="1" applyFont="1" applyFill="1" applyBorder="1">
      <alignment/>
      <protection/>
    </xf>
    <xf numFmtId="0" fontId="30" fillId="0" borderId="24" xfId="91" applyFont="1" applyFill="1" applyBorder="1">
      <alignment/>
      <protection/>
    </xf>
    <xf numFmtId="3" fontId="35" fillId="0" borderId="25" xfId="91" applyNumberFormat="1" applyFont="1" applyFill="1" applyBorder="1" applyAlignment="1">
      <alignment horizontal="right" vertical="center" wrapText="1"/>
      <protection/>
    </xf>
    <xf numFmtId="0" fontId="33" fillId="0" borderId="32" xfId="91" applyFont="1" applyFill="1" applyBorder="1" applyAlignment="1">
      <alignment wrapText="1"/>
      <protection/>
    </xf>
    <xf numFmtId="3" fontId="28" fillId="0" borderId="26" xfId="0" applyNumberFormat="1" applyFont="1" applyFill="1" applyBorder="1" applyAlignment="1">
      <alignment horizontal="center" vertical="center"/>
    </xf>
    <xf numFmtId="3" fontId="28" fillId="0" borderId="26" xfId="94" applyNumberFormat="1" applyFont="1" applyBorder="1" applyAlignment="1">
      <alignment horizontal="right" wrapText="1"/>
      <protection/>
    </xf>
    <xf numFmtId="3" fontId="28" fillId="0" borderId="26" xfId="94" applyNumberFormat="1" applyFont="1" applyBorder="1" applyAlignment="1">
      <alignment wrapText="1"/>
      <protection/>
    </xf>
    <xf numFmtId="0" fontId="31" fillId="0" borderId="22" xfId="91" applyFont="1" applyFill="1" applyBorder="1" applyAlignment="1">
      <alignment/>
      <protection/>
    </xf>
    <xf numFmtId="0" fontId="31" fillId="0" borderId="24" xfId="91" applyFont="1" applyFill="1" applyBorder="1" applyAlignment="1">
      <alignment/>
      <protection/>
    </xf>
    <xf numFmtId="0" fontId="33" fillId="0" borderId="26" xfId="91" applyFont="1" applyFill="1" applyBorder="1" applyAlignment="1">
      <alignment horizontal="center"/>
      <protection/>
    </xf>
    <xf numFmtId="3" fontId="26" fillId="0" borderId="31" xfId="91" applyNumberFormat="1" applyFont="1" applyFill="1" applyBorder="1" applyAlignment="1">
      <alignment horizontal="center" vertical="center"/>
      <protection/>
    </xf>
    <xf numFmtId="3" fontId="26" fillId="0" borderId="38" xfId="91" applyNumberFormat="1" applyFont="1" applyFill="1" applyBorder="1" applyAlignment="1">
      <alignment horizontal="center" vertical="center"/>
      <protection/>
    </xf>
    <xf numFmtId="3" fontId="27" fillId="0" borderId="39" xfId="91" applyNumberFormat="1" applyFont="1" applyFill="1" applyBorder="1" applyAlignment="1">
      <alignment horizontal="right"/>
      <protection/>
    </xf>
    <xf numFmtId="3" fontId="28" fillId="0" borderId="39" xfId="91" applyNumberFormat="1" applyFont="1" applyFill="1" applyBorder="1" applyAlignment="1">
      <alignment horizontal="left"/>
      <protection/>
    </xf>
    <xf numFmtId="3" fontId="82" fillId="55" borderId="39" xfId="91" applyNumberFormat="1" applyFont="1" applyFill="1" applyBorder="1" applyAlignment="1">
      <alignment horizontal="left"/>
      <protection/>
    </xf>
    <xf numFmtId="3" fontId="28" fillId="0" borderId="40" xfId="91" applyNumberFormat="1" applyFont="1" applyFill="1" applyBorder="1" applyAlignment="1">
      <alignment horizontal="left"/>
      <protection/>
    </xf>
    <xf numFmtId="3" fontId="28" fillId="0" borderId="41" xfId="91" applyNumberFormat="1" applyFont="1" applyFill="1" applyBorder="1" applyAlignment="1">
      <alignment horizontal="left"/>
      <protection/>
    </xf>
    <xf numFmtId="3" fontId="83" fillId="0" borderId="42" xfId="91" applyNumberFormat="1" applyFont="1" applyFill="1" applyBorder="1">
      <alignment/>
      <protection/>
    </xf>
    <xf numFmtId="3" fontId="83" fillId="0" borderId="43" xfId="91" applyNumberFormat="1" applyFont="1" applyFill="1" applyBorder="1">
      <alignment/>
      <protection/>
    </xf>
    <xf numFmtId="3" fontId="83" fillId="0" borderId="41" xfId="91" applyNumberFormat="1" applyFont="1" applyFill="1" applyBorder="1">
      <alignment/>
      <protection/>
    </xf>
    <xf numFmtId="3" fontId="28" fillId="0" borderId="44" xfId="91" applyNumberFormat="1" applyFont="1" applyFill="1" applyBorder="1" applyAlignment="1">
      <alignment horizontal="left"/>
      <protection/>
    </xf>
    <xf numFmtId="3" fontId="28" fillId="0" borderId="43" xfId="91" applyNumberFormat="1" applyFont="1" applyFill="1" applyBorder="1" applyAlignment="1">
      <alignment horizontal="left"/>
      <protection/>
    </xf>
    <xf numFmtId="3" fontId="26" fillId="0" borderId="45" xfId="91" applyNumberFormat="1" applyFont="1" applyFill="1" applyBorder="1">
      <alignment/>
      <protection/>
    </xf>
    <xf numFmtId="3" fontId="28" fillId="0" borderId="39" xfId="91" applyNumberFormat="1" applyFont="1" applyFill="1" applyBorder="1">
      <alignment/>
      <protection/>
    </xf>
    <xf numFmtId="3" fontId="28" fillId="0" borderId="41" xfId="91" applyNumberFormat="1" applyFont="1" applyFill="1" applyBorder="1">
      <alignment/>
      <protection/>
    </xf>
    <xf numFmtId="3" fontId="28" fillId="0" borderId="40" xfId="91" applyNumberFormat="1" applyFont="1" applyFill="1" applyBorder="1">
      <alignment/>
      <protection/>
    </xf>
    <xf numFmtId="0" fontId="84" fillId="0" borderId="39" xfId="91" applyFont="1" applyFill="1" applyBorder="1" applyAlignment="1">
      <alignment horizontal="right"/>
      <protection/>
    </xf>
    <xf numFmtId="0" fontId="84" fillId="0" borderId="39" xfId="91" applyFont="1" applyFill="1" applyBorder="1" applyAlignment="1">
      <alignment horizontal="center"/>
      <protection/>
    </xf>
    <xf numFmtId="0" fontId="85" fillId="0" borderId="39" xfId="91" applyFont="1" applyFill="1" applyBorder="1" applyAlignment="1">
      <alignment horizontal="center"/>
      <protection/>
    </xf>
    <xf numFmtId="3" fontId="86" fillId="0" borderId="39" xfId="91" applyNumberFormat="1" applyFont="1" applyFill="1" applyBorder="1">
      <alignment/>
      <protection/>
    </xf>
    <xf numFmtId="3" fontId="86" fillId="55" borderId="39" xfId="91" applyNumberFormat="1" applyFont="1" applyFill="1" applyBorder="1">
      <alignment/>
      <protection/>
    </xf>
    <xf numFmtId="3" fontId="86" fillId="0" borderId="40" xfId="91" applyNumberFormat="1" applyFont="1" applyFill="1" applyBorder="1">
      <alignment/>
      <protection/>
    </xf>
    <xf numFmtId="3" fontId="82" fillId="0" borderId="43" xfId="91" applyNumberFormat="1" applyFont="1" applyFill="1" applyBorder="1">
      <alignment/>
      <protection/>
    </xf>
    <xf numFmtId="3" fontId="82" fillId="0" borderId="41" xfId="91" applyNumberFormat="1" applyFont="1" applyFill="1" applyBorder="1">
      <alignment/>
      <protection/>
    </xf>
    <xf numFmtId="3" fontId="84" fillId="0" borderId="44" xfId="91" applyNumberFormat="1" applyFont="1" applyFill="1" applyBorder="1">
      <alignment/>
      <protection/>
    </xf>
    <xf numFmtId="3" fontId="84" fillId="0" borderId="43" xfId="91" applyNumberFormat="1" applyFont="1" applyFill="1" applyBorder="1">
      <alignment/>
      <protection/>
    </xf>
    <xf numFmtId="3" fontId="85" fillId="0" borderId="39" xfId="91" applyNumberFormat="1" applyFont="1" applyFill="1" applyBorder="1">
      <alignment/>
      <protection/>
    </xf>
    <xf numFmtId="3" fontId="85" fillId="0" borderId="40" xfId="91" applyNumberFormat="1" applyFont="1" applyFill="1" applyBorder="1">
      <alignment/>
      <protection/>
    </xf>
    <xf numFmtId="3" fontId="84" fillId="0" borderId="39" xfId="91" applyNumberFormat="1" applyFont="1" applyFill="1" applyBorder="1">
      <alignment/>
      <protection/>
    </xf>
    <xf numFmtId="3" fontId="85" fillId="0" borderId="45" xfId="91" applyNumberFormat="1" applyFont="1" applyFill="1" applyBorder="1">
      <alignment/>
      <protection/>
    </xf>
    <xf numFmtId="3" fontId="85" fillId="0" borderId="41" xfId="91" applyNumberFormat="1" applyFont="1" applyFill="1" applyBorder="1">
      <alignment/>
      <protection/>
    </xf>
    <xf numFmtId="3" fontId="28" fillId="0" borderId="38" xfId="91" applyNumberFormat="1" applyFont="1" applyFill="1" applyBorder="1" applyAlignment="1">
      <alignment horizontal="left"/>
      <protection/>
    </xf>
    <xf numFmtId="3" fontId="28" fillId="0" borderId="40" xfId="91" applyNumberFormat="1" applyFont="1" applyFill="1" applyBorder="1" applyAlignment="1">
      <alignment horizontal="center"/>
      <protection/>
    </xf>
    <xf numFmtId="0" fontId="28" fillId="0" borderId="43" xfId="91" applyFont="1" applyFill="1" applyBorder="1">
      <alignment/>
      <protection/>
    </xf>
    <xf numFmtId="0" fontId="28" fillId="0" borderId="41" xfId="91" applyFont="1" applyFill="1" applyBorder="1">
      <alignment/>
      <protection/>
    </xf>
    <xf numFmtId="0" fontId="32" fillId="0" borderId="33" xfId="0" applyFont="1" applyFill="1" applyBorder="1" applyAlignment="1">
      <alignment horizontal="center" wrapText="1"/>
    </xf>
    <xf numFmtId="3" fontId="33" fillId="0" borderId="26" xfId="91" applyNumberFormat="1" applyFont="1" applyFill="1" applyBorder="1" applyAlignment="1">
      <alignment/>
      <protection/>
    </xf>
    <xf numFmtId="3" fontId="33" fillId="0" borderId="25" xfId="91" applyNumberFormat="1" applyFont="1" applyFill="1" applyBorder="1" applyAlignment="1">
      <alignment/>
      <protection/>
    </xf>
    <xf numFmtId="3" fontId="33" fillId="0" borderId="26" xfId="91" applyNumberFormat="1" applyFont="1" applyFill="1" applyBorder="1" applyAlignment="1">
      <alignment vertical="center" wrapText="1"/>
      <protection/>
    </xf>
    <xf numFmtId="3" fontId="35" fillId="0" borderId="26" xfId="91" applyNumberFormat="1" applyFont="1" applyFill="1" applyBorder="1" applyAlignment="1">
      <alignment vertical="center" wrapText="1"/>
      <protection/>
    </xf>
    <xf numFmtId="3" fontId="33" fillId="0" borderId="22" xfId="91" applyNumberFormat="1" applyFont="1" applyFill="1" applyBorder="1" applyAlignment="1">
      <alignment/>
      <protection/>
    </xf>
    <xf numFmtId="3" fontId="33" fillId="0" borderId="24" xfId="91" applyNumberFormat="1" applyFont="1" applyFill="1" applyBorder="1" applyAlignment="1">
      <alignment horizontal="right" vertical="center" wrapText="1"/>
      <protection/>
    </xf>
    <xf numFmtId="3" fontId="28" fillId="0" borderId="39" xfId="94" applyNumberFormat="1" applyFont="1" applyBorder="1" applyAlignment="1">
      <alignment wrapText="1"/>
      <protection/>
    </xf>
    <xf numFmtId="3" fontId="29" fillId="0" borderId="39" xfId="94" applyNumberFormat="1" applyFont="1" applyBorder="1" applyAlignment="1">
      <alignment horizontal="right" wrapText="1"/>
      <protection/>
    </xf>
    <xf numFmtId="3" fontId="28" fillId="0" borderId="39" xfId="94" applyNumberFormat="1" applyFont="1" applyBorder="1" applyAlignment="1">
      <alignment horizontal="right" wrapText="1"/>
      <protection/>
    </xf>
    <xf numFmtId="3" fontId="29" fillId="0" borderId="39" xfId="94" applyNumberFormat="1" applyFont="1" applyFill="1" applyBorder="1" applyAlignment="1">
      <alignment horizontal="right" wrapText="1"/>
      <protection/>
    </xf>
    <xf numFmtId="3" fontId="29" fillId="0" borderId="39" xfId="94" applyNumberFormat="1" applyFont="1" applyBorder="1" applyAlignment="1">
      <alignment wrapText="1"/>
      <protection/>
    </xf>
    <xf numFmtId="0" fontId="36" fillId="0" borderId="39" xfId="94" applyFont="1" applyFill="1" applyBorder="1" applyAlignment="1">
      <alignment horizontal="center" vertical="center" wrapText="1"/>
      <protection/>
    </xf>
    <xf numFmtId="3" fontId="26" fillId="0" borderId="26" xfId="94" applyNumberFormat="1" applyFont="1" applyBorder="1" applyAlignment="1">
      <alignment horizontal="right" wrapText="1"/>
      <protection/>
    </xf>
    <xf numFmtId="0" fontId="33" fillId="0" borderId="26" xfId="91" applyFont="1" applyFill="1" applyBorder="1" applyAlignment="1">
      <alignment horizontal="center" wrapText="1"/>
      <protection/>
    </xf>
    <xf numFmtId="0" fontId="32" fillId="0" borderId="26" xfId="91" applyFont="1" applyFill="1" applyBorder="1" applyAlignment="1">
      <alignment horizontal="center" vertical="center" wrapText="1"/>
      <protection/>
    </xf>
    <xf numFmtId="0" fontId="36" fillId="0" borderId="26" xfId="0" applyFont="1" applyBorder="1" applyAlignment="1">
      <alignment horizontal="center" vertical="center" wrapText="1"/>
    </xf>
    <xf numFmtId="3" fontId="33" fillId="0" borderId="24" xfId="91" applyNumberFormat="1" applyFont="1" applyFill="1" applyBorder="1" applyAlignment="1">
      <alignment/>
      <protection/>
    </xf>
    <xf numFmtId="0" fontId="26" fillId="0" borderId="25" xfId="91" applyFont="1" applyFill="1" applyBorder="1" applyAlignment="1">
      <alignment horizontal="center" wrapText="1"/>
      <protection/>
    </xf>
    <xf numFmtId="3" fontId="82" fillId="0" borderId="25" xfId="91" applyNumberFormat="1" applyFont="1" applyFill="1" applyBorder="1">
      <alignment/>
      <protection/>
    </xf>
    <xf numFmtId="3" fontId="83" fillId="0" borderId="40" xfId="91" applyNumberFormat="1" applyFont="1" applyFill="1" applyBorder="1">
      <alignment/>
      <protection/>
    </xf>
    <xf numFmtId="3" fontId="82" fillId="0" borderId="40" xfId="91" applyNumberFormat="1" applyFont="1" applyFill="1" applyBorder="1">
      <alignment/>
      <protection/>
    </xf>
    <xf numFmtId="3" fontId="31" fillId="0" borderId="34" xfId="94" applyNumberFormat="1" applyFont="1" applyBorder="1">
      <alignment/>
      <protection/>
    </xf>
    <xf numFmtId="0" fontId="28" fillId="0" borderId="32" xfId="91" applyFont="1" applyFill="1" applyBorder="1" applyAlignment="1">
      <alignment wrapText="1"/>
      <protection/>
    </xf>
    <xf numFmtId="3" fontId="26" fillId="0" borderId="26" xfId="91" applyNumberFormat="1" applyFont="1" applyFill="1" applyBorder="1" applyAlignment="1">
      <alignment horizontal="left"/>
      <protection/>
    </xf>
    <xf numFmtId="3" fontId="26" fillId="0" borderId="26" xfId="91" applyNumberFormat="1" applyFont="1" applyFill="1" applyBorder="1" applyAlignment="1">
      <alignment horizontal="right"/>
      <protection/>
    </xf>
    <xf numFmtId="0" fontId="26" fillId="0" borderId="21" xfId="91" applyFont="1" applyFill="1" applyBorder="1" applyAlignment="1">
      <alignment horizontal="right" wrapText="1"/>
      <protection/>
    </xf>
    <xf numFmtId="0" fontId="26" fillId="0" borderId="28" xfId="91" applyFont="1" applyFill="1" applyBorder="1" applyAlignment="1">
      <alignment horizontal="left"/>
      <protection/>
    </xf>
    <xf numFmtId="0" fontId="26" fillId="0" borderId="35" xfId="91" applyFont="1" applyFill="1" applyBorder="1" applyAlignment="1">
      <alignment horizontal="center"/>
      <protection/>
    </xf>
    <xf numFmtId="3" fontId="26" fillId="0" borderId="31" xfId="91" applyNumberFormat="1" applyFont="1" applyFill="1" applyBorder="1">
      <alignment/>
      <protection/>
    </xf>
    <xf numFmtId="3" fontId="28" fillId="0" borderId="34" xfId="91" applyNumberFormat="1" applyFont="1" applyBorder="1">
      <alignment/>
      <protection/>
    </xf>
    <xf numFmtId="3" fontId="28" fillId="0" borderId="46" xfId="91" applyNumberFormat="1" applyFont="1" applyBorder="1">
      <alignment/>
      <protection/>
    </xf>
    <xf numFmtId="3" fontId="26" fillId="0" borderId="35" xfId="91" applyNumberFormat="1" applyFont="1" applyFill="1" applyBorder="1" applyAlignment="1">
      <alignment horizontal="right"/>
      <protection/>
    </xf>
    <xf numFmtId="0" fontId="33" fillId="0" borderId="26" xfId="91" applyFont="1" applyFill="1" applyBorder="1" applyAlignment="1">
      <alignment vertical="center" wrapText="1"/>
      <protection/>
    </xf>
    <xf numFmtId="3" fontId="35" fillId="0" borderId="39" xfId="91" applyNumberFormat="1" applyFont="1" applyFill="1" applyBorder="1" applyAlignment="1">
      <alignment horizontal="right" vertical="center" wrapText="1"/>
      <protection/>
    </xf>
    <xf numFmtId="3" fontId="33" fillId="0" borderId="26" xfId="91" applyNumberFormat="1" applyFont="1" applyBorder="1" applyAlignment="1">
      <alignment horizontal="right" vertical="center" wrapText="1"/>
      <protection/>
    </xf>
    <xf numFmtId="3" fontId="33" fillId="0" borderId="39" xfId="91" applyNumberFormat="1" applyFont="1" applyFill="1" applyBorder="1" applyAlignment="1">
      <alignment horizontal="right" vertical="center" wrapText="1"/>
      <protection/>
    </xf>
    <xf numFmtId="3" fontId="35" fillId="0" borderId="26" xfId="91" applyNumberFormat="1" applyFont="1" applyBorder="1" applyAlignment="1">
      <alignment vertical="center"/>
      <protection/>
    </xf>
    <xf numFmtId="3" fontId="35" fillId="0" borderId="40" xfId="91" applyNumberFormat="1" applyFont="1" applyFill="1" applyBorder="1" applyAlignment="1">
      <alignment horizontal="right" vertical="center" wrapText="1"/>
      <protection/>
    </xf>
    <xf numFmtId="3" fontId="33" fillId="0" borderId="40" xfId="91" applyNumberFormat="1" applyFont="1" applyFill="1" applyBorder="1" applyAlignment="1">
      <alignment horizontal="right" vertical="center" wrapText="1"/>
      <protection/>
    </xf>
    <xf numFmtId="0" fontId="0" fillId="0" borderId="26" xfId="92" applyBorder="1" applyAlignment="1">
      <alignment vertical="center" wrapText="1"/>
      <protection/>
    </xf>
    <xf numFmtId="3" fontId="33" fillId="0" borderId="24" xfId="91" applyNumberFormat="1" applyFont="1" applyFill="1" applyBorder="1" applyAlignment="1">
      <alignment vertical="center" wrapText="1"/>
      <protection/>
    </xf>
    <xf numFmtId="3" fontId="33" fillId="0" borderId="41" xfId="91" applyNumberFormat="1" applyFont="1" applyFill="1" applyBorder="1" applyAlignment="1">
      <alignment horizontal="right" vertical="center" wrapText="1"/>
      <protection/>
    </xf>
    <xf numFmtId="3" fontId="35" fillId="0" borderId="45" xfId="91" applyNumberFormat="1" applyFont="1" applyFill="1" applyBorder="1" applyAlignment="1">
      <alignment horizontal="right" vertical="center" wrapText="1"/>
      <protection/>
    </xf>
    <xf numFmtId="3" fontId="35" fillId="0" borderId="29" xfId="91" applyNumberFormat="1" applyFont="1" applyBorder="1">
      <alignment/>
      <protection/>
    </xf>
    <xf numFmtId="3" fontId="33" fillId="0" borderId="43" xfId="91" applyNumberFormat="1" applyFont="1" applyFill="1" applyBorder="1" applyAlignment="1">
      <alignment horizontal="right" vertical="center" wrapText="1"/>
      <protection/>
    </xf>
    <xf numFmtId="3" fontId="33" fillId="0" borderId="22" xfId="91" applyNumberFormat="1" applyFont="1" applyBorder="1">
      <alignment/>
      <protection/>
    </xf>
    <xf numFmtId="0" fontId="33" fillId="0" borderId="23" xfId="91" applyFont="1" applyFill="1" applyBorder="1">
      <alignment/>
      <protection/>
    </xf>
    <xf numFmtId="3" fontId="33" fillId="0" borderId="24" xfId="91" applyNumberFormat="1" applyFont="1" applyBorder="1">
      <alignment/>
      <protection/>
    </xf>
    <xf numFmtId="0" fontId="33" fillId="0" borderId="22" xfId="91" applyFont="1" applyBorder="1">
      <alignment/>
      <protection/>
    </xf>
    <xf numFmtId="0" fontId="33" fillId="0" borderId="24" xfId="91" applyFont="1" applyBorder="1">
      <alignment/>
      <protection/>
    </xf>
    <xf numFmtId="0" fontId="32" fillId="0" borderId="25" xfId="91" applyFont="1" applyFill="1" applyBorder="1" applyAlignment="1">
      <alignment horizontal="center" vertical="center" wrapText="1"/>
      <protection/>
    </xf>
    <xf numFmtId="3" fontId="31" fillId="0" borderId="22" xfId="91" applyNumberFormat="1" applyFont="1" applyBorder="1" applyAlignment="1">
      <alignment horizontal="center"/>
      <protection/>
    </xf>
    <xf numFmtId="3" fontId="33" fillId="0" borderId="26" xfId="91" applyNumberFormat="1" applyFont="1" applyBorder="1" applyAlignment="1">
      <alignment horizontal="center" vertical="center"/>
      <protection/>
    </xf>
    <xf numFmtId="3" fontId="29" fillId="0" borderId="26" xfId="0" applyNumberFormat="1" applyFont="1" applyBorder="1" applyAlignment="1">
      <alignment vertical="center"/>
    </xf>
    <xf numFmtId="0" fontId="26" fillId="0" borderId="28" xfId="91" applyFont="1" applyFill="1" applyBorder="1" applyAlignment="1">
      <alignment horizontal="left" wrapText="1"/>
      <protection/>
    </xf>
    <xf numFmtId="3" fontId="35" fillId="0" borderId="26" xfId="91" applyNumberFormat="1" applyFont="1" applyBorder="1">
      <alignment/>
      <protection/>
    </xf>
    <xf numFmtId="0" fontId="26" fillId="0" borderId="35" xfId="91" applyFont="1" applyFill="1" applyBorder="1" applyAlignment="1">
      <alignment horizontal="center" wrapText="1"/>
      <protection/>
    </xf>
    <xf numFmtId="0" fontId="28" fillId="0" borderId="36" xfId="91" applyFont="1" applyFill="1" applyBorder="1" applyAlignment="1">
      <alignment vertical="center" wrapText="1"/>
      <protection/>
    </xf>
    <xf numFmtId="0" fontId="26" fillId="0" borderId="31" xfId="91" applyFont="1" applyFill="1" applyBorder="1" applyAlignment="1">
      <alignment horizontal="center" wrapText="1"/>
      <protection/>
    </xf>
    <xf numFmtId="0" fontId="28" fillId="0" borderId="32" xfId="91" applyFont="1" applyFill="1" applyBorder="1" applyAlignment="1">
      <alignment horizontal="right" vertical="center" wrapText="1"/>
      <protection/>
    </xf>
    <xf numFmtId="3" fontId="33" fillId="0" borderId="25" xfId="91" applyNumberFormat="1" applyFont="1" applyFill="1" applyBorder="1" applyAlignment="1">
      <alignment vertical="center" wrapText="1"/>
      <protection/>
    </xf>
    <xf numFmtId="0" fontId="26" fillId="0" borderId="31" xfId="91" applyFont="1" applyFill="1" applyBorder="1" applyAlignment="1">
      <alignment horizontal="center" vertical="center" wrapText="1"/>
      <protection/>
    </xf>
    <xf numFmtId="0" fontId="26" fillId="0" borderId="38" xfId="91" applyFont="1" applyFill="1" applyBorder="1" applyAlignment="1">
      <alignment horizontal="center" vertical="center" wrapText="1"/>
      <protection/>
    </xf>
    <xf numFmtId="3" fontId="26" fillId="0" borderId="43" xfId="91" applyNumberFormat="1" applyFont="1" applyFill="1" applyBorder="1" applyAlignment="1">
      <alignment horizontal="center" vertical="center"/>
      <protection/>
    </xf>
    <xf numFmtId="3" fontId="83" fillId="0" borderId="45" xfId="91" applyNumberFormat="1" applyFont="1" applyFill="1" applyBorder="1">
      <alignment/>
      <protection/>
    </xf>
    <xf numFmtId="3" fontId="82" fillId="0" borderId="38" xfId="91" applyNumberFormat="1" applyFont="1" applyFill="1" applyBorder="1">
      <alignment/>
      <protection/>
    </xf>
    <xf numFmtId="3" fontId="84" fillId="0" borderId="40" xfId="91" applyNumberFormat="1" applyFont="1" applyFill="1" applyBorder="1">
      <alignment/>
      <protection/>
    </xf>
    <xf numFmtId="3" fontId="85" fillId="0" borderId="43" xfId="91" applyNumberFormat="1" applyFont="1" applyFill="1" applyBorder="1">
      <alignment/>
      <protection/>
    </xf>
    <xf numFmtId="3" fontId="28" fillId="0" borderId="44" xfId="91" applyNumberFormat="1" applyFont="1" applyFill="1" applyBorder="1">
      <alignment/>
      <protection/>
    </xf>
    <xf numFmtId="3" fontId="83" fillId="0" borderId="45" xfId="91" applyNumberFormat="1" applyFont="1" applyFill="1" applyBorder="1" applyAlignment="1">
      <alignment horizontal="right"/>
      <protection/>
    </xf>
    <xf numFmtId="0" fontId="20" fillId="0" borderId="34" xfId="91" applyFont="1" applyFill="1" applyBorder="1" applyAlignment="1">
      <alignment horizontal="centerContinuous"/>
      <protection/>
    </xf>
    <xf numFmtId="0" fontId="20" fillId="0" borderId="34" xfId="91" applyFont="1" applyFill="1" applyBorder="1">
      <alignment/>
      <protection/>
    </xf>
    <xf numFmtId="0" fontId="20" fillId="55" borderId="34" xfId="91" applyFont="1" applyFill="1" applyBorder="1">
      <alignment/>
      <protection/>
    </xf>
    <xf numFmtId="0" fontId="19" fillId="0" borderId="34" xfId="91" applyFont="1" applyFill="1" applyBorder="1">
      <alignment/>
      <protection/>
    </xf>
    <xf numFmtId="0" fontId="20" fillId="0" borderId="46" xfId="91" applyFont="1" applyFill="1" applyBorder="1">
      <alignment/>
      <protection/>
    </xf>
    <xf numFmtId="0" fontId="20" fillId="0" borderId="47" xfId="91" applyFont="1" applyFill="1" applyBorder="1">
      <alignment/>
      <protection/>
    </xf>
    <xf numFmtId="0" fontId="20" fillId="0" borderId="33" xfId="91" applyFont="1" applyFill="1" applyBorder="1">
      <alignment/>
      <protection/>
    </xf>
    <xf numFmtId="0" fontId="19" fillId="0" borderId="47" xfId="91" applyFont="1" applyFill="1" applyBorder="1">
      <alignment/>
      <protection/>
    </xf>
    <xf numFmtId="3" fontId="26" fillId="0" borderId="22" xfId="91" applyNumberFormat="1" applyFont="1" applyFill="1" applyBorder="1" applyAlignment="1">
      <alignment horizontal="center" vertical="center" wrapText="1"/>
      <protection/>
    </xf>
    <xf numFmtId="0" fontId="26" fillId="0" borderId="47" xfId="91" applyFont="1" applyFill="1" applyBorder="1" applyAlignment="1">
      <alignment horizontal="center" vertical="center" wrapText="1"/>
      <protection/>
    </xf>
    <xf numFmtId="0" fontId="26" fillId="0" borderId="48" xfId="91" applyFont="1" applyFill="1" applyBorder="1">
      <alignment/>
      <protection/>
    </xf>
    <xf numFmtId="0" fontId="29" fillId="0" borderId="26" xfId="0" applyFont="1" applyBorder="1" applyAlignment="1">
      <alignment horizontal="right"/>
    </xf>
    <xf numFmtId="3" fontId="86" fillId="0" borderId="24" xfId="91" applyNumberFormat="1" applyFont="1" applyFill="1" applyBorder="1">
      <alignment/>
      <protection/>
    </xf>
    <xf numFmtId="3" fontId="33" fillId="0" borderId="26" xfId="91" applyNumberFormat="1" applyFont="1" applyFill="1" applyBorder="1" applyAlignment="1">
      <alignment horizontal="center"/>
      <protection/>
    </xf>
    <xf numFmtId="0" fontId="28" fillId="0" borderId="47" xfId="91" applyFont="1" applyFill="1" applyBorder="1">
      <alignment/>
      <protection/>
    </xf>
    <xf numFmtId="0" fontId="28" fillId="0" borderId="34" xfId="91" applyFont="1" applyFill="1" applyBorder="1">
      <alignment/>
      <protection/>
    </xf>
    <xf numFmtId="3" fontId="28" fillId="0" borderId="46" xfId="91" applyNumberFormat="1" applyFont="1" applyFill="1" applyBorder="1">
      <alignment/>
      <protection/>
    </xf>
    <xf numFmtId="3" fontId="83" fillId="0" borderId="33" xfId="91" applyNumberFormat="1" applyFont="1" applyFill="1" applyBorder="1">
      <alignment/>
      <protection/>
    </xf>
    <xf numFmtId="0" fontId="26" fillId="0" borderId="32" xfId="91" applyFont="1" applyFill="1" applyBorder="1" applyAlignment="1">
      <alignment vertical="center" wrapText="1"/>
      <protection/>
    </xf>
    <xf numFmtId="3" fontId="85" fillId="0" borderId="35" xfId="91" applyNumberFormat="1" applyFont="1" applyFill="1" applyBorder="1">
      <alignment/>
      <protection/>
    </xf>
    <xf numFmtId="0" fontId="20" fillId="0" borderId="49" xfId="91" applyFont="1" applyFill="1" applyBorder="1">
      <alignment/>
      <protection/>
    </xf>
    <xf numFmtId="3" fontId="28" fillId="0" borderId="47" xfId="91" applyNumberFormat="1" applyFont="1" applyFill="1" applyBorder="1">
      <alignment/>
      <protection/>
    </xf>
    <xf numFmtId="3" fontId="28" fillId="0" borderId="33" xfId="91" applyNumberFormat="1" applyFont="1" applyFill="1" applyBorder="1">
      <alignment/>
      <protection/>
    </xf>
    <xf numFmtId="3" fontId="28" fillId="0" borderId="46" xfId="91" applyNumberFormat="1" applyFont="1" applyFill="1" applyBorder="1" applyAlignment="1">
      <alignment horizontal="left"/>
      <protection/>
    </xf>
    <xf numFmtId="3" fontId="83" fillId="0" borderId="33" xfId="91" applyNumberFormat="1" applyFont="1" applyFill="1" applyBorder="1" applyAlignment="1">
      <alignment horizontal="right"/>
      <protection/>
    </xf>
    <xf numFmtId="0" fontId="26" fillId="0" borderId="29" xfId="91" applyFont="1" applyFill="1" applyBorder="1" applyAlignment="1">
      <alignment horizontal="center" vertical="center" wrapText="1"/>
      <protection/>
    </xf>
    <xf numFmtId="0" fontId="32" fillId="0" borderId="29" xfId="0" applyFont="1" applyFill="1" applyBorder="1" applyAlignment="1">
      <alignment horizontal="center" wrapText="1"/>
    </xf>
    <xf numFmtId="0" fontId="32" fillId="0" borderId="45" xfId="0" applyFont="1" applyFill="1" applyBorder="1" applyAlignment="1">
      <alignment horizontal="center" wrapText="1"/>
    </xf>
    <xf numFmtId="0" fontId="32" fillId="0" borderId="29" xfId="0" applyFont="1" applyFill="1" applyBorder="1" applyAlignment="1">
      <alignment horizontal="center" vertical="center" wrapText="1"/>
    </xf>
    <xf numFmtId="0" fontId="28" fillId="0" borderId="48" xfId="91" applyFont="1" applyFill="1" applyBorder="1">
      <alignment/>
      <protection/>
    </xf>
    <xf numFmtId="0" fontId="22" fillId="0" borderId="50" xfId="91" applyFont="1" applyFill="1" applyBorder="1">
      <alignment/>
      <protection/>
    </xf>
    <xf numFmtId="0" fontId="22" fillId="0" borderId="39" xfId="91" applyFont="1" applyFill="1" applyBorder="1">
      <alignment/>
      <protection/>
    </xf>
    <xf numFmtId="0" fontId="2" fillId="0" borderId="39" xfId="91" applyFont="1" applyFill="1" applyBorder="1">
      <alignment/>
      <protection/>
    </xf>
    <xf numFmtId="0" fontId="2" fillId="0" borderId="40" xfId="91" applyFont="1" applyFill="1" applyBorder="1">
      <alignment/>
      <protection/>
    </xf>
    <xf numFmtId="0" fontId="2" fillId="0" borderId="45" xfId="91" applyFont="1" applyFill="1" applyBorder="1">
      <alignment/>
      <protection/>
    </xf>
    <xf numFmtId="0" fontId="22" fillId="0" borderId="45" xfId="91" applyFont="1" applyFill="1" applyBorder="1">
      <alignment/>
      <protection/>
    </xf>
    <xf numFmtId="0" fontId="22" fillId="0" borderId="43" xfId="91" applyFont="1" applyFill="1" applyBorder="1">
      <alignment/>
      <protection/>
    </xf>
    <xf numFmtId="0" fontId="2" fillId="0" borderId="39" xfId="91" applyFont="1" applyFill="1" applyBorder="1" applyAlignment="1">
      <alignment horizontal="left"/>
      <protection/>
    </xf>
    <xf numFmtId="0" fontId="2" fillId="0" borderId="39" xfId="91" applyFont="1" applyBorder="1">
      <alignment/>
      <protection/>
    </xf>
    <xf numFmtId="0" fontId="2" fillId="0" borderId="40" xfId="91" applyFont="1" applyBorder="1">
      <alignment/>
      <protection/>
    </xf>
    <xf numFmtId="0" fontId="2" fillId="0" borderId="45" xfId="91" applyFont="1" applyBorder="1">
      <alignment/>
      <protection/>
    </xf>
    <xf numFmtId="0" fontId="24" fillId="0" borderId="43" xfId="91" applyFont="1" applyFill="1" applyBorder="1">
      <alignment/>
      <protection/>
    </xf>
    <xf numFmtId="0" fontId="22" fillId="0" borderId="39" xfId="91" applyFont="1" applyFill="1" applyBorder="1" applyAlignment="1">
      <alignment horizontal="right"/>
      <protection/>
    </xf>
    <xf numFmtId="3" fontId="26" fillId="0" borderId="39" xfId="91" applyNumberFormat="1" applyFont="1" applyFill="1" applyBorder="1">
      <alignment/>
      <protection/>
    </xf>
    <xf numFmtId="3" fontId="28" fillId="0" borderId="39" xfId="91" applyNumberFormat="1" applyFont="1" applyBorder="1">
      <alignment/>
      <protection/>
    </xf>
    <xf numFmtId="3" fontId="28" fillId="0" borderId="40" xfId="91" applyNumberFormat="1" applyFont="1" applyBorder="1">
      <alignment/>
      <protection/>
    </xf>
    <xf numFmtId="3" fontId="26" fillId="0" borderId="45" xfId="91" applyNumberFormat="1" applyFont="1" applyFill="1" applyBorder="1" applyAlignment="1">
      <alignment horizontal="right"/>
      <protection/>
    </xf>
    <xf numFmtId="0" fontId="2" fillId="0" borderId="43" xfId="91" applyFont="1" applyBorder="1">
      <alignment/>
      <protection/>
    </xf>
    <xf numFmtId="3" fontId="26" fillId="0" borderId="42" xfId="91" applyNumberFormat="1" applyFont="1" applyFill="1" applyBorder="1">
      <alignment/>
      <protection/>
    </xf>
    <xf numFmtId="0" fontId="22" fillId="0" borderId="43" xfId="91" applyFont="1" applyBorder="1">
      <alignment/>
      <protection/>
    </xf>
    <xf numFmtId="0" fontId="22" fillId="0" borderId="41" xfId="91" applyFont="1" applyBorder="1" applyAlignment="1">
      <alignment horizontal="right"/>
      <protection/>
    </xf>
    <xf numFmtId="0" fontId="32" fillId="0" borderId="48" xfId="0" applyFont="1" applyFill="1" applyBorder="1" applyAlignment="1">
      <alignment horizontal="center" vertical="center" wrapText="1"/>
    </xf>
    <xf numFmtId="3" fontId="28" fillId="0" borderId="34" xfId="91" applyNumberFormat="1" applyFont="1" applyFill="1" applyBorder="1">
      <alignment/>
      <protection/>
    </xf>
    <xf numFmtId="3" fontId="28" fillId="0" borderId="34" xfId="91" applyNumberFormat="1" applyFont="1" applyFill="1" applyBorder="1" applyAlignment="1">
      <alignment horizontal="left"/>
      <protection/>
    </xf>
    <xf numFmtId="3" fontId="28" fillId="0" borderId="33" xfId="91" applyNumberFormat="1" applyFont="1" applyBorder="1">
      <alignment/>
      <protection/>
    </xf>
    <xf numFmtId="3" fontId="38" fillId="0" borderId="47" xfId="91" applyNumberFormat="1" applyFont="1" applyFill="1" applyBorder="1">
      <alignment/>
      <protection/>
    </xf>
    <xf numFmtId="3" fontId="28" fillId="0" borderId="34" xfId="91" applyNumberFormat="1" applyFont="1" applyFill="1" applyBorder="1" applyAlignment="1">
      <alignment horizontal="right"/>
      <protection/>
    </xf>
    <xf numFmtId="3" fontId="28" fillId="0" borderId="47" xfId="91" applyNumberFormat="1" applyFont="1" applyBorder="1">
      <alignment/>
      <protection/>
    </xf>
    <xf numFmtId="3" fontId="28" fillId="0" borderId="51" xfId="91" applyNumberFormat="1" applyFont="1" applyBorder="1">
      <alignment/>
      <protection/>
    </xf>
    <xf numFmtId="0" fontId="29" fillId="0" borderId="26" xfId="0" applyFont="1" applyBorder="1" applyAlignment="1">
      <alignment horizontal="right" wrapText="1"/>
    </xf>
    <xf numFmtId="3" fontId="26" fillId="0" borderId="33" xfId="91" applyNumberFormat="1" applyFont="1" applyFill="1" applyBorder="1" applyAlignment="1">
      <alignment horizontal="right"/>
      <protection/>
    </xf>
    <xf numFmtId="0" fontId="29" fillId="0" borderId="0" xfId="0" applyFont="1" applyAlignment="1">
      <alignment/>
    </xf>
    <xf numFmtId="3" fontId="87" fillId="0" borderId="26" xfId="91" applyNumberFormat="1" applyFont="1" applyFill="1" applyBorder="1" applyAlignment="1">
      <alignment horizontal="center"/>
      <protection/>
    </xf>
    <xf numFmtId="0" fontId="33" fillId="0" borderId="43" xfId="91" applyFont="1" applyFill="1" applyBorder="1" applyAlignment="1">
      <alignment horizontal="center" vertical="center" wrapText="1"/>
      <protection/>
    </xf>
    <xf numFmtId="3" fontId="33" fillId="0" borderId="39" xfId="91" applyNumberFormat="1" applyFont="1" applyFill="1" applyBorder="1" applyAlignment="1">
      <alignment vertical="center" wrapText="1"/>
      <protection/>
    </xf>
    <xf numFmtId="3" fontId="35" fillId="0" borderId="39" xfId="91" applyNumberFormat="1" applyFont="1" applyFill="1" applyBorder="1" applyAlignment="1">
      <alignment vertical="center" wrapText="1"/>
      <protection/>
    </xf>
    <xf numFmtId="3" fontId="33" fillId="0" borderId="26" xfId="91" applyNumberFormat="1" applyFont="1" applyBorder="1" applyAlignment="1">
      <alignment vertical="center"/>
      <protection/>
    </xf>
    <xf numFmtId="0" fontId="0" fillId="0" borderId="39" xfId="92" applyBorder="1" applyAlignment="1">
      <alignment vertical="center" wrapText="1"/>
      <protection/>
    </xf>
    <xf numFmtId="3" fontId="33" fillId="0" borderId="40" xfId="91" applyNumberFormat="1" applyFont="1" applyFill="1" applyBorder="1" applyAlignment="1">
      <alignment vertical="center" wrapText="1"/>
      <protection/>
    </xf>
    <xf numFmtId="3" fontId="33" fillId="0" borderId="41" xfId="91" applyNumberFormat="1" applyFont="1" applyFill="1" applyBorder="1" applyAlignment="1">
      <alignment vertical="center" wrapText="1"/>
      <protection/>
    </xf>
    <xf numFmtId="3" fontId="33" fillId="0" borderId="43" xfId="91" applyNumberFormat="1" applyFont="1" applyFill="1" applyBorder="1" applyAlignment="1">
      <alignment/>
      <protection/>
    </xf>
    <xf numFmtId="3" fontId="33" fillId="0" borderId="39" xfId="91" applyNumberFormat="1" applyFont="1" applyFill="1" applyBorder="1" applyAlignment="1">
      <alignment/>
      <protection/>
    </xf>
    <xf numFmtId="3" fontId="33" fillId="0" borderId="40" xfId="91" applyNumberFormat="1" applyFont="1" applyFill="1" applyBorder="1" applyAlignment="1">
      <alignment/>
      <protection/>
    </xf>
    <xf numFmtId="0" fontId="31" fillId="0" borderId="43" xfId="91" applyFont="1" applyFill="1" applyBorder="1" applyAlignment="1">
      <alignment/>
      <protection/>
    </xf>
    <xf numFmtId="0" fontId="31" fillId="0" borderId="41" xfId="91" applyFont="1" applyFill="1" applyBorder="1" applyAlignment="1">
      <alignment/>
      <protection/>
    </xf>
    <xf numFmtId="3" fontId="33" fillId="0" borderId="49" xfId="91" applyNumberFormat="1" applyFont="1" applyBorder="1" applyAlignment="1">
      <alignment horizontal="right"/>
      <protection/>
    </xf>
    <xf numFmtId="0" fontId="43" fillId="0" borderId="26" xfId="95" applyFont="1" applyFill="1" applyBorder="1" applyAlignment="1">
      <alignment horizontal="center" vertical="center" wrapText="1"/>
      <protection/>
    </xf>
    <xf numFmtId="0" fontId="36" fillId="0" borderId="34" xfId="95" applyFont="1" applyFill="1" applyBorder="1" applyAlignment="1">
      <alignment horizontal="center" vertical="center" wrapText="1"/>
      <protection/>
    </xf>
    <xf numFmtId="3" fontId="31" fillId="0" borderId="46" xfId="94" applyNumberFormat="1" applyFont="1" applyBorder="1">
      <alignment/>
      <protection/>
    </xf>
    <xf numFmtId="3" fontId="32" fillId="0" borderId="33" xfId="94" applyNumberFormat="1" applyFont="1" applyBorder="1">
      <alignment/>
      <protection/>
    </xf>
    <xf numFmtId="3" fontId="31" fillId="0" borderId="26" xfId="94" applyNumberFormat="1" applyFont="1" applyBorder="1">
      <alignment/>
      <protection/>
    </xf>
    <xf numFmtId="0" fontId="31" fillId="0" borderId="25" xfId="94" applyFont="1" applyBorder="1">
      <alignment/>
      <protection/>
    </xf>
    <xf numFmtId="0" fontId="32" fillId="0" borderId="26" xfId="0" applyFont="1" applyBorder="1" applyAlignment="1">
      <alignment horizontal="center" vertical="center" wrapText="1"/>
    </xf>
    <xf numFmtId="0" fontId="33" fillId="0" borderId="38" xfId="91" applyFont="1" applyFill="1" applyBorder="1">
      <alignment/>
      <protection/>
    </xf>
    <xf numFmtId="0" fontId="33" fillId="0" borderId="0" xfId="91" applyFont="1" applyFill="1" applyBorder="1">
      <alignment/>
      <protection/>
    </xf>
    <xf numFmtId="0" fontId="33" fillId="0" borderId="52" xfId="91" applyFont="1" applyFill="1" applyBorder="1">
      <alignment/>
      <protection/>
    </xf>
    <xf numFmtId="3" fontId="33" fillId="0" borderId="26" xfId="91" applyNumberFormat="1" applyFont="1" applyFill="1" applyBorder="1" applyAlignment="1">
      <alignment horizontal="center" wrapText="1"/>
      <protection/>
    </xf>
    <xf numFmtId="3" fontId="33" fillId="0" borderId="40" xfId="91" applyNumberFormat="1" applyFont="1" applyFill="1" applyBorder="1" applyAlignment="1">
      <alignment horizontal="center"/>
      <protection/>
    </xf>
    <xf numFmtId="3" fontId="33" fillId="0" borderId="39" xfId="91" applyNumberFormat="1" applyFont="1" applyFill="1" applyBorder="1" applyAlignment="1">
      <alignment horizontal="center"/>
      <protection/>
    </xf>
    <xf numFmtId="3" fontId="35" fillId="0" borderId="26" xfId="91" applyNumberFormat="1" applyFont="1" applyFill="1" applyBorder="1" applyAlignment="1">
      <alignment horizontal="center"/>
      <protection/>
    </xf>
    <xf numFmtId="3" fontId="35" fillId="0" borderId="26" xfId="91" applyNumberFormat="1" applyFont="1" applyFill="1" applyBorder="1" applyAlignment="1">
      <alignment horizontal="center" wrapText="1"/>
      <protection/>
    </xf>
    <xf numFmtId="3" fontId="35" fillId="0" borderId="53" xfId="91" applyNumberFormat="1" applyFont="1" applyFill="1" applyBorder="1" applyAlignment="1">
      <alignment horizontal="center" wrapText="1"/>
      <protection/>
    </xf>
    <xf numFmtId="3" fontId="35" fillId="0" borderId="26" xfId="91" applyNumberFormat="1" applyFont="1" applyFill="1" applyBorder="1" applyAlignment="1">
      <alignment/>
      <protection/>
    </xf>
    <xf numFmtId="3" fontId="35" fillId="0" borderId="54" xfId="91" applyNumberFormat="1" applyFont="1" applyFill="1" applyBorder="1" applyAlignment="1">
      <alignment horizontal="center"/>
      <protection/>
    </xf>
    <xf numFmtId="0" fontId="34" fillId="0" borderId="26" xfId="0" applyFont="1" applyFill="1" applyBorder="1" applyAlignment="1">
      <alignment horizontal="center" vertical="top" wrapText="1"/>
    </xf>
    <xf numFmtId="0" fontId="34" fillId="0" borderId="26" xfId="0" applyFont="1" applyFill="1" applyBorder="1" applyAlignment="1">
      <alignment horizontal="left" vertical="top" wrapText="1"/>
    </xf>
    <xf numFmtId="3" fontId="34" fillId="0" borderId="26" xfId="0" applyNumberFormat="1" applyFont="1" applyFill="1" applyBorder="1" applyAlignment="1">
      <alignment horizontal="right" vertical="top" wrapText="1"/>
    </xf>
    <xf numFmtId="0" fontId="41" fillId="0" borderId="26" xfId="0" applyFont="1" applyFill="1" applyBorder="1" applyAlignment="1">
      <alignment horizontal="center" vertical="top" wrapText="1"/>
    </xf>
    <xf numFmtId="0" fontId="41" fillId="0" borderId="26" xfId="0" applyFont="1" applyFill="1" applyBorder="1" applyAlignment="1">
      <alignment horizontal="left" vertical="top" wrapText="1"/>
    </xf>
    <xf numFmtId="3" fontId="41" fillId="0" borderId="26" xfId="0" applyNumberFormat="1" applyFont="1" applyFill="1" applyBorder="1" applyAlignment="1">
      <alignment horizontal="right" vertical="top" wrapText="1"/>
    </xf>
    <xf numFmtId="0" fontId="28" fillId="0" borderId="26" xfId="0" applyFont="1" applyFill="1" applyBorder="1" applyAlignment="1">
      <alignment horizontal="left" vertical="top" wrapText="1"/>
    </xf>
    <xf numFmtId="3" fontId="28" fillId="0" borderId="26" xfId="0" applyNumberFormat="1" applyFont="1" applyFill="1" applyBorder="1" applyAlignment="1">
      <alignment horizontal="right" vertical="top" wrapText="1"/>
    </xf>
    <xf numFmtId="0" fontId="26" fillId="0" borderId="26" xfId="0" applyFont="1" applyFill="1" applyBorder="1" applyAlignment="1">
      <alignment horizontal="left" vertical="top" wrapText="1"/>
    </xf>
    <xf numFmtId="3" fontId="26" fillId="0" borderId="26" xfId="0" applyNumberFormat="1" applyFont="1" applyFill="1" applyBorder="1" applyAlignment="1">
      <alignment horizontal="right" vertical="top" wrapText="1"/>
    </xf>
    <xf numFmtId="0" fontId="45" fillId="0" borderId="26" xfId="0" applyFont="1" applyFill="1" applyBorder="1" applyAlignment="1">
      <alignment horizontal="center" vertical="top" wrapText="1"/>
    </xf>
    <xf numFmtId="0" fontId="34" fillId="0" borderId="0" xfId="91" applyFont="1" applyFill="1">
      <alignment/>
      <protection/>
    </xf>
    <xf numFmtId="0" fontId="47" fillId="0" borderId="26" xfId="91" applyFont="1" applyFill="1" applyBorder="1" applyAlignment="1">
      <alignment horizontal="center" vertical="top" wrapText="1"/>
      <protection/>
    </xf>
    <xf numFmtId="0" fontId="47" fillId="0" borderId="26" xfId="91" applyFont="1" applyFill="1" applyBorder="1">
      <alignment/>
      <protection/>
    </xf>
    <xf numFmtId="0" fontId="47" fillId="0" borderId="0" xfId="91" applyFont="1" applyFill="1">
      <alignment/>
      <protection/>
    </xf>
    <xf numFmtId="0" fontId="28" fillId="0" borderId="26" xfId="91" applyFont="1" applyFill="1" applyBorder="1" applyAlignment="1">
      <alignment horizontal="center" vertical="top" wrapText="1"/>
      <protection/>
    </xf>
    <xf numFmtId="0" fontId="34" fillId="0" borderId="26" xfId="91" applyFont="1" applyFill="1" applyBorder="1" applyAlignment="1">
      <alignment horizontal="center" vertical="top" wrapText="1"/>
      <protection/>
    </xf>
    <xf numFmtId="0" fontId="34" fillId="0" borderId="26" xfId="91" applyFont="1" applyFill="1" applyBorder="1" applyAlignment="1">
      <alignment horizontal="left" vertical="top" wrapText="1"/>
      <protection/>
    </xf>
    <xf numFmtId="3" fontId="34" fillId="0" borderId="26" xfId="91" applyNumberFormat="1" applyFont="1" applyFill="1" applyBorder="1" applyAlignment="1">
      <alignment horizontal="right" vertical="top" wrapText="1"/>
      <protection/>
    </xf>
    <xf numFmtId="0" fontId="41" fillId="0" borderId="26" xfId="91" applyFont="1" applyFill="1" applyBorder="1" applyAlignment="1">
      <alignment horizontal="center" vertical="top" wrapText="1"/>
      <protection/>
    </xf>
    <xf numFmtId="0" fontId="41" fillId="0" borderId="26" xfId="91" applyFont="1" applyFill="1" applyBorder="1" applyAlignment="1">
      <alignment horizontal="left" vertical="top" wrapText="1"/>
      <protection/>
    </xf>
    <xf numFmtId="3" fontId="41" fillId="0" borderId="26" xfId="91" applyNumberFormat="1" applyFont="1" applyFill="1" applyBorder="1" applyAlignment="1">
      <alignment horizontal="right" vertical="top" wrapText="1"/>
      <protection/>
    </xf>
    <xf numFmtId="0" fontId="34" fillId="0" borderId="26" xfId="91" applyFont="1" applyFill="1" applyBorder="1">
      <alignment/>
      <protection/>
    </xf>
    <xf numFmtId="0" fontId="47" fillId="0" borderId="26" xfId="91" applyFont="1" applyFill="1" applyBorder="1" applyAlignment="1">
      <alignment horizontal="center" vertical="center" wrapText="1"/>
      <protection/>
    </xf>
    <xf numFmtId="0" fontId="47" fillId="0" borderId="0" xfId="91" applyFont="1" applyFill="1" applyAlignment="1">
      <alignment horizontal="center" vertical="center"/>
      <protection/>
    </xf>
    <xf numFmtId="0" fontId="48" fillId="0" borderId="26" xfId="91" applyFont="1" applyFill="1" applyBorder="1" applyAlignment="1">
      <alignment horizontal="center" vertical="top" wrapText="1"/>
      <protection/>
    </xf>
    <xf numFmtId="0" fontId="48" fillId="0" borderId="0" xfId="91" applyFont="1" applyFill="1">
      <alignment/>
      <protection/>
    </xf>
    <xf numFmtId="0" fontId="38" fillId="0" borderId="28" xfId="97" applyFont="1" applyBorder="1" applyAlignment="1">
      <alignment horizontal="center" vertical="center"/>
      <protection/>
    </xf>
    <xf numFmtId="14" fontId="52" fillId="0" borderId="26" xfId="0" applyNumberFormat="1" applyFont="1" applyBorder="1" applyAlignment="1">
      <alignment horizontal="center" vertical="center"/>
    </xf>
    <xf numFmtId="0" fontId="42" fillId="0" borderId="26" xfId="0" applyFont="1" applyBorder="1" applyAlignment="1">
      <alignment horizontal="center" vertical="center" wrapText="1"/>
    </xf>
    <xf numFmtId="14" fontId="52" fillId="0" borderId="34" xfId="0" applyNumberFormat="1" applyFont="1" applyBorder="1" applyAlignment="1">
      <alignment horizontal="center" vertical="center"/>
    </xf>
    <xf numFmtId="0" fontId="28" fillId="0" borderId="28" xfId="0" applyFont="1" applyFill="1" applyBorder="1" applyAlignment="1">
      <alignment horizontal="left" vertical="top" wrapText="1"/>
    </xf>
    <xf numFmtId="175" fontId="28" fillId="0" borderId="26" xfId="70" applyNumberFormat="1" applyFont="1" applyFill="1" applyBorder="1" applyAlignment="1">
      <alignment horizontal="right" vertical="top" wrapText="1"/>
    </xf>
    <xf numFmtId="175" fontId="28" fillId="0" borderId="34" xfId="70" applyNumberFormat="1" applyFont="1" applyFill="1" applyBorder="1" applyAlignment="1">
      <alignment horizontal="right" vertical="top" wrapText="1"/>
    </xf>
    <xf numFmtId="0" fontId="26" fillId="0" borderId="28" xfId="0" applyFont="1" applyFill="1" applyBorder="1" applyAlignment="1">
      <alignment horizontal="left" vertical="top" wrapText="1"/>
    </xf>
    <xf numFmtId="175" fontId="26" fillId="0" borderId="26" xfId="70" applyNumberFormat="1" applyFont="1" applyFill="1" applyBorder="1" applyAlignment="1">
      <alignment horizontal="right" vertical="top" wrapText="1"/>
    </xf>
    <xf numFmtId="175" fontId="26" fillId="0" borderId="34" xfId="70" applyNumberFormat="1" applyFont="1" applyFill="1" applyBorder="1" applyAlignment="1">
      <alignment horizontal="right" vertical="top" wrapText="1"/>
    </xf>
    <xf numFmtId="0" fontId="26" fillId="0" borderId="30" xfId="0" applyFont="1" applyFill="1" applyBorder="1" applyAlignment="1">
      <alignment horizontal="left" vertical="top" wrapText="1"/>
    </xf>
    <xf numFmtId="175" fontId="26" fillId="0" borderId="25" xfId="70" applyNumberFormat="1" applyFont="1" applyFill="1" applyBorder="1" applyAlignment="1">
      <alignment horizontal="right" vertical="top" wrapText="1"/>
    </xf>
    <xf numFmtId="175" fontId="26" fillId="0" borderId="46" xfId="70" applyNumberFormat="1" applyFont="1" applyFill="1" applyBorder="1" applyAlignment="1">
      <alignment horizontal="right" vertical="top" wrapText="1"/>
    </xf>
    <xf numFmtId="0" fontId="26" fillId="0" borderId="27" xfId="0" applyFont="1" applyFill="1" applyBorder="1" applyAlignment="1">
      <alignment horizontal="left" vertical="top" wrapText="1"/>
    </xf>
    <xf numFmtId="175" fontId="26" fillId="0" borderId="29" xfId="70" applyNumberFormat="1" applyFont="1" applyFill="1" applyBorder="1" applyAlignment="1">
      <alignment horizontal="right" vertical="top" wrapText="1"/>
    </xf>
    <xf numFmtId="175" fontId="26" fillId="0" borderId="33" xfId="70" applyNumberFormat="1" applyFont="1" applyFill="1" applyBorder="1" applyAlignment="1">
      <alignment horizontal="right" vertical="top" wrapText="1"/>
    </xf>
    <xf numFmtId="175" fontId="28" fillId="0" borderId="25" xfId="70" applyNumberFormat="1" applyFont="1" applyFill="1" applyBorder="1" applyAlignment="1">
      <alignment horizontal="right" vertical="top" wrapText="1"/>
    </xf>
    <xf numFmtId="175" fontId="28" fillId="0" borderId="46" xfId="70" applyNumberFormat="1" applyFont="1" applyFill="1" applyBorder="1" applyAlignment="1">
      <alignment horizontal="right" vertical="top" wrapText="1"/>
    </xf>
    <xf numFmtId="180" fontId="28" fillId="0" borderId="25" xfId="70" applyNumberFormat="1" applyFont="1" applyFill="1" applyBorder="1" applyAlignment="1">
      <alignment horizontal="right" vertical="top" wrapText="1"/>
    </xf>
    <xf numFmtId="0" fontId="36" fillId="0" borderId="26" xfId="98" applyFont="1" applyBorder="1" applyAlignment="1">
      <alignment horizontal="center" vertical="center"/>
      <protection/>
    </xf>
    <xf numFmtId="0" fontId="26" fillId="0" borderId="53" xfId="98" applyFont="1" applyBorder="1" applyAlignment="1">
      <alignment horizontal="center" vertical="center"/>
      <protection/>
    </xf>
    <xf numFmtId="0" fontId="26" fillId="0" borderId="26" xfId="98" applyFont="1" applyBorder="1" applyAlignment="1">
      <alignment horizontal="center" vertical="center"/>
      <protection/>
    </xf>
    <xf numFmtId="0" fontId="28" fillId="0" borderId="26" xfId="91" applyFont="1" applyBorder="1" applyAlignment="1">
      <alignment horizontal="left" vertical="center" wrapText="1"/>
      <protection/>
    </xf>
    <xf numFmtId="14" fontId="28" fillId="0" borderId="26" xfId="91" applyNumberFormat="1" applyFont="1" applyBorder="1" applyAlignment="1">
      <alignment horizontal="center" vertical="center"/>
      <protection/>
    </xf>
    <xf numFmtId="0" fontId="28" fillId="0" borderId="26" xfId="91" applyFont="1" applyBorder="1" applyAlignment="1">
      <alignment horizontal="center" vertical="center"/>
      <protection/>
    </xf>
    <xf numFmtId="9" fontId="28" fillId="0" borderId="53" xfId="98" applyNumberFormat="1" applyFont="1" applyBorder="1" applyAlignment="1">
      <alignment horizontal="center" vertical="center"/>
      <protection/>
    </xf>
    <xf numFmtId="0" fontId="28" fillId="0" borderId="26" xfId="98" applyFont="1" applyBorder="1" applyAlignment="1">
      <alignment horizontal="center" vertical="center"/>
      <protection/>
    </xf>
    <xf numFmtId="0" fontId="34" fillId="0" borderId="26" xfId="98" applyFont="1" applyBorder="1">
      <alignment/>
      <protection/>
    </xf>
    <xf numFmtId="10" fontId="28" fillId="0" borderId="53" xfId="98" applyNumberFormat="1" applyFont="1" applyBorder="1" applyAlignment="1">
      <alignment horizontal="center" vertical="center"/>
      <protection/>
    </xf>
    <xf numFmtId="0" fontId="28" fillId="0" borderId="54" xfId="91" applyFont="1" applyBorder="1" applyAlignment="1">
      <alignment horizontal="left" vertical="center" wrapText="1"/>
      <protection/>
    </xf>
    <xf numFmtId="14" fontId="28" fillId="0" borderId="54" xfId="91" applyNumberFormat="1" applyFont="1" applyBorder="1" applyAlignment="1">
      <alignment horizontal="center" vertical="center"/>
      <protection/>
    </xf>
    <xf numFmtId="0" fontId="28" fillId="0" borderId="54" xfId="91" applyFont="1" applyBorder="1" applyAlignment="1">
      <alignment horizontal="center" vertical="center"/>
      <protection/>
    </xf>
    <xf numFmtId="9" fontId="28" fillId="0" borderId="54" xfId="98" applyNumberFormat="1" applyFont="1" applyBorder="1" applyAlignment="1">
      <alignment horizontal="center" vertical="center"/>
      <protection/>
    </xf>
    <xf numFmtId="0" fontId="28" fillId="0" borderId="54" xfId="98" applyFont="1" applyBorder="1" applyAlignment="1">
      <alignment horizontal="center" vertical="center"/>
      <protection/>
    </xf>
    <xf numFmtId="0" fontId="34" fillId="0" borderId="0" xfId="98" applyFont="1" applyBorder="1">
      <alignment/>
      <protection/>
    </xf>
    <xf numFmtId="0" fontId="34" fillId="0" borderId="52" xfId="98" applyFont="1" applyBorder="1">
      <alignment/>
      <protection/>
    </xf>
    <xf numFmtId="0" fontId="34" fillId="0" borderId="53" xfId="98" applyFont="1" applyBorder="1">
      <alignment/>
      <protection/>
    </xf>
    <xf numFmtId="9" fontId="28" fillId="0" borderId="26" xfId="98" applyNumberFormat="1" applyFont="1" applyBorder="1" applyAlignment="1">
      <alignment horizontal="center" vertical="center"/>
      <protection/>
    </xf>
    <xf numFmtId="0" fontId="31" fillId="0" borderId="0" xfId="0" applyFont="1" applyAlignment="1">
      <alignment vertical="center"/>
    </xf>
    <xf numFmtId="0" fontId="32" fillId="0" borderId="26" xfId="96" applyFont="1" applyBorder="1" applyAlignment="1">
      <alignment horizontal="center" vertical="center"/>
      <protection/>
    </xf>
    <xf numFmtId="0" fontId="32" fillId="0" borderId="26" xfId="96" applyFont="1" applyBorder="1" applyAlignment="1">
      <alignment horizontal="center" wrapText="1"/>
      <protection/>
    </xf>
    <xf numFmtId="0" fontId="31" fillId="0" borderId="26" xfId="96" applyFont="1" applyBorder="1" applyAlignment="1">
      <alignment vertical="center" wrapText="1"/>
      <protection/>
    </xf>
    <xf numFmtId="0" fontId="31" fillId="0" borderId="26" xfId="96" applyFont="1" applyBorder="1" applyAlignment="1">
      <alignment horizontal="center"/>
      <protection/>
    </xf>
    <xf numFmtId="0" fontId="33" fillId="0" borderId="26" xfId="96" applyFont="1" applyBorder="1" applyAlignment="1">
      <alignment horizontal="center"/>
      <protection/>
    </xf>
    <xf numFmtId="0" fontId="31" fillId="0" borderId="26" xfId="96" applyFont="1" applyBorder="1" applyAlignment="1">
      <alignment vertical="center"/>
      <protection/>
    </xf>
    <xf numFmtId="0" fontId="31" fillId="0" borderId="26" xfId="96" applyFont="1" applyBorder="1" applyAlignment="1">
      <alignment horizontal="center" vertical="center" wrapText="1"/>
      <protection/>
    </xf>
    <xf numFmtId="0" fontId="31" fillId="0" borderId="26" xfId="96" applyNumberFormat="1" applyFont="1" applyBorder="1" applyAlignment="1">
      <alignment horizontal="center" vertical="center" wrapText="1"/>
      <protection/>
    </xf>
    <xf numFmtId="0" fontId="31" fillId="0" borderId="26" xfId="96" applyFont="1" applyBorder="1" applyAlignment="1">
      <alignment horizontal="center" wrapText="1"/>
      <protection/>
    </xf>
    <xf numFmtId="3" fontId="33" fillId="0" borderId="26" xfId="96" applyNumberFormat="1" applyFont="1" applyBorder="1" applyAlignment="1">
      <alignment horizontal="center" vertical="center"/>
      <protection/>
    </xf>
    <xf numFmtId="0" fontId="28" fillId="0" borderId="26" xfId="0" applyFont="1" applyFill="1" applyBorder="1" applyAlignment="1">
      <alignment horizontal="center" vertical="center" wrapText="1"/>
    </xf>
    <xf numFmtId="0" fontId="33" fillId="0" borderId="26" xfId="0" applyFont="1" applyBorder="1" applyAlignment="1">
      <alignment horizontal="center"/>
    </xf>
    <xf numFmtId="49" fontId="34" fillId="0" borderId="26" xfId="0" applyNumberFormat="1" applyFont="1" applyFill="1" applyBorder="1" applyAlignment="1">
      <alignment horizontal="center" vertical="center" wrapText="1"/>
    </xf>
    <xf numFmtId="0" fontId="34" fillId="0" borderId="26" xfId="0" applyFont="1" applyFill="1" applyBorder="1" applyAlignment="1">
      <alignment horizontal="center" vertical="center" wrapText="1"/>
    </xf>
    <xf numFmtId="3" fontId="34" fillId="0" borderId="26" xfId="0" applyNumberFormat="1" applyFont="1" applyFill="1" applyBorder="1" applyAlignment="1">
      <alignment horizontal="right" vertical="center" wrapText="1"/>
    </xf>
    <xf numFmtId="3" fontId="41" fillId="0" borderId="26" xfId="0" applyNumberFormat="1" applyFont="1" applyFill="1" applyBorder="1" applyAlignment="1">
      <alignment horizontal="right" vertical="center" wrapText="1"/>
    </xf>
    <xf numFmtId="49" fontId="34" fillId="0" borderId="26" xfId="91" applyNumberFormat="1" applyFont="1" applyFill="1" applyBorder="1" applyAlignment="1">
      <alignment horizontal="center" vertical="top" wrapText="1"/>
      <protection/>
    </xf>
    <xf numFmtId="0" fontId="47" fillId="0" borderId="26" xfId="91" applyFont="1" applyFill="1" applyBorder="1" applyAlignment="1">
      <alignment horizontal="center" vertical="center"/>
      <protection/>
    </xf>
    <xf numFmtId="0" fontId="34" fillId="0" borderId="26" xfId="91" applyFont="1" applyFill="1" applyBorder="1" applyAlignment="1">
      <alignment horizontal="center"/>
      <protection/>
    </xf>
    <xf numFmtId="3" fontId="34" fillId="0" borderId="26" xfId="91" applyNumberFormat="1" applyFont="1" applyFill="1" applyBorder="1">
      <alignment/>
      <protection/>
    </xf>
    <xf numFmtId="0" fontId="41" fillId="0" borderId="26" xfId="91" applyFont="1" applyFill="1" applyBorder="1" applyAlignment="1">
      <alignment vertical="top"/>
      <protection/>
    </xf>
    <xf numFmtId="0" fontId="34" fillId="0" borderId="26" xfId="91" applyFont="1" applyFill="1" applyBorder="1" applyAlignment="1">
      <alignment vertical="top"/>
      <protection/>
    </xf>
    <xf numFmtId="0" fontId="41" fillId="0" borderId="0" xfId="91" applyFont="1" applyFill="1" applyBorder="1" applyAlignment="1">
      <alignment horizontal="center" vertical="top" wrapText="1"/>
      <protection/>
    </xf>
    <xf numFmtId="0" fontId="41" fillId="0" borderId="0" xfId="91" applyFont="1" applyFill="1" applyBorder="1" applyAlignment="1">
      <alignment horizontal="left" vertical="top" wrapText="1"/>
      <protection/>
    </xf>
    <xf numFmtId="3" fontId="41" fillId="0" borderId="0" xfId="91" applyNumberFormat="1" applyFont="1" applyFill="1" applyBorder="1" applyAlignment="1">
      <alignment horizontal="right" vertical="top" wrapText="1"/>
      <protection/>
    </xf>
    <xf numFmtId="49" fontId="41" fillId="0" borderId="26" xfId="91" applyNumberFormat="1" applyFont="1" applyFill="1" applyBorder="1" applyAlignment="1">
      <alignment horizontal="center" vertical="top" wrapText="1"/>
      <protection/>
    </xf>
    <xf numFmtId="3" fontId="53" fillId="0" borderId="26" xfId="0" applyNumberFormat="1" applyFont="1" applyBorder="1" applyAlignment="1">
      <alignment vertical="top"/>
    </xf>
    <xf numFmtId="3" fontId="34" fillId="0" borderId="26" xfId="0" applyNumberFormat="1" applyFont="1" applyBorder="1" applyAlignment="1">
      <alignment vertical="top"/>
    </xf>
    <xf numFmtId="0" fontId="34" fillId="0" borderId="38" xfId="91" applyFont="1" applyFill="1" applyBorder="1" applyAlignment="1">
      <alignment/>
      <protection/>
    </xf>
    <xf numFmtId="0" fontId="47" fillId="0" borderId="38" xfId="91" applyFont="1" applyFill="1" applyBorder="1" applyAlignment="1">
      <alignment horizontal="center" vertical="top" wrapText="1"/>
      <protection/>
    </xf>
    <xf numFmtId="0" fontId="28" fillId="0" borderId="38" xfId="91" applyFont="1" applyFill="1" applyBorder="1" applyAlignment="1">
      <alignment horizontal="center" vertical="top" wrapText="1"/>
      <protection/>
    </xf>
    <xf numFmtId="3" fontId="88" fillId="0" borderId="38" xfId="91" applyNumberFormat="1" applyFont="1" applyFill="1" applyBorder="1" applyAlignment="1">
      <alignment horizontal="right" vertical="top" wrapText="1"/>
      <protection/>
    </xf>
    <xf numFmtId="3" fontId="89" fillId="0" borderId="38" xfId="91" applyNumberFormat="1" applyFont="1" applyFill="1" applyBorder="1" applyAlignment="1">
      <alignment horizontal="right" vertical="top" wrapText="1"/>
      <protection/>
    </xf>
    <xf numFmtId="3" fontId="90" fillId="0" borderId="0" xfId="91" applyNumberFormat="1" applyFont="1" applyFill="1" applyBorder="1" applyAlignment="1">
      <alignment horizontal="right" vertical="top" wrapText="1"/>
      <protection/>
    </xf>
    <xf numFmtId="0" fontId="47" fillId="0" borderId="26" xfId="0" applyFont="1" applyFill="1" applyBorder="1" applyAlignment="1">
      <alignment horizontal="center" vertical="top" wrapText="1"/>
    </xf>
    <xf numFmtId="49" fontId="34" fillId="0" borderId="26" xfId="0" applyNumberFormat="1" applyFont="1" applyFill="1" applyBorder="1" applyAlignment="1">
      <alignment horizontal="center" vertical="top" wrapText="1"/>
    </xf>
    <xf numFmtId="0" fontId="1" fillId="0" borderId="38" xfId="91" applyFont="1" applyFill="1" applyBorder="1" applyAlignment="1">
      <alignment/>
      <protection/>
    </xf>
    <xf numFmtId="0" fontId="50" fillId="0" borderId="38" xfId="91" applyFont="1" applyFill="1" applyBorder="1" applyAlignment="1">
      <alignment horizontal="center" vertical="top" wrapText="1"/>
      <protection/>
    </xf>
    <xf numFmtId="0" fontId="51" fillId="0" borderId="38" xfId="91" applyFont="1" applyFill="1" applyBorder="1" applyAlignment="1">
      <alignment horizontal="center" vertical="top" wrapText="1"/>
      <protection/>
    </xf>
    <xf numFmtId="3" fontId="90" fillId="0" borderId="38" xfId="91" applyNumberFormat="1" applyFont="1" applyFill="1" applyBorder="1" applyAlignment="1">
      <alignment horizontal="right" vertical="top" wrapText="1"/>
      <protection/>
    </xf>
    <xf numFmtId="0" fontId="34" fillId="0" borderId="26" xfId="91" applyFont="1" applyFill="1" applyBorder="1" applyAlignment="1">
      <alignment horizontal="right" vertical="top" wrapText="1"/>
      <protection/>
    </xf>
    <xf numFmtId="0" fontId="53" fillId="0" borderId="0" xfId="0" applyFont="1" applyAlignment="1">
      <alignment/>
    </xf>
    <xf numFmtId="3" fontId="53" fillId="0" borderId="0" xfId="0" applyNumberFormat="1" applyFont="1" applyAlignment="1">
      <alignment/>
    </xf>
    <xf numFmtId="0" fontId="54" fillId="0" borderId="26" xfId="0" applyFont="1" applyBorder="1" applyAlignment="1">
      <alignment horizontal="center"/>
    </xf>
    <xf numFmtId="3" fontId="54" fillId="0" borderId="26" xfId="0" applyNumberFormat="1" applyFont="1" applyBorder="1" applyAlignment="1">
      <alignment/>
    </xf>
    <xf numFmtId="0" fontId="54" fillId="0" borderId="26" xfId="0" applyFont="1" applyBorder="1" applyAlignment="1">
      <alignment wrapText="1"/>
    </xf>
    <xf numFmtId="3" fontId="41" fillId="0" borderId="26" xfId="0" applyNumberFormat="1" applyFont="1" applyBorder="1" applyAlignment="1">
      <alignment/>
    </xf>
    <xf numFmtId="0" fontId="55" fillId="0" borderId="26" xfId="91" applyFont="1" applyFill="1" applyBorder="1">
      <alignment/>
      <protection/>
    </xf>
    <xf numFmtId="3" fontId="82" fillId="0" borderId="26" xfId="91" applyNumberFormat="1" applyFont="1" applyFill="1" applyBorder="1" applyAlignment="1">
      <alignment horizontal="left"/>
      <protection/>
    </xf>
    <xf numFmtId="3" fontId="82" fillId="0" borderId="39" xfId="91" applyNumberFormat="1" applyFont="1" applyFill="1" applyBorder="1" applyAlignment="1">
      <alignment horizontal="left"/>
      <protection/>
    </xf>
    <xf numFmtId="0" fontId="28" fillId="0" borderId="28" xfId="91" applyFont="1" applyFill="1" applyBorder="1" applyAlignment="1">
      <alignment horizontal="right" vertical="center"/>
      <protection/>
    </xf>
    <xf numFmtId="0" fontId="28" fillId="0" borderId="31" xfId="91" applyFont="1" applyFill="1" applyBorder="1" applyAlignment="1">
      <alignment horizontal="center"/>
      <protection/>
    </xf>
    <xf numFmtId="0" fontId="28" fillId="0" borderId="25" xfId="91" applyFont="1" applyFill="1" applyBorder="1" applyAlignment="1">
      <alignment horizontal="right"/>
      <protection/>
    </xf>
    <xf numFmtId="0" fontId="28" fillId="0" borderId="26" xfId="91" applyFont="1" applyFill="1" applyBorder="1" applyAlignment="1">
      <alignment horizontal="right" vertical="center" wrapText="1"/>
      <protection/>
    </xf>
    <xf numFmtId="0" fontId="28" fillId="0" borderId="26" xfId="91" applyFont="1" applyFill="1" applyBorder="1" applyAlignment="1">
      <alignment horizontal="right" wrapText="1"/>
      <protection/>
    </xf>
    <xf numFmtId="0" fontId="28" fillId="0" borderId="21" xfId="91" applyFont="1" applyFill="1" applyBorder="1" applyAlignment="1">
      <alignment horizontal="left" wrapText="1"/>
      <protection/>
    </xf>
    <xf numFmtId="0" fontId="28" fillId="0" borderId="22" xfId="91" applyFont="1" applyFill="1" applyBorder="1" applyAlignment="1">
      <alignment horizontal="left"/>
      <protection/>
    </xf>
    <xf numFmtId="0" fontId="2" fillId="0" borderId="0" xfId="91" applyFont="1" applyAlignment="1">
      <alignment horizontal="left"/>
      <protection/>
    </xf>
    <xf numFmtId="3" fontId="26" fillId="0" borderId="25" xfId="91" applyNumberFormat="1" applyFont="1" applyFill="1" applyBorder="1" applyAlignment="1">
      <alignment horizontal="left"/>
      <protection/>
    </xf>
    <xf numFmtId="3" fontId="26" fillId="0" borderId="40" xfId="91" applyNumberFormat="1" applyFont="1" applyFill="1" applyBorder="1" applyAlignment="1">
      <alignment horizontal="left"/>
      <protection/>
    </xf>
    <xf numFmtId="3" fontId="28" fillId="0" borderId="46" xfId="91" applyNumberFormat="1" applyFont="1" applyBorder="1" applyAlignment="1">
      <alignment horizontal="left"/>
      <protection/>
    </xf>
    <xf numFmtId="0" fontId="28" fillId="0" borderId="30" xfId="91" applyFont="1" applyFill="1" applyBorder="1" applyAlignment="1">
      <alignment horizontal="left" wrapText="1"/>
      <protection/>
    </xf>
    <xf numFmtId="3" fontId="38" fillId="0" borderId="25" xfId="91" applyNumberFormat="1" applyFont="1" applyFill="1" applyBorder="1" applyAlignment="1">
      <alignment horizontal="right"/>
      <protection/>
    </xf>
    <xf numFmtId="3" fontId="38" fillId="0" borderId="25" xfId="91" applyNumberFormat="1" applyFont="1" applyFill="1" applyBorder="1" applyAlignment="1">
      <alignment horizontal="center"/>
      <protection/>
    </xf>
    <xf numFmtId="3" fontId="38" fillId="0" borderId="40" xfId="91" applyNumberFormat="1" applyFont="1" applyFill="1" applyBorder="1" applyAlignment="1">
      <alignment horizontal="center"/>
      <protection/>
    </xf>
    <xf numFmtId="3" fontId="38" fillId="0" borderId="34" xfId="91" applyNumberFormat="1" applyFont="1" applyBorder="1">
      <alignment/>
      <protection/>
    </xf>
    <xf numFmtId="0" fontId="38" fillId="0" borderId="25" xfId="91" applyFont="1" applyFill="1" applyBorder="1" applyAlignment="1">
      <alignment horizontal="center"/>
      <protection/>
    </xf>
    <xf numFmtId="0" fontId="56" fillId="0" borderId="26" xfId="0" applyFont="1" applyBorder="1" applyAlignment="1">
      <alignment horizontal="right"/>
    </xf>
    <xf numFmtId="0" fontId="28" fillId="0" borderId="28" xfId="91" applyFont="1" applyFill="1" applyBorder="1" applyAlignment="1">
      <alignment horizontal="center" wrapText="1"/>
      <protection/>
    </xf>
    <xf numFmtId="0" fontId="91" fillId="0" borderId="26" xfId="93" applyFont="1" applyBorder="1" applyAlignment="1">
      <alignment horizontal="right"/>
      <protection/>
    </xf>
    <xf numFmtId="3" fontId="29" fillId="0" borderId="26" xfId="0" applyNumberFormat="1" applyFont="1" applyBorder="1" applyAlignment="1">
      <alignment/>
    </xf>
    <xf numFmtId="3" fontId="38" fillId="0" borderId="26" xfId="91" applyNumberFormat="1" applyFont="1" applyFill="1" applyBorder="1" applyAlignment="1">
      <alignment horizontal="right"/>
      <protection/>
    </xf>
    <xf numFmtId="182" fontId="57" fillId="0" borderId="26" xfId="0" applyNumberFormat="1" applyFont="1" applyBorder="1" applyAlignment="1">
      <alignment/>
    </xf>
    <xf numFmtId="182" fontId="57" fillId="0" borderId="34" xfId="0" applyNumberFormat="1" applyFont="1" applyBorder="1" applyAlignment="1">
      <alignment/>
    </xf>
    <xf numFmtId="3" fontId="38" fillId="0" borderId="34" xfId="91" applyNumberFormat="1" applyFont="1" applyFill="1" applyBorder="1" applyAlignment="1">
      <alignment horizontal="right"/>
      <protection/>
    </xf>
    <xf numFmtId="3" fontId="57" fillId="0" borderId="26" xfId="0" applyNumberFormat="1" applyFont="1" applyBorder="1" applyAlignment="1">
      <alignment/>
    </xf>
    <xf numFmtId="3" fontId="57" fillId="0" borderId="34" xfId="0" applyNumberFormat="1" applyFont="1" applyBorder="1" applyAlignment="1">
      <alignment/>
    </xf>
    <xf numFmtId="0" fontId="28" fillId="0" borderId="26" xfId="91" applyFont="1" applyFill="1" applyBorder="1" applyAlignment="1">
      <alignment horizontal="center" wrapText="1"/>
      <protection/>
    </xf>
    <xf numFmtId="0" fontId="57" fillId="0" borderId="26" xfId="0" applyFont="1" applyBorder="1" applyAlignment="1">
      <alignment horizontal="right"/>
    </xf>
    <xf numFmtId="0" fontId="92" fillId="0" borderId="26" xfId="0" applyFont="1" applyBorder="1" applyAlignment="1">
      <alignment horizontal="right"/>
    </xf>
    <xf numFmtId="0" fontId="38" fillId="0" borderId="26" xfId="91" applyFont="1" applyFill="1" applyBorder="1" applyAlignment="1">
      <alignment horizontal="right" wrapText="1"/>
      <protection/>
    </xf>
    <xf numFmtId="3" fontId="28" fillId="0" borderId="46" xfId="91" applyNumberFormat="1" applyFont="1" applyFill="1" applyBorder="1" applyAlignment="1">
      <alignment horizontal="right"/>
      <protection/>
    </xf>
    <xf numFmtId="0" fontId="28" fillId="0" borderId="35" xfId="91" applyFont="1" applyFill="1" applyBorder="1" applyAlignment="1">
      <alignment horizontal="center"/>
      <protection/>
    </xf>
    <xf numFmtId="3" fontId="28" fillId="0" borderId="49" xfId="91" applyNumberFormat="1" applyFont="1" applyFill="1" applyBorder="1">
      <alignment/>
      <protection/>
    </xf>
    <xf numFmtId="0" fontId="28" fillId="0" borderId="32" xfId="91" applyFont="1" applyFill="1" applyBorder="1">
      <alignment/>
      <protection/>
    </xf>
    <xf numFmtId="3" fontId="28" fillId="0" borderId="38" xfId="91" applyNumberFormat="1" applyFont="1" applyFill="1" applyBorder="1">
      <alignment/>
      <protection/>
    </xf>
    <xf numFmtId="3" fontId="28" fillId="0" borderId="55" xfId="91" applyNumberFormat="1" applyFont="1" applyFill="1" applyBorder="1">
      <alignment/>
      <protection/>
    </xf>
    <xf numFmtId="0" fontId="28" fillId="0" borderId="26" xfId="91" applyFont="1" applyFill="1" applyBorder="1" applyAlignment="1">
      <alignment horizontal="left" wrapText="1"/>
      <protection/>
    </xf>
    <xf numFmtId="0" fontId="28" fillId="0" borderId="36" xfId="91" applyFont="1" applyFill="1" applyBorder="1" applyAlignment="1">
      <alignment horizontal="left"/>
      <protection/>
    </xf>
    <xf numFmtId="0" fontId="29" fillId="0" borderId="28" xfId="0" applyFont="1" applyBorder="1" applyAlignment="1">
      <alignment horizontal="right"/>
    </xf>
    <xf numFmtId="0" fontId="29" fillId="0" borderId="56" xfId="0" applyFont="1" applyBorder="1" applyAlignment="1">
      <alignment horizontal="right"/>
    </xf>
    <xf numFmtId="0" fontId="33" fillId="0" borderId="26" xfId="96" applyFont="1" applyBorder="1" applyAlignment="1">
      <alignment horizontal="center" vertical="center"/>
      <protection/>
    </xf>
    <xf numFmtId="0" fontId="33" fillId="0" borderId="26" xfId="96" applyFont="1" applyFill="1" applyBorder="1" applyAlignment="1">
      <alignment horizontal="center" vertical="center"/>
      <protection/>
    </xf>
    <xf numFmtId="0" fontId="31" fillId="0" borderId="28" xfId="0" applyFont="1" applyBorder="1" applyAlignment="1">
      <alignment horizontal="left"/>
    </xf>
    <xf numFmtId="3" fontId="33" fillId="0" borderId="34" xfId="91" applyNumberFormat="1" applyFont="1" applyBorder="1">
      <alignment/>
      <protection/>
    </xf>
    <xf numFmtId="3" fontId="35" fillId="0" borderId="34" xfId="91" applyNumberFormat="1" applyFont="1" applyBorder="1">
      <alignment/>
      <protection/>
    </xf>
    <xf numFmtId="3" fontId="35" fillId="0" borderId="34" xfId="91" applyNumberFormat="1" applyFont="1" applyBorder="1" applyAlignment="1">
      <alignment vertical="center"/>
      <protection/>
    </xf>
    <xf numFmtId="3" fontId="33" fillId="0" borderId="34" xfId="91" applyNumberFormat="1" applyFont="1" applyBorder="1" applyAlignment="1">
      <alignment horizontal="right" vertical="center"/>
      <protection/>
    </xf>
    <xf numFmtId="3" fontId="33" fillId="0" borderId="46" xfId="91" applyNumberFormat="1" applyFont="1" applyBorder="1" applyAlignment="1">
      <alignment horizontal="right" vertical="center"/>
      <protection/>
    </xf>
    <xf numFmtId="3" fontId="35" fillId="0" borderId="33" xfId="91" applyNumberFormat="1" applyFont="1" applyBorder="1">
      <alignment/>
      <protection/>
    </xf>
    <xf numFmtId="3" fontId="33" fillId="0" borderId="47" xfId="91" applyNumberFormat="1" applyFont="1" applyBorder="1">
      <alignment/>
      <protection/>
    </xf>
    <xf numFmtId="3" fontId="33" fillId="0" borderId="46" xfId="91" applyNumberFormat="1" applyFont="1" applyBorder="1">
      <alignment/>
      <protection/>
    </xf>
    <xf numFmtId="3" fontId="33" fillId="0" borderId="51" xfId="91" applyNumberFormat="1" applyFont="1" applyBorder="1">
      <alignment/>
      <protection/>
    </xf>
    <xf numFmtId="0" fontId="32" fillId="0" borderId="28" xfId="91" applyFont="1" applyBorder="1" applyAlignment="1">
      <alignment horizontal="center" vertical="center" wrapText="1"/>
      <protection/>
    </xf>
    <xf numFmtId="0" fontId="32" fillId="0" borderId="34" xfId="91" applyFont="1" applyFill="1" applyBorder="1" applyAlignment="1">
      <alignment horizontal="center" vertical="center" wrapText="1"/>
      <protection/>
    </xf>
    <xf numFmtId="0" fontId="31" fillId="0" borderId="28" xfId="91" applyFont="1" applyBorder="1">
      <alignment/>
      <protection/>
    </xf>
    <xf numFmtId="3" fontId="33" fillId="0" borderId="34" xfId="91" applyNumberFormat="1" applyFont="1" applyBorder="1" applyAlignment="1">
      <alignment horizontal="center"/>
      <protection/>
    </xf>
    <xf numFmtId="0" fontId="31" fillId="0" borderId="28" xfId="91" applyFont="1" applyBorder="1" applyAlignment="1">
      <alignment wrapText="1"/>
      <protection/>
    </xf>
    <xf numFmtId="3" fontId="31" fillId="0" borderId="34" xfId="91" applyNumberFormat="1" applyFont="1" applyBorder="1" applyAlignment="1">
      <alignment horizontal="center"/>
      <protection/>
    </xf>
    <xf numFmtId="0" fontId="32" fillId="0" borderId="28" xfId="91" applyFont="1" applyBorder="1">
      <alignment/>
      <protection/>
    </xf>
    <xf numFmtId="3" fontId="32" fillId="0" borderId="34" xfId="91" applyNumberFormat="1" applyFont="1" applyBorder="1" applyAlignment="1">
      <alignment horizontal="center"/>
      <protection/>
    </xf>
    <xf numFmtId="0" fontId="32" fillId="0" borderId="23" xfId="91" applyFont="1" applyBorder="1">
      <alignment/>
      <protection/>
    </xf>
    <xf numFmtId="3" fontId="32" fillId="0" borderId="24" xfId="91" applyNumberFormat="1" applyFont="1" applyBorder="1" applyAlignment="1">
      <alignment horizontal="center"/>
      <protection/>
    </xf>
    <xf numFmtId="3" fontId="32" fillId="0" borderId="51" xfId="91" applyNumberFormat="1" applyFont="1" applyBorder="1" applyAlignment="1">
      <alignment horizontal="center"/>
      <protection/>
    </xf>
    <xf numFmtId="175" fontId="29" fillId="0" borderId="0" xfId="70" applyNumberFormat="1" applyFont="1" applyFill="1" applyBorder="1" applyAlignment="1">
      <alignment vertical="center" wrapText="1"/>
    </xf>
    <xf numFmtId="0" fontId="36" fillId="0" borderId="28" xfId="0" applyFont="1" applyBorder="1" applyAlignment="1">
      <alignment/>
    </xf>
    <xf numFmtId="0" fontId="32" fillId="0" borderId="34" xfId="0" applyFont="1" applyFill="1" applyBorder="1" applyAlignment="1">
      <alignment horizontal="center" vertical="center" wrapText="1"/>
    </xf>
    <xf numFmtId="0" fontId="29" fillId="0" borderId="28" xfId="0" applyFont="1" applyBorder="1" applyAlignment="1">
      <alignment horizontal="right" vertical="center" wrapText="1"/>
    </xf>
    <xf numFmtId="0" fontId="29" fillId="0" borderId="34" xfId="0" applyFont="1" applyBorder="1" applyAlignment="1">
      <alignment horizontal="center" vertical="center"/>
    </xf>
    <xf numFmtId="3" fontId="29" fillId="0" borderId="34" xfId="0" applyNumberFormat="1" applyFont="1" applyBorder="1" applyAlignment="1">
      <alignment horizontal="center" vertical="center"/>
    </xf>
    <xf numFmtId="0" fontId="29" fillId="0" borderId="23" xfId="0" applyFont="1" applyFill="1" applyBorder="1" applyAlignment="1">
      <alignment horizontal="right" vertical="center" wrapText="1"/>
    </xf>
    <xf numFmtId="3" fontId="29" fillId="0" borderId="24" xfId="0" applyNumberFormat="1" applyFont="1" applyFill="1" applyBorder="1" applyAlignment="1">
      <alignment horizontal="center" vertical="center" wrapText="1"/>
    </xf>
    <xf numFmtId="3" fontId="29" fillId="0" borderId="24" xfId="70" applyNumberFormat="1" applyFont="1" applyFill="1" applyBorder="1" applyAlignment="1">
      <alignment horizontal="center" vertical="center" wrapText="1"/>
    </xf>
    <xf numFmtId="3" fontId="29" fillId="0" borderId="51" xfId="70" applyNumberFormat="1" applyFont="1" applyFill="1" applyBorder="1" applyAlignment="1">
      <alignment horizontal="center" vertical="center" wrapText="1"/>
    </xf>
    <xf numFmtId="0" fontId="35" fillId="0" borderId="26" xfId="91" applyFont="1" applyFill="1" applyBorder="1" applyAlignment="1">
      <alignment horizontal="center"/>
      <protection/>
    </xf>
    <xf numFmtId="3" fontId="29" fillId="0" borderId="22" xfId="0" applyNumberFormat="1" applyFont="1" applyBorder="1" applyAlignment="1">
      <alignment horizontal="center" vertical="center"/>
    </xf>
    <xf numFmtId="0" fontId="26" fillId="0" borderId="57" xfId="91" applyFont="1" applyFill="1" applyBorder="1" applyAlignment="1">
      <alignment horizontal="center" vertical="center" wrapText="1"/>
      <protection/>
    </xf>
    <xf numFmtId="0" fontId="26" fillId="0" borderId="48" xfId="91" applyFont="1" applyFill="1" applyBorder="1" applyAlignment="1">
      <alignment horizontal="center"/>
      <protection/>
    </xf>
    <xf numFmtId="0" fontId="26" fillId="0" borderId="48" xfId="91" applyFont="1" applyFill="1" applyBorder="1" applyAlignment="1">
      <alignment horizontal="center" vertical="center" wrapText="1"/>
      <protection/>
    </xf>
    <xf numFmtId="0" fontId="28" fillId="0" borderId="48" xfId="91" applyFont="1" applyFill="1" applyBorder="1" applyAlignment="1">
      <alignment horizontal="center" wrapText="1"/>
      <protection/>
    </xf>
    <xf numFmtId="0" fontId="26" fillId="0" borderId="48" xfId="91" applyFont="1" applyFill="1" applyBorder="1" applyAlignment="1">
      <alignment horizontal="center" wrapText="1"/>
      <protection/>
    </xf>
    <xf numFmtId="0" fontId="33" fillId="0" borderId="21" xfId="91" applyFont="1" applyFill="1" applyBorder="1" applyAlignment="1">
      <alignment horizontal="center" vertical="center" wrapText="1"/>
      <protection/>
    </xf>
    <xf numFmtId="0" fontId="33" fillId="0" borderId="28" xfId="91" applyFont="1" applyFill="1" applyBorder="1" applyAlignment="1">
      <alignment horizontal="center" vertical="center" wrapText="1"/>
      <protection/>
    </xf>
    <xf numFmtId="0" fontId="26" fillId="0" borderId="58" xfId="91" applyFont="1" applyBorder="1" applyAlignment="1">
      <alignment horizontal="center" vertical="center" wrapText="1"/>
      <protection/>
    </xf>
    <xf numFmtId="0" fontId="26" fillId="0" borderId="59" xfId="91" applyFont="1" applyBorder="1" applyAlignment="1">
      <alignment horizontal="center" vertical="center" wrapText="1"/>
      <protection/>
    </xf>
    <xf numFmtId="0" fontId="26" fillId="0" borderId="60" xfId="91" applyFont="1" applyBorder="1" applyAlignment="1">
      <alignment horizontal="center" vertical="center" wrapText="1"/>
      <protection/>
    </xf>
    <xf numFmtId="0" fontId="33" fillId="0" borderId="22" xfId="91" applyFont="1" applyFill="1" applyBorder="1" applyAlignment="1">
      <alignment horizontal="center" vertical="center" wrapText="1"/>
      <protection/>
    </xf>
    <xf numFmtId="0" fontId="35" fillId="0" borderId="43" xfId="91" applyFont="1" applyFill="1" applyBorder="1" applyAlignment="1">
      <alignment horizontal="center" vertical="center" wrapText="1"/>
      <protection/>
    </xf>
    <xf numFmtId="0" fontId="41" fillId="0" borderId="39" xfId="91" applyFont="1" applyFill="1" applyBorder="1" applyAlignment="1">
      <alignment horizontal="center" vertical="center" wrapText="1"/>
      <protection/>
    </xf>
    <xf numFmtId="0" fontId="35" fillId="0" borderId="22" xfId="91" applyFont="1" applyBorder="1" applyAlignment="1">
      <alignment horizontal="center" vertical="center" wrapText="1"/>
      <protection/>
    </xf>
    <xf numFmtId="0" fontId="35" fillId="0" borderId="26" xfId="91" applyFont="1" applyBorder="1" applyAlignment="1">
      <alignment horizontal="center" vertical="center" wrapText="1"/>
      <protection/>
    </xf>
    <xf numFmtId="0" fontId="35" fillId="0" borderId="47" xfId="91" applyFont="1" applyBorder="1" applyAlignment="1">
      <alignment horizontal="center" vertical="center" wrapText="1"/>
      <protection/>
    </xf>
    <xf numFmtId="0" fontId="35" fillId="0" borderId="34" xfId="91" applyFont="1" applyBorder="1" applyAlignment="1">
      <alignment horizontal="center" vertical="center" wrapText="1"/>
      <protection/>
    </xf>
    <xf numFmtId="0" fontId="36" fillId="0" borderId="27" xfId="94" applyFont="1" applyBorder="1" applyAlignment="1">
      <alignment wrapText="1"/>
      <protection/>
    </xf>
    <xf numFmtId="0" fontId="36" fillId="0" borderId="29" xfId="94" applyFont="1" applyBorder="1" applyAlignment="1">
      <alignment wrapText="1"/>
      <protection/>
    </xf>
    <xf numFmtId="0" fontId="36" fillId="0" borderId="36" xfId="94" applyFont="1" applyBorder="1" applyAlignment="1">
      <alignment horizontal="center" vertical="center"/>
      <protection/>
    </xf>
    <xf numFmtId="0" fontId="36" fillId="0" borderId="35" xfId="94" applyFont="1" applyBorder="1" applyAlignment="1">
      <alignment horizontal="center" vertical="center"/>
      <protection/>
    </xf>
    <xf numFmtId="0" fontId="36" fillId="0" borderId="44" xfId="94" applyFont="1" applyBorder="1" applyAlignment="1">
      <alignment horizontal="center" vertical="center"/>
      <protection/>
    </xf>
    <xf numFmtId="0" fontId="36" fillId="0" borderId="49" xfId="94" applyFont="1" applyBorder="1" applyAlignment="1">
      <alignment horizontal="center" vertical="center"/>
      <protection/>
    </xf>
    <xf numFmtId="0" fontId="37" fillId="0" borderId="61" xfId="94" applyFont="1" applyBorder="1" applyAlignment="1">
      <alignment horizontal="left" wrapText="1"/>
      <protection/>
    </xf>
    <xf numFmtId="0" fontId="37" fillId="0" borderId="52" xfId="94" applyFont="1" applyBorder="1" applyAlignment="1">
      <alignment horizontal="left" wrapText="1"/>
      <protection/>
    </xf>
    <xf numFmtId="0" fontId="37" fillId="0" borderId="62" xfId="94" applyFont="1" applyBorder="1" applyAlignment="1">
      <alignment horizontal="left" wrapText="1"/>
      <protection/>
    </xf>
    <xf numFmtId="0" fontId="32" fillId="0" borderId="63" xfId="91" applyFont="1" applyBorder="1" applyAlignment="1">
      <alignment horizontal="center"/>
      <protection/>
    </xf>
    <xf numFmtId="0" fontId="32" fillId="0" borderId="64" xfId="91" applyFont="1" applyBorder="1" applyAlignment="1">
      <alignment horizontal="center"/>
      <protection/>
    </xf>
    <xf numFmtId="0" fontId="32" fillId="0" borderId="65" xfId="91" applyFont="1" applyBorder="1" applyAlignment="1">
      <alignment horizontal="center"/>
      <protection/>
    </xf>
    <xf numFmtId="0" fontId="31" fillId="0" borderId="61" xfId="91" applyFont="1" applyBorder="1" applyAlignment="1">
      <alignment horizontal="center" wrapText="1"/>
      <protection/>
    </xf>
    <xf numFmtId="0" fontId="31" fillId="0" borderId="52" xfId="91" applyFont="1" applyBorder="1" applyAlignment="1">
      <alignment horizontal="center" wrapText="1"/>
      <protection/>
    </xf>
    <xf numFmtId="0" fontId="31" fillId="0" borderId="62" xfId="91" applyFont="1" applyBorder="1" applyAlignment="1">
      <alignment horizontal="center" wrapText="1"/>
      <protection/>
    </xf>
    <xf numFmtId="0" fontId="40" fillId="0" borderId="28" xfId="91" applyFont="1" applyFill="1" applyBorder="1" applyAlignment="1">
      <alignment horizontal="center" wrapText="1"/>
      <protection/>
    </xf>
    <xf numFmtId="0" fontId="33" fillId="0" borderId="26" xfId="91" applyFont="1" applyFill="1" applyBorder="1" applyAlignment="1">
      <alignment horizontal="center" wrapText="1"/>
      <protection/>
    </xf>
    <xf numFmtId="0" fontId="33" fillId="0" borderId="34" xfId="91" applyFont="1" applyFill="1" applyBorder="1" applyAlignment="1">
      <alignment horizontal="center" wrapText="1"/>
      <protection/>
    </xf>
    <xf numFmtId="0" fontId="36" fillId="0" borderId="36" xfId="0" applyFont="1" applyBorder="1" applyAlignment="1">
      <alignment horizontal="center" vertical="center"/>
    </xf>
    <xf numFmtId="0" fontId="36" fillId="0" borderId="35" xfId="0" applyFont="1" applyBorder="1" applyAlignment="1">
      <alignment horizontal="center" vertical="center"/>
    </xf>
    <xf numFmtId="0" fontId="36" fillId="0" borderId="49" xfId="0" applyFont="1" applyBorder="1" applyAlignment="1">
      <alignment horizontal="center" vertical="center"/>
    </xf>
    <xf numFmtId="0" fontId="36" fillId="0" borderId="28" xfId="0" applyFont="1" applyBorder="1" applyAlignment="1">
      <alignment horizontal="center" vertical="center"/>
    </xf>
    <xf numFmtId="0" fontId="36" fillId="0" borderId="26" xfId="0" applyFont="1" applyBorder="1" applyAlignment="1">
      <alignment horizontal="center" vertical="center"/>
    </xf>
    <xf numFmtId="0" fontId="36" fillId="0" borderId="34" xfId="0" applyFont="1" applyBorder="1" applyAlignment="1">
      <alignment horizontal="center" vertical="center"/>
    </xf>
    <xf numFmtId="3" fontId="35" fillId="0" borderId="25" xfId="91" applyNumberFormat="1" applyFont="1" applyFill="1" applyBorder="1" applyAlignment="1">
      <alignment horizontal="center" vertical="center"/>
      <protection/>
    </xf>
    <xf numFmtId="3" fontId="35" fillId="0" borderId="22" xfId="91" applyNumberFormat="1" applyFont="1" applyFill="1" applyBorder="1" applyAlignment="1">
      <alignment horizontal="center" vertical="center"/>
      <protection/>
    </xf>
    <xf numFmtId="3" fontId="35" fillId="0" borderId="39" xfId="91" applyNumberFormat="1" applyFont="1" applyFill="1" applyBorder="1" applyAlignment="1">
      <alignment horizontal="center"/>
      <protection/>
    </xf>
    <xf numFmtId="3" fontId="35" fillId="0" borderId="53" xfId="91" applyNumberFormat="1" applyFont="1" applyFill="1" applyBorder="1" applyAlignment="1">
      <alignment horizontal="center"/>
      <protection/>
    </xf>
    <xf numFmtId="0" fontId="33" fillId="0" borderId="26" xfId="91" applyFont="1" applyFill="1" applyBorder="1" applyAlignment="1">
      <alignment horizontal="center"/>
      <protection/>
    </xf>
    <xf numFmtId="0" fontId="33" fillId="0" borderId="26" xfId="91" applyFont="1" applyFill="1" applyBorder="1" applyAlignment="1">
      <alignment horizontal="left"/>
      <protection/>
    </xf>
    <xf numFmtId="3" fontId="35" fillId="0" borderId="40" xfId="91" applyNumberFormat="1" applyFont="1" applyFill="1" applyBorder="1" applyAlignment="1">
      <alignment horizontal="center" vertical="center"/>
      <protection/>
    </xf>
    <xf numFmtId="3" fontId="35" fillId="0" borderId="66" xfId="91" applyNumberFormat="1" applyFont="1" applyFill="1" applyBorder="1" applyAlignment="1">
      <alignment horizontal="center" vertical="center"/>
      <protection/>
    </xf>
    <xf numFmtId="3" fontId="35" fillId="0" borderId="43" xfId="91" applyNumberFormat="1" applyFont="1" applyFill="1" applyBorder="1" applyAlignment="1">
      <alignment horizontal="center" vertical="center"/>
      <protection/>
    </xf>
    <xf numFmtId="3" fontId="35" fillId="0" borderId="67" xfId="91" applyNumberFormat="1" applyFont="1" applyFill="1" applyBorder="1" applyAlignment="1">
      <alignment horizontal="center" vertical="center"/>
      <protection/>
    </xf>
    <xf numFmtId="0" fontId="35" fillId="0" borderId="26" xfId="91" applyFont="1" applyFill="1" applyBorder="1" applyAlignment="1">
      <alignment horizontal="left"/>
      <protection/>
    </xf>
    <xf numFmtId="3" fontId="33" fillId="0" borderId="40" xfId="91" applyNumberFormat="1" applyFont="1" applyFill="1" applyBorder="1" applyAlignment="1">
      <alignment horizontal="center" vertical="center" wrapText="1"/>
      <protection/>
    </xf>
    <xf numFmtId="3" fontId="33" fillId="0" borderId="43" xfId="91" applyNumberFormat="1" applyFont="1" applyFill="1" applyBorder="1" applyAlignment="1">
      <alignment horizontal="center" vertical="center" wrapText="1"/>
      <protection/>
    </xf>
    <xf numFmtId="3" fontId="33" fillId="0" borderId="26" xfId="91" applyNumberFormat="1" applyFont="1" applyFill="1" applyBorder="1" applyAlignment="1">
      <alignment horizontal="center" vertical="center" wrapText="1"/>
      <protection/>
    </xf>
    <xf numFmtId="3" fontId="33" fillId="0" borderId="25" xfId="91" applyNumberFormat="1" applyFont="1" applyFill="1" applyBorder="1" applyAlignment="1">
      <alignment horizontal="center" vertical="center" wrapText="1"/>
      <protection/>
    </xf>
    <xf numFmtId="3" fontId="33" fillId="0" borderId="22" xfId="91" applyNumberFormat="1" applyFont="1" applyFill="1" applyBorder="1" applyAlignment="1">
      <alignment horizontal="center" vertical="center" wrapText="1"/>
      <protection/>
    </xf>
    <xf numFmtId="0" fontId="33" fillId="0" borderId="26" xfId="91" applyFont="1" applyFill="1" applyBorder="1" applyAlignment="1">
      <alignment horizontal="left" wrapText="1"/>
      <protection/>
    </xf>
    <xf numFmtId="3" fontId="35" fillId="0" borderId="54" xfId="91" applyNumberFormat="1" applyFont="1" applyFill="1" applyBorder="1" applyAlignment="1">
      <alignment horizontal="center"/>
      <protection/>
    </xf>
    <xf numFmtId="0" fontId="35" fillId="0" borderId="54" xfId="91" applyFont="1" applyFill="1" applyBorder="1" applyAlignment="1">
      <alignment horizontal="center"/>
      <protection/>
    </xf>
    <xf numFmtId="0" fontId="35" fillId="0" borderId="40" xfId="91" applyFont="1" applyFill="1" applyBorder="1" applyAlignment="1">
      <alignment horizontal="center" vertical="center" wrapText="1"/>
      <protection/>
    </xf>
    <xf numFmtId="0" fontId="35" fillId="0" borderId="54" xfId="91" applyFont="1" applyFill="1" applyBorder="1" applyAlignment="1">
      <alignment horizontal="center" vertical="center" wrapText="1"/>
      <protection/>
    </xf>
    <xf numFmtId="0" fontId="35" fillId="0" borderId="50" xfId="91" applyFont="1" applyFill="1" applyBorder="1" applyAlignment="1">
      <alignment horizontal="center" vertical="center" wrapText="1"/>
      <protection/>
    </xf>
    <xf numFmtId="0" fontId="35" fillId="0" borderId="26" xfId="91" applyFont="1" applyFill="1" applyBorder="1" applyAlignment="1">
      <alignment horizontal="center" vertical="center" wrapText="1"/>
      <protection/>
    </xf>
    <xf numFmtId="0" fontId="35" fillId="0" borderId="26" xfId="91" applyFont="1" applyFill="1" applyBorder="1" applyAlignment="1">
      <alignment horizontal="center" vertical="center"/>
      <protection/>
    </xf>
    <xf numFmtId="0" fontId="35" fillId="0" borderId="39" xfId="91" applyFont="1" applyFill="1" applyBorder="1" applyAlignment="1">
      <alignment horizontal="center"/>
      <protection/>
    </xf>
    <xf numFmtId="0" fontId="35" fillId="0" borderId="52" xfId="91" applyFont="1" applyFill="1" applyBorder="1" applyAlignment="1">
      <alignment horizontal="center"/>
      <protection/>
    </xf>
    <xf numFmtId="0" fontId="35" fillId="0" borderId="53" xfId="91" applyFont="1" applyFill="1" applyBorder="1" applyAlignment="1">
      <alignment horizontal="center"/>
      <protection/>
    </xf>
    <xf numFmtId="0" fontId="35" fillId="0" borderId="39" xfId="91" applyFont="1" applyFill="1" applyBorder="1" applyAlignment="1">
      <alignment horizontal="left"/>
      <protection/>
    </xf>
    <xf numFmtId="0" fontId="35" fillId="0" borderId="52" xfId="91" applyFont="1" applyFill="1" applyBorder="1" applyAlignment="1">
      <alignment horizontal="left"/>
      <protection/>
    </xf>
    <xf numFmtId="0" fontId="35" fillId="0" borderId="53" xfId="91" applyFont="1" applyFill="1" applyBorder="1" applyAlignment="1">
      <alignment horizontal="left"/>
      <protection/>
    </xf>
    <xf numFmtId="0" fontId="33" fillId="0" borderId="39" xfId="91" applyFont="1" applyFill="1" applyBorder="1" applyAlignment="1">
      <alignment horizontal="center"/>
      <protection/>
    </xf>
    <xf numFmtId="0" fontId="33" fillId="0" borderId="53" xfId="91" applyFont="1" applyFill="1" applyBorder="1" applyAlignment="1">
      <alignment horizontal="center"/>
      <protection/>
    </xf>
    <xf numFmtId="0" fontId="33" fillId="0" borderId="39" xfId="91" applyFont="1" applyFill="1" applyBorder="1" applyAlignment="1">
      <alignment horizontal="left" wrapText="1"/>
      <protection/>
    </xf>
    <xf numFmtId="0" fontId="33" fillId="0" borderId="52" xfId="91" applyFont="1" applyFill="1" applyBorder="1" applyAlignment="1">
      <alignment horizontal="left" wrapText="1"/>
      <protection/>
    </xf>
    <xf numFmtId="0" fontId="33" fillId="0" borderId="53" xfId="91" applyFont="1" applyFill="1" applyBorder="1" applyAlignment="1">
      <alignment horizontal="left" wrapText="1"/>
      <protection/>
    </xf>
    <xf numFmtId="3" fontId="33" fillId="0" borderId="39" xfId="91" applyNumberFormat="1" applyFont="1" applyFill="1" applyBorder="1" applyAlignment="1">
      <alignment horizontal="center"/>
      <protection/>
    </xf>
    <xf numFmtId="3" fontId="33" fillId="0" borderId="53" xfId="91" applyNumberFormat="1" applyFont="1" applyFill="1" applyBorder="1" applyAlignment="1">
      <alignment horizontal="center"/>
      <protection/>
    </xf>
    <xf numFmtId="0" fontId="33" fillId="0" borderId="26" xfId="91" applyFont="1" applyFill="1" applyBorder="1" applyAlignment="1">
      <alignment horizontal="center" vertical="center"/>
      <protection/>
    </xf>
    <xf numFmtId="0" fontId="33" fillId="0" borderId="26" xfId="91" applyFont="1" applyFill="1" applyBorder="1" applyAlignment="1">
      <alignment horizontal="left" vertical="center"/>
      <protection/>
    </xf>
    <xf numFmtId="3" fontId="33" fillId="0" borderId="26" xfId="91" applyNumberFormat="1" applyFont="1" applyFill="1" applyBorder="1" applyAlignment="1">
      <alignment horizontal="center"/>
      <protection/>
    </xf>
    <xf numFmtId="0" fontId="33" fillId="0" borderId="39" xfId="91" applyFont="1" applyFill="1" applyBorder="1" applyAlignment="1">
      <alignment horizontal="left"/>
      <protection/>
    </xf>
    <xf numFmtId="0" fontId="33" fillId="0" borderId="52" xfId="91" applyFont="1" applyFill="1" applyBorder="1" applyAlignment="1">
      <alignment horizontal="left"/>
      <protection/>
    </xf>
    <xf numFmtId="0" fontId="33" fillId="0" borderId="53" xfId="91" applyFont="1" applyFill="1" applyBorder="1" applyAlignment="1">
      <alignment horizontal="left"/>
      <protection/>
    </xf>
    <xf numFmtId="0" fontId="26" fillId="0" borderId="39" xfId="91" applyFont="1" applyFill="1" applyBorder="1" applyAlignment="1">
      <alignment horizontal="center" vertical="center" wrapText="1"/>
      <protection/>
    </xf>
    <xf numFmtId="0" fontId="31" fillId="0" borderId="52" xfId="0" applyFont="1" applyFill="1" applyBorder="1" applyAlignment="1">
      <alignment wrapText="1"/>
    </xf>
    <xf numFmtId="0" fontId="0" fillId="0" borderId="52" xfId="0" applyFill="1" applyBorder="1" applyAlignment="1">
      <alignment/>
    </xf>
    <xf numFmtId="0" fontId="0" fillId="0" borderId="53" xfId="0" applyFill="1" applyBorder="1" applyAlignment="1">
      <alignment/>
    </xf>
    <xf numFmtId="0" fontId="35" fillId="0" borderId="22" xfId="91" applyFont="1" applyFill="1" applyBorder="1" applyAlignment="1">
      <alignment horizontal="left"/>
      <protection/>
    </xf>
    <xf numFmtId="0" fontId="44" fillId="0" borderId="39" xfId="0" applyFont="1" applyFill="1" applyBorder="1" applyAlignment="1">
      <alignment horizontal="center" vertical="center" wrapText="1"/>
    </xf>
    <xf numFmtId="0" fontId="43" fillId="0" borderId="52" xfId="0" applyFont="1" applyFill="1" applyBorder="1" applyAlignment="1">
      <alignment vertical="center"/>
    </xf>
    <xf numFmtId="0" fontId="43" fillId="0" borderId="53" xfId="0" applyFont="1" applyFill="1" applyBorder="1" applyAlignment="1">
      <alignment vertical="center"/>
    </xf>
    <xf numFmtId="0" fontId="26" fillId="0" borderId="39" xfId="0" applyFont="1" applyFill="1" applyBorder="1" applyAlignment="1">
      <alignment horizontal="center" vertical="center" wrapText="1"/>
    </xf>
    <xf numFmtId="0" fontId="36" fillId="0" borderId="52" xfId="0" applyFont="1" applyFill="1" applyBorder="1" applyAlignment="1">
      <alignment vertical="center"/>
    </xf>
    <xf numFmtId="0" fontId="36" fillId="0" borderId="53" xfId="0" applyFont="1" applyFill="1" applyBorder="1" applyAlignment="1">
      <alignment vertical="center"/>
    </xf>
    <xf numFmtId="0" fontId="0" fillId="0" borderId="50" xfId="0" applyBorder="1" applyAlignment="1">
      <alignment horizontal="center"/>
    </xf>
    <xf numFmtId="0" fontId="28" fillId="0" borderId="43" xfId="91" applyFont="1" applyFill="1" applyBorder="1" applyAlignment="1">
      <alignment horizontal="center" vertical="top" wrapText="1"/>
      <protection/>
    </xf>
    <xf numFmtId="0" fontId="28" fillId="0" borderId="50" xfId="91" applyFont="1" applyFill="1" applyBorder="1" applyAlignment="1">
      <alignment horizontal="center" vertical="top" wrapText="1"/>
      <protection/>
    </xf>
    <xf numFmtId="0" fontId="28" fillId="0" borderId="39" xfId="91" applyFont="1" applyFill="1" applyBorder="1" applyAlignment="1">
      <alignment horizontal="center" vertical="top" wrapText="1"/>
      <protection/>
    </xf>
    <xf numFmtId="0" fontId="28" fillId="0" borderId="52" xfId="91" applyFont="1" applyFill="1" applyBorder="1" applyAlignment="1">
      <alignment horizontal="center" vertical="top" wrapText="1"/>
      <protection/>
    </xf>
    <xf numFmtId="0" fontId="28" fillId="0" borderId="53" xfId="91" applyFont="1" applyFill="1" applyBorder="1" applyAlignment="1">
      <alignment horizontal="center" vertical="top" wrapText="1"/>
      <protection/>
    </xf>
    <xf numFmtId="0" fontId="28" fillId="0" borderId="39" xfId="0" applyFont="1" applyFill="1" applyBorder="1" applyAlignment="1">
      <alignment horizontal="center" vertical="top" wrapText="1"/>
    </xf>
    <xf numFmtId="0" fontId="28" fillId="0" borderId="52" xfId="0" applyFont="1" applyFill="1" applyBorder="1" applyAlignment="1">
      <alignment horizontal="center" vertical="top" wrapText="1"/>
    </xf>
    <xf numFmtId="0" fontId="28" fillId="0" borderId="53" xfId="0" applyFont="1" applyFill="1" applyBorder="1" applyAlignment="1">
      <alignment horizontal="center" vertical="top" wrapText="1"/>
    </xf>
    <xf numFmtId="0" fontId="46" fillId="0" borderId="0" xfId="91" applyFont="1" applyFill="1" applyBorder="1" applyAlignment="1">
      <alignment horizontal="center" vertical="center" wrapText="1"/>
      <protection/>
    </xf>
    <xf numFmtId="0" fontId="34" fillId="0" borderId="26" xfId="91" applyFont="1" applyFill="1" applyBorder="1" applyAlignment="1">
      <alignment horizontal="center" vertical="top" wrapText="1"/>
      <protection/>
    </xf>
    <xf numFmtId="0" fontId="34" fillId="0" borderId="26" xfId="91" applyFont="1" applyFill="1" applyBorder="1">
      <alignment/>
      <protection/>
    </xf>
    <xf numFmtId="0" fontId="28" fillId="0" borderId="26" xfId="91" applyFont="1" applyFill="1" applyBorder="1" applyAlignment="1">
      <alignment horizontal="center" vertical="top" wrapText="1"/>
      <protection/>
    </xf>
    <xf numFmtId="0" fontId="28" fillId="0" borderId="26" xfId="91" applyFont="1" applyFill="1" applyBorder="1">
      <alignment/>
      <protection/>
    </xf>
    <xf numFmtId="0" fontId="26" fillId="0" borderId="36" xfId="97" applyFont="1" applyBorder="1" applyAlignment="1">
      <alignment horizontal="center" vertical="center"/>
      <protection/>
    </xf>
    <xf numFmtId="0" fontId="26" fillId="0" borderId="35" xfId="97" applyFont="1" applyBorder="1" applyAlignment="1">
      <alignment horizontal="center" vertical="center"/>
      <protection/>
    </xf>
    <xf numFmtId="0" fontId="26" fillId="0" borderId="49" xfId="97" applyFont="1" applyBorder="1" applyAlignment="1">
      <alignment horizontal="center" vertical="center"/>
      <protection/>
    </xf>
    <xf numFmtId="0" fontId="36" fillId="0" borderId="26" xfId="98" applyFont="1" applyBorder="1" applyAlignment="1">
      <alignment horizontal="center" vertical="center" wrapText="1"/>
      <protection/>
    </xf>
    <xf numFmtId="0" fontId="36" fillId="0" borderId="53" xfId="98" applyFont="1" applyBorder="1" applyAlignment="1">
      <alignment horizontal="center" vertical="center" wrapText="1"/>
      <protection/>
    </xf>
    <xf numFmtId="0" fontId="36" fillId="0" borderId="52" xfId="98" applyFont="1" applyBorder="1" applyAlignment="1">
      <alignment horizontal="center" vertical="center" wrapText="1"/>
      <protection/>
    </xf>
    <xf numFmtId="0" fontId="36" fillId="0" borderId="26" xfId="98" applyFont="1" applyBorder="1" applyAlignment="1">
      <alignment horizontal="center" vertical="center"/>
      <protection/>
    </xf>
    <xf numFmtId="49" fontId="28" fillId="0" borderId="26" xfId="91" applyNumberFormat="1" applyFont="1" applyBorder="1" applyAlignment="1">
      <alignment horizontal="center" vertical="center"/>
      <protection/>
    </xf>
    <xf numFmtId="49" fontId="0" fillId="0" borderId="26" xfId="0" applyNumberFormat="1" applyBorder="1" applyAlignment="1">
      <alignment horizontal="center" vertical="center"/>
    </xf>
    <xf numFmtId="0" fontId="36" fillId="0" borderId="39" xfId="98" applyFont="1" applyBorder="1" applyAlignment="1">
      <alignment horizontal="center" vertical="center" wrapText="1"/>
      <protection/>
    </xf>
    <xf numFmtId="0" fontId="32" fillId="0" borderId="26" xfId="96" applyFont="1" applyBorder="1" applyAlignment="1">
      <alignment horizontal="center"/>
      <protection/>
    </xf>
    <xf numFmtId="0" fontId="32" fillId="0" borderId="26" xfId="96" applyFont="1" applyBorder="1" applyAlignment="1">
      <alignment horizontal="center" vertical="center"/>
      <protection/>
    </xf>
    <xf numFmtId="0" fontId="32" fillId="0" borderId="52" xfId="0" applyFont="1" applyFill="1" applyBorder="1" applyAlignment="1">
      <alignment vertical="center"/>
    </xf>
    <xf numFmtId="0" fontId="32" fillId="0" borderId="53" xfId="0" applyFont="1" applyFill="1" applyBorder="1" applyAlignment="1">
      <alignment vertical="center"/>
    </xf>
    <xf numFmtId="0" fontId="26" fillId="0" borderId="26" xfId="0" applyFont="1" applyFill="1" applyBorder="1" applyAlignment="1">
      <alignment horizontal="center" vertical="center" wrapText="1"/>
    </xf>
    <xf numFmtId="0" fontId="32" fillId="0" borderId="26" xfId="0" applyFont="1" applyFill="1" applyBorder="1" applyAlignment="1">
      <alignment vertical="center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 textRotation="89" wrapText="1"/>
    </xf>
  </cellXfs>
  <cellStyles count="9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% - 1. jelölőszín" xfId="27"/>
    <cellStyle name="40% - 2. jelölőszín" xfId="28"/>
    <cellStyle name="40% - 3. jelölőszín" xfId="29"/>
    <cellStyle name="40% - 4. jelölőszín" xfId="30"/>
    <cellStyle name="40% - 5. jelölőszín" xfId="31"/>
    <cellStyle name="40% - 6. jelölőszín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% - 1. jelölőszín" xfId="39"/>
    <cellStyle name="60% - 2. jelölőszín" xfId="40"/>
    <cellStyle name="60% - 3. jelölőszín" xfId="41"/>
    <cellStyle name="60% - 4. jelölőszín" xfId="42"/>
    <cellStyle name="60% - 5. jelölőszín" xfId="43"/>
    <cellStyle name="60% - 6. jelölőszín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evitel" xfId="58"/>
    <cellStyle name="Calculation" xfId="59"/>
    <cellStyle name="Check Cell" xfId="60"/>
    <cellStyle name="Cím" xfId="61"/>
    <cellStyle name="Címsor 1" xfId="62"/>
    <cellStyle name="Címsor 2" xfId="63"/>
    <cellStyle name="Címsor 3" xfId="64"/>
    <cellStyle name="Címsor 4" xfId="65"/>
    <cellStyle name="Ellenőrzőcella" xfId="66"/>
    <cellStyle name="Explanatory Text" xfId="67"/>
    <cellStyle name="Comma" xfId="68"/>
    <cellStyle name="Comma [0]" xfId="69"/>
    <cellStyle name="Ezres 2" xfId="70"/>
    <cellStyle name="Figyelmeztetés" xfId="71"/>
    <cellStyle name="Good" xfId="72"/>
    <cellStyle name="Heading 1" xfId="73"/>
    <cellStyle name="Heading 2" xfId="74"/>
    <cellStyle name="Heading 3" xfId="75"/>
    <cellStyle name="Heading 4" xfId="76"/>
    <cellStyle name="Hivatkozott cella" xfId="77"/>
    <cellStyle name="Input" xfId="78"/>
    <cellStyle name="Jegyzet" xfId="79"/>
    <cellStyle name="Jelölőszín 1" xfId="80"/>
    <cellStyle name="Jelölőszín 2" xfId="81"/>
    <cellStyle name="Jelölőszín 3" xfId="82"/>
    <cellStyle name="Jelölőszín 4" xfId="83"/>
    <cellStyle name="Jelölőszín 5" xfId="84"/>
    <cellStyle name="Jelölőszín 6" xfId="85"/>
    <cellStyle name="Jó" xfId="86"/>
    <cellStyle name="Kimenet" xfId="87"/>
    <cellStyle name="Linked Cell" xfId="88"/>
    <cellStyle name="Magyarázó szöveg" xfId="89"/>
    <cellStyle name="Neutral" xfId="90"/>
    <cellStyle name="Normál 2" xfId="91"/>
    <cellStyle name="Normál 3" xfId="92"/>
    <cellStyle name="Normál 4" xfId="93"/>
    <cellStyle name="Normál_7. sz. m." xfId="94"/>
    <cellStyle name="Normál_7. sz. m._I. MÓDOSÍTÁS TÁBLÁI" xfId="95"/>
    <cellStyle name="Normál_PEHTŐHENYE MINTA" xfId="96"/>
    <cellStyle name="Normál_Táblák Kispáli" xfId="97"/>
    <cellStyle name="Normál_Táblák Nagypáli Zárszámadás 2012." xfId="98"/>
    <cellStyle name="Note" xfId="99"/>
    <cellStyle name="Output" xfId="100"/>
    <cellStyle name="Összesen" xfId="101"/>
    <cellStyle name="Currency" xfId="102"/>
    <cellStyle name="Currency [0]" xfId="103"/>
    <cellStyle name="Rossz" xfId="104"/>
    <cellStyle name="Semleges" xfId="105"/>
    <cellStyle name="Számítás" xfId="106"/>
    <cellStyle name="Percent" xfId="107"/>
    <cellStyle name="Title" xfId="108"/>
    <cellStyle name="Total" xfId="109"/>
    <cellStyle name="Warning Text" xfId="11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Q65"/>
  <sheetViews>
    <sheetView zoomScaleSheetLayoutView="59" zoomScalePageLayoutView="0" workbookViewId="0" topLeftCell="A1">
      <selection activeCell="D7" sqref="D7"/>
    </sheetView>
  </sheetViews>
  <sheetFormatPr defaultColWidth="9.140625" defaultRowHeight="15"/>
  <cols>
    <col min="1" max="1" width="77.57421875" style="37" customWidth="1"/>
    <col min="2" max="2" width="16.140625" style="37" customWidth="1"/>
    <col min="3" max="5" width="22.8515625" style="37" customWidth="1"/>
    <col min="6" max="6" width="22.57421875" style="37" customWidth="1"/>
    <col min="7" max="7" width="23.8515625" style="37" bestFit="1" customWidth="1"/>
    <col min="8" max="8" width="23.8515625" style="37" customWidth="1"/>
    <col min="9" max="9" width="25.8515625" style="37" bestFit="1" customWidth="1"/>
    <col min="10" max="10" width="26.57421875" style="37" bestFit="1" customWidth="1"/>
    <col min="11" max="11" width="31.57421875" style="37" customWidth="1"/>
    <col min="12" max="12" width="17.00390625" style="37" customWidth="1"/>
    <col min="13" max="13" width="10.140625" style="37" customWidth="1"/>
    <col min="14" max="14" width="8.57421875" style="37" customWidth="1"/>
    <col min="15" max="17" width="30.421875" style="37" customWidth="1"/>
    <col min="18" max="16384" width="9.140625" style="37" customWidth="1"/>
  </cols>
  <sheetData>
    <row r="1" spans="1:17" s="109" customFormat="1" ht="60.75" customHeight="1" thickBot="1">
      <c r="A1" s="580" t="s">
        <v>297</v>
      </c>
      <c r="B1" s="580"/>
      <c r="C1" s="580"/>
      <c r="D1" s="580"/>
      <c r="E1" s="580"/>
      <c r="F1" s="580"/>
      <c r="G1" s="580"/>
      <c r="H1" s="580"/>
      <c r="I1" s="580"/>
      <c r="J1" s="580"/>
      <c r="K1" s="580"/>
      <c r="L1" s="108"/>
      <c r="M1" s="108"/>
      <c r="N1" s="108"/>
      <c r="O1" s="108"/>
      <c r="P1" s="108"/>
      <c r="Q1" s="108"/>
    </row>
    <row r="2" spans="1:17" s="109" customFormat="1" ht="30" thickBot="1">
      <c r="A2" s="304" t="s">
        <v>138</v>
      </c>
      <c r="B2" s="304"/>
      <c r="C2" s="581" t="s">
        <v>37</v>
      </c>
      <c r="D2" s="581"/>
      <c r="E2" s="581"/>
      <c r="F2" s="581"/>
      <c r="G2" s="581"/>
      <c r="H2" s="581"/>
      <c r="I2" s="581"/>
      <c r="J2" s="581"/>
      <c r="K2" s="581"/>
      <c r="L2" s="110"/>
      <c r="M2" s="111"/>
      <c r="N2" s="110"/>
      <c r="O2" s="112"/>
      <c r="P2" s="110"/>
      <c r="Q2" s="110"/>
    </row>
    <row r="3" spans="1:16" s="109" customFormat="1" ht="46.5">
      <c r="A3" s="113" t="s">
        <v>16</v>
      </c>
      <c r="B3" s="114" t="s">
        <v>17</v>
      </c>
      <c r="C3" s="81" t="s">
        <v>233</v>
      </c>
      <c r="D3" s="302" t="s">
        <v>234</v>
      </c>
      <c r="E3" s="285" t="s">
        <v>294</v>
      </c>
      <c r="F3" s="188" t="s">
        <v>235</v>
      </c>
      <c r="G3" s="189" t="s">
        <v>236</v>
      </c>
      <c r="H3" s="286" t="s">
        <v>295</v>
      </c>
      <c r="I3" s="287" t="s">
        <v>237</v>
      </c>
      <c r="J3" s="287" t="s">
        <v>238</v>
      </c>
      <c r="K3" s="303" t="s">
        <v>296</v>
      </c>
      <c r="L3" s="110"/>
      <c r="M3" s="110"/>
      <c r="N3" s="112"/>
      <c r="O3" s="110"/>
      <c r="P3" s="110"/>
    </row>
    <row r="4" spans="1:16" s="109" customFormat="1" ht="30">
      <c r="A4" s="115" t="s">
        <v>18</v>
      </c>
      <c r="B4" s="116"/>
      <c r="C4" s="117">
        <f aca="true" t="shared" si="0" ref="C4:H4">SUM(C5:C10)</f>
        <v>91956136</v>
      </c>
      <c r="D4" s="117">
        <f t="shared" si="0"/>
        <v>91960894</v>
      </c>
      <c r="E4" s="117">
        <f t="shared" si="0"/>
        <v>91960894</v>
      </c>
      <c r="F4" s="117">
        <f t="shared" si="0"/>
        <v>91956136</v>
      </c>
      <c r="G4" s="117">
        <f t="shared" si="0"/>
        <v>91960894</v>
      </c>
      <c r="H4" s="117">
        <f t="shared" si="0"/>
        <v>91960894</v>
      </c>
      <c r="I4" s="204"/>
      <c r="J4" s="204"/>
      <c r="K4" s="294"/>
      <c r="L4" s="110"/>
      <c r="M4" s="110"/>
      <c r="N4" s="112"/>
      <c r="O4" s="110"/>
      <c r="P4" s="110"/>
    </row>
    <row r="5" spans="1:16" s="109" customFormat="1" ht="30">
      <c r="A5" s="118" t="s">
        <v>203</v>
      </c>
      <c r="B5" s="119"/>
      <c r="C5" s="14">
        <v>72089200</v>
      </c>
      <c r="D5" s="14">
        <v>72089200</v>
      </c>
      <c r="E5" s="14">
        <v>72089200</v>
      </c>
      <c r="F5" s="14">
        <v>72089200</v>
      </c>
      <c r="G5" s="191">
        <v>72089200</v>
      </c>
      <c r="H5" s="191">
        <v>72089200</v>
      </c>
      <c r="I5" s="204"/>
      <c r="J5" s="204"/>
      <c r="K5" s="294"/>
      <c r="L5" s="110"/>
      <c r="M5" s="110"/>
      <c r="N5" s="112"/>
      <c r="O5" s="110"/>
      <c r="P5" s="110"/>
    </row>
    <row r="6" spans="1:16" s="109" customFormat="1" ht="30.75">
      <c r="A6" s="118" t="s">
        <v>19</v>
      </c>
      <c r="B6" s="119"/>
      <c r="C6" s="14">
        <v>5296137</v>
      </c>
      <c r="D6" s="14">
        <v>5296137</v>
      </c>
      <c r="E6" s="14">
        <v>5296137</v>
      </c>
      <c r="F6" s="14">
        <v>5296137</v>
      </c>
      <c r="G6" s="191">
        <v>5296137</v>
      </c>
      <c r="H6" s="191">
        <v>5296137</v>
      </c>
      <c r="I6" s="204"/>
      <c r="J6" s="204"/>
      <c r="K6" s="294"/>
      <c r="L6" s="110"/>
      <c r="M6" s="110"/>
      <c r="N6" s="112"/>
      <c r="O6" s="110"/>
      <c r="P6" s="110"/>
    </row>
    <row r="7" spans="1:16" s="109" customFormat="1" ht="30">
      <c r="A7" s="118" t="s">
        <v>20</v>
      </c>
      <c r="B7" s="119"/>
      <c r="C7" s="14">
        <v>5000000</v>
      </c>
      <c r="D7" s="14">
        <v>5000000</v>
      </c>
      <c r="E7" s="14">
        <v>5000000</v>
      </c>
      <c r="F7" s="14">
        <v>5000000</v>
      </c>
      <c r="G7" s="191">
        <v>5000000</v>
      </c>
      <c r="H7" s="191">
        <v>5000000</v>
      </c>
      <c r="I7" s="204"/>
      <c r="J7" s="204"/>
      <c r="K7" s="294"/>
      <c r="L7" s="110"/>
      <c r="M7" s="110"/>
      <c r="N7" s="112"/>
      <c r="O7" s="110"/>
      <c r="P7" s="110"/>
    </row>
    <row r="8" spans="1:16" s="109" customFormat="1" ht="30">
      <c r="A8" s="118" t="s">
        <v>164</v>
      </c>
      <c r="B8" s="120"/>
      <c r="C8" s="14">
        <v>147150</v>
      </c>
      <c r="D8" s="14">
        <v>147150</v>
      </c>
      <c r="E8" s="14">
        <v>147150</v>
      </c>
      <c r="F8" s="14">
        <v>147150</v>
      </c>
      <c r="G8" s="191">
        <v>147150</v>
      </c>
      <c r="H8" s="191">
        <v>147150</v>
      </c>
      <c r="I8" s="204"/>
      <c r="J8" s="204"/>
      <c r="K8" s="294"/>
      <c r="L8" s="110"/>
      <c r="M8" s="110"/>
      <c r="N8" s="112"/>
      <c r="O8" s="110"/>
      <c r="P8" s="110"/>
    </row>
    <row r="9" spans="1:16" s="109" customFormat="1" ht="30">
      <c r="A9" s="118" t="s">
        <v>201</v>
      </c>
      <c r="B9" s="120"/>
      <c r="C9" s="14">
        <v>8253249</v>
      </c>
      <c r="D9" s="14">
        <v>8258007</v>
      </c>
      <c r="E9" s="14">
        <v>8258007</v>
      </c>
      <c r="F9" s="14">
        <v>8253249</v>
      </c>
      <c r="G9" s="191">
        <v>8258007</v>
      </c>
      <c r="H9" s="191">
        <v>8258007</v>
      </c>
      <c r="I9" s="204"/>
      <c r="J9" s="204"/>
      <c r="K9" s="294"/>
      <c r="L9" s="110"/>
      <c r="M9" s="110"/>
      <c r="N9" s="112"/>
      <c r="O9" s="110"/>
      <c r="P9" s="110"/>
    </row>
    <row r="10" spans="1:16" s="109" customFormat="1" ht="30">
      <c r="A10" s="118" t="s">
        <v>202</v>
      </c>
      <c r="B10" s="120"/>
      <c r="C10" s="14">
        <v>1170400</v>
      </c>
      <c r="D10" s="14">
        <v>1170400</v>
      </c>
      <c r="E10" s="14">
        <v>1170400</v>
      </c>
      <c r="F10" s="14">
        <v>1170400</v>
      </c>
      <c r="G10" s="191">
        <v>1170400</v>
      </c>
      <c r="H10" s="191">
        <v>1170400</v>
      </c>
      <c r="I10" s="204"/>
      <c r="J10" s="204"/>
      <c r="K10" s="294"/>
      <c r="L10" s="110"/>
      <c r="M10" s="110"/>
      <c r="N10" s="112"/>
      <c r="O10" s="110"/>
      <c r="P10" s="110"/>
    </row>
    <row r="11" spans="1:16" s="109" customFormat="1" ht="30.75">
      <c r="A11" s="121" t="s">
        <v>139</v>
      </c>
      <c r="B11" s="116"/>
      <c r="C11" s="117">
        <f aca="true" t="shared" si="1" ref="C11:H11">SUM(C12:C13)</f>
        <v>6191000</v>
      </c>
      <c r="D11" s="117">
        <f t="shared" si="1"/>
        <v>6617226</v>
      </c>
      <c r="E11" s="117">
        <f t="shared" si="1"/>
        <v>6617226</v>
      </c>
      <c r="F11" s="117">
        <f t="shared" si="1"/>
        <v>6191000</v>
      </c>
      <c r="G11" s="117">
        <f t="shared" si="1"/>
        <v>6617226</v>
      </c>
      <c r="H11" s="117">
        <f t="shared" si="1"/>
        <v>6617226</v>
      </c>
      <c r="I11" s="205"/>
      <c r="J11" s="205"/>
      <c r="K11" s="294"/>
      <c r="L11" s="110"/>
      <c r="M11" s="110"/>
      <c r="N11" s="112"/>
      <c r="O11" s="110"/>
      <c r="P11" s="110"/>
    </row>
    <row r="12" spans="1:16" s="109" customFormat="1" ht="30">
      <c r="A12" s="122" t="s">
        <v>140</v>
      </c>
      <c r="B12" s="123"/>
      <c r="C12" s="14">
        <v>3091000</v>
      </c>
      <c r="D12" s="14">
        <v>3091000</v>
      </c>
      <c r="E12" s="14">
        <v>3091000</v>
      </c>
      <c r="F12" s="14">
        <v>3091000</v>
      </c>
      <c r="G12" s="191">
        <v>3091000</v>
      </c>
      <c r="H12" s="191">
        <v>3091000</v>
      </c>
      <c r="I12" s="205"/>
      <c r="J12" s="205"/>
      <c r="K12" s="294"/>
      <c r="L12" s="110"/>
      <c r="M12" s="110"/>
      <c r="N12" s="112"/>
      <c r="O12" s="110"/>
      <c r="P12" s="110"/>
    </row>
    <row r="13" spans="1:16" s="109" customFormat="1" ht="30">
      <c r="A13" s="122" t="s">
        <v>21</v>
      </c>
      <c r="B13" s="123"/>
      <c r="C13" s="14">
        <v>3100000</v>
      </c>
      <c r="D13" s="14">
        <v>3526226</v>
      </c>
      <c r="E13" s="14">
        <v>3526226</v>
      </c>
      <c r="F13" s="14">
        <v>3100000</v>
      </c>
      <c r="G13" s="191">
        <v>3526226</v>
      </c>
      <c r="H13" s="191">
        <v>3526226</v>
      </c>
      <c r="I13" s="205"/>
      <c r="J13" s="205"/>
      <c r="K13" s="294"/>
      <c r="L13" s="110"/>
      <c r="M13" s="110"/>
      <c r="N13" s="112"/>
      <c r="O13" s="110"/>
      <c r="P13" s="110"/>
    </row>
    <row r="14" spans="1:16" s="109" customFormat="1" ht="30">
      <c r="A14" s="115" t="s">
        <v>22</v>
      </c>
      <c r="B14" s="116"/>
      <c r="C14" s="117">
        <v>1800000</v>
      </c>
      <c r="D14" s="117">
        <v>1800000</v>
      </c>
      <c r="E14" s="117">
        <v>1800000</v>
      </c>
      <c r="F14" s="117">
        <v>1800000</v>
      </c>
      <c r="G14" s="190">
        <v>1800000</v>
      </c>
      <c r="H14" s="190">
        <v>1800000</v>
      </c>
      <c r="I14" s="206"/>
      <c r="J14" s="206"/>
      <c r="K14" s="294"/>
      <c r="L14" s="111"/>
      <c r="M14" s="110"/>
      <c r="N14" s="112"/>
      <c r="O14" s="110"/>
      <c r="P14" s="110"/>
    </row>
    <row r="15" spans="1:16" s="109" customFormat="1" ht="30">
      <c r="A15" s="125" t="s">
        <v>141</v>
      </c>
      <c r="B15" s="126"/>
      <c r="C15" s="163">
        <f aca="true" t="shared" si="2" ref="C15:H15">C4+C11+C14</f>
        <v>99947136</v>
      </c>
      <c r="D15" s="163">
        <f t="shared" si="2"/>
        <v>100378120</v>
      </c>
      <c r="E15" s="163">
        <f t="shared" si="2"/>
        <v>100378120</v>
      </c>
      <c r="F15" s="163">
        <f t="shared" si="2"/>
        <v>99947136</v>
      </c>
      <c r="G15" s="163">
        <f t="shared" si="2"/>
        <v>100378120</v>
      </c>
      <c r="H15" s="163">
        <f t="shared" si="2"/>
        <v>100378120</v>
      </c>
      <c r="I15" s="207"/>
      <c r="J15" s="207"/>
      <c r="K15" s="295"/>
      <c r="L15" s="124"/>
      <c r="M15" s="124"/>
      <c r="N15" s="124"/>
      <c r="O15" s="124"/>
      <c r="P15" s="124"/>
    </row>
    <row r="16" spans="1:16" s="109" customFormat="1" ht="30">
      <c r="A16" s="115" t="s">
        <v>166</v>
      </c>
      <c r="B16" s="126"/>
      <c r="C16" s="163">
        <f aca="true" t="shared" si="3" ref="C16:H16">SUM(C17:C24)</f>
        <v>76122967</v>
      </c>
      <c r="D16" s="163">
        <f t="shared" si="3"/>
        <v>75691983</v>
      </c>
      <c r="E16" s="163">
        <f t="shared" si="3"/>
        <v>52168322</v>
      </c>
      <c r="F16" s="163">
        <f t="shared" si="3"/>
        <v>76122967</v>
      </c>
      <c r="G16" s="163">
        <f t="shared" si="3"/>
        <v>75691983</v>
      </c>
      <c r="H16" s="163">
        <f t="shared" si="3"/>
        <v>52168322</v>
      </c>
      <c r="I16" s="207"/>
      <c r="J16" s="207"/>
      <c r="K16" s="295"/>
      <c r="L16" s="124"/>
      <c r="M16" s="124"/>
      <c r="N16" s="124"/>
      <c r="O16" s="124"/>
      <c r="P16" s="124"/>
    </row>
    <row r="17" spans="1:16" s="109" customFormat="1" ht="30">
      <c r="A17" s="504" t="s">
        <v>698</v>
      </c>
      <c r="B17" s="501"/>
      <c r="C17" s="502">
        <v>1384695</v>
      </c>
      <c r="D17" s="502">
        <v>1751026</v>
      </c>
      <c r="E17" s="502">
        <v>1751026</v>
      </c>
      <c r="F17" s="502">
        <v>1384695</v>
      </c>
      <c r="G17" s="503">
        <v>1751026</v>
      </c>
      <c r="H17" s="503">
        <v>1751026</v>
      </c>
      <c r="I17" s="207"/>
      <c r="J17" s="207"/>
      <c r="K17" s="295"/>
      <c r="L17" s="124"/>
      <c r="M17" s="124"/>
      <c r="N17" s="124"/>
      <c r="O17" s="124"/>
      <c r="P17" s="124"/>
    </row>
    <row r="18" spans="1:16" s="159" customFormat="1" ht="30">
      <c r="A18" s="167" t="s">
        <v>194</v>
      </c>
      <c r="B18" s="157"/>
      <c r="C18" s="168">
        <v>1800000</v>
      </c>
      <c r="D18" s="168">
        <v>6053187</v>
      </c>
      <c r="E18" s="168">
        <v>6053187</v>
      </c>
      <c r="F18" s="168">
        <v>1800000</v>
      </c>
      <c r="G18" s="192">
        <v>6053187</v>
      </c>
      <c r="H18" s="192">
        <v>6053187</v>
      </c>
      <c r="I18" s="208"/>
      <c r="J18" s="208"/>
      <c r="K18" s="296"/>
      <c r="L18" s="158"/>
      <c r="M18" s="158"/>
      <c r="N18" s="158"/>
      <c r="O18" s="158"/>
      <c r="P18" s="158"/>
    </row>
    <row r="19" spans="1:16" s="109" customFormat="1" ht="30">
      <c r="A19" s="543" t="s">
        <v>298</v>
      </c>
      <c r="B19" s="128"/>
      <c r="C19" s="103">
        <v>0</v>
      </c>
      <c r="D19" s="103">
        <v>2300000</v>
      </c>
      <c r="E19" s="103">
        <v>2300000</v>
      </c>
      <c r="F19" s="103">
        <v>0</v>
      </c>
      <c r="G19" s="193">
        <v>2300000</v>
      </c>
      <c r="H19" s="193">
        <v>2300000</v>
      </c>
      <c r="I19" s="209"/>
      <c r="J19" s="207"/>
      <c r="K19" s="295"/>
      <c r="L19" s="124"/>
      <c r="M19" s="124"/>
      <c r="N19" s="124"/>
      <c r="O19" s="124"/>
      <c r="P19" s="124"/>
    </row>
    <row r="20" spans="1:16" s="109" customFormat="1" ht="30">
      <c r="A20" s="543" t="s">
        <v>299</v>
      </c>
      <c r="B20" s="128"/>
      <c r="C20" s="103">
        <v>0</v>
      </c>
      <c r="D20" s="103">
        <v>750000</v>
      </c>
      <c r="E20" s="103">
        <v>750000</v>
      </c>
      <c r="F20" s="103">
        <v>0</v>
      </c>
      <c r="G20" s="193">
        <v>750000</v>
      </c>
      <c r="H20" s="193">
        <v>750000</v>
      </c>
      <c r="I20" s="209"/>
      <c r="J20" s="209"/>
      <c r="K20" s="298"/>
      <c r="L20" s="124"/>
      <c r="M20" s="124"/>
      <c r="N20" s="124"/>
      <c r="O20" s="124"/>
      <c r="P20" s="124"/>
    </row>
    <row r="21" spans="1:16" s="109" customFormat="1" ht="30">
      <c r="A21" s="544" t="s">
        <v>300</v>
      </c>
      <c r="B21" s="128"/>
      <c r="C21" s="103">
        <v>0</v>
      </c>
      <c r="D21" s="103">
        <v>229922</v>
      </c>
      <c r="E21" s="103">
        <v>229922</v>
      </c>
      <c r="F21" s="103">
        <v>0</v>
      </c>
      <c r="G21" s="193">
        <v>229922</v>
      </c>
      <c r="H21" s="193">
        <v>229922</v>
      </c>
      <c r="I21" s="209"/>
      <c r="J21" s="209"/>
      <c r="K21" s="298"/>
      <c r="L21" s="124"/>
      <c r="M21" s="124"/>
      <c r="N21" s="124"/>
      <c r="O21" s="124"/>
      <c r="P21" s="124"/>
    </row>
    <row r="22" spans="1:16" s="109" customFormat="1" ht="30">
      <c r="A22" s="127" t="s">
        <v>165</v>
      </c>
      <c r="B22" s="128"/>
      <c r="C22" s="103">
        <v>3941160</v>
      </c>
      <c r="D22" s="103">
        <v>4066683</v>
      </c>
      <c r="E22" s="103">
        <v>4066683</v>
      </c>
      <c r="F22" s="103">
        <v>3941160</v>
      </c>
      <c r="G22" s="193">
        <v>4066683</v>
      </c>
      <c r="H22" s="193">
        <v>4066683</v>
      </c>
      <c r="I22" s="209"/>
      <c r="J22" s="209"/>
      <c r="K22" s="298"/>
      <c r="L22" s="124"/>
      <c r="M22" s="124"/>
      <c r="N22" s="124"/>
      <c r="O22" s="124"/>
      <c r="P22" s="124"/>
    </row>
    <row r="23" spans="1:16" s="109" customFormat="1" ht="30.75">
      <c r="A23" s="127" t="s">
        <v>301</v>
      </c>
      <c r="B23" s="128"/>
      <c r="C23" s="103">
        <v>0</v>
      </c>
      <c r="D23" s="103">
        <v>5113162</v>
      </c>
      <c r="E23" s="103">
        <v>3891157</v>
      </c>
      <c r="F23" s="103">
        <v>0</v>
      </c>
      <c r="G23" s="193">
        <v>5113162</v>
      </c>
      <c r="H23" s="193">
        <v>3891157</v>
      </c>
      <c r="I23" s="209"/>
      <c r="J23" s="209"/>
      <c r="K23" s="298"/>
      <c r="L23" s="124"/>
      <c r="M23" s="124"/>
      <c r="N23" s="124"/>
      <c r="O23" s="124"/>
      <c r="P23" s="124"/>
    </row>
    <row r="24" spans="1:16" s="109" customFormat="1" ht="30" thickBot="1">
      <c r="A24" s="176" t="s">
        <v>212</v>
      </c>
      <c r="B24" s="179"/>
      <c r="C24" s="42">
        <v>68997112</v>
      </c>
      <c r="D24" s="42">
        <v>55428003</v>
      </c>
      <c r="E24" s="42">
        <v>33126347</v>
      </c>
      <c r="F24" s="42">
        <v>68997112</v>
      </c>
      <c r="G24" s="194">
        <v>55428003</v>
      </c>
      <c r="H24" s="194">
        <v>33126347</v>
      </c>
      <c r="I24" s="306"/>
      <c r="J24" s="209"/>
      <c r="K24" s="298"/>
      <c r="L24" s="124"/>
      <c r="M24" s="124"/>
      <c r="N24" s="124"/>
      <c r="O24" s="124"/>
      <c r="P24" s="124"/>
    </row>
    <row r="25" spans="1:16" s="109" customFormat="1" ht="30" thickBot="1">
      <c r="A25" s="142" t="s">
        <v>83</v>
      </c>
      <c r="B25" s="143" t="s">
        <v>23</v>
      </c>
      <c r="C25" s="169">
        <f aca="true" t="shared" si="4" ref="C25:H25">C15+C16</f>
        <v>176070103</v>
      </c>
      <c r="D25" s="169">
        <f t="shared" si="4"/>
        <v>176070103</v>
      </c>
      <c r="E25" s="169">
        <f t="shared" si="4"/>
        <v>152546442</v>
      </c>
      <c r="F25" s="169">
        <f t="shared" si="4"/>
        <v>176070103</v>
      </c>
      <c r="G25" s="169">
        <f t="shared" si="4"/>
        <v>176070103</v>
      </c>
      <c r="H25" s="169">
        <f t="shared" si="4"/>
        <v>152546442</v>
      </c>
      <c r="I25" s="169"/>
      <c r="J25" s="288"/>
      <c r="K25" s="300"/>
      <c r="L25" s="124"/>
      <c r="M25" s="124"/>
      <c r="N25" s="124"/>
      <c r="O25" s="124"/>
      <c r="P25" s="124"/>
    </row>
    <row r="26" spans="1:16" s="109" customFormat="1" ht="30">
      <c r="A26" s="130" t="s">
        <v>213</v>
      </c>
      <c r="B26" s="171"/>
      <c r="C26" s="172">
        <v>2030768</v>
      </c>
      <c r="D26" s="172">
        <v>2030768</v>
      </c>
      <c r="E26" s="172">
        <v>0</v>
      </c>
      <c r="F26" s="172"/>
      <c r="G26" s="196"/>
      <c r="H26" s="196"/>
      <c r="I26" s="210">
        <v>2030768</v>
      </c>
      <c r="J26" s="210">
        <v>2030768</v>
      </c>
      <c r="K26" s="308">
        <v>0</v>
      </c>
      <c r="L26" s="124"/>
      <c r="M26" s="124"/>
      <c r="N26" s="124"/>
      <c r="O26" s="124"/>
      <c r="P26" s="124"/>
    </row>
    <row r="27" spans="1:16" s="109" customFormat="1" ht="30">
      <c r="A27" s="127" t="s">
        <v>217</v>
      </c>
      <c r="B27" s="241"/>
      <c r="C27" s="242">
        <v>47640165</v>
      </c>
      <c r="D27" s="242">
        <v>47640165</v>
      </c>
      <c r="E27" s="242">
        <v>0</v>
      </c>
      <c r="F27" s="242"/>
      <c r="G27" s="243"/>
      <c r="H27" s="243"/>
      <c r="I27" s="244">
        <v>47640165</v>
      </c>
      <c r="J27" s="289">
        <v>47640165</v>
      </c>
      <c r="K27" s="309">
        <v>0</v>
      </c>
      <c r="L27" s="124"/>
      <c r="M27" s="124"/>
      <c r="N27" s="124"/>
      <c r="O27" s="124"/>
      <c r="P27" s="124"/>
    </row>
    <row r="28" spans="1:16" s="109" customFormat="1" ht="31.5" thickBot="1">
      <c r="A28" s="176" t="s">
        <v>245</v>
      </c>
      <c r="B28" s="177"/>
      <c r="C28" s="178">
        <v>0</v>
      </c>
      <c r="D28" s="178">
        <v>7495499</v>
      </c>
      <c r="E28" s="178">
        <v>7495499</v>
      </c>
      <c r="F28" s="178"/>
      <c r="G28" s="197"/>
      <c r="H28" s="197"/>
      <c r="I28" s="211">
        <v>0</v>
      </c>
      <c r="J28" s="244">
        <v>7495499</v>
      </c>
      <c r="K28" s="310">
        <v>7495499</v>
      </c>
      <c r="L28" s="124"/>
      <c r="M28" s="124"/>
      <c r="N28" s="124"/>
      <c r="O28" s="124"/>
      <c r="P28" s="124"/>
    </row>
    <row r="29" spans="1:16" s="109" customFormat="1" ht="30" thickBot="1">
      <c r="A29" s="142" t="s">
        <v>214</v>
      </c>
      <c r="B29" s="143" t="s">
        <v>215</v>
      </c>
      <c r="C29" s="169">
        <f>SUM(C26:C28)</f>
        <v>49670933</v>
      </c>
      <c r="D29" s="169">
        <f>SUM(D26:D28)</f>
        <v>57166432</v>
      </c>
      <c r="E29" s="169">
        <f>SUM(E26:E28)</f>
        <v>7495499</v>
      </c>
      <c r="F29" s="169"/>
      <c r="G29" s="195"/>
      <c r="H29" s="195"/>
      <c r="I29" s="195">
        <f>SUM(I26:I28)</f>
        <v>49670933</v>
      </c>
      <c r="J29" s="288">
        <f>SUM(J26:J28)</f>
        <v>57166432</v>
      </c>
      <c r="K29" s="311">
        <f>SUM(K26:K28)</f>
        <v>7495499</v>
      </c>
      <c r="L29" s="124"/>
      <c r="M29" s="124"/>
      <c r="N29" s="124"/>
      <c r="O29" s="124"/>
      <c r="P29" s="124"/>
    </row>
    <row r="30" spans="1:16" s="109" customFormat="1" ht="30">
      <c r="A30" s="173" t="s">
        <v>25</v>
      </c>
      <c r="B30" s="174"/>
      <c r="C30" s="175">
        <v>1770000</v>
      </c>
      <c r="D30" s="175">
        <v>1770000</v>
      </c>
      <c r="E30" s="175">
        <v>1685240</v>
      </c>
      <c r="F30" s="175">
        <v>1770000</v>
      </c>
      <c r="G30" s="198">
        <v>1770000</v>
      </c>
      <c r="H30" s="198">
        <v>1685240</v>
      </c>
      <c r="I30" s="212"/>
      <c r="J30" s="213"/>
      <c r="K30" s="301"/>
      <c r="L30" s="132"/>
      <c r="M30" s="132"/>
      <c r="N30" s="124"/>
      <c r="O30" s="124"/>
      <c r="P30" s="124"/>
    </row>
    <row r="31" spans="1:16" s="109" customFormat="1" ht="30">
      <c r="A31" s="130" t="s">
        <v>26</v>
      </c>
      <c r="B31" s="131"/>
      <c r="C31" s="104">
        <v>60000</v>
      </c>
      <c r="D31" s="104">
        <v>60000</v>
      </c>
      <c r="E31" s="104">
        <v>54900</v>
      </c>
      <c r="F31" s="104">
        <v>60000</v>
      </c>
      <c r="G31" s="199">
        <v>60000</v>
      </c>
      <c r="H31" s="199">
        <v>54900</v>
      </c>
      <c r="I31" s="213"/>
      <c r="J31" s="216"/>
      <c r="K31" s="297"/>
      <c r="L31" s="132"/>
      <c r="M31" s="132"/>
      <c r="N31" s="124"/>
      <c r="O31" s="124"/>
      <c r="P31" s="124"/>
    </row>
    <row r="32" spans="1:16" s="109" customFormat="1" ht="30">
      <c r="A32" s="133" t="s">
        <v>24</v>
      </c>
      <c r="B32" s="134"/>
      <c r="C32" s="164">
        <f aca="true" t="shared" si="5" ref="C32:H32">SUM(C30:C31)</f>
        <v>1830000</v>
      </c>
      <c r="D32" s="164">
        <f t="shared" si="5"/>
        <v>1830000</v>
      </c>
      <c r="E32" s="164">
        <f t="shared" si="5"/>
        <v>1740140</v>
      </c>
      <c r="F32" s="164">
        <f t="shared" si="5"/>
        <v>1830000</v>
      </c>
      <c r="G32" s="164">
        <f t="shared" si="5"/>
        <v>1830000</v>
      </c>
      <c r="H32" s="164">
        <f t="shared" si="5"/>
        <v>1740140</v>
      </c>
      <c r="I32" s="213"/>
      <c r="J32" s="216"/>
      <c r="K32" s="297"/>
      <c r="L32" s="132"/>
      <c r="M32" s="132"/>
      <c r="N32" s="124"/>
      <c r="O32" s="124"/>
      <c r="P32" s="124"/>
    </row>
    <row r="33" spans="1:16" s="109" customFormat="1" ht="30">
      <c r="A33" s="135" t="s">
        <v>27</v>
      </c>
      <c r="B33" s="123"/>
      <c r="C33" s="14">
        <v>75000000</v>
      </c>
      <c r="D33" s="14">
        <v>75000000</v>
      </c>
      <c r="E33" s="14">
        <v>56149275</v>
      </c>
      <c r="F33" s="14">
        <v>75000000</v>
      </c>
      <c r="G33" s="191">
        <v>75000000</v>
      </c>
      <c r="H33" s="191">
        <v>56149275</v>
      </c>
      <c r="I33" s="214"/>
      <c r="J33" s="214"/>
      <c r="K33" s="297"/>
      <c r="L33" s="132"/>
      <c r="M33" s="132"/>
      <c r="N33" s="124"/>
      <c r="O33" s="124"/>
      <c r="P33" s="124"/>
    </row>
    <row r="34" spans="1:16" s="109" customFormat="1" ht="30">
      <c r="A34" s="136" t="s">
        <v>28</v>
      </c>
      <c r="B34" s="137"/>
      <c r="C34" s="14">
        <v>50000</v>
      </c>
      <c r="D34" s="14">
        <v>50000</v>
      </c>
      <c r="E34" s="14">
        <v>0</v>
      </c>
      <c r="F34" s="14">
        <v>50000</v>
      </c>
      <c r="G34" s="191">
        <v>50000</v>
      </c>
      <c r="H34" s="191">
        <v>0</v>
      </c>
      <c r="I34" s="214"/>
      <c r="J34" s="214"/>
      <c r="K34" s="295"/>
      <c r="L34" s="124"/>
      <c r="M34" s="124"/>
      <c r="N34" s="124"/>
      <c r="O34" s="124"/>
      <c r="P34" s="124"/>
    </row>
    <row r="35" spans="1:16" s="109" customFormat="1" ht="30">
      <c r="A35" s="138" t="s">
        <v>84</v>
      </c>
      <c r="B35" s="75"/>
      <c r="C35" s="72">
        <f aca="true" t="shared" si="6" ref="C35:H35">SUM(C33:C34)</f>
        <v>75050000</v>
      </c>
      <c r="D35" s="72">
        <f t="shared" si="6"/>
        <v>75050000</v>
      </c>
      <c r="E35" s="72">
        <f t="shared" si="6"/>
        <v>56149275</v>
      </c>
      <c r="F35" s="72">
        <f t="shared" si="6"/>
        <v>75050000</v>
      </c>
      <c r="G35" s="72">
        <f t="shared" si="6"/>
        <v>75050000</v>
      </c>
      <c r="H35" s="72">
        <f t="shared" si="6"/>
        <v>56149275</v>
      </c>
      <c r="I35" s="214"/>
      <c r="J35" s="214"/>
      <c r="K35" s="295"/>
      <c r="L35" s="124"/>
      <c r="M35" s="124"/>
      <c r="N35" s="124"/>
      <c r="O35" s="124"/>
      <c r="P35" s="124"/>
    </row>
    <row r="36" spans="1:16" s="109" customFormat="1" ht="30">
      <c r="A36" s="139" t="s">
        <v>186</v>
      </c>
      <c r="B36" s="69"/>
      <c r="C36" s="103">
        <v>380000</v>
      </c>
      <c r="D36" s="103">
        <v>380000</v>
      </c>
      <c r="E36" s="103">
        <v>209139</v>
      </c>
      <c r="F36" s="103">
        <v>380000</v>
      </c>
      <c r="G36" s="193">
        <v>380000</v>
      </c>
      <c r="H36" s="193">
        <v>209139</v>
      </c>
      <c r="I36" s="215"/>
      <c r="J36" s="214"/>
      <c r="K36" s="295"/>
      <c r="L36" s="124"/>
      <c r="M36" s="124"/>
      <c r="N36" s="124"/>
      <c r="O36" s="124"/>
      <c r="P36" s="124"/>
    </row>
    <row r="37" spans="1:16" s="109" customFormat="1" ht="30" thickBot="1">
      <c r="A37" s="138" t="s">
        <v>29</v>
      </c>
      <c r="B37" s="75"/>
      <c r="C37" s="72">
        <f aca="true" t="shared" si="7" ref="C37:H37">SUM(C36:C36)</f>
        <v>380000</v>
      </c>
      <c r="D37" s="72">
        <f t="shared" si="7"/>
        <v>380000</v>
      </c>
      <c r="E37" s="72">
        <f t="shared" si="7"/>
        <v>209139</v>
      </c>
      <c r="F37" s="72">
        <f t="shared" si="7"/>
        <v>380000</v>
      </c>
      <c r="G37" s="72">
        <f t="shared" si="7"/>
        <v>380000</v>
      </c>
      <c r="H37" s="72">
        <f t="shared" si="7"/>
        <v>209139</v>
      </c>
      <c r="I37" s="216"/>
      <c r="J37" s="290"/>
      <c r="K37" s="298"/>
      <c r="L37" s="124"/>
      <c r="M37" s="124"/>
      <c r="N37" s="124"/>
      <c r="O37" s="124"/>
      <c r="P37" s="124"/>
    </row>
    <row r="38" spans="1:16" s="109" customFormat="1" ht="30" thickBot="1">
      <c r="A38" s="129" t="s">
        <v>85</v>
      </c>
      <c r="B38" s="65" t="s">
        <v>30</v>
      </c>
      <c r="C38" s="60">
        <f aca="true" t="shared" si="8" ref="C38:H38">C32+C35+C37</f>
        <v>77260000</v>
      </c>
      <c r="D38" s="60">
        <f t="shared" si="8"/>
        <v>77260000</v>
      </c>
      <c r="E38" s="60">
        <f t="shared" si="8"/>
        <v>58098554</v>
      </c>
      <c r="F38" s="60">
        <f t="shared" si="8"/>
        <v>77260000</v>
      </c>
      <c r="G38" s="60">
        <f t="shared" si="8"/>
        <v>77260000</v>
      </c>
      <c r="H38" s="60">
        <f t="shared" si="8"/>
        <v>58098554</v>
      </c>
      <c r="I38" s="217"/>
      <c r="J38" s="217"/>
      <c r="K38" s="300"/>
      <c r="L38" s="124"/>
      <c r="M38" s="124"/>
      <c r="N38" s="124"/>
      <c r="O38" s="124"/>
      <c r="P38" s="124"/>
    </row>
    <row r="39" spans="1:16" s="109" customFormat="1" ht="30">
      <c r="A39" s="312" t="s">
        <v>302</v>
      </c>
      <c r="B39" s="282"/>
      <c r="C39" s="88">
        <v>0</v>
      </c>
      <c r="D39" s="88">
        <v>0</v>
      </c>
      <c r="E39" s="88">
        <v>458172</v>
      </c>
      <c r="F39" s="88">
        <v>0</v>
      </c>
      <c r="G39" s="88">
        <v>0</v>
      </c>
      <c r="H39" s="88">
        <v>458172</v>
      </c>
      <c r="I39" s="313"/>
      <c r="J39" s="313"/>
      <c r="K39" s="314"/>
      <c r="L39" s="124"/>
      <c r="M39" s="124"/>
      <c r="N39" s="124"/>
      <c r="O39" s="124"/>
      <c r="P39" s="124"/>
    </row>
    <row r="40" spans="1:16" s="109" customFormat="1" ht="30">
      <c r="A40" s="135" t="s">
        <v>31</v>
      </c>
      <c r="B40" s="123"/>
      <c r="C40" s="67">
        <f aca="true" t="shared" si="9" ref="C40:H40">SUM(C41:C42)</f>
        <v>13200000</v>
      </c>
      <c r="D40" s="67">
        <f t="shared" si="9"/>
        <v>13200000</v>
      </c>
      <c r="E40" s="67">
        <f t="shared" si="9"/>
        <v>19582120</v>
      </c>
      <c r="F40" s="67">
        <f t="shared" si="9"/>
        <v>13200000</v>
      </c>
      <c r="G40" s="67">
        <f t="shared" si="9"/>
        <v>13200000</v>
      </c>
      <c r="H40" s="67">
        <f t="shared" si="9"/>
        <v>19582120</v>
      </c>
      <c r="I40" s="291"/>
      <c r="J40" s="291"/>
      <c r="K40" s="299"/>
      <c r="L40" s="124"/>
      <c r="M40" s="124"/>
      <c r="N40" s="124"/>
      <c r="O40" s="124"/>
      <c r="P40" s="124"/>
    </row>
    <row r="41" spans="1:16" s="109" customFormat="1" ht="30">
      <c r="A41" s="122" t="s">
        <v>699</v>
      </c>
      <c r="B41" s="123"/>
      <c r="C41" s="14">
        <v>3900000</v>
      </c>
      <c r="D41" s="14">
        <v>3900000</v>
      </c>
      <c r="E41" s="14">
        <v>6494389</v>
      </c>
      <c r="F41" s="14">
        <v>3900000</v>
      </c>
      <c r="G41" s="191">
        <v>3900000</v>
      </c>
      <c r="H41" s="191">
        <v>6494389</v>
      </c>
      <c r="I41" s="214"/>
      <c r="J41" s="214"/>
      <c r="K41" s="295"/>
      <c r="L41" s="124"/>
      <c r="M41" s="124"/>
      <c r="N41" s="124"/>
      <c r="O41" s="124"/>
      <c r="P41" s="124"/>
    </row>
    <row r="42" spans="1:16" s="109" customFormat="1" ht="37.5" customHeight="1">
      <c r="A42" s="122" t="s">
        <v>700</v>
      </c>
      <c r="B42" s="123"/>
      <c r="C42" s="14">
        <v>9300000</v>
      </c>
      <c r="D42" s="14">
        <v>9300000</v>
      </c>
      <c r="E42" s="14">
        <v>13087731</v>
      </c>
      <c r="F42" s="14">
        <v>9300000</v>
      </c>
      <c r="G42" s="191">
        <v>9300000</v>
      </c>
      <c r="H42" s="191">
        <v>13087731</v>
      </c>
      <c r="I42" s="214"/>
      <c r="J42" s="214"/>
      <c r="K42" s="295"/>
      <c r="L42" s="124"/>
      <c r="M42" s="124"/>
      <c r="N42" s="124"/>
      <c r="O42" s="124"/>
      <c r="P42" s="124"/>
    </row>
    <row r="43" spans="1:16" s="109" customFormat="1" ht="30">
      <c r="A43" s="135" t="s">
        <v>187</v>
      </c>
      <c r="B43" s="123"/>
      <c r="C43" s="76">
        <v>125000</v>
      </c>
      <c r="D43" s="76">
        <v>125000</v>
      </c>
      <c r="E43" s="76">
        <v>41480</v>
      </c>
      <c r="F43" s="76">
        <v>125000</v>
      </c>
      <c r="G43" s="201">
        <v>125000</v>
      </c>
      <c r="H43" s="201">
        <v>41480</v>
      </c>
      <c r="I43" s="214"/>
      <c r="J43" s="214"/>
      <c r="K43" s="295"/>
      <c r="L43" s="124"/>
      <c r="M43" s="124"/>
      <c r="N43" s="124"/>
      <c r="O43" s="124"/>
      <c r="P43" s="124"/>
    </row>
    <row r="44" spans="1:16" s="109" customFormat="1" ht="30">
      <c r="A44" s="135" t="s">
        <v>188</v>
      </c>
      <c r="B44" s="123"/>
      <c r="C44" s="76">
        <v>5000</v>
      </c>
      <c r="D44" s="76">
        <v>5000</v>
      </c>
      <c r="E44" s="76">
        <v>440</v>
      </c>
      <c r="F44" s="76">
        <v>5000</v>
      </c>
      <c r="G44" s="201">
        <v>5000</v>
      </c>
      <c r="H44" s="201">
        <v>440</v>
      </c>
      <c r="I44" s="214"/>
      <c r="J44" s="214"/>
      <c r="K44" s="295"/>
      <c r="L44" s="124"/>
      <c r="M44" s="124"/>
      <c r="N44" s="124"/>
      <c r="O44" s="124"/>
      <c r="P44" s="124"/>
    </row>
    <row r="45" spans="1:16" s="109" customFormat="1" ht="30">
      <c r="A45" s="135" t="s">
        <v>189</v>
      </c>
      <c r="B45" s="123"/>
      <c r="C45" s="76">
        <v>1000000</v>
      </c>
      <c r="D45" s="76">
        <v>1000000</v>
      </c>
      <c r="E45" s="76">
        <v>149957</v>
      </c>
      <c r="F45" s="76">
        <v>1000000</v>
      </c>
      <c r="G45" s="201">
        <v>1000000</v>
      </c>
      <c r="H45" s="201">
        <v>149957</v>
      </c>
      <c r="I45" s="214"/>
      <c r="J45" s="214"/>
      <c r="K45" s="295"/>
      <c r="L45" s="124"/>
      <c r="M45" s="124"/>
      <c r="N45" s="124"/>
      <c r="O45" s="124"/>
      <c r="P45" s="124"/>
    </row>
    <row r="46" spans="1:16" s="109" customFormat="1" ht="30">
      <c r="A46" s="135" t="s">
        <v>32</v>
      </c>
      <c r="B46" s="123"/>
      <c r="C46" s="76">
        <v>3650000</v>
      </c>
      <c r="D46" s="76">
        <v>3650000</v>
      </c>
      <c r="E46" s="76">
        <v>6143137</v>
      </c>
      <c r="F46" s="76">
        <v>3650000</v>
      </c>
      <c r="G46" s="201">
        <v>3650000</v>
      </c>
      <c r="H46" s="201">
        <v>6143137</v>
      </c>
      <c r="I46" s="214"/>
      <c r="J46" s="214"/>
      <c r="K46" s="295"/>
      <c r="L46" s="124"/>
      <c r="M46" s="124"/>
      <c r="N46" s="124"/>
      <c r="O46" s="124"/>
      <c r="P46" s="124"/>
    </row>
    <row r="47" spans="1:16" s="109" customFormat="1" ht="30" thickBot="1">
      <c r="A47" s="140" t="s">
        <v>190</v>
      </c>
      <c r="B47" s="141"/>
      <c r="C47" s="96">
        <v>1400000</v>
      </c>
      <c r="D47" s="96">
        <v>1400000</v>
      </c>
      <c r="E47" s="96">
        <v>2276000</v>
      </c>
      <c r="F47" s="96">
        <v>1400000</v>
      </c>
      <c r="G47" s="202">
        <v>1400000</v>
      </c>
      <c r="H47" s="202">
        <v>2276000</v>
      </c>
      <c r="I47" s="218"/>
      <c r="J47" s="215"/>
      <c r="K47" s="298"/>
      <c r="L47" s="124"/>
      <c r="M47" s="124"/>
      <c r="N47" s="124"/>
      <c r="O47" s="124"/>
      <c r="P47" s="124"/>
    </row>
    <row r="48" spans="1:16" s="109" customFormat="1" ht="30" thickBot="1">
      <c r="A48" s="129" t="s">
        <v>86</v>
      </c>
      <c r="B48" s="65" t="s">
        <v>33</v>
      </c>
      <c r="C48" s="60">
        <f>C40+C43+C44+C45+C46+C47</f>
        <v>19380000</v>
      </c>
      <c r="D48" s="60">
        <f>D40+D43+D44+D45+D46+D47</f>
        <v>19380000</v>
      </c>
      <c r="E48" s="60">
        <f>E39+E40+E43+E44+E45+E46+E47</f>
        <v>28651306</v>
      </c>
      <c r="F48" s="60">
        <f>F40+F43+F44+F45+F46+F47</f>
        <v>19380000</v>
      </c>
      <c r="G48" s="60">
        <f>G40+G43+G44+G45+G46+G47</f>
        <v>19380000</v>
      </c>
      <c r="H48" s="60">
        <f>H39+H40+H43+H44+H45+H46+H47</f>
        <v>28651306</v>
      </c>
      <c r="I48" s="217"/>
      <c r="J48" s="217"/>
      <c r="K48" s="300"/>
      <c r="L48" s="124"/>
      <c r="M48" s="124"/>
      <c r="N48" s="124"/>
      <c r="O48" s="124"/>
      <c r="P48" s="124"/>
    </row>
    <row r="49" spans="1:16" s="109" customFormat="1" ht="30.75">
      <c r="A49" s="281" t="s">
        <v>289</v>
      </c>
      <c r="B49" s="280"/>
      <c r="C49" s="91">
        <v>0</v>
      </c>
      <c r="D49" s="88">
        <v>0</v>
      </c>
      <c r="E49" s="88">
        <f>E50</f>
        <v>1199997</v>
      </c>
      <c r="F49" s="88"/>
      <c r="G49" s="88">
        <f>SUM(G50)</f>
        <v>0</v>
      </c>
      <c r="H49" s="88"/>
      <c r="I49" s="88">
        <f>SUM(I50)</f>
        <v>0</v>
      </c>
      <c r="J49" s="292">
        <v>0</v>
      </c>
      <c r="K49" s="315">
        <f>K50</f>
        <v>1199997</v>
      </c>
      <c r="L49" s="124"/>
      <c r="M49" s="124"/>
      <c r="N49" s="124"/>
      <c r="O49" s="124"/>
      <c r="P49" s="124"/>
    </row>
    <row r="50" spans="1:16" s="109" customFormat="1" ht="31.5" thickBot="1">
      <c r="A50" s="283" t="s">
        <v>288</v>
      </c>
      <c r="B50" s="282"/>
      <c r="C50" s="82">
        <v>0</v>
      </c>
      <c r="D50" s="82">
        <v>0</v>
      </c>
      <c r="E50" s="82">
        <v>1199997</v>
      </c>
      <c r="F50" s="82"/>
      <c r="G50" s="82"/>
      <c r="H50" s="219"/>
      <c r="I50" s="219">
        <v>0</v>
      </c>
      <c r="J50" s="219">
        <v>0</v>
      </c>
      <c r="K50" s="317">
        <v>1199997</v>
      </c>
      <c r="L50" s="124"/>
      <c r="M50" s="124"/>
      <c r="N50" s="124"/>
      <c r="O50" s="124"/>
      <c r="P50" s="124"/>
    </row>
    <row r="51" spans="1:16" s="109" customFormat="1" ht="30" thickBot="1">
      <c r="A51" s="129" t="s">
        <v>285</v>
      </c>
      <c r="B51" s="65" t="s">
        <v>284</v>
      </c>
      <c r="C51" s="60">
        <f aca="true" t="shared" si="10" ref="C51:J51">SUM(C49)</f>
        <v>0</v>
      </c>
      <c r="D51" s="60">
        <f t="shared" si="10"/>
        <v>0</v>
      </c>
      <c r="E51" s="60">
        <f>E49</f>
        <v>1199997</v>
      </c>
      <c r="F51" s="60">
        <f t="shared" si="10"/>
        <v>0</v>
      </c>
      <c r="G51" s="60">
        <f t="shared" si="10"/>
        <v>0</v>
      </c>
      <c r="H51" s="60"/>
      <c r="I51" s="60">
        <f t="shared" si="10"/>
        <v>0</v>
      </c>
      <c r="J51" s="200">
        <f t="shared" si="10"/>
        <v>0</v>
      </c>
      <c r="K51" s="61">
        <f>K49</f>
        <v>1199997</v>
      </c>
      <c r="L51" s="124"/>
      <c r="M51" s="124"/>
      <c r="N51" s="124"/>
      <c r="O51" s="124"/>
      <c r="P51" s="124"/>
    </row>
    <row r="52" spans="1:16" s="109" customFormat="1" ht="30" thickBot="1">
      <c r="A52" s="129" t="s">
        <v>87</v>
      </c>
      <c r="B52" s="65" t="s">
        <v>361</v>
      </c>
      <c r="C52" s="170">
        <f aca="true" t="shared" si="11" ref="C52:K52">C25+C29+C38+C48+C51</f>
        <v>322381036</v>
      </c>
      <c r="D52" s="170">
        <f t="shared" si="11"/>
        <v>329876535</v>
      </c>
      <c r="E52" s="170">
        <f t="shared" si="11"/>
        <v>247991798</v>
      </c>
      <c r="F52" s="170">
        <f t="shared" si="11"/>
        <v>272710103</v>
      </c>
      <c r="G52" s="170">
        <f t="shared" si="11"/>
        <v>272710103</v>
      </c>
      <c r="H52" s="170">
        <f t="shared" si="11"/>
        <v>239296302</v>
      </c>
      <c r="I52" s="170">
        <f t="shared" si="11"/>
        <v>49670933</v>
      </c>
      <c r="J52" s="293">
        <f t="shared" si="11"/>
        <v>57166432</v>
      </c>
      <c r="K52" s="318">
        <f t="shared" si="11"/>
        <v>8695496</v>
      </c>
      <c r="L52" s="124"/>
      <c r="M52" s="124"/>
      <c r="N52" s="124"/>
      <c r="O52" s="124"/>
      <c r="P52" s="124"/>
    </row>
    <row r="53" spans="1:16" s="109" customFormat="1" ht="30">
      <c r="A53" s="281" t="s">
        <v>34</v>
      </c>
      <c r="B53" s="174"/>
      <c r="C53" s="88">
        <v>60808130</v>
      </c>
      <c r="D53" s="88">
        <v>60808130</v>
      </c>
      <c r="E53" s="88">
        <v>55950162</v>
      </c>
      <c r="F53" s="88">
        <v>6532960</v>
      </c>
      <c r="G53" s="88">
        <v>6532960</v>
      </c>
      <c r="H53" s="88">
        <v>0</v>
      </c>
      <c r="I53" s="88">
        <v>54275170</v>
      </c>
      <c r="J53" s="292">
        <v>54275170</v>
      </c>
      <c r="K53" s="369">
        <v>55950162</v>
      </c>
      <c r="L53" s="124"/>
      <c r="M53" s="124"/>
      <c r="N53" s="124"/>
      <c r="O53" s="124"/>
      <c r="P53" s="124"/>
    </row>
    <row r="54" spans="1:16" s="109" customFormat="1" ht="30" thickBot="1">
      <c r="A54" s="140" t="s">
        <v>290</v>
      </c>
      <c r="B54" s="141"/>
      <c r="C54" s="96"/>
      <c r="D54" s="96">
        <v>0</v>
      </c>
      <c r="E54" s="96">
        <v>3852950</v>
      </c>
      <c r="F54" s="96"/>
      <c r="G54" s="96">
        <v>0</v>
      </c>
      <c r="H54" s="96">
        <v>3852950</v>
      </c>
      <c r="I54" s="96"/>
      <c r="J54" s="202"/>
      <c r="K54" s="310"/>
      <c r="L54" s="124"/>
      <c r="M54" s="124"/>
      <c r="N54" s="124"/>
      <c r="O54" s="124"/>
      <c r="P54" s="124"/>
    </row>
    <row r="55" spans="1:16" s="109" customFormat="1" ht="30" thickBot="1">
      <c r="A55" s="129" t="s">
        <v>143</v>
      </c>
      <c r="B55" s="65" t="s">
        <v>35</v>
      </c>
      <c r="C55" s="60">
        <f aca="true" t="shared" si="12" ref="C55:K55">SUM(C53)</f>
        <v>60808130</v>
      </c>
      <c r="D55" s="60">
        <f>SUM(D53:D54)</f>
        <v>60808130</v>
      </c>
      <c r="E55" s="60">
        <f>SUM(E53:E54)</f>
        <v>59803112</v>
      </c>
      <c r="F55" s="60">
        <f t="shared" si="12"/>
        <v>6532960</v>
      </c>
      <c r="G55" s="60">
        <f>SUM(G53:G54)</f>
        <v>6532960</v>
      </c>
      <c r="H55" s="60">
        <f>SUM(H53:H54)</f>
        <v>3852950</v>
      </c>
      <c r="I55" s="200">
        <f t="shared" si="12"/>
        <v>54275170</v>
      </c>
      <c r="J55" s="200">
        <f t="shared" si="12"/>
        <v>54275170</v>
      </c>
      <c r="K55" s="61">
        <f t="shared" si="12"/>
        <v>55950162</v>
      </c>
      <c r="L55" s="124"/>
      <c r="M55" s="124"/>
      <c r="N55" s="124"/>
      <c r="O55" s="124"/>
      <c r="P55" s="124"/>
    </row>
    <row r="56" spans="1:14" s="146" customFormat="1" ht="30" customHeight="1" thickBot="1">
      <c r="A56" s="144" t="s">
        <v>36</v>
      </c>
      <c r="B56" s="145"/>
      <c r="C56" s="60">
        <f aca="true" t="shared" si="13" ref="C56:K56">C52+C55</f>
        <v>383189166</v>
      </c>
      <c r="D56" s="60">
        <f t="shared" si="13"/>
        <v>390684665</v>
      </c>
      <c r="E56" s="60">
        <f t="shared" si="13"/>
        <v>307794910</v>
      </c>
      <c r="F56" s="60">
        <f t="shared" si="13"/>
        <v>279243063</v>
      </c>
      <c r="G56" s="60">
        <f t="shared" si="13"/>
        <v>279243063</v>
      </c>
      <c r="H56" s="60">
        <f t="shared" si="13"/>
        <v>243149252</v>
      </c>
      <c r="I56" s="200">
        <f t="shared" si="13"/>
        <v>103946103</v>
      </c>
      <c r="J56" s="200">
        <f t="shared" si="13"/>
        <v>111441602</v>
      </c>
      <c r="K56" s="61">
        <f t="shared" si="13"/>
        <v>64645658</v>
      </c>
      <c r="L56" s="147"/>
      <c r="M56" s="147"/>
      <c r="N56" s="147"/>
    </row>
    <row r="57" spans="13:15" ht="12.75">
      <c r="M57" s="148"/>
      <c r="N57" s="148"/>
      <c r="O57" s="148"/>
    </row>
    <row r="58" spans="13:15" ht="12.75">
      <c r="M58" s="148"/>
      <c r="N58" s="149"/>
      <c r="O58" s="148"/>
    </row>
    <row r="59" spans="13:15" ht="12.75">
      <c r="M59" s="148"/>
      <c r="N59" s="148"/>
      <c r="O59" s="148"/>
    </row>
    <row r="60" spans="13:15" ht="12.75">
      <c r="M60" s="148"/>
      <c r="N60" s="148"/>
      <c r="O60" s="148"/>
    </row>
    <row r="61" spans="6:15" ht="12.75">
      <c r="F61" s="51"/>
      <c r="G61" s="51"/>
      <c r="H61" s="51"/>
      <c r="M61" s="148"/>
      <c r="N61" s="148"/>
      <c r="O61" s="148"/>
    </row>
    <row r="62" spans="13:15" ht="12.75">
      <c r="M62" s="148"/>
      <c r="N62" s="148"/>
      <c r="O62" s="148"/>
    </row>
    <row r="63" spans="13:15" ht="12.75">
      <c r="M63" s="148"/>
      <c r="N63" s="148"/>
      <c r="O63" s="148"/>
    </row>
    <row r="64" spans="13:15" ht="12.75">
      <c r="M64" s="148"/>
      <c r="N64" s="148"/>
      <c r="O64" s="148"/>
    </row>
    <row r="65" spans="13:15" ht="12.75">
      <c r="M65" s="148"/>
      <c r="N65" s="148"/>
      <c r="O65" s="148"/>
    </row>
  </sheetData>
  <sheetProtection/>
  <mergeCells count="2">
    <mergeCell ref="A1:K1"/>
    <mergeCell ref="C2:K2"/>
  </mergeCells>
  <printOptions horizontalCentered="1"/>
  <pageMargins left="0.15748031496062992" right="0.15748031496062992" top="0.6299212598425197" bottom="0.15748031496062992" header="0.4724409448818898" footer="0.15748031496062992"/>
  <pageSetup horizontalDpi="300" verticalDpi="300" orientation="portrait" paperSize="8" scale="43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AJ111"/>
  <sheetViews>
    <sheetView zoomScalePageLayoutView="0" workbookViewId="0" topLeftCell="B1">
      <selection activeCell="L87" sqref="L87"/>
    </sheetView>
  </sheetViews>
  <sheetFormatPr defaultColWidth="9.140625" defaultRowHeight="15"/>
  <cols>
    <col min="1" max="1" width="10.421875" style="0" customWidth="1"/>
    <col min="2" max="2" width="42.28125" style="0" customWidth="1"/>
    <col min="3" max="3" width="23.140625" style="0" customWidth="1"/>
    <col min="4" max="4" width="26.140625" style="0" customWidth="1"/>
    <col min="5" max="5" width="24.421875" style="0" customWidth="1"/>
    <col min="6" max="6" width="21.57421875" style="0" customWidth="1"/>
    <col min="7" max="7" width="13.8515625" style="0" customWidth="1"/>
    <col min="8" max="8" width="9.28125" style="0" customWidth="1"/>
    <col min="9" max="9" width="9.7109375" style="0" customWidth="1"/>
    <col min="10" max="17" width="9.421875" style="0" bestFit="1" customWidth="1"/>
    <col min="18" max="18" width="9.57421875" style="0" bestFit="1" customWidth="1"/>
    <col min="19" max="19" width="9.7109375" style="0" bestFit="1" customWidth="1"/>
    <col min="20" max="21" width="12.8515625" style="0" customWidth="1"/>
    <col min="22" max="22" width="12.28125" style="0" customWidth="1"/>
    <col min="23" max="24" width="9.421875" style="0" bestFit="1" customWidth="1"/>
    <col min="25" max="25" width="10.140625" style="0" customWidth="1"/>
    <col min="26" max="26" width="9.421875" style="0" bestFit="1" customWidth="1"/>
    <col min="27" max="27" width="9.7109375" style="0" customWidth="1"/>
    <col min="28" max="28" width="9.421875" style="0" bestFit="1" customWidth="1"/>
    <col min="29" max="29" width="9.7109375" style="0" bestFit="1" customWidth="1"/>
    <col min="30" max="30" width="9.7109375" style="0" customWidth="1"/>
    <col min="31" max="31" width="10.421875" style="0" customWidth="1"/>
    <col min="32" max="32" width="10.28125" style="0" customWidth="1"/>
    <col min="33" max="33" width="9.57421875" style="0" bestFit="1" customWidth="1"/>
    <col min="34" max="34" width="11.00390625" style="0" customWidth="1"/>
    <col min="35" max="35" width="10.7109375" style="0" customWidth="1"/>
    <col min="36" max="36" width="9.28125" style="0" bestFit="1" customWidth="1"/>
  </cols>
  <sheetData>
    <row r="1" spans="1:29" ht="21" customHeight="1">
      <c r="A1" s="684" t="s">
        <v>384</v>
      </c>
      <c r="B1" s="684"/>
      <c r="C1" s="684"/>
      <c r="D1" s="684"/>
      <c r="E1" s="684"/>
      <c r="F1" s="684"/>
      <c r="G1" s="684"/>
      <c r="H1" s="399"/>
      <c r="I1" s="399"/>
      <c r="J1" s="399"/>
      <c r="K1" s="399"/>
      <c r="L1" s="399"/>
      <c r="M1" s="399"/>
      <c r="N1" s="399"/>
      <c r="O1" s="399"/>
      <c r="P1" s="399"/>
      <c r="Q1" s="399"/>
      <c r="R1" s="399"/>
      <c r="S1" s="399"/>
      <c r="T1" s="399"/>
      <c r="U1" s="399"/>
      <c r="V1" s="399"/>
      <c r="W1" s="399"/>
      <c r="X1" s="399"/>
      <c r="Y1" s="399"/>
      <c r="Z1" s="399"/>
      <c r="AA1" s="399"/>
      <c r="AB1" s="399"/>
      <c r="AC1" s="399"/>
    </row>
    <row r="2" spans="1:29" ht="15">
      <c r="A2" s="687" t="s">
        <v>385</v>
      </c>
      <c r="B2" s="688"/>
      <c r="C2" s="688"/>
      <c r="D2" s="688"/>
      <c r="E2" s="688"/>
      <c r="F2" s="401"/>
      <c r="G2" s="402"/>
      <c r="H2" s="402"/>
      <c r="I2" s="402"/>
      <c r="J2" s="402"/>
      <c r="K2" s="402"/>
      <c r="L2" s="402"/>
      <c r="M2" s="402"/>
      <c r="N2" s="402"/>
      <c r="O2" s="402"/>
      <c r="P2" s="402"/>
      <c r="Q2" s="402"/>
      <c r="R2" s="402"/>
      <c r="S2" s="402"/>
      <c r="T2" s="402"/>
      <c r="U2" s="402"/>
      <c r="V2" s="402"/>
      <c r="W2" s="402"/>
      <c r="X2" s="402"/>
      <c r="Y2" s="402"/>
      <c r="Z2" s="402"/>
      <c r="AA2" s="402"/>
      <c r="AB2" s="402"/>
      <c r="AC2" s="402"/>
    </row>
    <row r="3" spans="1:29" ht="30">
      <c r="A3" s="400" t="s">
        <v>386</v>
      </c>
      <c r="B3" s="400" t="s">
        <v>8</v>
      </c>
      <c r="C3" s="400" t="s">
        <v>387</v>
      </c>
      <c r="D3" s="400" t="s">
        <v>388</v>
      </c>
      <c r="E3" s="400" t="s">
        <v>389</v>
      </c>
      <c r="F3" s="471" t="s">
        <v>606</v>
      </c>
      <c r="G3" s="402"/>
      <c r="H3" s="402"/>
      <c r="I3" s="402"/>
      <c r="J3" s="402"/>
      <c r="K3" s="402"/>
      <c r="L3" s="402"/>
      <c r="M3" s="402"/>
      <c r="N3" s="402"/>
      <c r="O3" s="402"/>
      <c r="P3" s="402"/>
      <c r="Q3" s="402"/>
      <c r="R3" s="402"/>
      <c r="S3" s="402"/>
      <c r="T3" s="402"/>
      <c r="U3" s="402"/>
      <c r="V3" s="402"/>
      <c r="W3" s="402"/>
      <c r="X3" s="402"/>
      <c r="Y3" s="402"/>
      <c r="Z3" s="402"/>
      <c r="AA3" s="402"/>
      <c r="AB3" s="402"/>
      <c r="AC3" s="402"/>
    </row>
    <row r="4" spans="1:29" ht="15">
      <c r="A4" s="403">
        <v>1</v>
      </c>
      <c r="B4" s="403">
        <v>2</v>
      </c>
      <c r="C4" s="403">
        <v>3</v>
      </c>
      <c r="D4" s="403">
        <v>4</v>
      </c>
      <c r="E4" s="403">
        <v>5</v>
      </c>
      <c r="F4" s="472">
        <v>6</v>
      </c>
      <c r="G4" s="399"/>
      <c r="H4" s="399"/>
      <c r="I4" s="399"/>
      <c r="J4" s="399"/>
      <c r="K4" s="399"/>
      <c r="L4" s="399"/>
      <c r="M4" s="399"/>
      <c r="N4" s="399"/>
      <c r="O4" s="399"/>
      <c r="P4" s="399"/>
      <c r="Q4" s="399"/>
      <c r="R4" s="399"/>
      <c r="S4" s="399"/>
      <c r="T4" s="399"/>
      <c r="U4" s="399"/>
      <c r="V4" s="399"/>
      <c r="W4" s="399"/>
      <c r="X4" s="399"/>
      <c r="Y4" s="399"/>
      <c r="Z4" s="399"/>
      <c r="AA4" s="399"/>
      <c r="AB4" s="399"/>
      <c r="AC4" s="399"/>
    </row>
    <row r="5" spans="1:29" ht="26.25">
      <c r="A5" s="470" t="s">
        <v>363</v>
      </c>
      <c r="B5" s="405" t="s">
        <v>607</v>
      </c>
      <c r="C5" s="406">
        <v>4758</v>
      </c>
      <c r="D5" s="406">
        <v>4758</v>
      </c>
      <c r="E5" s="406">
        <v>0</v>
      </c>
      <c r="F5" s="473">
        <f>C5-D5</f>
        <v>0</v>
      </c>
      <c r="G5" s="399"/>
      <c r="H5" s="399"/>
      <c r="I5" s="399"/>
      <c r="J5" s="399"/>
      <c r="K5" s="399"/>
      <c r="L5" s="399"/>
      <c r="M5" s="399"/>
      <c r="N5" s="399"/>
      <c r="O5" s="399"/>
      <c r="P5" s="399"/>
      <c r="Q5" s="399"/>
      <c r="R5" s="399"/>
      <c r="S5" s="399"/>
      <c r="T5" s="399"/>
      <c r="U5" s="399"/>
      <c r="V5" s="399"/>
      <c r="W5" s="399"/>
      <c r="X5" s="399"/>
      <c r="Y5" s="399"/>
      <c r="Z5" s="399"/>
      <c r="AA5" s="399"/>
      <c r="AB5" s="399"/>
      <c r="AC5" s="399"/>
    </row>
    <row r="6" spans="1:29" ht="14.25">
      <c r="A6" s="470" t="s">
        <v>365</v>
      </c>
      <c r="B6" s="405" t="s">
        <v>608</v>
      </c>
      <c r="C6" s="406">
        <v>1170400</v>
      </c>
      <c r="D6" s="406">
        <v>1170400</v>
      </c>
      <c r="E6" s="406">
        <v>0</v>
      </c>
      <c r="F6" s="473">
        <f>C6-D6</f>
        <v>0</v>
      </c>
      <c r="G6" s="399"/>
      <c r="H6" s="399"/>
      <c r="I6" s="399"/>
      <c r="J6" s="399"/>
      <c r="K6" s="399"/>
      <c r="L6" s="399"/>
      <c r="M6" s="399"/>
      <c r="N6" s="399"/>
      <c r="O6" s="399"/>
      <c r="P6" s="399"/>
      <c r="Q6" s="399"/>
      <c r="R6" s="399"/>
      <c r="S6" s="399"/>
      <c r="T6" s="399"/>
      <c r="U6" s="399"/>
      <c r="V6" s="399"/>
      <c r="W6" s="399"/>
      <c r="X6" s="399"/>
      <c r="Y6" s="399"/>
      <c r="Z6" s="399"/>
      <c r="AA6" s="399"/>
      <c r="AB6" s="399"/>
      <c r="AC6" s="399"/>
    </row>
    <row r="7" spans="1:29" ht="14.25">
      <c r="A7" s="470" t="s">
        <v>367</v>
      </c>
      <c r="B7" s="405" t="s">
        <v>609</v>
      </c>
      <c r="C7" s="406">
        <v>426226</v>
      </c>
      <c r="D7" s="406">
        <v>356490</v>
      </c>
      <c r="E7" s="406">
        <v>0</v>
      </c>
      <c r="F7" s="473">
        <f>C7-D7</f>
        <v>69736</v>
      </c>
      <c r="G7" s="399"/>
      <c r="H7" s="399"/>
      <c r="I7" s="399"/>
      <c r="J7" s="399"/>
      <c r="K7" s="399"/>
      <c r="L7" s="399"/>
      <c r="M7" s="399"/>
      <c r="N7" s="399"/>
      <c r="O7" s="399"/>
      <c r="P7" s="399"/>
      <c r="Q7" s="399"/>
      <c r="R7" s="399"/>
      <c r="S7" s="399"/>
      <c r="T7" s="399"/>
      <c r="U7" s="399"/>
      <c r="V7" s="399"/>
      <c r="W7" s="399"/>
      <c r="X7" s="399"/>
      <c r="Y7" s="399"/>
      <c r="Z7" s="399"/>
      <c r="AA7" s="399"/>
      <c r="AB7" s="399"/>
      <c r="AC7" s="399"/>
    </row>
    <row r="8" spans="1:29" ht="26.25">
      <c r="A8" s="470" t="s">
        <v>369</v>
      </c>
      <c r="B8" s="405" t="s">
        <v>610</v>
      </c>
      <c r="C8" s="406">
        <v>3091000</v>
      </c>
      <c r="D8" s="406">
        <v>3091000</v>
      </c>
      <c r="E8" s="406">
        <v>0</v>
      </c>
      <c r="F8" s="410">
        <v>0</v>
      </c>
      <c r="G8" s="399"/>
      <c r="H8" s="399"/>
      <c r="I8" s="399"/>
      <c r="J8" s="399"/>
      <c r="K8" s="399"/>
      <c r="L8" s="399"/>
      <c r="M8" s="399"/>
      <c r="N8" s="399"/>
      <c r="O8" s="399"/>
      <c r="P8" s="399"/>
      <c r="Q8" s="399"/>
      <c r="R8" s="399"/>
      <c r="S8" s="399"/>
      <c r="T8" s="399"/>
      <c r="U8" s="399"/>
      <c r="V8" s="399"/>
      <c r="W8" s="399"/>
      <c r="X8" s="399"/>
      <c r="Y8" s="399"/>
      <c r="Z8" s="399"/>
      <c r="AA8" s="399"/>
      <c r="AB8" s="399"/>
      <c r="AC8" s="399"/>
    </row>
    <row r="9" spans="1:29" ht="26.25">
      <c r="A9" s="470" t="s">
        <v>457</v>
      </c>
      <c r="B9" s="405" t="s">
        <v>611</v>
      </c>
      <c r="C9" s="406">
        <v>1800000</v>
      </c>
      <c r="D9" s="406">
        <v>1800000</v>
      </c>
      <c r="E9" s="406">
        <v>0</v>
      </c>
      <c r="F9" s="410">
        <v>0</v>
      </c>
      <c r="G9" s="399"/>
      <c r="H9" s="399"/>
      <c r="I9" s="399"/>
      <c r="J9" s="399"/>
      <c r="K9" s="399"/>
      <c r="L9" s="399"/>
      <c r="M9" s="399"/>
      <c r="N9" s="399"/>
      <c r="O9" s="399"/>
      <c r="P9" s="399"/>
      <c r="Q9" s="399"/>
      <c r="R9" s="399"/>
      <c r="S9" s="399"/>
      <c r="T9" s="399"/>
      <c r="U9" s="399"/>
      <c r="V9" s="399"/>
      <c r="W9" s="399"/>
      <c r="X9" s="399"/>
      <c r="Y9" s="399"/>
      <c r="Z9" s="399"/>
      <c r="AA9" s="399"/>
      <c r="AB9" s="399"/>
      <c r="AC9" s="399"/>
    </row>
    <row r="10" spans="1:29" ht="26.25">
      <c r="A10" s="407">
        <v>14</v>
      </c>
      <c r="B10" s="408" t="s">
        <v>612</v>
      </c>
      <c r="C10" s="409">
        <f>C9</f>
        <v>1800000</v>
      </c>
      <c r="D10" s="409">
        <f>D9</f>
        <v>1800000</v>
      </c>
      <c r="E10" s="409">
        <v>0</v>
      </c>
      <c r="F10" s="474">
        <v>0</v>
      </c>
      <c r="G10" s="399"/>
      <c r="H10" s="399"/>
      <c r="I10" s="399"/>
      <c r="J10" s="399"/>
      <c r="K10" s="399"/>
      <c r="L10" s="399"/>
      <c r="M10" s="399"/>
      <c r="N10" s="399"/>
      <c r="O10" s="399"/>
      <c r="P10" s="399"/>
      <c r="Q10" s="399"/>
      <c r="R10" s="399"/>
      <c r="S10" s="399"/>
      <c r="T10" s="399"/>
      <c r="U10" s="399"/>
      <c r="V10" s="399"/>
      <c r="W10" s="399"/>
      <c r="X10" s="399"/>
      <c r="Y10" s="399"/>
      <c r="Z10" s="399"/>
      <c r="AA10" s="399"/>
      <c r="AB10" s="399"/>
      <c r="AC10" s="399"/>
    </row>
    <row r="11" spans="1:29" ht="26.25">
      <c r="A11" s="407">
        <v>28</v>
      </c>
      <c r="B11" s="405" t="s">
        <v>613</v>
      </c>
      <c r="C11" s="406">
        <v>462280</v>
      </c>
      <c r="D11" s="406">
        <v>0</v>
      </c>
      <c r="E11" s="406">
        <v>462280</v>
      </c>
      <c r="F11" s="475">
        <v>0</v>
      </c>
      <c r="G11" s="399"/>
      <c r="H11" s="399"/>
      <c r="I11" s="399"/>
      <c r="J11" s="399"/>
      <c r="K11" s="399"/>
      <c r="L11" s="399"/>
      <c r="M11" s="399"/>
      <c r="N11" s="399"/>
      <c r="O11" s="399"/>
      <c r="P11" s="399"/>
      <c r="Q11" s="399"/>
      <c r="R11" s="399"/>
      <c r="S11" s="399"/>
      <c r="T11" s="399"/>
      <c r="U11" s="399"/>
      <c r="V11" s="399"/>
      <c r="W11" s="399"/>
      <c r="X11" s="399"/>
      <c r="Y11" s="399"/>
      <c r="Z11" s="399"/>
      <c r="AA11" s="399"/>
      <c r="AB11" s="399"/>
      <c r="AC11" s="399"/>
    </row>
    <row r="12" spans="1:29" ht="26.25">
      <c r="A12" s="407">
        <v>36</v>
      </c>
      <c r="B12" s="408" t="s">
        <v>614</v>
      </c>
      <c r="C12" s="409">
        <f>C11</f>
        <v>462280</v>
      </c>
      <c r="D12" s="409">
        <f>D11</f>
        <v>0</v>
      </c>
      <c r="E12" s="409">
        <f>E11</f>
        <v>462280</v>
      </c>
      <c r="F12" s="409">
        <f>F11</f>
        <v>0</v>
      </c>
      <c r="G12" s="399"/>
      <c r="H12" s="399"/>
      <c r="I12" s="399"/>
      <c r="J12" s="399"/>
      <c r="K12" s="399"/>
      <c r="L12" s="399"/>
      <c r="M12" s="399"/>
      <c r="N12" s="399"/>
      <c r="O12" s="399"/>
      <c r="P12" s="399"/>
      <c r="Q12" s="399"/>
      <c r="R12" s="399"/>
      <c r="S12" s="399"/>
      <c r="T12" s="399"/>
      <c r="U12" s="399"/>
      <c r="V12" s="399"/>
      <c r="W12" s="399"/>
      <c r="X12" s="399"/>
      <c r="Y12" s="399"/>
      <c r="Z12" s="399"/>
      <c r="AA12" s="399"/>
      <c r="AB12" s="399"/>
      <c r="AC12" s="399"/>
    </row>
    <row r="13" spans="1:29" ht="26.25">
      <c r="A13" s="404">
        <v>75</v>
      </c>
      <c r="B13" s="405" t="s">
        <v>615</v>
      </c>
      <c r="C13" s="406">
        <v>631600</v>
      </c>
      <c r="D13" s="406">
        <v>631598</v>
      </c>
      <c r="E13" s="406">
        <v>0</v>
      </c>
      <c r="F13" s="475">
        <v>2</v>
      </c>
      <c r="G13" s="399"/>
      <c r="H13" s="399"/>
      <c r="I13" s="399"/>
      <c r="J13" s="399"/>
      <c r="K13" s="399"/>
      <c r="L13" s="399"/>
      <c r="M13" s="399"/>
      <c r="N13" s="399"/>
      <c r="O13" s="399"/>
      <c r="P13" s="399"/>
      <c r="Q13" s="399"/>
      <c r="R13" s="399"/>
      <c r="S13" s="399"/>
      <c r="T13" s="399"/>
      <c r="U13" s="399"/>
      <c r="V13" s="399"/>
      <c r="W13" s="399"/>
      <c r="X13" s="399"/>
      <c r="Y13" s="399"/>
      <c r="Z13" s="399"/>
      <c r="AA13" s="399"/>
      <c r="AB13" s="399"/>
      <c r="AC13" s="399"/>
    </row>
    <row r="14" spans="1:29" ht="26.25">
      <c r="A14" s="404">
        <v>92</v>
      </c>
      <c r="B14" s="405" t="s">
        <v>616</v>
      </c>
      <c r="C14" s="406">
        <v>112686</v>
      </c>
      <c r="D14" s="406">
        <v>112686</v>
      </c>
      <c r="E14" s="406">
        <v>0</v>
      </c>
      <c r="F14" s="475">
        <v>0</v>
      </c>
      <c r="G14" s="399"/>
      <c r="H14" s="399"/>
      <c r="I14" s="399"/>
      <c r="J14" s="399"/>
      <c r="K14" s="399"/>
      <c r="L14" s="399"/>
      <c r="M14" s="399"/>
      <c r="N14" s="399"/>
      <c r="O14" s="399"/>
      <c r="P14" s="399"/>
      <c r="Q14" s="399"/>
      <c r="R14" s="399"/>
      <c r="S14" s="399"/>
      <c r="T14" s="399"/>
      <c r="U14" s="399"/>
      <c r="V14" s="399"/>
      <c r="W14" s="399"/>
      <c r="X14" s="399"/>
      <c r="Y14" s="399"/>
      <c r="Z14" s="399"/>
      <c r="AA14" s="399"/>
      <c r="AB14" s="399"/>
      <c r="AC14" s="399"/>
    </row>
    <row r="15" spans="1:29" ht="39">
      <c r="A15" s="404">
        <v>106</v>
      </c>
      <c r="B15" s="405" t="s">
        <v>617</v>
      </c>
      <c r="C15" s="406">
        <v>124460</v>
      </c>
      <c r="D15" s="406">
        <v>0</v>
      </c>
      <c r="E15" s="406">
        <v>124460</v>
      </c>
      <c r="F15" s="410">
        <v>0</v>
      </c>
      <c r="G15" s="399"/>
      <c r="H15" s="399"/>
      <c r="I15" s="399"/>
      <c r="J15" s="399"/>
      <c r="K15" s="399"/>
      <c r="L15" s="399"/>
      <c r="M15" s="399"/>
      <c r="N15" s="399"/>
      <c r="O15" s="399"/>
      <c r="P15" s="399"/>
      <c r="Q15" s="399"/>
      <c r="R15" s="399"/>
      <c r="S15" s="399"/>
      <c r="T15" s="399"/>
      <c r="U15" s="399"/>
      <c r="V15" s="399"/>
      <c r="W15" s="399"/>
      <c r="X15" s="399"/>
      <c r="Y15" s="399"/>
      <c r="Z15" s="399"/>
      <c r="AA15" s="399"/>
      <c r="AB15" s="399"/>
      <c r="AC15" s="399"/>
    </row>
    <row r="16" spans="1:29" ht="39">
      <c r="A16" s="404">
        <v>123</v>
      </c>
      <c r="B16" s="405" t="s">
        <v>618</v>
      </c>
      <c r="C16" s="406">
        <v>420000</v>
      </c>
      <c r="D16" s="406">
        <v>0</v>
      </c>
      <c r="E16" s="406">
        <v>420000</v>
      </c>
      <c r="F16" s="410">
        <v>0</v>
      </c>
      <c r="G16" s="399"/>
      <c r="H16" s="399"/>
      <c r="I16" s="399"/>
      <c r="J16" s="399"/>
      <c r="K16" s="399"/>
      <c r="L16" s="399"/>
      <c r="M16" s="399"/>
      <c r="N16" s="399"/>
      <c r="O16" s="399"/>
      <c r="P16" s="399"/>
      <c r="Q16" s="399"/>
      <c r="R16" s="399"/>
      <c r="S16" s="399"/>
      <c r="T16" s="399"/>
      <c r="U16" s="399"/>
      <c r="V16" s="399"/>
      <c r="W16" s="399"/>
      <c r="X16" s="399"/>
      <c r="Y16" s="399"/>
      <c r="Z16" s="399"/>
      <c r="AA16" s="399"/>
      <c r="AB16" s="399"/>
      <c r="AC16" s="399"/>
    </row>
    <row r="17" spans="1:29" ht="26.25">
      <c r="A17" s="407">
        <v>125</v>
      </c>
      <c r="B17" s="408" t="s">
        <v>619</v>
      </c>
      <c r="C17" s="409">
        <f>C5+C6+C7+C8+C10+C12+C13+C14+C15+C16</f>
        <v>8243410</v>
      </c>
      <c r="D17" s="409">
        <f>D5+D6+D7+D8+D10+D12+D13+D14+D15+D16</f>
        <v>7166932</v>
      </c>
      <c r="E17" s="409">
        <f>E5+E6+E7+E8+E10+E12+E13+E14+E15+E16</f>
        <v>1006740</v>
      </c>
      <c r="F17" s="409">
        <f>F5+F6+F7+F8+F10+F12+F13+F14+F15+F16</f>
        <v>69738</v>
      </c>
      <c r="G17" s="399"/>
      <c r="H17" s="399"/>
      <c r="I17" s="399"/>
      <c r="J17" s="399"/>
      <c r="K17" s="399"/>
      <c r="L17" s="399"/>
      <c r="M17" s="399"/>
      <c r="N17" s="399"/>
      <c r="O17" s="399"/>
      <c r="P17" s="399"/>
      <c r="Q17" s="399"/>
      <c r="R17" s="399"/>
      <c r="S17" s="399"/>
      <c r="T17" s="399"/>
      <c r="U17" s="399"/>
      <c r="V17" s="399"/>
      <c r="W17" s="399"/>
      <c r="X17" s="399"/>
      <c r="Y17" s="399"/>
      <c r="Z17" s="399"/>
      <c r="AA17" s="399"/>
      <c r="AB17" s="399"/>
      <c r="AC17" s="399"/>
    </row>
    <row r="18" spans="1:29" ht="14.25">
      <c r="A18" s="476"/>
      <c r="B18" s="477"/>
      <c r="C18" s="478"/>
      <c r="D18" s="478"/>
      <c r="E18" s="478"/>
      <c r="F18" s="478"/>
      <c r="G18" s="399"/>
      <c r="H18" s="399"/>
      <c r="I18" s="399"/>
      <c r="J18" s="399"/>
      <c r="K18" s="399"/>
      <c r="L18" s="399"/>
      <c r="M18" s="399"/>
      <c r="N18" s="399"/>
      <c r="O18" s="399"/>
      <c r="P18" s="399"/>
      <c r="Q18" s="399"/>
      <c r="R18" s="399"/>
      <c r="S18" s="399"/>
      <c r="T18" s="399"/>
      <c r="U18" s="399"/>
      <c r="V18" s="399"/>
      <c r="W18" s="399"/>
      <c r="X18" s="399"/>
      <c r="Y18" s="399"/>
      <c r="Z18" s="399"/>
      <c r="AA18" s="399"/>
      <c r="AB18" s="399"/>
      <c r="AC18" s="399"/>
    </row>
    <row r="19" spans="1:29" ht="15">
      <c r="A19" s="687" t="s">
        <v>620</v>
      </c>
      <c r="B19" s="688"/>
      <c r="C19" s="688"/>
      <c r="D19" s="688"/>
      <c r="E19" s="688"/>
      <c r="F19" s="478"/>
      <c r="G19" s="399"/>
      <c r="H19" s="399"/>
      <c r="I19" s="399"/>
      <c r="J19" s="399"/>
      <c r="K19" s="399"/>
      <c r="L19" s="399"/>
      <c r="M19" s="399"/>
      <c r="N19" s="399"/>
      <c r="O19" s="399"/>
      <c r="P19" s="399"/>
      <c r="Q19" s="399"/>
      <c r="R19" s="399"/>
      <c r="S19" s="399"/>
      <c r="T19" s="399"/>
      <c r="U19" s="399"/>
      <c r="V19" s="399"/>
      <c r="W19" s="399"/>
      <c r="X19" s="399"/>
      <c r="Y19" s="399"/>
      <c r="Z19" s="399"/>
      <c r="AA19" s="399"/>
      <c r="AB19" s="399"/>
      <c r="AC19" s="399"/>
    </row>
    <row r="20" spans="1:29" ht="30">
      <c r="A20" s="400" t="s">
        <v>386</v>
      </c>
      <c r="B20" s="400" t="s">
        <v>8</v>
      </c>
      <c r="C20" s="400" t="s">
        <v>621</v>
      </c>
      <c r="D20" s="400" t="s">
        <v>622</v>
      </c>
      <c r="E20" s="471" t="s">
        <v>623</v>
      </c>
      <c r="F20" s="478"/>
      <c r="G20" s="399"/>
      <c r="H20" s="399"/>
      <c r="I20" s="399"/>
      <c r="J20" s="399"/>
      <c r="K20" s="399"/>
      <c r="L20" s="399"/>
      <c r="M20" s="399"/>
      <c r="N20" s="399"/>
      <c r="O20" s="399"/>
      <c r="P20" s="399"/>
      <c r="Q20" s="399"/>
      <c r="R20" s="399"/>
      <c r="S20" s="399"/>
      <c r="T20" s="399"/>
      <c r="U20" s="399"/>
      <c r="V20" s="399"/>
      <c r="W20" s="399"/>
      <c r="X20" s="399"/>
      <c r="Y20" s="399"/>
      <c r="Z20" s="399"/>
      <c r="AA20" s="399"/>
      <c r="AB20" s="399"/>
      <c r="AC20" s="399"/>
    </row>
    <row r="21" spans="1:29" ht="15">
      <c r="A21" s="403">
        <v>1</v>
      </c>
      <c r="B21" s="403">
        <v>2</v>
      </c>
      <c r="C21" s="403">
        <v>3</v>
      </c>
      <c r="D21" s="403">
        <v>4</v>
      </c>
      <c r="E21" s="403">
        <v>5</v>
      </c>
      <c r="F21" s="478"/>
      <c r="G21" s="399"/>
      <c r="H21" s="399"/>
      <c r="I21" s="399"/>
      <c r="J21" s="399"/>
      <c r="K21" s="399"/>
      <c r="L21" s="399"/>
      <c r="M21" s="399"/>
      <c r="N21" s="399"/>
      <c r="O21" s="399"/>
      <c r="P21" s="399"/>
      <c r="Q21" s="399"/>
      <c r="R21" s="399"/>
      <c r="S21" s="399"/>
      <c r="T21" s="399"/>
      <c r="U21" s="399"/>
      <c r="V21" s="399"/>
      <c r="W21" s="399"/>
      <c r="X21" s="399"/>
      <c r="Y21" s="399"/>
      <c r="Z21" s="399"/>
      <c r="AA21" s="399"/>
      <c r="AB21" s="399"/>
      <c r="AC21" s="399"/>
    </row>
    <row r="22" spans="1:29" ht="26.25">
      <c r="A22" s="470" t="s">
        <v>406</v>
      </c>
      <c r="B22" s="405" t="s">
        <v>624</v>
      </c>
      <c r="C22" s="406">
        <v>1250000</v>
      </c>
      <c r="D22" s="406">
        <v>1250000</v>
      </c>
      <c r="E22" s="406">
        <f>C22-D22</f>
        <v>0</v>
      </c>
      <c r="F22" s="478"/>
      <c r="G22" s="399"/>
      <c r="H22" s="399"/>
      <c r="I22" s="399"/>
      <c r="J22" s="399"/>
      <c r="K22" s="399"/>
      <c r="L22" s="399"/>
      <c r="M22" s="399"/>
      <c r="N22" s="399"/>
      <c r="O22" s="399"/>
      <c r="P22" s="399"/>
      <c r="Q22" s="399"/>
      <c r="R22" s="399"/>
      <c r="S22" s="399"/>
      <c r="T22" s="399"/>
      <c r="U22" s="399"/>
      <c r="V22" s="399"/>
      <c r="W22" s="399"/>
      <c r="X22" s="399"/>
      <c r="Y22" s="399"/>
      <c r="Z22" s="399"/>
      <c r="AA22" s="399"/>
      <c r="AB22" s="399"/>
      <c r="AC22" s="399"/>
    </row>
    <row r="23" spans="1:29" ht="26.25">
      <c r="A23" s="479" t="s">
        <v>625</v>
      </c>
      <c r="B23" s="408" t="s">
        <v>626</v>
      </c>
      <c r="C23" s="409">
        <f>C22</f>
        <v>1250000</v>
      </c>
      <c r="D23" s="409">
        <f aca="true" t="shared" si="0" ref="D23:E25">D22</f>
        <v>1250000</v>
      </c>
      <c r="E23" s="409">
        <f t="shared" si="0"/>
        <v>0</v>
      </c>
      <c r="F23" s="478"/>
      <c r="G23" s="399"/>
      <c r="H23" s="399"/>
      <c r="I23" s="399"/>
      <c r="J23" s="399"/>
      <c r="K23" s="399"/>
      <c r="L23" s="399"/>
      <c r="M23" s="399"/>
      <c r="N23" s="399"/>
      <c r="O23" s="399"/>
      <c r="P23" s="399"/>
      <c r="Q23" s="399"/>
      <c r="R23" s="399"/>
      <c r="S23" s="399"/>
      <c r="T23" s="399"/>
      <c r="U23" s="399"/>
      <c r="V23" s="399"/>
      <c r="W23" s="399"/>
      <c r="X23" s="399"/>
      <c r="Y23" s="399"/>
      <c r="Z23" s="399"/>
      <c r="AA23" s="399"/>
      <c r="AB23" s="399"/>
      <c r="AC23" s="399"/>
    </row>
    <row r="24" spans="1:29" ht="26.25">
      <c r="A24" s="479" t="s">
        <v>627</v>
      </c>
      <c r="B24" s="408" t="s">
        <v>628</v>
      </c>
      <c r="C24" s="409">
        <f>C23</f>
        <v>1250000</v>
      </c>
      <c r="D24" s="409">
        <f t="shared" si="0"/>
        <v>1250000</v>
      </c>
      <c r="E24" s="409">
        <f t="shared" si="0"/>
        <v>0</v>
      </c>
      <c r="F24" s="478"/>
      <c r="G24" s="399"/>
      <c r="H24" s="399"/>
      <c r="I24" s="399"/>
      <c r="J24" s="399"/>
      <c r="K24" s="399"/>
      <c r="L24" s="399"/>
      <c r="M24" s="399"/>
      <c r="N24" s="399"/>
      <c r="O24" s="399"/>
      <c r="P24" s="399"/>
      <c r="Q24" s="399"/>
      <c r="R24" s="399"/>
      <c r="S24" s="399"/>
      <c r="T24" s="399"/>
      <c r="U24" s="399"/>
      <c r="V24" s="399"/>
      <c r="W24" s="399"/>
      <c r="X24" s="399"/>
      <c r="Y24" s="399"/>
      <c r="Z24" s="399"/>
      <c r="AA24" s="399"/>
      <c r="AB24" s="399"/>
      <c r="AC24" s="399"/>
    </row>
    <row r="25" spans="1:29" ht="14.25">
      <c r="A25" s="479" t="s">
        <v>629</v>
      </c>
      <c r="B25" s="408" t="s">
        <v>630</v>
      </c>
      <c r="C25" s="409">
        <f>C24</f>
        <v>1250000</v>
      </c>
      <c r="D25" s="409">
        <f t="shared" si="0"/>
        <v>1250000</v>
      </c>
      <c r="E25" s="406">
        <f t="shared" si="0"/>
        <v>0</v>
      </c>
      <c r="F25" s="478"/>
      <c r="G25" s="399"/>
      <c r="H25" s="399"/>
      <c r="I25" s="399"/>
      <c r="J25" s="399"/>
      <c r="K25" s="399"/>
      <c r="L25" s="399"/>
      <c r="M25" s="399"/>
      <c r="N25" s="399"/>
      <c r="O25" s="399"/>
      <c r="P25" s="399"/>
      <c r="Q25" s="399"/>
      <c r="R25" s="399"/>
      <c r="S25" s="399"/>
      <c r="T25" s="399"/>
      <c r="U25" s="399"/>
      <c r="V25" s="399"/>
      <c r="W25" s="399"/>
      <c r="X25" s="399"/>
      <c r="Y25" s="399"/>
      <c r="Z25" s="399"/>
      <c r="AA25" s="399"/>
      <c r="AB25" s="399"/>
      <c r="AC25" s="399"/>
    </row>
    <row r="26" spans="1:29" ht="14.25">
      <c r="A26" s="399"/>
      <c r="B26" s="399"/>
      <c r="C26" s="399"/>
      <c r="D26" s="399"/>
      <c r="E26" s="399"/>
      <c r="F26" s="399"/>
      <c r="G26" s="399"/>
      <c r="H26" s="399"/>
      <c r="I26" s="399"/>
      <c r="J26" s="399"/>
      <c r="K26" s="399"/>
      <c r="L26" s="399"/>
      <c r="M26" s="399"/>
      <c r="N26" s="399"/>
      <c r="O26" s="399"/>
      <c r="P26" s="399"/>
      <c r="Q26" s="399"/>
      <c r="R26" s="399"/>
      <c r="S26" s="399"/>
      <c r="T26" s="399"/>
      <c r="U26" s="399"/>
      <c r="V26" s="399"/>
      <c r="W26" s="399"/>
      <c r="X26" s="399"/>
      <c r="Y26" s="399"/>
      <c r="Z26" s="399"/>
      <c r="AA26" s="399"/>
      <c r="AB26" s="399"/>
      <c r="AC26" s="399"/>
    </row>
    <row r="27" spans="1:29" ht="14.25">
      <c r="A27" s="687" t="s">
        <v>393</v>
      </c>
      <c r="B27" s="686"/>
      <c r="C27" s="686"/>
      <c r="D27" s="686"/>
      <c r="E27" s="686"/>
      <c r="F27" s="686"/>
      <c r="G27" s="399"/>
      <c r="H27" s="399"/>
      <c r="I27" s="399"/>
      <c r="J27" s="399"/>
      <c r="K27" s="399"/>
      <c r="L27" s="399"/>
      <c r="M27" s="399"/>
      <c r="N27" s="399"/>
      <c r="O27" s="399"/>
      <c r="P27" s="399"/>
      <c r="Q27" s="399"/>
      <c r="R27" s="399"/>
      <c r="S27" s="399"/>
      <c r="T27" s="399"/>
      <c r="U27" s="399"/>
      <c r="V27" s="399"/>
      <c r="W27" s="399"/>
      <c r="X27" s="399"/>
      <c r="Y27" s="399"/>
      <c r="Z27" s="399"/>
      <c r="AA27" s="399"/>
      <c r="AB27" s="399"/>
      <c r="AC27" s="399"/>
    </row>
    <row r="28" spans="1:29" ht="30">
      <c r="A28" s="411" t="s">
        <v>386</v>
      </c>
      <c r="B28" s="411" t="s">
        <v>8</v>
      </c>
      <c r="C28" s="411" t="s">
        <v>394</v>
      </c>
      <c r="D28" s="411" t="s">
        <v>395</v>
      </c>
      <c r="E28" s="411" t="s">
        <v>396</v>
      </c>
      <c r="F28" s="411" t="s">
        <v>397</v>
      </c>
      <c r="G28" s="412"/>
      <c r="H28" s="412"/>
      <c r="I28" s="412"/>
      <c r="J28" s="412"/>
      <c r="K28" s="412"/>
      <c r="L28" s="412"/>
      <c r="M28" s="412"/>
      <c r="N28" s="412"/>
      <c r="O28" s="412"/>
      <c r="P28" s="412"/>
      <c r="Q28" s="412"/>
      <c r="R28" s="412"/>
      <c r="S28" s="412"/>
      <c r="T28" s="412"/>
      <c r="U28" s="412"/>
      <c r="V28" s="412"/>
      <c r="W28" s="412"/>
      <c r="X28" s="412"/>
      <c r="Y28" s="412"/>
      <c r="Z28" s="412"/>
      <c r="AA28" s="412"/>
      <c r="AB28" s="412"/>
      <c r="AC28" s="412"/>
    </row>
    <row r="29" spans="1:29" ht="15">
      <c r="A29" s="403">
        <v>1</v>
      </c>
      <c r="B29" s="403">
        <v>2</v>
      </c>
      <c r="C29" s="403">
        <v>3</v>
      </c>
      <c r="D29" s="403">
        <v>6</v>
      </c>
      <c r="E29" s="403">
        <v>8</v>
      </c>
      <c r="F29" s="403">
        <v>9</v>
      </c>
      <c r="G29" s="399"/>
      <c r="H29" s="399"/>
      <c r="I29" s="399"/>
      <c r="J29" s="399"/>
      <c r="K29" s="399"/>
      <c r="L29" s="399"/>
      <c r="M29" s="399"/>
      <c r="N29" s="399"/>
      <c r="O29" s="399"/>
      <c r="P29" s="399"/>
      <c r="Q29" s="399"/>
      <c r="R29" s="399"/>
      <c r="S29" s="399"/>
      <c r="T29" s="399"/>
      <c r="U29" s="399"/>
      <c r="V29" s="399"/>
      <c r="W29" s="399"/>
      <c r="X29" s="399"/>
      <c r="Y29" s="399"/>
      <c r="Z29" s="399"/>
      <c r="AA29" s="399"/>
      <c r="AB29" s="399"/>
      <c r="AC29" s="399"/>
    </row>
    <row r="30" spans="1:29" ht="26.25">
      <c r="A30" s="404" t="s">
        <v>363</v>
      </c>
      <c r="B30" s="405" t="s">
        <v>398</v>
      </c>
      <c r="C30" s="406">
        <v>90785736</v>
      </c>
      <c r="D30" s="406">
        <v>90786736</v>
      </c>
      <c r="E30" s="406">
        <v>244870676</v>
      </c>
      <c r="F30" s="406">
        <v>90785736</v>
      </c>
      <c r="G30" s="399"/>
      <c r="H30" s="399"/>
      <c r="I30" s="399"/>
      <c r="J30" s="399"/>
      <c r="K30" s="399"/>
      <c r="L30" s="399"/>
      <c r="M30" s="399"/>
      <c r="N30" s="399"/>
      <c r="O30" s="399"/>
      <c r="P30" s="399"/>
      <c r="Q30" s="399"/>
      <c r="R30" s="399"/>
      <c r="S30" s="399"/>
      <c r="T30" s="399"/>
      <c r="U30" s="399"/>
      <c r="V30" s="399"/>
      <c r="W30" s="399"/>
      <c r="X30" s="399"/>
      <c r="Y30" s="399"/>
      <c r="Z30" s="399"/>
      <c r="AA30" s="399"/>
      <c r="AB30" s="399"/>
      <c r="AC30" s="399"/>
    </row>
    <row r="31" spans="1:29" ht="26.25">
      <c r="A31" s="470" t="s">
        <v>367</v>
      </c>
      <c r="B31" s="405" t="s">
        <v>631</v>
      </c>
      <c r="C31" s="406">
        <v>0</v>
      </c>
      <c r="D31" s="406">
        <v>0</v>
      </c>
      <c r="E31" s="406">
        <v>26231755</v>
      </c>
      <c r="F31" s="406">
        <v>0</v>
      </c>
      <c r="G31" s="399"/>
      <c r="H31" s="399"/>
      <c r="I31" s="399"/>
      <c r="J31" s="399"/>
      <c r="K31" s="399"/>
      <c r="L31" s="399"/>
      <c r="M31" s="399"/>
      <c r="N31" s="399"/>
      <c r="O31" s="399"/>
      <c r="P31" s="399"/>
      <c r="Q31" s="399"/>
      <c r="R31" s="399"/>
      <c r="S31" s="399"/>
      <c r="T31" s="399"/>
      <c r="U31" s="399"/>
      <c r="V31" s="399"/>
      <c r="W31" s="399"/>
      <c r="X31" s="399"/>
      <c r="Y31" s="399"/>
      <c r="Z31" s="399"/>
      <c r="AA31" s="399"/>
      <c r="AB31" s="399"/>
      <c r="AC31" s="399"/>
    </row>
    <row r="32" spans="1:29" ht="26.25">
      <c r="A32" s="470" t="s">
        <v>373</v>
      </c>
      <c r="B32" s="405" t="s">
        <v>632</v>
      </c>
      <c r="C32" s="406">
        <v>3100000</v>
      </c>
      <c r="D32" s="406">
        <v>3100000</v>
      </c>
      <c r="E32" s="406">
        <v>3972950</v>
      </c>
      <c r="F32" s="406">
        <v>3100000</v>
      </c>
      <c r="G32" s="399"/>
      <c r="H32" s="399"/>
      <c r="I32" s="399"/>
      <c r="J32" s="399"/>
      <c r="K32" s="399"/>
      <c r="L32" s="399"/>
      <c r="M32" s="399"/>
      <c r="N32" s="399"/>
      <c r="O32" s="399"/>
      <c r="P32" s="399"/>
      <c r="Q32" s="399"/>
      <c r="R32" s="399"/>
      <c r="S32" s="399"/>
      <c r="T32" s="399"/>
      <c r="U32" s="399"/>
      <c r="V32" s="399"/>
      <c r="W32" s="399"/>
      <c r="X32" s="399"/>
      <c r="Y32" s="399"/>
      <c r="Z32" s="399"/>
      <c r="AA32" s="399"/>
      <c r="AB32" s="399"/>
      <c r="AC32" s="399"/>
    </row>
    <row r="33" spans="1:29" ht="14.25">
      <c r="A33" s="407">
        <v>11</v>
      </c>
      <c r="B33" s="408" t="s">
        <v>633</v>
      </c>
      <c r="C33" s="409">
        <f>SUM(C30:C32)</f>
        <v>93885736</v>
      </c>
      <c r="D33" s="409">
        <f>SUM(D30:D32)</f>
        <v>93886736</v>
      </c>
      <c r="E33" s="409">
        <f>SUM(E30:E32)</f>
        <v>275075381</v>
      </c>
      <c r="F33" s="409">
        <f>SUM(F30:F32)</f>
        <v>93885736</v>
      </c>
      <c r="G33" s="399"/>
      <c r="H33" s="399"/>
      <c r="I33" s="399"/>
      <c r="J33" s="399"/>
      <c r="K33" s="399"/>
      <c r="L33" s="399"/>
      <c r="M33" s="399"/>
      <c r="N33" s="399"/>
      <c r="O33" s="399"/>
      <c r="P33" s="399"/>
      <c r="Q33" s="399"/>
      <c r="R33" s="399"/>
      <c r="S33" s="399"/>
      <c r="T33" s="399"/>
      <c r="U33" s="399"/>
      <c r="V33" s="399"/>
      <c r="W33" s="399"/>
      <c r="X33" s="399"/>
      <c r="Y33" s="399"/>
      <c r="Z33" s="399"/>
      <c r="AA33" s="399"/>
      <c r="AB33" s="399"/>
      <c r="AC33" s="399"/>
    </row>
    <row r="34" spans="1:29" ht="14.25">
      <c r="A34" s="399"/>
      <c r="B34" s="399"/>
      <c r="C34" s="399"/>
      <c r="D34" s="399"/>
      <c r="E34" s="399"/>
      <c r="F34" s="399"/>
      <c r="G34" s="399"/>
      <c r="H34" s="399"/>
      <c r="I34" s="399"/>
      <c r="J34" s="399"/>
      <c r="K34" s="399"/>
      <c r="L34" s="399"/>
      <c r="M34" s="399"/>
      <c r="N34" s="399"/>
      <c r="O34" s="399"/>
      <c r="P34" s="399"/>
      <c r="Q34" s="399"/>
      <c r="R34" s="399"/>
      <c r="S34" s="399"/>
      <c r="T34" s="399"/>
      <c r="U34" s="399"/>
      <c r="V34" s="399"/>
      <c r="W34" s="399"/>
      <c r="X34" s="399"/>
      <c r="Y34" s="399"/>
      <c r="Z34" s="399"/>
      <c r="AA34" s="399"/>
      <c r="AB34" s="399"/>
      <c r="AC34" s="399"/>
    </row>
    <row r="35" spans="1:29" ht="14.25">
      <c r="A35" s="399"/>
      <c r="B35" s="399"/>
      <c r="C35" s="399"/>
      <c r="D35" s="399"/>
      <c r="E35" s="399"/>
      <c r="F35" s="399"/>
      <c r="G35" s="399"/>
      <c r="H35" s="399"/>
      <c r="I35" s="399"/>
      <c r="J35" s="399"/>
      <c r="K35" s="399"/>
      <c r="L35" s="399"/>
      <c r="M35" s="399"/>
      <c r="N35" s="399"/>
      <c r="O35" s="399"/>
      <c r="P35" s="399"/>
      <c r="Q35" s="399"/>
      <c r="R35" s="399"/>
      <c r="S35" s="399"/>
      <c r="T35" s="399"/>
      <c r="U35" s="399"/>
      <c r="V35" s="399"/>
      <c r="W35" s="399"/>
      <c r="X35" s="399"/>
      <c r="Y35" s="399"/>
      <c r="Z35" s="399"/>
      <c r="AA35" s="399"/>
      <c r="AB35" s="399"/>
      <c r="AC35" s="399"/>
    </row>
    <row r="36" spans="1:36" ht="15" customHeight="1">
      <c r="A36" s="676" t="s">
        <v>400</v>
      </c>
      <c r="B36" s="677"/>
      <c r="C36" s="677"/>
      <c r="D36" s="677"/>
      <c r="E36" s="677"/>
      <c r="F36" s="677"/>
      <c r="G36" s="677"/>
      <c r="H36" s="677"/>
      <c r="I36" s="677"/>
      <c r="J36" s="677"/>
      <c r="K36" s="677"/>
      <c r="L36" s="677"/>
      <c r="M36" s="677"/>
      <c r="N36" s="677"/>
      <c r="O36" s="677"/>
      <c r="P36" s="677"/>
      <c r="Q36" s="677"/>
      <c r="R36" s="677"/>
      <c r="S36" s="677"/>
      <c r="T36" s="677"/>
      <c r="U36" s="677"/>
      <c r="V36" s="677"/>
      <c r="W36" s="677"/>
      <c r="X36" s="677"/>
      <c r="Y36" s="677"/>
      <c r="Z36" s="677"/>
      <c r="AA36" s="677"/>
      <c r="AB36" s="677"/>
      <c r="AC36" s="677"/>
      <c r="AD36" s="677"/>
      <c r="AE36" s="677"/>
      <c r="AF36" s="677"/>
      <c r="AG36" s="677"/>
      <c r="AH36" s="677"/>
      <c r="AI36" s="677"/>
      <c r="AJ36" s="677"/>
    </row>
    <row r="37" spans="1:36" ht="114.75" customHeight="1">
      <c r="A37" s="413" t="s">
        <v>386</v>
      </c>
      <c r="B37" s="413" t="s">
        <v>8</v>
      </c>
      <c r="C37" s="413" t="s">
        <v>71</v>
      </c>
      <c r="D37" s="413" t="s">
        <v>672</v>
      </c>
      <c r="E37" s="413" t="s">
        <v>634</v>
      </c>
      <c r="F37" s="413" t="s">
        <v>637</v>
      </c>
      <c r="G37" s="413" t="s">
        <v>635</v>
      </c>
      <c r="H37" s="413" t="s">
        <v>655</v>
      </c>
      <c r="I37" s="413" t="s">
        <v>654</v>
      </c>
      <c r="J37" s="413" t="s">
        <v>636</v>
      </c>
      <c r="K37" s="413" t="s">
        <v>653</v>
      </c>
      <c r="L37" s="413" t="s">
        <v>651</v>
      </c>
      <c r="M37" s="413" t="s">
        <v>652</v>
      </c>
      <c r="N37" s="413" t="s">
        <v>638</v>
      </c>
      <c r="O37" s="413" t="s">
        <v>639</v>
      </c>
      <c r="P37" s="413" t="s">
        <v>640</v>
      </c>
      <c r="Q37" s="413" t="s">
        <v>641</v>
      </c>
      <c r="R37" s="413" t="s">
        <v>642</v>
      </c>
      <c r="S37" s="413" t="s">
        <v>643</v>
      </c>
      <c r="T37" s="413" t="s">
        <v>644</v>
      </c>
      <c r="U37" s="413" t="s">
        <v>645</v>
      </c>
      <c r="V37" s="413" t="s">
        <v>647</v>
      </c>
      <c r="W37" s="413" t="s">
        <v>646</v>
      </c>
      <c r="X37" s="413" t="s">
        <v>648</v>
      </c>
      <c r="Y37" s="413" t="s">
        <v>649</v>
      </c>
      <c r="Z37" s="413" t="s">
        <v>650</v>
      </c>
      <c r="AA37" s="413" t="s">
        <v>656</v>
      </c>
      <c r="AB37" s="413" t="s">
        <v>659</v>
      </c>
      <c r="AC37" s="413" t="s">
        <v>657</v>
      </c>
      <c r="AD37" s="413" t="s">
        <v>658</v>
      </c>
      <c r="AE37" s="413" t="s">
        <v>660</v>
      </c>
      <c r="AF37" s="413" t="s">
        <v>661</v>
      </c>
      <c r="AG37" s="413" t="s">
        <v>662</v>
      </c>
      <c r="AH37" s="413" t="s">
        <v>663</v>
      </c>
      <c r="AI37" s="413" t="s">
        <v>664</v>
      </c>
      <c r="AJ37" s="413" t="s">
        <v>665</v>
      </c>
    </row>
    <row r="38" spans="1:36" ht="26.25">
      <c r="A38" s="404" t="s">
        <v>367</v>
      </c>
      <c r="B38" s="405" t="s">
        <v>401</v>
      </c>
      <c r="C38" s="406">
        <f>SUM(D38:AJ38)</f>
        <v>386694045</v>
      </c>
      <c r="D38" s="406">
        <v>58896779</v>
      </c>
      <c r="E38" s="406">
        <v>9019136</v>
      </c>
      <c r="F38" s="406">
        <v>67915915</v>
      </c>
      <c r="G38" s="406">
        <v>13638976</v>
      </c>
      <c r="H38" s="406">
        <v>15832754</v>
      </c>
      <c r="I38" s="406">
        <v>1304367</v>
      </c>
      <c r="J38" s="406">
        <v>0</v>
      </c>
      <c r="K38" s="406">
        <v>0</v>
      </c>
      <c r="L38" s="406">
        <v>0</v>
      </c>
      <c r="M38" s="406">
        <v>0</v>
      </c>
      <c r="N38" s="406">
        <v>3349954</v>
      </c>
      <c r="O38" s="406">
        <v>0</v>
      </c>
      <c r="P38" s="406">
        <v>0</v>
      </c>
      <c r="Q38" s="406">
        <v>0</v>
      </c>
      <c r="R38" s="406">
        <v>0</v>
      </c>
      <c r="S38" s="406">
        <v>0</v>
      </c>
      <c r="T38" s="406">
        <v>100737599</v>
      </c>
      <c r="U38" s="406">
        <v>0</v>
      </c>
      <c r="V38" s="406">
        <v>3891157</v>
      </c>
      <c r="W38" s="406">
        <v>0</v>
      </c>
      <c r="X38" s="406">
        <v>1800</v>
      </c>
      <c r="Y38" s="406">
        <v>0</v>
      </c>
      <c r="Z38" s="406">
        <v>0</v>
      </c>
      <c r="AA38" s="406">
        <v>2264000</v>
      </c>
      <c r="AB38" s="406">
        <v>436</v>
      </c>
      <c r="AC38" s="406">
        <v>2605308</v>
      </c>
      <c r="AD38" s="406">
        <v>0</v>
      </c>
      <c r="AE38" s="406">
        <v>0</v>
      </c>
      <c r="AF38" s="406">
        <v>0</v>
      </c>
      <c r="AG38" s="406">
        <v>6498265</v>
      </c>
      <c r="AH38" s="481">
        <v>100737599</v>
      </c>
      <c r="AI38" s="481">
        <v>0</v>
      </c>
      <c r="AJ38" s="481">
        <v>0</v>
      </c>
    </row>
    <row r="39" spans="1:36" ht="14.25">
      <c r="A39" s="404" t="s">
        <v>373</v>
      </c>
      <c r="B39" s="405" t="s">
        <v>402</v>
      </c>
      <c r="C39" s="406">
        <f aca="true" t="shared" si="1" ref="C39:C72">SUM(D39:AJ39)</f>
        <v>13636823</v>
      </c>
      <c r="D39" s="406">
        <v>2905388</v>
      </c>
      <c r="E39" s="406">
        <v>0</v>
      </c>
      <c r="F39" s="406">
        <v>2905388</v>
      </c>
      <c r="G39" s="406">
        <v>559627</v>
      </c>
      <c r="H39" s="406">
        <v>112130</v>
      </c>
      <c r="I39" s="406">
        <v>0</v>
      </c>
      <c r="J39" s="406">
        <v>0</v>
      </c>
      <c r="K39" s="406">
        <v>0</v>
      </c>
      <c r="L39" s="406">
        <v>0</v>
      </c>
      <c r="M39" s="406">
        <v>0</v>
      </c>
      <c r="N39" s="406">
        <v>0</v>
      </c>
      <c r="O39" s="406">
        <v>0</v>
      </c>
      <c r="P39" s="406">
        <v>0</v>
      </c>
      <c r="Q39" s="406">
        <v>0</v>
      </c>
      <c r="R39" s="406">
        <v>0</v>
      </c>
      <c r="S39" s="406">
        <v>0</v>
      </c>
      <c r="T39" s="406">
        <v>3577145</v>
      </c>
      <c r="U39" s="406">
        <v>0</v>
      </c>
      <c r="V39" s="406">
        <v>0</v>
      </c>
      <c r="W39" s="406">
        <v>0</v>
      </c>
      <c r="X39" s="406">
        <v>0</v>
      </c>
      <c r="Y39" s="406">
        <v>0</v>
      </c>
      <c r="Z39" s="406">
        <v>0</v>
      </c>
      <c r="AA39" s="406">
        <v>0</v>
      </c>
      <c r="AB39" s="406">
        <v>0</v>
      </c>
      <c r="AC39" s="406">
        <v>0</v>
      </c>
      <c r="AD39" s="406">
        <v>0</v>
      </c>
      <c r="AE39" s="406">
        <v>0</v>
      </c>
      <c r="AF39" s="406">
        <v>0</v>
      </c>
      <c r="AG39" s="406">
        <v>0</v>
      </c>
      <c r="AH39" s="480">
        <v>3577145</v>
      </c>
      <c r="AI39" s="480">
        <v>0</v>
      </c>
      <c r="AJ39" s="480">
        <v>0</v>
      </c>
    </row>
    <row r="40" spans="1:36" ht="14.25">
      <c r="A40" s="404" t="s">
        <v>403</v>
      </c>
      <c r="B40" s="405" t="s">
        <v>404</v>
      </c>
      <c r="C40" s="406">
        <f t="shared" si="1"/>
        <v>922589</v>
      </c>
      <c r="D40" s="406">
        <v>0</v>
      </c>
      <c r="E40" s="406">
        <v>0</v>
      </c>
      <c r="F40" s="406">
        <v>0</v>
      </c>
      <c r="G40" s="406">
        <v>0</v>
      </c>
      <c r="H40" s="406">
        <v>156072</v>
      </c>
      <c r="I40" s="406">
        <v>21920</v>
      </c>
      <c r="J40" s="406">
        <v>0</v>
      </c>
      <c r="K40" s="406">
        <v>0</v>
      </c>
      <c r="L40" s="406">
        <v>0</v>
      </c>
      <c r="M40" s="406">
        <v>0</v>
      </c>
      <c r="N40" s="406">
        <v>0</v>
      </c>
      <c r="O40" s="406">
        <v>0</v>
      </c>
      <c r="P40" s="406">
        <v>0</v>
      </c>
      <c r="Q40" s="406">
        <v>0</v>
      </c>
      <c r="R40" s="406">
        <v>0</v>
      </c>
      <c r="S40" s="406">
        <v>0</v>
      </c>
      <c r="T40" s="406">
        <v>156072</v>
      </c>
      <c r="U40" s="406">
        <v>0</v>
      </c>
      <c r="V40" s="406">
        <v>0</v>
      </c>
      <c r="W40" s="406">
        <v>0</v>
      </c>
      <c r="X40" s="406">
        <v>0</v>
      </c>
      <c r="Y40" s="406">
        <v>0</v>
      </c>
      <c r="Z40" s="406">
        <v>41553</v>
      </c>
      <c r="AA40" s="406">
        <v>0</v>
      </c>
      <c r="AB40" s="406">
        <v>0</v>
      </c>
      <c r="AC40" s="406">
        <v>195450</v>
      </c>
      <c r="AD40" s="406">
        <v>0</v>
      </c>
      <c r="AE40" s="406">
        <v>0</v>
      </c>
      <c r="AF40" s="406">
        <v>0</v>
      </c>
      <c r="AG40" s="406">
        <v>195450</v>
      </c>
      <c r="AH40" s="480">
        <v>156072</v>
      </c>
      <c r="AI40" s="480">
        <v>0</v>
      </c>
      <c r="AJ40" s="480">
        <v>0</v>
      </c>
    </row>
    <row r="41" spans="1:36" ht="26.25">
      <c r="A41" s="404" t="s">
        <v>381</v>
      </c>
      <c r="B41" s="405" t="s">
        <v>405</v>
      </c>
      <c r="C41" s="406">
        <f t="shared" si="1"/>
        <v>43144167</v>
      </c>
      <c r="D41" s="406">
        <v>647034</v>
      </c>
      <c r="E41" s="406">
        <v>0</v>
      </c>
      <c r="F41" s="406">
        <v>647034</v>
      </c>
      <c r="G41" s="406">
        <v>131563</v>
      </c>
      <c r="H41" s="406">
        <v>3686231</v>
      </c>
      <c r="I41" s="406">
        <v>593309</v>
      </c>
      <c r="J41" s="406">
        <v>0</v>
      </c>
      <c r="K41" s="406">
        <v>0</v>
      </c>
      <c r="L41" s="406">
        <v>0</v>
      </c>
      <c r="M41" s="406">
        <v>0</v>
      </c>
      <c r="N41" s="406">
        <v>81800</v>
      </c>
      <c r="O41" s="406">
        <v>0</v>
      </c>
      <c r="P41" s="406">
        <v>0</v>
      </c>
      <c r="Q41" s="406">
        <v>11541</v>
      </c>
      <c r="R41" s="406">
        <v>54284</v>
      </c>
      <c r="S41" s="406">
        <v>0</v>
      </c>
      <c r="T41" s="406">
        <v>4600912</v>
      </c>
      <c r="U41" s="406">
        <v>0</v>
      </c>
      <c r="V41" s="406">
        <v>0</v>
      </c>
      <c r="W41" s="406">
        <v>0</v>
      </c>
      <c r="X41" s="406">
        <v>0</v>
      </c>
      <c r="Y41" s="406">
        <v>0</v>
      </c>
      <c r="Z41" s="406">
        <v>2695547</v>
      </c>
      <c r="AA41" s="406">
        <v>12000</v>
      </c>
      <c r="AB41" s="406">
        <v>0</v>
      </c>
      <c r="AC41" s="406">
        <v>12691000</v>
      </c>
      <c r="AD41" s="406">
        <v>0</v>
      </c>
      <c r="AE41" s="406">
        <v>0</v>
      </c>
      <c r="AF41" s="406">
        <v>0</v>
      </c>
      <c r="AG41" s="406">
        <v>12691000</v>
      </c>
      <c r="AH41" s="480">
        <v>4600912</v>
      </c>
      <c r="AI41" s="480">
        <v>0</v>
      </c>
      <c r="AJ41" s="480">
        <v>0</v>
      </c>
    </row>
    <row r="42" spans="1:36" ht="39">
      <c r="A42" s="404">
        <v>26</v>
      </c>
      <c r="B42" s="405" t="s">
        <v>666</v>
      </c>
      <c r="C42" s="406">
        <f t="shared" si="1"/>
        <v>26496009</v>
      </c>
      <c r="D42" s="406">
        <v>1156998</v>
      </c>
      <c r="E42" s="406">
        <v>2286569</v>
      </c>
      <c r="F42" s="406">
        <v>3443567</v>
      </c>
      <c r="G42" s="406">
        <v>690725</v>
      </c>
      <c r="H42" s="406">
        <v>469133</v>
      </c>
      <c r="I42" s="406">
        <v>63199</v>
      </c>
      <c r="J42" s="406">
        <v>0</v>
      </c>
      <c r="K42" s="406">
        <v>0</v>
      </c>
      <c r="L42" s="406">
        <v>0</v>
      </c>
      <c r="M42" s="406">
        <v>0</v>
      </c>
      <c r="N42" s="406">
        <v>0</v>
      </c>
      <c r="O42" s="406">
        <v>0</v>
      </c>
      <c r="P42" s="406">
        <v>0</v>
      </c>
      <c r="Q42" s="406">
        <v>0</v>
      </c>
      <c r="R42" s="406">
        <v>0</v>
      </c>
      <c r="S42" s="406">
        <v>0</v>
      </c>
      <c r="T42" s="406">
        <v>4603425</v>
      </c>
      <c r="U42" s="406">
        <v>0</v>
      </c>
      <c r="V42" s="406">
        <v>4589484</v>
      </c>
      <c r="W42" s="406">
        <v>0</v>
      </c>
      <c r="X42" s="406">
        <v>0</v>
      </c>
      <c r="Y42" s="406">
        <v>0</v>
      </c>
      <c r="Z42" s="406">
        <v>0</v>
      </c>
      <c r="AA42" s="406">
        <v>0</v>
      </c>
      <c r="AB42" s="406">
        <v>0</v>
      </c>
      <c r="AC42" s="406">
        <v>0</v>
      </c>
      <c r="AD42" s="406">
        <v>0</v>
      </c>
      <c r="AE42" s="406">
        <v>0</v>
      </c>
      <c r="AF42" s="406">
        <v>0</v>
      </c>
      <c r="AG42" s="406">
        <v>4589484</v>
      </c>
      <c r="AH42" s="480">
        <v>4603425</v>
      </c>
      <c r="AI42" s="480">
        <v>0</v>
      </c>
      <c r="AJ42" s="480">
        <v>0</v>
      </c>
    </row>
    <row r="43" spans="1:36" ht="26.25">
      <c r="A43" s="404" t="s">
        <v>407</v>
      </c>
      <c r="B43" s="405" t="s">
        <v>408</v>
      </c>
      <c r="C43" s="406">
        <f t="shared" si="1"/>
        <v>306617676</v>
      </c>
      <c r="D43" s="406">
        <v>0</v>
      </c>
      <c r="E43" s="406">
        <v>0</v>
      </c>
      <c r="F43" s="406">
        <v>0</v>
      </c>
      <c r="G43" s="406">
        <v>0</v>
      </c>
      <c r="H43" s="406">
        <v>0</v>
      </c>
      <c r="I43" s="406">
        <v>0</v>
      </c>
      <c r="J43" s="406">
        <v>0</v>
      </c>
      <c r="K43" s="406">
        <v>0</v>
      </c>
      <c r="L43" s="406">
        <v>0</v>
      </c>
      <c r="M43" s="406">
        <v>76746</v>
      </c>
      <c r="N43" s="406">
        <v>0</v>
      </c>
      <c r="O43" s="406">
        <v>0</v>
      </c>
      <c r="P43" s="406">
        <v>0</v>
      </c>
      <c r="Q43" s="406">
        <v>0</v>
      </c>
      <c r="R43" s="406">
        <v>0</v>
      </c>
      <c r="S43" s="406">
        <v>0</v>
      </c>
      <c r="T43" s="406">
        <v>0</v>
      </c>
      <c r="U43" s="406">
        <v>102129146</v>
      </c>
      <c r="V43" s="406">
        <v>102129146</v>
      </c>
      <c r="W43" s="406">
        <v>0</v>
      </c>
      <c r="X43" s="406">
        <v>0</v>
      </c>
      <c r="Y43" s="406">
        <v>0</v>
      </c>
      <c r="Z43" s="406">
        <v>0</v>
      </c>
      <c r="AA43" s="406">
        <v>0</v>
      </c>
      <c r="AB43" s="406">
        <v>0</v>
      </c>
      <c r="AC43" s="406">
        <v>0</v>
      </c>
      <c r="AD43" s="406">
        <v>0</v>
      </c>
      <c r="AE43" s="406">
        <v>0</v>
      </c>
      <c r="AF43" s="406">
        <v>0</v>
      </c>
      <c r="AG43" s="406">
        <v>102129146</v>
      </c>
      <c r="AH43" s="480">
        <v>76746</v>
      </c>
      <c r="AI43" s="480">
        <v>76746</v>
      </c>
      <c r="AJ43" s="480">
        <v>0</v>
      </c>
    </row>
    <row r="44" spans="1:36" ht="14.25">
      <c r="A44" s="404">
        <v>34</v>
      </c>
      <c r="B44" s="405" t="s">
        <v>667</v>
      </c>
      <c r="C44" s="406">
        <f t="shared" si="1"/>
        <v>110056</v>
      </c>
      <c r="D44" s="406">
        <v>0</v>
      </c>
      <c r="E44" s="406">
        <v>0</v>
      </c>
      <c r="F44" s="406">
        <v>0</v>
      </c>
      <c r="G44" s="406">
        <v>0</v>
      </c>
      <c r="H44" s="406">
        <v>0</v>
      </c>
      <c r="I44" s="406">
        <v>0</v>
      </c>
      <c r="J44" s="406">
        <v>0</v>
      </c>
      <c r="K44" s="406">
        <v>27514</v>
      </c>
      <c r="L44" s="406">
        <v>0</v>
      </c>
      <c r="M44" s="406">
        <v>27514</v>
      </c>
      <c r="N44" s="406">
        <v>0</v>
      </c>
      <c r="O44" s="406">
        <v>0</v>
      </c>
      <c r="P44" s="406">
        <v>0</v>
      </c>
      <c r="Q44" s="406">
        <v>0</v>
      </c>
      <c r="R44" s="406">
        <v>0</v>
      </c>
      <c r="S44" s="406">
        <v>0</v>
      </c>
      <c r="T44" s="406">
        <v>27514</v>
      </c>
      <c r="U44" s="406">
        <v>0</v>
      </c>
      <c r="V44" s="406">
        <v>0</v>
      </c>
      <c r="W44" s="406">
        <v>0</v>
      </c>
      <c r="X44" s="406">
        <v>0</v>
      </c>
      <c r="Y44" s="406">
        <v>0</v>
      </c>
      <c r="Z44" s="406">
        <v>0</v>
      </c>
      <c r="AA44" s="406">
        <v>0</v>
      </c>
      <c r="AB44" s="406">
        <v>0</v>
      </c>
      <c r="AC44" s="406">
        <v>0</v>
      </c>
      <c r="AD44" s="406">
        <v>0</v>
      </c>
      <c r="AE44" s="406">
        <v>0</v>
      </c>
      <c r="AF44" s="406">
        <v>0</v>
      </c>
      <c r="AG44" s="406">
        <v>0</v>
      </c>
      <c r="AH44" s="480">
        <v>27514</v>
      </c>
      <c r="AI44" s="480">
        <v>0</v>
      </c>
      <c r="AJ44" s="480">
        <v>0</v>
      </c>
    </row>
    <row r="45" spans="1:36" ht="14.25">
      <c r="A45" s="404" t="s">
        <v>409</v>
      </c>
      <c r="B45" s="405" t="s">
        <v>410</v>
      </c>
      <c r="C45" s="406">
        <f t="shared" si="1"/>
        <v>23447062</v>
      </c>
      <c r="D45" s="406">
        <v>3357057</v>
      </c>
      <c r="E45" s="406">
        <v>0</v>
      </c>
      <c r="F45" s="406">
        <v>3357057</v>
      </c>
      <c r="G45" s="406">
        <v>330600</v>
      </c>
      <c r="H45" s="406">
        <v>278176</v>
      </c>
      <c r="I45" s="406">
        <v>59140</v>
      </c>
      <c r="J45" s="406">
        <v>0</v>
      </c>
      <c r="K45" s="406">
        <v>0</v>
      </c>
      <c r="L45" s="406">
        <v>0</v>
      </c>
      <c r="M45" s="406">
        <v>0</v>
      </c>
      <c r="N45" s="406">
        <v>0</v>
      </c>
      <c r="O45" s="406">
        <v>0</v>
      </c>
      <c r="P45" s="406">
        <v>0</v>
      </c>
      <c r="Q45" s="406">
        <v>0</v>
      </c>
      <c r="R45" s="406">
        <v>0</v>
      </c>
      <c r="S45" s="406">
        <v>0</v>
      </c>
      <c r="T45" s="406">
        <v>3965833</v>
      </c>
      <c r="U45" s="406">
        <v>0</v>
      </c>
      <c r="V45" s="406">
        <v>4066683</v>
      </c>
      <c r="W45" s="406">
        <v>0</v>
      </c>
      <c r="X45" s="406">
        <v>0</v>
      </c>
      <c r="Y45" s="406">
        <v>0</v>
      </c>
      <c r="Z45" s="406">
        <v>0</v>
      </c>
      <c r="AA45" s="406">
        <v>0</v>
      </c>
      <c r="AB45" s="406">
        <v>0</v>
      </c>
      <c r="AC45" s="406">
        <v>0</v>
      </c>
      <c r="AD45" s="406">
        <v>0</v>
      </c>
      <c r="AE45" s="406">
        <v>0</v>
      </c>
      <c r="AF45" s="406">
        <v>0</v>
      </c>
      <c r="AG45" s="406">
        <v>4066683</v>
      </c>
      <c r="AH45" s="480">
        <v>3965833</v>
      </c>
      <c r="AI45" s="480">
        <v>0</v>
      </c>
      <c r="AJ45" s="480">
        <v>0</v>
      </c>
    </row>
    <row r="46" spans="1:36" ht="14.25">
      <c r="A46" s="404">
        <v>88</v>
      </c>
      <c r="B46" s="405" t="s">
        <v>668</v>
      </c>
      <c r="C46" s="406">
        <f t="shared" si="1"/>
        <v>17999755</v>
      </c>
      <c r="D46" s="406">
        <v>0</v>
      </c>
      <c r="E46" s="406">
        <v>0</v>
      </c>
      <c r="F46" s="406">
        <v>0</v>
      </c>
      <c r="G46" s="406">
        <v>0</v>
      </c>
      <c r="H46" s="406">
        <v>0</v>
      </c>
      <c r="I46" s="406">
        <v>0</v>
      </c>
      <c r="J46" s="406">
        <v>0</v>
      </c>
      <c r="K46" s="406">
        <v>0</v>
      </c>
      <c r="L46" s="406">
        <v>0</v>
      </c>
      <c r="M46" s="406">
        <v>0</v>
      </c>
      <c r="N46" s="406">
        <v>1002919</v>
      </c>
      <c r="O46" s="406">
        <v>0</v>
      </c>
      <c r="P46" s="406">
        <v>0</v>
      </c>
      <c r="Q46" s="406">
        <v>0</v>
      </c>
      <c r="R46" s="406">
        <v>0</v>
      </c>
      <c r="S46" s="406">
        <v>0</v>
      </c>
      <c r="T46" s="406">
        <v>1002919</v>
      </c>
      <c r="U46" s="406">
        <v>0</v>
      </c>
      <c r="V46" s="406">
        <v>0</v>
      </c>
      <c r="W46" s="406">
        <v>7495499</v>
      </c>
      <c r="X46" s="406">
        <v>0</v>
      </c>
      <c r="Y46" s="406">
        <v>0</v>
      </c>
      <c r="Z46" s="406">
        <v>0</v>
      </c>
      <c r="AA46" s="406">
        <v>0</v>
      </c>
      <c r="AB46" s="406">
        <v>0</v>
      </c>
      <c r="AC46" s="406">
        <v>0</v>
      </c>
      <c r="AD46" s="406">
        <v>0</v>
      </c>
      <c r="AE46" s="406">
        <v>0</v>
      </c>
      <c r="AF46" s="406">
        <v>0</v>
      </c>
      <c r="AG46" s="406">
        <v>7495499</v>
      </c>
      <c r="AH46" s="480">
        <v>1002919</v>
      </c>
      <c r="AI46" s="480">
        <v>0</v>
      </c>
      <c r="AJ46" s="480">
        <v>0</v>
      </c>
    </row>
    <row r="47" spans="1:36" ht="26.25">
      <c r="A47" s="404">
        <v>89</v>
      </c>
      <c r="B47" s="405" t="s">
        <v>669</v>
      </c>
      <c r="C47" s="406">
        <f t="shared" si="1"/>
        <v>18509050</v>
      </c>
      <c r="D47" s="406">
        <v>0</v>
      </c>
      <c r="E47" s="406">
        <v>1287710</v>
      </c>
      <c r="F47" s="406">
        <v>1287710</v>
      </c>
      <c r="G47" s="406">
        <v>225993</v>
      </c>
      <c r="H47" s="406">
        <v>1286261</v>
      </c>
      <c r="I47" s="406">
        <v>273456</v>
      </c>
      <c r="J47" s="406">
        <v>0</v>
      </c>
      <c r="K47" s="406">
        <v>23760</v>
      </c>
      <c r="L47" s="406">
        <v>0</v>
      </c>
      <c r="M47" s="406">
        <v>23760</v>
      </c>
      <c r="N47" s="406">
        <v>0</v>
      </c>
      <c r="O47" s="406">
        <v>0</v>
      </c>
      <c r="P47" s="406">
        <v>0</v>
      </c>
      <c r="Q47" s="406">
        <v>0</v>
      </c>
      <c r="R47" s="406">
        <v>0</v>
      </c>
      <c r="S47" s="406">
        <v>0</v>
      </c>
      <c r="T47" s="406">
        <v>2823724</v>
      </c>
      <c r="U47" s="406">
        <v>0</v>
      </c>
      <c r="V47" s="406">
        <v>3582742</v>
      </c>
      <c r="W47" s="406">
        <v>0</v>
      </c>
      <c r="X47" s="406">
        <v>0</v>
      </c>
      <c r="Y47" s="406">
        <v>0</v>
      </c>
      <c r="Z47" s="406">
        <v>123708</v>
      </c>
      <c r="AA47" s="406">
        <v>0</v>
      </c>
      <c r="AB47" s="406">
        <v>0</v>
      </c>
      <c r="AC47" s="406">
        <v>581880</v>
      </c>
      <c r="AD47" s="406">
        <v>0</v>
      </c>
      <c r="AE47" s="406">
        <v>0</v>
      </c>
      <c r="AF47" s="406">
        <v>0</v>
      </c>
      <c r="AG47" s="406">
        <v>4164622</v>
      </c>
      <c r="AH47" s="480">
        <v>2823724</v>
      </c>
      <c r="AI47" s="480">
        <v>0</v>
      </c>
      <c r="AJ47" s="480">
        <v>0</v>
      </c>
    </row>
    <row r="48" spans="1:36" ht="14.25">
      <c r="A48" s="404" t="s">
        <v>411</v>
      </c>
      <c r="B48" s="405" t="s">
        <v>412</v>
      </c>
      <c r="C48" s="406">
        <f t="shared" si="1"/>
        <v>14859981</v>
      </c>
      <c r="D48" s="406">
        <v>0</v>
      </c>
      <c r="E48" s="406">
        <v>0</v>
      </c>
      <c r="F48" s="406">
        <v>0</v>
      </c>
      <c r="G48" s="406">
        <v>0</v>
      </c>
      <c r="H48" s="406">
        <v>3915593</v>
      </c>
      <c r="I48" s="406">
        <v>533498</v>
      </c>
      <c r="J48" s="406">
        <v>0</v>
      </c>
      <c r="K48" s="406">
        <v>0</v>
      </c>
      <c r="L48" s="406">
        <v>0</v>
      </c>
      <c r="M48" s="406">
        <v>0</v>
      </c>
      <c r="N48" s="406">
        <v>0</v>
      </c>
      <c r="O48" s="406">
        <v>0</v>
      </c>
      <c r="P48" s="406">
        <v>0</v>
      </c>
      <c r="Q48" s="406">
        <v>0</v>
      </c>
      <c r="R48" s="406">
        <v>0</v>
      </c>
      <c r="S48" s="406">
        <v>0</v>
      </c>
      <c r="T48" s="406">
        <v>3915593</v>
      </c>
      <c r="U48" s="406">
        <v>0</v>
      </c>
      <c r="V48" s="406">
        <v>0</v>
      </c>
      <c r="W48" s="406">
        <v>0</v>
      </c>
      <c r="X48" s="406">
        <v>0</v>
      </c>
      <c r="Y48" s="406">
        <v>0</v>
      </c>
      <c r="Z48" s="406">
        <v>247872</v>
      </c>
      <c r="AA48" s="406">
        <v>0</v>
      </c>
      <c r="AB48" s="406">
        <v>0</v>
      </c>
      <c r="AC48" s="406">
        <v>1165916</v>
      </c>
      <c r="AD48" s="406">
        <v>0</v>
      </c>
      <c r="AE48" s="406">
        <v>0</v>
      </c>
      <c r="AF48" s="406">
        <v>0</v>
      </c>
      <c r="AG48" s="406">
        <v>1165916</v>
      </c>
      <c r="AH48" s="480">
        <v>3915593</v>
      </c>
      <c r="AI48" s="480">
        <v>0</v>
      </c>
      <c r="AJ48" s="480">
        <v>0</v>
      </c>
    </row>
    <row r="49" spans="1:36" ht="26.25">
      <c r="A49" s="404" t="s">
        <v>413</v>
      </c>
      <c r="B49" s="405" t="s">
        <v>414</v>
      </c>
      <c r="C49" s="406">
        <f t="shared" si="1"/>
        <v>5915093</v>
      </c>
      <c r="D49" s="406">
        <v>0</v>
      </c>
      <c r="E49" s="406">
        <v>0</v>
      </c>
      <c r="F49" s="406">
        <v>0</v>
      </c>
      <c r="G49" s="406">
        <v>0</v>
      </c>
      <c r="H49" s="406">
        <v>540035</v>
      </c>
      <c r="I49" s="406">
        <v>60750</v>
      </c>
      <c r="J49" s="406">
        <v>0</v>
      </c>
      <c r="K49" s="406">
        <v>0</v>
      </c>
      <c r="L49" s="406">
        <v>0</v>
      </c>
      <c r="M49" s="406">
        <v>0</v>
      </c>
      <c r="N49" s="406">
        <v>72830</v>
      </c>
      <c r="O49" s="406">
        <v>0</v>
      </c>
      <c r="P49" s="406">
        <v>0</v>
      </c>
      <c r="Q49" s="406">
        <v>265748</v>
      </c>
      <c r="R49" s="406">
        <v>1250000</v>
      </c>
      <c r="S49" s="406">
        <v>0</v>
      </c>
      <c r="T49" s="406">
        <v>1862865</v>
      </c>
      <c r="U49" s="406">
        <v>0</v>
      </c>
      <c r="V49" s="406">
        <v>0</v>
      </c>
      <c r="W49" s="406">
        <v>0</v>
      </c>
      <c r="X49" s="406">
        <v>0</v>
      </c>
      <c r="Y49" s="406">
        <v>0</v>
      </c>
      <c r="Z49" s="406">
        <v>0</v>
      </c>
      <c r="AA49" s="406">
        <v>0</v>
      </c>
      <c r="AB49" s="406">
        <v>0</v>
      </c>
      <c r="AC49" s="406">
        <v>0</v>
      </c>
      <c r="AD49" s="406">
        <v>0</v>
      </c>
      <c r="AE49" s="406">
        <v>0</v>
      </c>
      <c r="AF49" s="406">
        <v>0</v>
      </c>
      <c r="AG49" s="406">
        <v>0</v>
      </c>
      <c r="AH49" s="480">
        <v>1862865</v>
      </c>
      <c r="AI49" s="480">
        <v>0</v>
      </c>
      <c r="AJ49" s="480">
        <v>0</v>
      </c>
    </row>
    <row r="50" spans="1:36" ht="26.25">
      <c r="A50" s="404" t="s">
        <v>415</v>
      </c>
      <c r="B50" s="405" t="s">
        <v>416</v>
      </c>
      <c r="C50" s="406">
        <f t="shared" si="1"/>
        <v>2194042</v>
      </c>
      <c r="D50" s="406">
        <v>0</v>
      </c>
      <c r="E50" s="406">
        <v>0</v>
      </c>
      <c r="F50" s="406">
        <v>0</v>
      </c>
      <c r="G50" s="406">
        <v>0</v>
      </c>
      <c r="H50" s="406">
        <v>682949</v>
      </c>
      <c r="I50" s="406">
        <v>145195</v>
      </c>
      <c r="J50" s="406">
        <v>0</v>
      </c>
      <c r="K50" s="406">
        <v>0</v>
      </c>
      <c r="L50" s="406">
        <v>0</v>
      </c>
      <c r="M50" s="406">
        <v>0</v>
      </c>
      <c r="N50" s="406">
        <v>0</v>
      </c>
      <c r="O50" s="406">
        <v>0</v>
      </c>
      <c r="P50" s="406">
        <v>0</v>
      </c>
      <c r="Q50" s="406">
        <v>0</v>
      </c>
      <c r="R50" s="406">
        <v>0</v>
      </c>
      <c r="S50" s="406">
        <v>0</v>
      </c>
      <c r="T50" s="406">
        <v>682949</v>
      </c>
      <c r="U50" s="406">
        <v>0</v>
      </c>
      <c r="V50" s="406">
        <v>0</v>
      </c>
      <c r="W50" s="406">
        <v>0</v>
      </c>
      <c r="X50" s="406">
        <v>0</v>
      </c>
      <c r="Y50" s="406">
        <v>0</v>
      </c>
      <c r="Z50" s="406">
        <v>0</v>
      </c>
      <c r="AA50" s="406">
        <v>0</v>
      </c>
      <c r="AB50" s="406">
        <v>0</v>
      </c>
      <c r="AC50" s="406">
        <v>0</v>
      </c>
      <c r="AD50" s="406">
        <v>0</v>
      </c>
      <c r="AE50" s="406">
        <v>0</v>
      </c>
      <c r="AF50" s="406">
        <v>0</v>
      </c>
      <c r="AG50" s="406">
        <v>0</v>
      </c>
      <c r="AH50" s="480">
        <v>682949</v>
      </c>
      <c r="AI50" s="480">
        <v>0</v>
      </c>
      <c r="AJ50" s="480">
        <v>0</v>
      </c>
    </row>
    <row r="51" spans="1:36" ht="14.25">
      <c r="A51" s="404" t="s">
        <v>417</v>
      </c>
      <c r="B51" s="405" t="s">
        <v>418</v>
      </c>
      <c r="C51" s="406">
        <f t="shared" si="1"/>
        <v>18694099</v>
      </c>
      <c r="D51" s="406">
        <v>0</v>
      </c>
      <c r="E51" s="406">
        <v>0</v>
      </c>
      <c r="F51" s="406">
        <v>0</v>
      </c>
      <c r="G51" s="406">
        <v>0</v>
      </c>
      <c r="H51" s="406">
        <v>1153763</v>
      </c>
      <c r="I51" s="406">
        <v>245288</v>
      </c>
      <c r="J51" s="406">
        <v>0</v>
      </c>
      <c r="K51" s="406">
        <v>0</v>
      </c>
      <c r="L51" s="406">
        <v>333904</v>
      </c>
      <c r="M51" s="406">
        <v>333904</v>
      </c>
      <c r="N51" s="406">
        <v>0</v>
      </c>
      <c r="O51" s="406">
        <v>0</v>
      </c>
      <c r="P51" s="406">
        <v>0</v>
      </c>
      <c r="Q51" s="406">
        <v>0</v>
      </c>
      <c r="R51" s="406">
        <v>0</v>
      </c>
      <c r="S51" s="406">
        <v>0</v>
      </c>
      <c r="T51" s="406">
        <v>1487667</v>
      </c>
      <c r="U51" s="406">
        <v>0</v>
      </c>
      <c r="V51" s="406">
        <v>0</v>
      </c>
      <c r="W51" s="406">
        <v>0</v>
      </c>
      <c r="X51" s="406">
        <v>0</v>
      </c>
      <c r="Y51" s="406">
        <v>0</v>
      </c>
      <c r="Z51" s="406">
        <v>1624546</v>
      </c>
      <c r="AA51" s="406">
        <v>0</v>
      </c>
      <c r="AB51" s="406">
        <v>0</v>
      </c>
      <c r="AC51" s="406">
        <v>6013680</v>
      </c>
      <c r="AD51" s="406">
        <v>0</v>
      </c>
      <c r="AE51" s="406">
        <v>0</v>
      </c>
      <c r="AF51" s="406">
        <v>0</v>
      </c>
      <c r="AG51" s="406">
        <v>6013680</v>
      </c>
      <c r="AH51" s="480">
        <v>1487667</v>
      </c>
      <c r="AI51" s="480">
        <v>0</v>
      </c>
      <c r="AJ51" s="480">
        <v>0</v>
      </c>
    </row>
    <row r="52" spans="1:36" ht="26.25">
      <c r="A52" s="404" t="s">
        <v>419</v>
      </c>
      <c r="B52" s="405" t="s">
        <v>420</v>
      </c>
      <c r="C52" s="406">
        <f t="shared" si="1"/>
        <v>459844</v>
      </c>
      <c r="D52" s="406">
        <v>0</v>
      </c>
      <c r="E52" s="406">
        <v>0</v>
      </c>
      <c r="F52" s="406">
        <v>0</v>
      </c>
      <c r="G52" s="406">
        <v>0</v>
      </c>
      <c r="H52" s="406">
        <v>0</v>
      </c>
      <c r="I52" s="406">
        <v>0</v>
      </c>
      <c r="J52" s="406">
        <v>0</v>
      </c>
      <c r="K52" s="406">
        <v>0</v>
      </c>
      <c r="L52" s="406">
        <v>0</v>
      </c>
      <c r="M52" s="406">
        <v>0</v>
      </c>
      <c r="N52" s="406">
        <v>0</v>
      </c>
      <c r="O52" s="406">
        <v>0</v>
      </c>
      <c r="P52" s="406">
        <v>0</v>
      </c>
      <c r="Q52" s="406">
        <v>0</v>
      </c>
      <c r="R52" s="406">
        <v>0</v>
      </c>
      <c r="S52" s="406">
        <v>0</v>
      </c>
      <c r="T52" s="406">
        <v>0</v>
      </c>
      <c r="U52" s="406">
        <v>0</v>
      </c>
      <c r="V52" s="406">
        <v>229922</v>
      </c>
      <c r="W52" s="406">
        <v>0</v>
      </c>
      <c r="X52" s="406">
        <v>0</v>
      </c>
      <c r="Y52" s="406">
        <v>0</v>
      </c>
      <c r="Z52" s="406">
        <v>0</v>
      </c>
      <c r="AA52" s="406">
        <v>0</v>
      </c>
      <c r="AB52" s="406">
        <v>0</v>
      </c>
      <c r="AC52" s="406">
        <v>0</v>
      </c>
      <c r="AD52" s="406">
        <v>0</v>
      </c>
      <c r="AE52" s="406">
        <v>0</v>
      </c>
      <c r="AF52" s="406">
        <v>0</v>
      </c>
      <c r="AG52" s="406">
        <v>229922</v>
      </c>
      <c r="AH52" s="480">
        <v>0</v>
      </c>
      <c r="AI52" s="480">
        <v>0</v>
      </c>
      <c r="AJ52" s="480">
        <v>0</v>
      </c>
    </row>
    <row r="53" spans="1:36" ht="14.25">
      <c r="A53" s="404">
        <v>169</v>
      </c>
      <c r="B53" s="405" t="s">
        <v>670</v>
      </c>
      <c r="C53" s="406">
        <f t="shared" si="1"/>
        <v>12359735</v>
      </c>
      <c r="D53" s="406">
        <v>0</v>
      </c>
      <c r="E53" s="406">
        <v>0</v>
      </c>
      <c r="F53" s="406"/>
      <c r="G53" s="406">
        <v>0</v>
      </c>
      <c r="H53" s="406">
        <v>1762907</v>
      </c>
      <c r="I53" s="406">
        <v>374791</v>
      </c>
      <c r="J53" s="406">
        <v>0</v>
      </c>
      <c r="K53" s="406">
        <v>0</v>
      </c>
      <c r="L53" s="406">
        <v>0</v>
      </c>
      <c r="M53" s="406">
        <v>0</v>
      </c>
      <c r="N53" s="406">
        <v>0</v>
      </c>
      <c r="O53" s="406">
        <v>0</v>
      </c>
      <c r="P53" s="406">
        <v>0</v>
      </c>
      <c r="Q53" s="406">
        <v>0</v>
      </c>
      <c r="R53" s="406">
        <v>0</v>
      </c>
      <c r="S53" s="406">
        <v>0</v>
      </c>
      <c r="T53" s="406">
        <v>1762907</v>
      </c>
      <c r="U53" s="406">
        <v>0</v>
      </c>
      <c r="V53" s="406">
        <v>0</v>
      </c>
      <c r="W53" s="406">
        <v>0</v>
      </c>
      <c r="X53" s="406">
        <v>0</v>
      </c>
      <c r="Y53" s="406">
        <v>0</v>
      </c>
      <c r="Z53" s="406">
        <v>828571</v>
      </c>
      <c r="AA53" s="406">
        <v>0</v>
      </c>
      <c r="AB53" s="406">
        <v>0</v>
      </c>
      <c r="AC53" s="406">
        <v>2933826</v>
      </c>
      <c r="AD53" s="406">
        <v>0</v>
      </c>
      <c r="AE53" s="406">
        <v>0</v>
      </c>
      <c r="AF53" s="406">
        <v>0</v>
      </c>
      <c r="AG53" s="406">
        <v>2933826</v>
      </c>
      <c r="AH53" s="480">
        <v>1762907</v>
      </c>
      <c r="AI53" s="480">
        <v>0</v>
      </c>
      <c r="AJ53" s="480">
        <v>0</v>
      </c>
    </row>
    <row r="54" spans="1:36" ht="14.25">
      <c r="A54" s="404" t="s">
        <v>421</v>
      </c>
      <c r="B54" s="405" t="s">
        <v>422</v>
      </c>
      <c r="C54" s="406">
        <f t="shared" si="1"/>
        <v>2219507</v>
      </c>
      <c r="D54" s="406">
        <v>0</v>
      </c>
      <c r="E54" s="406">
        <v>0</v>
      </c>
      <c r="F54" s="406">
        <v>0</v>
      </c>
      <c r="G54" s="406">
        <v>0</v>
      </c>
      <c r="H54" s="406">
        <v>531419</v>
      </c>
      <c r="I54" s="406">
        <v>106370</v>
      </c>
      <c r="J54" s="406">
        <v>0</v>
      </c>
      <c r="K54" s="406">
        <v>0</v>
      </c>
      <c r="L54" s="406">
        <v>129720</v>
      </c>
      <c r="M54" s="406">
        <v>129720</v>
      </c>
      <c r="N54" s="406">
        <v>0</v>
      </c>
      <c r="O54" s="406">
        <v>0</v>
      </c>
      <c r="P54" s="406">
        <v>0</v>
      </c>
      <c r="Q54" s="406">
        <v>0</v>
      </c>
      <c r="R54" s="406">
        <v>0</v>
      </c>
      <c r="S54" s="406">
        <v>0</v>
      </c>
      <c r="T54" s="406">
        <v>661139</v>
      </c>
      <c r="U54" s="406">
        <v>0</v>
      </c>
      <c r="V54" s="406">
        <v>0</v>
      </c>
      <c r="W54" s="406">
        <v>0</v>
      </c>
      <c r="X54" s="406">
        <v>0</v>
      </c>
      <c r="Y54" s="406">
        <v>0</v>
      </c>
      <c r="Z54" s="406">
        <v>0</v>
      </c>
      <c r="AA54" s="406">
        <v>0</v>
      </c>
      <c r="AB54" s="406">
        <v>0</v>
      </c>
      <c r="AC54" s="406">
        <v>0</v>
      </c>
      <c r="AD54" s="406">
        <v>0</v>
      </c>
      <c r="AE54" s="406">
        <v>0</v>
      </c>
      <c r="AF54" s="406">
        <v>0</v>
      </c>
      <c r="AG54" s="406">
        <v>0</v>
      </c>
      <c r="AH54" s="480">
        <v>661139</v>
      </c>
      <c r="AI54" s="480">
        <v>0</v>
      </c>
      <c r="AJ54" s="480">
        <v>0</v>
      </c>
    </row>
    <row r="55" spans="1:36" ht="14.25">
      <c r="A55" s="404" t="s">
        <v>423</v>
      </c>
      <c r="B55" s="405" t="s">
        <v>424</v>
      </c>
      <c r="C55" s="406">
        <f t="shared" si="1"/>
        <v>6109600</v>
      </c>
      <c r="D55" s="406">
        <v>0</v>
      </c>
      <c r="E55" s="406">
        <v>0</v>
      </c>
      <c r="F55" s="406">
        <v>0</v>
      </c>
      <c r="G55" s="406">
        <v>0</v>
      </c>
      <c r="H55" s="406">
        <v>608942</v>
      </c>
      <c r="I55" s="406">
        <v>120410</v>
      </c>
      <c r="J55" s="406">
        <v>0</v>
      </c>
      <c r="K55" s="406">
        <v>0</v>
      </c>
      <c r="L55" s="406">
        <v>0</v>
      </c>
      <c r="M55" s="406">
        <v>0</v>
      </c>
      <c r="N55" s="406">
        <v>0</v>
      </c>
      <c r="O55" s="406">
        <v>0</v>
      </c>
      <c r="P55" s="406">
        <v>0</v>
      </c>
      <c r="Q55" s="406">
        <v>0</v>
      </c>
      <c r="R55" s="406">
        <v>0</v>
      </c>
      <c r="S55" s="406">
        <v>0</v>
      </c>
      <c r="T55" s="406">
        <v>608942</v>
      </c>
      <c r="U55" s="406">
        <v>0</v>
      </c>
      <c r="V55" s="406">
        <v>2081182</v>
      </c>
      <c r="W55" s="406">
        <v>0</v>
      </c>
      <c r="X55" s="406">
        <v>0</v>
      </c>
      <c r="Y55" s="406">
        <v>0</v>
      </c>
      <c r="Z55" s="406">
        <v>0</v>
      </c>
      <c r="AA55" s="406">
        <v>0</v>
      </c>
      <c r="AB55" s="406">
        <v>0</v>
      </c>
      <c r="AC55" s="406">
        <v>0</v>
      </c>
      <c r="AD55" s="406">
        <v>0</v>
      </c>
      <c r="AE55" s="406">
        <v>0</v>
      </c>
      <c r="AF55" s="406">
        <v>0</v>
      </c>
      <c r="AG55" s="406">
        <v>2081182</v>
      </c>
      <c r="AH55" s="480">
        <v>608942</v>
      </c>
      <c r="AI55" s="480">
        <v>0</v>
      </c>
      <c r="AJ55" s="480">
        <v>0</v>
      </c>
    </row>
    <row r="56" spans="1:36" ht="26.25">
      <c r="A56" s="404" t="s">
        <v>425</v>
      </c>
      <c r="B56" s="405" t="s">
        <v>426</v>
      </c>
      <c r="C56" s="406">
        <f t="shared" si="1"/>
        <v>87693551</v>
      </c>
      <c r="D56" s="406">
        <v>2877450</v>
      </c>
      <c r="E56" s="406">
        <v>2525260</v>
      </c>
      <c r="F56" s="406">
        <v>5402710</v>
      </c>
      <c r="G56" s="406">
        <v>1033331</v>
      </c>
      <c r="H56" s="406">
        <v>13717106</v>
      </c>
      <c r="I56" s="406">
        <v>2399257</v>
      </c>
      <c r="J56" s="406">
        <v>0</v>
      </c>
      <c r="K56" s="406">
        <v>0</v>
      </c>
      <c r="L56" s="406">
        <v>0</v>
      </c>
      <c r="M56" s="406">
        <v>0</v>
      </c>
      <c r="N56" s="406">
        <v>4123885</v>
      </c>
      <c r="O56" s="406">
        <v>0</v>
      </c>
      <c r="P56" s="406">
        <v>0</v>
      </c>
      <c r="Q56" s="406">
        <v>19529</v>
      </c>
      <c r="R56" s="406">
        <v>91858</v>
      </c>
      <c r="S56" s="406">
        <v>0</v>
      </c>
      <c r="T56" s="406">
        <v>24368890</v>
      </c>
      <c r="U56" s="406">
        <v>0</v>
      </c>
      <c r="V56" s="406">
        <v>389263</v>
      </c>
      <c r="W56" s="406">
        <v>0</v>
      </c>
      <c r="X56" s="406">
        <v>0</v>
      </c>
      <c r="Y56" s="406">
        <v>0</v>
      </c>
      <c r="Z56" s="406">
        <v>562631</v>
      </c>
      <c r="AA56" s="406">
        <v>0</v>
      </c>
      <c r="AB56" s="406">
        <v>0</v>
      </c>
      <c r="AC56" s="406">
        <v>2712114</v>
      </c>
      <c r="AD56" s="406">
        <v>0</v>
      </c>
      <c r="AE56" s="406">
        <v>0</v>
      </c>
      <c r="AF56" s="406">
        <v>0</v>
      </c>
      <c r="AG56" s="406">
        <v>3101377</v>
      </c>
      <c r="AH56" s="480">
        <v>24368890</v>
      </c>
      <c r="AI56" s="480">
        <v>0</v>
      </c>
      <c r="AJ56" s="480">
        <v>0</v>
      </c>
    </row>
    <row r="57" spans="1:36" ht="14.25">
      <c r="A57" s="404">
        <v>183</v>
      </c>
      <c r="B57" s="405" t="s">
        <v>671</v>
      </c>
      <c r="C57" s="406">
        <f t="shared" si="1"/>
        <v>723784</v>
      </c>
      <c r="D57" s="406">
        <v>0</v>
      </c>
      <c r="E57" s="406">
        <v>0</v>
      </c>
      <c r="F57" s="406"/>
      <c r="G57" s="406">
        <v>0</v>
      </c>
      <c r="H57" s="406">
        <v>166102</v>
      </c>
      <c r="I57" s="406">
        <v>34978</v>
      </c>
      <c r="J57" s="406">
        <v>0</v>
      </c>
      <c r="K57" s="406">
        <v>0</v>
      </c>
      <c r="L57" s="406">
        <v>0</v>
      </c>
      <c r="M57" s="406">
        <v>0</v>
      </c>
      <c r="N57" s="406">
        <v>63500</v>
      </c>
      <c r="O57" s="406">
        <v>0</v>
      </c>
      <c r="P57" s="406">
        <v>0</v>
      </c>
      <c r="Q57" s="406">
        <v>0</v>
      </c>
      <c r="R57" s="406">
        <v>0</v>
      </c>
      <c r="S57" s="406">
        <v>0</v>
      </c>
      <c r="T57" s="406">
        <v>229602</v>
      </c>
      <c r="U57" s="406">
        <v>0</v>
      </c>
      <c r="V57" s="406">
        <v>0</v>
      </c>
      <c r="W57" s="406">
        <v>0</v>
      </c>
      <c r="X57" s="406">
        <v>0</v>
      </c>
      <c r="Y57" s="406">
        <v>0</v>
      </c>
      <c r="Z57" s="406">
        <v>0</v>
      </c>
      <c r="AA57" s="406">
        <v>0</v>
      </c>
      <c r="AB57" s="406">
        <v>0</v>
      </c>
      <c r="AC57" s="406">
        <v>0</v>
      </c>
      <c r="AD57" s="406">
        <v>0</v>
      </c>
      <c r="AE57" s="406">
        <v>0</v>
      </c>
      <c r="AF57" s="406">
        <v>0</v>
      </c>
      <c r="AG57" s="406">
        <v>0</v>
      </c>
      <c r="AH57" s="480">
        <v>229602</v>
      </c>
      <c r="AI57" s="480">
        <v>0</v>
      </c>
      <c r="AJ57" s="480">
        <v>0</v>
      </c>
    </row>
    <row r="58" spans="1:36" ht="14.25">
      <c r="A58" s="404" t="s">
        <v>427</v>
      </c>
      <c r="B58" s="405" t="s">
        <v>428</v>
      </c>
      <c r="C58" s="406">
        <f t="shared" si="1"/>
        <v>1646592</v>
      </c>
      <c r="D58" s="406">
        <v>0</v>
      </c>
      <c r="E58" s="406">
        <v>0</v>
      </c>
      <c r="F58" s="406">
        <v>0</v>
      </c>
      <c r="G58" s="406">
        <v>0</v>
      </c>
      <c r="H58" s="406">
        <v>0</v>
      </c>
      <c r="I58" s="406">
        <v>0</v>
      </c>
      <c r="J58" s="406">
        <v>0</v>
      </c>
      <c r="K58" s="406">
        <v>411648</v>
      </c>
      <c r="L58" s="406">
        <v>0</v>
      </c>
      <c r="M58" s="406">
        <v>411648</v>
      </c>
      <c r="N58" s="406">
        <v>0</v>
      </c>
      <c r="O58" s="406">
        <v>0</v>
      </c>
      <c r="P58" s="406">
        <v>0</v>
      </c>
      <c r="Q58" s="406">
        <v>0</v>
      </c>
      <c r="R58" s="406">
        <v>0</v>
      </c>
      <c r="S58" s="406">
        <v>0</v>
      </c>
      <c r="T58" s="406">
        <v>411648</v>
      </c>
      <c r="U58" s="406">
        <v>0</v>
      </c>
      <c r="V58" s="406">
        <v>0</v>
      </c>
      <c r="W58" s="406">
        <v>0</v>
      </c>
      <c r="X58" s="406">
        <v>0</v>
      </c>
      <c r="Y58" s="406">
        <v>0</v>
      </c>
      <c r="Z58" s="406">
        <v>0</v>
      </c>
      <c r="AA58" s="406">
        <v>0</v>
      </c>
      <c r="AB58" s="406">
        <v>0</v>
      </c>
      <c r="AC58" s="406">
        <v>0</v>
      </c>
      <c r="AD58" s="406">
        <v>0</v>
      </c>
      <c r="AE58" s="406">
        <v>0</v>
      </c>
      <c r="AF58" s="406">
        <v>0</v>
      </c>
      <c r="AG58" s="406">
        <v>0</v>
      </c>
      <c r="AH58" s="480">
        <v>411648</v>
      </c>
      <c r="AI58" s="480">
        <v>0</v>
      </c>
      <c r="AJ58" s="480">
        <v>0</v>
      </c>
    </row>
    <row r="59" spans="1:36" ht="14.25">
      <c r="A59" s="404" t="s">
        <v>429</v>
      </c>
      <c r="B59" s="405" t="s">
        <v>430</v>
      </c>
      <c r="C59" s="406">
        <f t="shared" si="1"/>
        <v>30480</v>
      </c>
      <c r="D59" s="406">
        <v>0</v>
      </c>
      <c r="E59" s="406">
        <v>0</v>
      </c>
      <c r="F59" s="406">
        <v>0</v>
      </c>
      <c r="G59" s="406">
        <v>0</v>
      </c>
      <c r="H59" s="406">
        <v>0</v>
      </c>
      <c r="I59" s="406">
        <v>0</v>
      </c>
      <c r="J59" s="406">
        <v>0</v>
      </c>
      <c r="K59" s="406">
        <v>0</v>
      </c>
      <c r="L59" s="406">
        <v>7620</v>
      </c>
      <c r="M59" s="406">
        <v>7620</v>
      </c>
      <c r="N59" s="406">
        <v>0</v>
      </c>
      <c r="O59" s="406">
        <v>0</v>
      </c>
      <c r="P59" s="406">
        <v>0</v>
      </c>
      <c r="Q59" s="406">
        <v>0</v>
      </c>
      <c r="R59" s="406">
        <v>0</v>
      </c>
      <c r="S59" s="406">
        <v>0</v>
      </c>
      <c r="T59" s="406">
        <v>7620</v>
      </c>
      <c r="U59" s="406">
        <v>0</v>
      </c>
      <c r="V59" s="406">
        <v>0</v>
      </c>
      <c r="W59" s="406">
        <v>0</v>
      </c>
      <c r="X59" s="406">
        <v>0</v>
      </c>
      <c r="Y59" s="406">
        <v>0</v>
      </c>
      <c r="Z59" s="406">
        <v>0</v>
      </c>
      <c r="AA59" s="406">
        <v>0</v>
      </c>
      <c r="AB59" s="406">
        <v>0</v>
      </c>
      <c r="AC59" s="406">
        <v>0</v>
      </c>
      <c r="AD59" s="406">
        <v>0</v>
      </c>
      <c r="AE59" s="406">
        <v>0</v>
      </c>
      <c r="AF59" s="406">
        <v>0</v>
      </c>
      <c r="AG59" s="406">
        <v>0</v>
      </c>
      <c r="AH59" s="480">
        <v>7620</v>
      </c>
      <c r="AI59" s="480">
        <v>0</v>
      </c>
      <c r="AJ59" s="480">
        <v>0</v>
      </c>
    </row>
    <row r="60" spans="1:36" ht="26.25">
      <c r="A60" s="404" t="s">
        <v>431</v>
      </c>
      <c r="B60" s="405" t="s">
        <v>432</v>
      </c>
      <c r="C60" s="406">
        <f t="shared" si="1"/>
        <v>834741</v>
      </c>
      <c r="D60" s="406">
        <v>0</v>
      </c>
      <c r="E60" s="406">
        <v>0</v>
      </c>
      <c r="F60" s="406">
        <v>0</v>
      </c>
      <c r="G60" s="406">
        <v>0</v>
      </c>
      <c r="H60" s="406">
        <v>236924</v>
      </c>
      <c r="I60" s="406">
        <v>8914</v>
      </c>
      <c r="J60" s="406">
        <v>0</v>
      </c>
      <c r="K60" s="406">
        <v>0</v>
      </c>
      <c r="L60" s="406">
        <v>0</v>
      </c>
      <c r="M60" s="406">
        <v>0</v>
      </c>
      <c r="N60" s="406">
        <v>0</v>
      </c>
      <c r="O60" s="406">
        <v>0</v>
      </c>
      <c r="P60" s="406">
        <v>0</v>
      </c>
      <c r="Q60" s="406">
        <v>0</v>
      </c>
      <c r="R60" s="406">
        <v>0</v>
      </c>
      <c r="S60" s="406">
        <v>0</v>
      </c>
      <c r="T60" s="406">
        <v>236924</v>
      </c>
      <c r="U60" s="406">
        <v>0</v>
      </c>
      <c r="V60" s="406">
        <v>0</v>
      </c>
      <c r="W60" s="406">
        <v>0</v>
      </c>
      <c r="X60" s="406">
        <v>0</v>
      </c>
      <c r="Y60" s="406">
        <v>0</v>
      </c>
      <c r="Z60" s="406">
        <v>11055</v>
      </c>
      <c r="AA60" s="406">
        <v>0</v>
      </c>
      <c r="AB60" s="406">
        <v>0</v>
      </c>
      <c r="AC60" s="406">
        <v>52000</v>
      </c>
      <c r="AD60" s="406">
        <v>0</v>
      </c>
      <c r="AE60" s="406">
        <v>0</v>
      </c>
      <c r="AF60" s="406">
        <v>0</v>
      </c>
      <c r="AG60" s="406">
        <v>52000</v>
      </c>
      <c r="AH60" s="480">
        <v>236924</v>
      </c>
      <c r="AI60" s="480">
        <v>0</v>
      </c>
      <c r="AJ60" s="480">
        <v>0</v>
      </c>
    </row>
    <row r="61" spans="1:36" ht="14.25">
      <c r="A61" s="404" t="s">
        <v>433</v>
      </c>
      <c r="B61" s="405" t="s">
        <v>434</v>
      </c>
      <c r="C61" s="406">
        <f t="shared" si="1"/>
        <v>59459</v>
      </c>
      <c r="D61" s="406">
        <v>0</v>
      </c>
      <c r="E61" s="406">
        <v>0</v>
      </c>
      <c r="F61" s="406">
        <v>0</v>
      </c>
      <c r="G61" s="406">
        <v>0</v>
      </c>
      <c r="H61" s="406">
        <v>19510</v>
      </c>
      <c r="I61" s="406">
        <v>929</v>
      </c>
      <c r="J61" s="406">
        <v>0</v>
      </c>
      <c r="K61" s="406">
        <v>0</v>
      </c>
      <c r="L61" s="406">
        <v>0</v>
      </c>
      <c r="M61" s="406">
        <v>0</v>
      </c>
      <c r="N61" s="406">
        <v>0</v>
      </c>
      <c r="O61" s="406">
        <v>0</v>
      </c>
      <c r="P61" s="406">
        <v>0</v>
      </c>
      <c r="Q61" s="406">
        <v>0</v>
      </c>
      <c r="R61" s="406">
        <v>0</v>
      </c>
      <c r="S61" s="406">
        <v>0</v>
      </c>
      <c r="T61" s="406">
        <v>19510</v>
      </c>
      <c r="U61" s="406">
        <v>0</v>
      </c>
      <c r="V61" s="406">
        <v>0</v>
      </c>
      <c r="W61" s="406">
        <v>0</v>
      </c>
      <c r="X61" s="406">
        <v>0</v>
      </c>
      <c r="Y61" s="406">
        <v>0</v>
      </c>
      <c r="Z61" s="406">
        <v>0</v>
      </c>
      <c r="AA61" s="406">
        <v>0</v>
      </c>
      <c r="AB61" s="406">
        <v>0</v>
      </c>
      <c r="AC61" s="406">
        <v>0</v>
      </c>
      <c r="AD61" s="406">
        <v>0</v>
      </c>
      <c r="AE61" s="406">
        <v>0</v>
      </c>
      <c r="AF61" s="406">
        <v>0</v>
      </c>
      <c r="AG61" s="406">
        <v>0</v>
      </c>
      <c r="AH61" s="480">
        <v>19510</v>
      </c>
      <c r="AI61" s="480">
        <v>0</v>
      </c>
      <c r="AJ61" s="480">
        <v>0</v>
      </c>
    </row>
    <row r="62" spans="1:36" ht="14.25">
      <c r="A62" s="404" t="s">
        <v>435</v>
      </c>
      <c r="B62" s="405" t="s">
        <v>436</v>
      </c>
      <c r="C62" s="406">
        <f t="shared" si="1"/>
        <v>30000</v>
      </c>
      <c r="D62" s="406">
        <v>0</v>
      </c>
      <c r="E62" s="406">
        <v>0</v>
      </c>
      <c r="F62" s="406">
        <v>0</v>
      </c>
      <c r="G62" s="406">
        <v>0</v>
      </c>
      <c r="H62" s="406">
        <v>10000</v>
      </c>
      <c r="I62" s="406">
        <v>0</v>
      </c>
      <c r="J62" s="406">
        <v>0</v>
      </c>
      <c r="K62" s="406">
        <v>0</v>
      </c>
      <c r="L62" s="406">
        <v>0</v>
      </c>
      <c r="M62" s="406">
        <v>0</v>
      </c>
      <c r="N62" s="406">
        <v>0</v>
      </c>
      <c r="O62" s="406">
        <v>0</v>
      </c>
      <c r="P62" s="406">
        <v>0</v>
      </c>
      <c r="Q62" s="406">
        <v>0</v>
      </c>
      <c r="R62" s="406">
        <v>0</v>
      </c>
      <c r="S62" s="406">
        <v>0</v>
      </c>
      <c r="T62" s="406">
        <v>10000</v>
      </c>
      <c r="U62" s="406">
        <v>0</v>
      </c>
      <c r="V62" s="406">
        <v>0</v>
      </c>
      <c r="W62" s="406">
        <v>0</v>
      </c>
      <c r="X62" s="406">
        <v>0</v>
      </c>
      <c r="Y62" s="406">
        <v>0</v>
      </c>
      <c r="Z62" s="406">
        <v>0</v>
      </c>
      <c r="AA62" s="406">
        <v>0</v>
      </c>
      <c r="AB62" s="406">
        <v>0</v>
      </c>
      <c r="AC62" s="406">
        <v>0</v>
      </c>
      <c r="AD62" s="406">
        <v>0</v>
      </c>
      <c r="AE62" s="406">
        <v>0</v>
      </c>
      <c r="AF62" s="406">
        <v>0</v>
      </c>
      <c r="AG62" s="406">
        <v>0</v>
      </c>
      <c r="AH62" s="480">
        <v>10000</v>
      </c>
      <c r="AI62" s="480">
        <v>0</v>
      </c>
      <c r="AJ62" s="480">
        <v>0</v>
      </c>
    </row>
    <row r="63" spans="1:36" ht="26.25">
      <c r="A63" s="404" t="s">
        <v>437</v>
      </c>
      <c r="B63" s="405" t="s">
        <v>438</v>
      </c>
      <c r="C63" s="406">
        <f t="shared" si="1"/>
        <v>60675446</v>
      </c>
      <c r="D63" s="406">
        <v>1317475</v>
      </c>
      <c r="E63" s="406">
        <v>2683082</v>
      </c>
      <c r="F63" s="406">
        <v>4000557</v>
      </c>
      <c r="G63" s="406">
        <v>493437</v>
      </c>
      <c r="H63" s="406">
        <v>13296026</v>
      </c>
      <c r="I63" s="406">
        <v>2080107</v>
      </c>
      <c r="J63" s="406">
        <v>0</v>
      </c>
      <c r="K63" s="406">
        <v>0</v>
      </c>
      <c r="L63" s="406">
        <v>0</v>
      </c>
      <c r="M63" s="406">
        <v>0</v>
      </c>
      <c r="N63" s="406">
        <v>179800</v>
      </c>
      <c r="O63" s="406">
        <v>0</v>
      </c>
      <c r="P63" s="406">
        <v>0</v>
      </c>
      <c r="Q63" s="406">
        <v>40081</v>
      </c>
      <c r="R63" s="406">
        <v>188529</v>
      </c>
      <c r="S63" s="406">
        <v>0</v>
      </c>
      <c r="T63" s="406">
        <v>18158349</v>
      </c>
      <c r="U63" s="406">
        <v>0</v>
      </c>
      <c r="V63" s="406">
        <v>0</v>
      </c>
      <c r="W63" s="406">
        <v>0</v>
      </c>
      <c r="X63" s="406">
        <v>0</v>
      </c>
      <c r="Y63" s="406">
        <v>0</v>
      </c>
      <c r="Z63" s="406">
        <v>7654</v>
      </c>
      <c r="AA63" s="406">
        <v>0</v>
      </c>
      <c r="AB63" s="406">
        <v>0</v>
      </c>
      <c r="AC63" s="406">
        <v>36000</v>
      </c>
      <c r="AD63" s="406">
        <v>0</v>
      </c>
      <c r="AE63" s="406">
        <v>0</v>
      </c>
      <c r="AF63" s="406">
        <v>0</v>
      </c>
      <c r="AG63" s="406">
        <v>36000</v>
      </c>
      <c r="AH63" s="480">
        <v>18158349</v>
      </c>
      <c r="AI63" s="480">
        <v>0</v>
      </c>
      <c r="AJ63" s="480">
        <v>0</v>
      </c>
    </row>
    <row r="64" spans="1:36" ht="26.25">
      <c r="A64" s="404" t="s">
        <v>439</v>
      </c>
      <c r="B64" s="405" t="s">
        <v>440</v>
      </c>
      <c r="C64" s="406">
        <f t="shared" si="1"/>
        <v>2888283</v>
      </c>
      <c r="D64" s="406">
        <v>0</v>
      </c>
      <c r="E64" s="406">
        <v>36486</v>
      </c>
      <c r="F64" s="406">
        <v>36486</v>
      </c>
      <c r="G64" s="406">
        <v>5198</v>
      </c>
      <c r="H64" s="406">
        <v>381839</v>
      </c>
      <c r="I64" s="406">
        <v>81228</v>
      </c>
      <c r="J64" s="406">
        <v>0</v>
      </c>
      <c r="K64" s="406">
        <v>0</v>
      </c>
      <c r="L64" s="406">
        <v>0</v>
      </c>
      <c r="M64" s="406">
        <v>0</v>
      </c>
      <c r="N64" s="406">
        <v>0</v>
      </c>
      <c r="O64" s="406">
        <v>0</v>
      </c>
      <c r="P64" s="406">
        <v>0</v>
      </c>
      <c r="Q64" s="406">
        <v>0</v>
      </c>
      <c r="R64" s="406">
        <v>0</v>
      </c>
      <c r="S64" s="406">
        <v>0</v>
      </c>
      <c r="T64" s="406">
        <v>423523</v>
      </c>
      <c r="U64" s="406">
        <v>0</v>
      </c>
      <c r="V64" s="406">
        <v>750000</v>
      </c>
      <c r="W64" s="406">
        <v>0</v>
      </c>
      <c r="X64" s="406">
        <v>0</v>
      </c>
      <c r="Y64" s="406">
        <v>0</v>
      </c>
      <c r="Z64" s="406">
        <v>0</v>
      </c>
      <c r="AA64" s="406">
        <v>0</v>
      </c>
      <c r="AB64" s="406">
        <v>0</v>
      </c>
      <c r="AC64" s="406">
        <v>0</v>
      </c>
      <c r="AD64" s="406">
        <v>0</v>
      </c>
      <c r="AE64" s="406">
        <v>0</v>
      </c>
      <c r="AF64" s="406">
        <v>0</v>
      </c>
      <c r="AG64" s="406">
        <v>750000</v>
      </c>
      <c r="AH64" s="480">
        <v>423523</v>
      </c>
      <c r="AI64" s="480">
        <v>0</v>
      </c>
      <c r="AJ64" s="480">
        <v>0</v>
      </c>
    </row>
    <row r="65" spans="1:36" ht="26.25">
      <c r="A65" s="404">
        <v>269</v>
      </c>
      <c r="B65" s="405" t="s">
        <v>675</v>
      </c>
      <c r="C65" s="406">
        <f t="shared" si="1"/>
        <v>161343078</v>
      </c>
      <c r="D65" s="406">
        <v>7402634</v>
      </c>
      <c r="E65" s="406"/>
      <c r="F65" s="406">
        <v>7402634</v>
      </c>
      <c r="G65" s="406">
        <v>1453928</v>
      </c>
      <c r="H65" s="406">
        <v>18336860</v>
      </c>
      <c r="I65" s="406">
        <v>53970</v>
      </c>
      <c r="J65" s="406">
        <v>0</v>
      </c>
      <c r="K65" s="406">
        <v>0</v>
      </c>
      <c r="L65" s="406">
        <v>0</v>
      </c>
      <c r="M65" s="406">
        <v>0</v>
      </c>
      <c r="N65" s="406">
        <v>2017835</v>
      </c>
      <c r="O65" s="406">
        <v>0</v>
      </c>
      <c r="P65" s="406">
        <v>0</v>
      </c>
      <c r="Q65" s="406">
        <v>0</v>
      </c>
      <c r="R65" s="406">
        <v>0</v>
      </c>
      <c r="S65" s="406">
        <v>0</v>
      </c>
      <c r="T65" s="406">
        <v>29211257</v>
      </c>
      <c r="U65" s="406">
        <v>0</v>
      </c>
      <c r="V65" s="406">
        <v>33126347</v>
      </c>
      <c r="W65" s="406">
        <v>0</v>
      </c>
      <c r="X65" s="406">
        <v>0</v>
      </c>
      <c r="Y65" s="406">
        <v>0</v>
      </c>
      <c r="Z65" s="406">
        <v>0</v>
      </c>
      <c r="AA65" s="406">
        <v>0</v>
      </c>
      <c r="AB65" s="406">
        <v>3</v>
      </c>
      <c r="AC65" s="406">
        <v>3</v>
      </c>
      <c r="AD65" s="406">
        <v>0</v>
      </c>
      <c r="AE65" s="406">
        <v>0</v>
      </c>
      <c r="AF65" s="406">
        <v>0</v>
      </c>
      <c r="AG65" s="406">
        <v>33126350</v>
      </c>
      <c r="AH65" s="480">
        <v>29211257</v>
      </c>
      <c r="AI65" s="480">
        <v>0</v>
      </c>
      <c r="AJ65" s="480">
        <v>0</v>
      </c>
    </row>
    <row r="66" spans="1:36" ht="26.25">
      <c r="A66" s="404" t="s">
        <v>441</v>
      </c>
      <c r="B66" s="405" t="s">
        <v>442</v>
      </c>
      <c r="C66" s="406">
        <f t="shared" si="1"/>
        <v>64315893</v>
      </c>
      <c r="D66" s="406">
        <v>0</v>
      </c>
      <c r="E66" s="406">
        <v>0</v>
      </c>
      <c r="F66" s="406">
        <v>0</v>
      </c>
      <c r="G66" s="406">
        <v>0</v>
      </c>
      <c r="H66" s="406">
        <v>10000</v>
      </c>
      <c r="I66" s="406">
        <v>0</v>
      </c>
      <c r="J66" s="406">
        <v>0</v>
      </c>
      <c r="K66" s="406">
        <v>0</v>
      </c>
      <c r="L66" s="406">
        <v>0</v>
      </c>
      <c r="M66" s="406">
        <v>0</v>
      </c>
      <c r="N66" s="406">
        <v>21428631</v>
      </c>
      <c r="O66" s="406">
        <v>0</v>
      </c>
      <c r="P66" s="406">
        <v>0</v>
      </c>
      <c r="Q66" s="406">
        <v>0</v>
      </c>
      <c r="R66" s="406">
        <v>0</v>
      </c>
      <c r="S66" s="406">
        <v>0</v>
      </c>
      <c r="T66" s="406">
        <v>21438631</v>
      </c>
      <c r="U66" s="406">
        <v>0</v>
      </c>
      <c r="V66" s="406">
        <v>0</v>
      </c>
      <c r="W66" s="406">
        <v>0</v>
      </c>
      <c r="X66" s="406">
        <v>0</v>
      </c>
      <c r="Y66" s="406">
        <v>0</v>
      </c>
      <c r="Z66" s="406">
        <v>0</v>
      </c>
      <c r="AA66" s="406">
        <v>0</v>
      </c>
      <c r="AB66" s="406">
        <v>0</v>
      </c>
      <c r="AC66" s="406">
        <v>0</v>
      </c>
      <c r="AD66" s="406">
        <v>0</v>
      </c>
      <c r="AE66" s="406">
        <v>0</v>
      </c>
      <c r="AF66" s="406">
        <v>0</v>
      </c>
      <c r="AG66" s="406">
        <v>0</v>
      </c>
      <c r="AH66" s="480">
        <v>21438631</v>
      </c>
      <c r="AI66" s="480">
        <v>0</v>
      </c>
      <c r="AJ66" s="480">
        <v>0</v>
      </c>
    </row>
    <row r="67" spans="1:36" ht="14.25">
      <c r="A67" s="404" t="s">
        <v>443</v>
      </c>
      <c r="B67" s="405" t="s">
        <v>444</v>
      </c>
      <c r="C67" s="406">
        <f t="shared" si="1"/>
        <v>78923631</v>
      </c>
      <c r="D67" s="406">
        <v>0</v>
      </c>
      <c r="E67" s="406">
        <v>0</v>
      </c>
      <c r="F67" s="406">
        <v>0</v>
      </c>
      <c r="G67" s="406">
        <v>0</v>
      </c>
      <c r="H67" s="406">
        <v>0</v>
      </c>
      <c r="I67" s="406">
        <v>0</v>
      </c>
      <c r="J67" s="406">
        <v>0</v>
      </c>
      <c r="K67" s="406">
        <v>0</v>
      </c>
      <c r="L67" s="406">
        <v>7151868</v>
      </c>
      <c r="M67" s="406">
        <v>7565868</v>
      </c>
      <c r="N67" s="406">
        <v>15558055</v>
      </c>
      <c r="O67" s="406">
        <v>0</v>
      </c>
      <c r="P67" s="406">
        <v>0</v>
      </c>
      <c r="Q67" s="406">
        <v>0</v>
      </c>
      <c r="R67" s="406">
        <v>0</v>
      </c>
      <c r="S67" s="406">
        <v>0</v>
      </c>
      <c r="T67" s="406">
        <v>23123923</v>
      </c>
      <c r="U67" s="406">
        <v>0</v>
      </c>
      <c r="V67" s="406">
        <v>0</v>
      </c>
      <c r="W67" s="406">
        <v>0</v>
      </c>
      <c r="X67" s="406">
        <v>0</v>
      </c>
      <c r="Y67" s="406">
        <v>0</v>
      </c>
      <c r="Z67" s="406">
        <v>0</v>
      </c>
      <c r="AA67" s="406">
        <v>0</v>
      </c>
      <c r="AB67" s="406">
        <v>0</v>
      </c>
      <c r="AC67" s="406">
        <v>0</v>
      </c>
      <c r="AD67" s="406">
        <v>0</v>
      </c>
      <c r="AE67" s="406">
        <v>0</v>
      </c>
      <c r="AF67" s="406">
        <v>1199997</v>
      </c>
      <c r="AG67" s="406">
        <v>1199997</v>
      </c>
      <c r="AH67" s="480">
        <v>23123923</v>
      </c>
      <c r="AI67" s="480">
        <v>0</v>
      </c>
      <c r="AJ67" s="480">
        <v>0</v>
      </c>
    </row>
    <row r="68" spans="1:36" ht="14.25">
      <c r="A68" s="404">
        <v>286</v>
      </c>
      <c r="B68" s="405" t="s">
        <v>673</v>
      </c>
      <c r="C68" s="406">
        <f t="shared" si="1"/>
        <v>4600000</v>
      </c>
      <c r="D68" s="406">
        <v>0</v>
      </c>
      <c r="E68" s="406">
        <v>0</v>
      </c>
      <c r="F68" s="406">
        <v>0</v>
      </c>
      <c r="G68" s="406">
        <v>0</v>
      </c>
      <c r="H68" s="406">
        <v>0</v>
      </c>
      <c r="I68" s="406">
        <v>0</v>
      </c>
      <c r="J68" s="406">
        <v>0</v>
      </c>
      <c r="K68" s="406">
        <v>0</v>
      </c>
      <c r="L68" s="406">
        <v>0</v>
      </c>
      <c r="M68" s="406">
        <v>0</v>
      </c>
      <c r="N68" s="406">
        <v>0</v>
      </c>
      <c r="O68" s="406">
        <v>0</v>
      </c>
      <c r="P68" s="406">
        <v>0</v>
      </c>
      <c r="Q68" s="406">
        <v>0</v>
      </c>
      <c r="R68" s="406">
        <v>0</v>
      </c>
      <c r="S68" s="406">
        <v>0</v>
      </c>
      <c r="T68" s="406">
        <v>0</v>
      </c>
      <c r="U68" s="406">
        <v>0</v>
      </c>
      <c r="V68" s="406">
        <v>2300000</v>
      </c>
      <c r="W68" s="406">
        <v>0</v>
      </c>
      <c r="X68" s="406">
        <v>0</v>
      </c>
      <c r="Y68" s="406">
        <v>0</v>
      </c>
      <c r="Z68" s="406">
        <v>0</v>
      </c>
      <c r="AA68" s="406">
        <v>0</v>
      </c>
      <c r="AB68" s="406">
        <v>0</v>
      </c>
      <c r="AC68" s="406">
        <v>0</v>
      </c>
      <c r="AD68" s="406">
        <v>0</v>
      </c>
      <c r="AE68" s="406">
        <v>0</v>
      </c>
      <c r="AF68" s="406">
        <v>0</v>
      </c>
      <c r="AG68" s="406">
        <v>2300000</v>
      </c>
      <c r="AH68" s="480">
        <v>0</v>
      </c>
      <c r="AI68" s="480">
        <v>0</v>
      </c>
      <c r="AJ68" s="480">
        <v>0</v>
      </c>
    </row>
    <row r="69" spans="1:36" ht="26.25">
      <c r="A69" s="404">
        <v>287</v>
      </c>
      <c r="B69" s="405" t="s">
        <v>674</v>
      </c>
      <c r="C69" s="406">
        <f t="shared" si="1"/>
        <v>42000</v>
      </c>
      <c r="D69" s="406">
        <v>0</v>
      </c>
      <c r="E69" s="406">
        <v>0</v>
      </c>
      <c r="F69" s="406">
        <v>0</v>
      </c>
      <c r="G69" s="406">
        <v>0</v>
      </c>
      <c r="H69" s="406">
        <v>14000</v>
      </c>
      <c r="I69" s="406">
        <v>0</v>
      </c>
      <c r="J69" s="406">
        <v>0</v>
      </c>
      <c r="K69" s="406">
        <v>0</v>
      </c>
      <c r="L69" s="406">
        <v>0</v>
      </c>
      <c r="M69" s="406">
        <v>0</v>
      </c>
      <c r="N69" s="406">
        <v>0</v>
      </c>
      <c r="O69" s="406">
        <v>0</v>
      </c>
      <c r="P69" s="406">
        <v>0</v>
      </c>
      <c r="Q69" s="406">
        <v>0</v>
      </c>
      <c r="R69" s="406">
        <v>0</v>
      </c>
      <c r="S69" s="406">
        <v>0</v>
      </c>
      <c r="T69" s="406">
        <v>14000</v>
      </c>
      <c r="U69" s="406">
        <v>0</v>
      </c>
      <c r="V69" s="406">
        <v>0</v>
      </c>
      <c r="W69" s="406">
        <v>0</v>
      </c>
      <c r="X69" s="406">
        <v>0</v>
      </c>
      <c r="Y69" s="406">
        <v>0</v>
      </c>
      <c r="Z69" s="406">
        <v>0</v>
      </c>
      <c r="AA69" s="406">
        <v>0</v>
      </c>
      <c r="AB69" s="406">
        <v>0</v>
      </c>
      <c r="AC69" s="406">
        <v>0</v>
      </c>
      <c r="AD69" s="406">
        <v>0</v>
      </c>
      <c r="AE69" s="406">
        <v>0</v>
      </c>
      <c r="AF69" s="406">
        <v>0</v>
      </c>
      <c r="AG69" s="406">
        <v>0</v>
      </c>
      <c r="AH69" s="480">
        <v>14000</v>
      </c>
      <c r="AI69" s="480">
        <v>0</v>
      </c>
      <c r="AJ69" s="480">
        <v>0</v>
      </c>
    </row>
    <row r="70" spans="1:36" ht="14.25">
      <c r="A70" s="404">
        <v>417</v>
      </c>
      <c r="B70" s="405" t="s">
        <v>445</v>
      </c>
      <c r="C70" s="406">
        <f t="shared" si="1"/>
        <v>15989184</v>
      </c>
      <c r="D70" s="406">
        <v>2837353</v>
      </c>
      <c r="E70" s="406">
        <v>0</v>
      </c>
      <c r="F70" s="406">
        <v>2837353</v>
      </c>
      <c r="G70" s="406">
        <v>576682</v>
      </c>
      <c r="H70" s="406">
        <v>915405</v>
      </c>
      <c r="I70" s="406">
        <v>163511</v>
      </c>
      <c r="J70" s="406">
        <v>0</v>
      </c>
      <c r="K70" s="406">
        <v>0</v>
      </c>
      <c r="L70" s="406">
        <v>0</v>
      </c>
      <c r="M70" s="406">
        <v>0</v>
      </c>
      <c r="N70" s="406">
        <v>0</v>
      </c>
      <c r="O70" s="406">
        <v>0</v>
      </c>
      <c r="P70" s="406">
        <v>0</v>
      </c>
      <c r="Q70" s="406">
        <v>0</v>
      </c>
      <c r="R70" s="406">
        <v>0</v>
      </c>
      <c r="S70" s="406">
        <v>0</v>
      </c>
      <c r="T70" s="406">
        <v>4329440</v>
      </c>
      <c r="U70" s="406">
        <v>0</v>
      </c>
      <c r="V70" s="406">
        <v>0</v>
      </c>
      <c r="W70" s="406">
        <v>0</v>
      </c>
      <c r="X70" s="406">
        <v>0</v>
      </c>
      <c r="Y70" s="406">
        <v>0</v>
      </c>
      <c r="Z70" s="406">
        <v>0</v>
      </c>
      <c r="AA70" s="406">
        <v>0</v>
      </c>
      <c r="AB70" s="406">
        <v>0</v>
      </c>
      <c r="AC70" s="406">
        <v>0</v>
      </c>
      <c r="AD70" s="406">
        <v>0</v>
      </c>
      <c r="AE70" s="406">
        <v>0</v>
      </c>
      <c r="AF70" s="406">
        <v>0</v>
      </c>
      <c r="AG70" s="406">
        <v>0</v>
      </c>
      <c r="AH70" s="480">
        <v>4329440</v>
      </c>
      <c r="AI70" s="480">
        <v>0</v>
      </c>
      <c r="AJ70" s="480">
        <v>0</v>
      </c>
    </row>
    <row r="71" spans="1:36" ht="26.25">
      <c r="A71" s="404">
        <v>418</v>
      </c>
      <c r="B71" s="405" t="s">
        <v>446</v>
      </c>
      <c r="C71" s="406">
        <f t="shared" si="1"/>
        <v>7818400</v>
      </c>
      <c r="D71" s="406">
        <v>0</v>
      </c>
      <c r="E71" s="406">
        <v>0</v>
      </c>
      <c r="F71" s="406">
        <v>0</v>
      </c>
      <c r="G71" s="406">
        <v>0</v>
      </c>
      <c r="H71" s="406">
        <v>0</v>
      </c>
      <c r="I71" s="406">
        <v>0</v>
      </c>
      <c r="J71" s="406">
        <v>1579600</v>
      </c>
      <c r="K71" s="406">
        <v>375000</v>
      </c>
      <c r="L71" s="406">
        <v>0</v>
      </c>
      <c r="M71" s="406">
        <v>375000</v>
      </c>
      <c r="N71" s="406">
        <v>0</v>
      </c>
      <c r="O71" s="406">
        <v>0</v>
      </c>
      <c r="P71" s="406">
        <v>0</v>
      </c>
      <c r="Q71" s="406">
        <v>0</v>
      </c>
      <c r="R71" s="406">
        <v>0</v>
      </c>
      <c r="S71" s="406">
        <v>0</v>
      </c>
      <c r="T71" s="406">
        <v>1954600</v>
      </c>
      <c r="U71" s="406">
        <v>0</v>
      </c>
      <c r="V71" s="406">
        <v>0</v>
      </c>
      <c r="W71" s="406">
        <v>0</v>
      </c>
      <c r="X71" s="406">
        <v>0</v>
      </c>
      <c r="Y71" s="406">
        <v>0</v>
      </c>
      <c r="Z71" s="406">
        <v>0</v>
      </c>
      <c r="AA71" s="406">
        <v>0</v>
      </c>
      <c r="AB71" s="406">
        <v>0</v>
      </c>
      <c r="AC71" s="406">
        <v>0</v>
      </c>
      <c r="AD71" s="406">
        <v>0</v>
      </c>
      <c r="AE71" s="406">
        <v>0</v>
      </c>
      <c r="AF71" s="406">
        <v>0</v>
      </c>
      <c r="AG71" s="406">
        <v>0</v>
      </c>
      <c r="AH71" s="480">
        <v>1954600</v>
      </c>
      <c r="AI71" s="480">
        <v>0</v>
      </c>
      <c r="AJ71" s="480">
        <v>1579600</v>
      </c>
    </row>
    <row r="72" spans="1:36" ht="26.25">
      <c r="A72" s="404">
        <v>428</v>
      </c>
      <c r="B72" s="405" t="s">
        <v>447</v>
      </c>
      <c r="C72" s="406">
        <f t="shared" si="1"/>
        <v>116197126</v>
      </c>
      <c r="D72" s="406">
        <v>0</v>
      </c>
      <c r="E72" s="406">
        <v>0</v>
      </c>
      <c r="F72" s="406">
        <v>0</v>
      </c>
      <c r="G72" s="406">
        <v>0</v>
      </c>
      <c r="H72" s="406">
        <v>0</v>
      </c>
      <c r="I72" s="406">
        <v>0</v>
      </c>
      <c r="J72" s="406">
        <v>0</v>
      </c>
      <c r="K72" s="406">
        <v>0</v>
      </c>
      <c r="L72" s="406">
        <v>0</v>
      </c>
      <c r="M72" s="406">
        <v>0</v>
      </c>
      <c r="N72" s="406">
        <v>0</v>
      </c>
      <c r="O72" s="406">
        <v>0</v>
      </c>
      <c r="P72" s="406">
        <v>0</v>
      </c>
      <c r="Q72" s="406">
        <v>0</v>
      </c>
      <c r="R72" s="406">
        <v>0</v>
      </c>
      <c r="S72" s="406">
        <v>0</v>
      </c>
      <c r="T72" s="406">
        <v>0</v>
      </c>
      <c r="U72" s="406">
        <v>0</v>
      </c>
      <c r="V72" s="406">
        <v>0</v>
      </c>
      <c r="W72" s="406">
        <v>0</v>
      </c>
      <c r="X72" s="406">
        <v>58098554</v>
      </c>
      <c r="Y72" s="406">
        <v>0</v>
      </c>
      <c r="Z72" s="406">
        <v>0</v>
      </c>
      <c r="AA72" s="406">
        <v>0</v>
      </c>
      <c r="AB72" s="406">
        <v>6</v>
      </c>
      <c r="AC72" s="406">
        <v>6</v>
      </c>
      <c r="AD72" s="406">
        <v>0</v>
      </c>
      <c r="AE72" s="406">
        <v>0</v>
      </c>
      <c r="AF72" s="406">
        <v>0</v>
      </c>
      <c r="AG72" s="406">
        <v>58098560</v>
      </c>
      <c r="AH72" s="480">
        <v>0</v>
      </c>
      <c r="AI72" s="480">
        <v>0</v>
      </c>
      <c r="AJ72" s="480">
        <v>0</v>
      </c>
    </row>
    <row r="73" spans="1:36" ht="26.25">
      <c r="A73" s="407">
        <v>434</v>
      </c>
      <c r="B73" s="408" t="s">
        <v>448</v>
      </c>
      <c r="C73" s="409">
        <f aca="true" t="shared" si="2" ref="C73:AC73">SUM(C38:C72)-C44</f>
        <v>1504090725</v>
      </c>
      <c r="D73" s="409">
        <f t="shared" si="2"/>
        <v>81398168</v>
      </c>
      <c r="E73" s="409">
        <f t="shared" si="2"/>
        <v>17838243</v>
      </c>
      <c r="F73" s="409">
        <f t="shared" si="2"/>
        <v>99236411</v>
      </c>
      <c r="G73" s="409">
        <f t="shared" si="2"/>
        <v>19140060</v>
      </c>
      <c r="H73" s="409">
        <f t="shared" si="2"/>
        <v>78120137</v>
      </c>
      <c r="I73" s="409">
        <f t="shared" si="2"/>
        <v>8724587</v>
      </c>
      <c r="J73" s="409">
        <f t="shared" si="2"/>
        <v>1579600</v>
      </c>
      <c r="K73" s="409">
        <f t="shared" si="2"/>
        <v>810408</v>
      </c>
      <c r="L73" s="409">
        <f t="shared" si="2"/>
        <v>7623112</v>
      </c>
      <c r="M73" s="409">
        <f t="shared" si="2"/>
        <v>8924266</v>
      </c>
      <c r="N73" s="409">
        <f t="shared" si="2"/>
        <v>47879209</v>
      </c>
      <c r="O73" s="409">
        <f t="shared" si="2"/>
        <v>0</v>
      </c>
      <c r="P73" s="409">
        <f t="shared" si="2"/>
        <v>0</v>
      </c>
      <c r="Q73" s="409">
        <f t="shared" si="2"/>
        <v>336899</v>
      </c>
      <c r="R73" s="409">
        <f t="shared" si="2"/>
        <v>1584671</v>
      </c>
      <c r="S73" s="409">
        <f t="shared" si="2"/>
        <v>0</v>
      </c>
      <c r="T73" s="409">
        <f t="shared" si="2"/>
        <v>256387608</v>
      </c>
      <c r="U73" s="409">
        <f t="shared" si="2"/>
        <v>102129146</v>
      </c>
      <c r="V73" s="409">
        <f t="shared" si="2"/>
        <v>157135926</v>
      </c>
      <c r="W73" s="409">
        <f t="shared" si="2"/>
        <v>7495499</v>
      </c>
      <c r="X73" s="409">
        <f t="shared" si="2"/>
        <v>58100354</v>
      </c>
      <c r="Y73" s="409">
        <f t="shared" si="2"/>
        <v>0</v>
      </c>
      <c r="Z73" s="409">
        <f t="shared" si="2"/>
        <v>6143137</v>
      </c>
      <c r="AA73" s="409">
        <f t="shared" si="2"/>
        <v>2276000</v>
      </c>
      <c r="AB73" s="409">
        <f t="shared" si="2"/>
        <v>445</v>
      </c>
      <c r="AC73" s="409">
        <f t="shared" si="2"/>
        <v>28987183</v>
      </c>
      <c r="AD73" s="409">
        <f aca="true" t="shared" si="3" ref="AD73:AJ73">SUM(AD38:AD72)-AD44</f>
        <v>0</v>
      </c>
      <c r="AE73" s="409">
        <f t="shared" si="3"/>
        <v>0</v>
      </c>
      <c r="AF73" s="409">
        <f t="shared" si="3"/>
        <v>1199997</v>
      </c>
      <c r="AG73" s="409">
        <f t="shared" si="3"/>
        <v>252918959</v>
      </c>
      <c r="AH73" s="409">
        <f t="shared" si="3"/>
        <v>256464354</v>
      </c>
      <c r="AI73" s="409">
        <f t="shared" si="3"/>
        <v>76746</v>
      </c>
      <c r="AJ73" s="409">
        <f t="shared" si="3"/>
        <v>1579600</v>
      </c>
    </row>
    <row r="74" spans="1:36" ht="14.25">
      <c r="A74" s="407">
        <v>435</v>
      </c>
      <c r="B74" s="408" t="s">
        <v>71</v>
      </c>
      <c r="C74" s="409">
        <f>SUM(C38:C72)</f>
        <v>1504200781</v>
      </c>
      <c r="D74" s="409">
        <f aca="true" t="shared" si="4" ref="D74:X74">SUM(D38:D72)</f>
        <v>81398168</v>
      </c>
      <c r="E74" s="409">
        <f t="shared" si="4"/>
        <v>17838243</v>
      </c>
      <c r="F74" s="409">
        <f t="shared" si="4"/>
        <v>99236411</v>
      </c>
      <c r="G74" s="409">
        <f t="shared" si="4"/>
        <v>19140060</v>
      </c>
      <c r="H74" s="409">
        <f t="shared" si="4"/>
        <v>78120137</v>
      </c>
      <c r="I74" s="409">
        <f t="shared" si="4"/>
        <v>8724587</v>
      </c>
      <c r="J74" s="409">
        <f t="shared" si="4"/>
        <v>1579600</v>
      </c>
      <c r="K74" s="409">
        <f t="shared" si="4"/>
        <v>837922</v>
      </c>
      <c r="L74" s="409">
        <f t="shared" si="4"/>
        <v>7623112</v>
      </c>
      <c r="M74" s="409">
        <f t="shared" si="4"/>
        <v>8951780</v>
      </c>
      <c r="N74" s="409">
        <f t="shared" si="4"/>
        <v>47879209</v>
      </c>
      <c r="O74" s="409">
        <f t="shared" si="4"/>
        <v>0</v>
      </c>
      <c r="P74" s="409">
        <f t="shared" si="4"/>
        <v>0</v>
      </c>
      <c r="Q74" s="409">
        <f t="shared" si="4"/>
        <v>336899</v>
      </c>
      <c r="R74" s="409">
        <f t="shared" si="4"/>
        <v>1584671</v>
      </c>
      <c r="S74" s="409">
        <f t="shared" si="4"/>
        <v>0</v>
      </c>
      <c r="T74" s="409">
        <f t="shared" si="4"/>
        <v>256415122</v>
      </c>
      <c r="U74" s="409">
        <f t="shared" si="4"/>
        <v>102129146</v>
      </c>
      <c r="V74" s="409">
        <f t="shared" si="4"/>
        <v>157135926</v>
      </c>
      <c r="W74" s="409">
        <f t="shared" si="4"/>
        <v>7495499</v>
      </c>
      <c r="X74" s="409">
        <f t="shared" si="4"/>
        <v>58100354</v>
      </c>
      <c r="Y74" s="409">
        <f aca="true" t="shared" si="5" ref="Y74:AJ74">SUM(Y38:Y72)</f>
        <v>0</v>
      </c>
      <c r="Z74" s="409">
        <f t="shared" si="5"/>
        <v>6143137</v>
      </c>
      <c r="AA74" s="409">
        <f t="shared" si="5"/>
        <v>2276000</v>
      </c>
      <c r="AB74" s="409">
        <f t="shared" si="5"/>
        <v>445</v>
      </c>
      <c r="AC74" s="409">
        <f t="shared" si="5"/>
        <v>28987183</v>
      </c>
      <c r="AD74" s="409">
        <f t="shared" si="5"/>
        <v>0</v>
      </c>
      <c r="AE74" s="409">
        <f t="shared" si="5"/>
        <v>0</v>
      </c>
      <c r="AF74" s="409">
        <f t="shared" si="5"/>
        <v>1199997</v>
      </c>
      <c r="AG74" s="409">
        <f t="shared" si="5"/>
        <v>252918959</v>
      </c>
      <c r="AH74" s="409">
        <f t="shared" si="5"/>
        <v>256491868</v>
      </c>
      <c r="AI74" s="409">
        <f t="shared" si="5"/>
        <v>76746</v>
      </c>
      <c r="AJ74" s="409">
        <f t="shared" si="5"/>
        <v>1579600</v>
      </c>
    </row>
    <row r="75" spans="1:29" ht="14.25">
      <c r="A75" s="399"/>
      <c r="B75" s="399"/>
      <c r="C75" s="399"/>
      <c r="D75" s="399"/>
      <c r="E75" s="399"/>
      <c r="F75" s="399"/>
      <c r="G75" s="399"/>
      <c r="H75" s="399"/>
      <c r="I75" s="399"/>
      <c r="J75" s="399"/>
      <c r="K75" s="399"/>
      <c r="L75" s="399"/>
      <c r="M75" s="399"/>
      <c r="N75" s="399"/>
      <c r="O75" s="399"/>
      <c r="P75" s="399"/>
      <c r="Q75" s="399"/>
      <c r="R75" s="399"/>
      <c r="S75" s="399"/>
      <c r="T75" s="399"/>
      <c r="U75" s="399"/>
      <c r="V75" s="399"/>
      <c r="W75" s="399"/>
      <c r="X75" s="399"/>
      <c r="Y75" s="399"/>
      <c r="Z75" s="399"/>
      <c r="AA75" s="399"/>
      <c r="AB75" s="399"/>
      <c r="AC75" s="399"/>
    </row>
    <row r="76" spans="1:29" ht="15" customHeight="1">
      <c r="A76" s="678" t="s">
        <v>449</v>
      </c>
      <c r="B76" s="679"/>
      <c r="C76" s="679"/>
      <c r="D76" s="679"/>
      <c r="E76" s="679"/>
      <c r="F76" s="679"/>
      <c r="G76" s="680"/>
      <c r="H76" s="482"/>
      <c r="I76" s="399"/>
      <c r="J76" s="399"/>
      <c r="K76" s="399"/>
      <c r="L76" s="399"/>
      <c r="M76" s="399"/>
      <c r="N76" s="399"/>
      <c r="O76" s="399"/>
      <c r="P76" s="399"/>
      <c r="Q76" s="399"/>
      <c r="R76" s="399"/>
      <c r="S76" s="399"/>
      <c r="T76" s="399"/>
      <c r="U76" s="399"/>
      <c r="V76" s="399"/>
      <c r="W76" s="399"/>
      <c r="X76" s="399"/>
      <c r="Y76" s="399"/>
      <c r="Z76" s="399"/>
      <c r="AA76" s="399"/>
      <c r="AB76" s="399"/>
      <c r="AC76" s="399"/>
    </row>
    <row r="77" spans="1:29" ht="40.5">
      <c r="A77" s="400" t="s">
        <v>386</v>
      </c>
      <c r="B77" s="400" t="s">
        <v>8</v>
      </c>
      <c r="C77" s="400" t="s">
        <v>450</v>
      </c>
      <c r="D77" s="400" t="s">
        <v>451</v>
      </c>
      <c r="E77" s="400" t="s">
        <v>452</v>
      </c>
      <c r="F77" s="400" t="s">
        <v>453</v>
      </c>
      <c r="G77" s="400" t="s">
        <v>454</v>
      </c>
      <c r="H77" s="483"/>
      <c r="I77" s="402"/>
      <c r="J77" s="402"/>
      <c r="K77" s="402"/>
      <c r="L77" s="402"/>
      <c r="M77" s="402"/>
      <c r="N77" s="402"/>
      <c r="O77" s="402"/>
      <c r="P77" s="402"/>
      <c r="Q77" s="402"/>
      <c r="R77" s="402"/>
      <c r="S77" s="402"/>
      <c r="T77" s="402"/>
      <c r="U77" s="402"/>
      <c r="V77" s="402"/>
      <c r="W77" s="402"/>
      <c r="X77" s="402"/>
      <c r="Y77" s="402"/>
      <c r="Z77" s="402"/>
      <c r="AA77" s="402"/>
      <c r="AB77" s="402"/>
      <c r="AC77" s="402"/>
    </row>
    <row r="78" spans="1:29" ht="15">
      <c r="A78" s="403">
        <v>1</v>
      </c>
      <c r="B78" s="403">
        <v>2</v>
      </c>
      <c r="C78" s="403">
        <v>3</v>
      </c>
      <c r="D78" s="403">
        <v>4</v>
      </c>
      <c r="E78" s="403">
        <v>5</v>
      </c>
      <c r="F78" s="403">
        <v>7</v>
      </c>
      <c r="G78" s="403">
        <v>10</v>
      </c>
      <c r="H78" s="484"/>
      <c r="I78" s="399"/>
      <c r="J78" s="399"/>
      <c r="K78" s="399"/>
      <c r="L78" s="399"/>
      <c r="M78" s="399"/>
      <c r="N78" s="399"/>
      <c r="O78" s="399"/>
      <c r="P78" s="399"/>
      <c r="Q78" s="399"/>
      <c r="R78" s="399"/>
      <c r="S78" s="399"/>
      <c r="T78" s="399"/>
      <c r="U78" s="399"/>
      <c r="V78" s="399"/>
      <c r="W78" s="399"/>
      <c r="X78" s="399"/>
      <c r="Y78" s="399"/>
      <c r="Z78" s="399"/>
      <c r="AA78" s="399"/>
      <c r="AB78" s="399"/>
      <c r="AC78" s="399"/>
    </row>
    <row r="79" spans="1:29" ht="26.25">
      <c r="A79" s="404" t="s">
        <v>363</v>
      </c>
      <c r="B79" s="405" t="s">
        <v>455</v>
      </c>
      <c r="C79" s="406">
        <v>0</v>
      </c>
      <c r="D79" s="406">
        <v>100737599</v>
      </c>
      <c r="E79" s="406">
        <v>6923760</v>
      </c>
      <c r="F79" s="406">
        <v>29510</v>
      </c>
      <c r="G79" s="406">
        <v>169998869</v>
      </c>
      <c r="H79" s="485"/>
      <c r="I79" s="399"/>
      <c r="J79" s="399"/>
      <c r="K79" s="399"/>
      <c r="L79" s="399"/>
      <c r="M79" s="399"/>
      <c r="N79" s="399"/>
      <c r="O79" s="399"/>
      <c r="P79" s="399"/>
      <c r="Q79" s="399"/>
      <c r="R79" s="399"/>
      <c r="S79" s="399"/>
      <c r="T79" s="399"/>
      <c r="U79" s="399"/>
      <c r="V79" s="399"/>
      <c r="W79" s="399"/>
      <c r="X79" s="399"/>
      <c r="Y79" s="399"/>
      <c r="Z79" s="399"/>
      <c r="AA79" s="399"/>
      <c r="AB79" s="399"/>
      <c r="AC79" s="399"/>
    </row>
    <row r="80" spans="1:29" ht="39">
      <c r="A80" s="479" t="s">
        <v>369</v>
      </c>
      <c r="B80" s="408" t="s">
        <v>456</v>
      </c>
      <c r="C80" s="409">
        <f>C79</f>
        <v>0</v>
      </c>
      <c r="D80" s="409">
        <f>D79</f>
        <v>100737599</v>
      </c>
      <c r="E80" s="409">
        <v>0</v>
      </c>
      <c r="F80" s="409">
        <v>0</v>
      </c>
      <c r="G80" s="409">
        <v>100737599</v>
      </c>
      <c r="H80" s="486"/>
      <c r="I80" s="399"/>
      <c r="J80" s="399"/>
      <c r="K80" s="399"/>
      <c r="L80" s="399"/>
      <c r="M80" s="399"/>
      <c r="N80" s="399"/>
      <c r="O80" s="399"/>
      <c r="P80" s="399"/>
      <c r="Q80" s="399"/>
      <c r="R80" s="399"/>
      <c r="S80" s="399"/>
      <c r="T80" s="399"/>
      <c r="U80" s="399"/>
      <c r="V80" s="399"/>
      <c r="W80" s="399"/>
      <c r="X80" s="399"/>
      <c r="Y80" s="399"/>
      <c r="Z80" s="399"/>
      <c r="AA80" s="399"/>
      <c r="AB80" s="399"/>
      <c r="AC80" s="399"/>
    </row>
    <row r="81" spans="1:29" ht="39">
      <c r="A81" s="470" t="s">
        <v>461</v>
      </c>
      <c r="B81" s="405" t="s">
        <v>676</v>
      </c>
      <c r="C81" s="406">
        <v>1800000</v>
      </c>
      <c r="D81" s="406">
        <v>0</v>
      </c>
      <c r="E81" s="406">
        <v>1770490</v>
      </c>
      <c r="F81" s="406">
        <v>29510</v>
      </c>
      <c r="G81" s="406">
        <v>1800000</v>
      </c>
      <c r="H81" s="485"/>
      <c r="I81" s="399"/>
      <c r="J81" s="399"/>
      <c r="K81" s="399"/>
      <c r="L81" s="399"/>
      <c r="M81" s="399"/>
      <c r="N81" s="399"/>
      <c r="O81" s="399"/>
      <c r="P81" s="399"/>
      <c r="Q81" s="399"/>
      <c r="R81" s="399"/>
      <c r="S81" s="399"/>
      <c r="T81" s="399"/>
      <c r="U81" s="399"/>
      <c r="V81" s="399"/>
      <c r="W81" s="399"/>
      <c r="X81" s="399"/>
      <c r="Y81" s="399"/>
      <c r="Z81" s="399"/>
      <c r="AA81" s="399"/>
      <c r="AB81" s="399"/>
      <c r="AC81" s="399"/>
    </row>
    <row r="82" spans="1:29" ht="39">
      <c r="A82" s="407" t="s">
        <v>458</v>
      </c>
      <c r="B82" s="408" t="s">
        <v>459</v>
      </c>
      <c r="C82" s="409">
        <v>0</v>
      </c>
      <c r="D82" s="409">
        <v>0</v>
      </c>
      <c r="E82" s="409">
        <v>67461270</v>
      </c>
      <c r="F82" s="409">
        <v>0</v>
      </c>
      <c r="G82" s="409">
        <v>67461270</v>
      </c>
      <c r="H82" s="486"/>
      <c r="I82" s="399"/>
      <c r="J82" s="399"/>
      <c r="K82" s="399"/>
      <c r="L82" s="399"/>
      <c r="M82" s="399"/>
      <c r="N82" s="399"/>
      <c r="O82" s="399"/>
      <c r="P82" s="399"/>
      <c r="Q82" s="399"/>
      <c r="R82" s="399"/>
      <c r="S82" s="399"/>
      <c r="T82" s="399"/>
      <c r="U82" s="399"/>
      <c r="V82" s="399"/>
      <c r="W82" s="399"/>
      <c r="X82" s="399"/>
      <c r="Y82" s="399"/>
      <c r="Z82" s="399"/>
      <c r="AA82" s="399"/>
      <c r="AB82" s="399"/>
      <c r="AC82" s="399"/>
    </row>
    <row r="83" spans="1:29" ht="14.25">
      <c r="A83" s="399"/>
      <c r="B83" s="399"/>
      <c r="C83" s="399"/>
      <c r="D83" s="399"/>
      <c r="E83" s="399"/>
      <c r="F83" s="399"/>
      <c r="G83" s="399"/>
      <c r="H83" s="399"/>
      <c r="I83" s="399"/>
      <c r="J83" s="399"/>
      <c r="K83" s="399"/>
      <c r="L83" s="399"/>
      <c r="M83" s="399"/>
      <c r="N83" s="399"/>
      <c r="O83" s="399"/>
      <c r="P83" s="399"/>
      <c r="Q83" s="399"/>
      <c r="R83" s="399"/>
      <c r="S83" s="399"/>
      <c r="T83" s="399"/>
      <c r="U83" s="399"/>
      <c r="V83" s="399"/>
      <c r="W83" s="399"/>
      <c r="X83" s="399"/>
      <c r="Y83" s="399"/>
      <c r="Z83" s="399"/>
      <c r="AA83" s="399"/>
      <c r="AB83" s="399"/>
      <c r="AC83" s="399"/>
    </row>
    <row r="84" spans="1:29" ht="15" customHeight="1">
      <c r="A84" s="681" t="s">
        <v>677</v>
      </c>
      <c r="B84" s="682"/>
      <c r="C84" s="683"/>
      <c r="D84" s="490"/>
      <c r="E84" s="399"/>
      <c r="F84" s="399"/>
      <c r="G84" s="399"/>
      <c r="H84" s="399"/>
      <c r="I84" s="399"/>
      <c r="J84" s="399"/>
      <c r="K84" s="399"/>
      <c r="L84" s="399"/>
      <c r="M84" s="399"/>
      <c r="N84" s="399"/>
      <c r="O84" s="399"/>
      <c r="P84" s="399"/>
      <c r="Q84" s="399"/>
      <c r="R84" s="399"/>
      <c r="S84" s="399"/>
      <c r="T84" s="399"/>
      <c r="U84" s="399"/>
      <c r="V84" s="399"/>
      <c r="W84" s="399"/>
      <c r="X84" s="399"/>
      <c r="Y84" s="399"/>
      <c r="Z84" s="399"/>
      <c r="AA84" s="399"/>
      <c r="AB84" s="399"/>
      <c r="AC84" s="399"/>
    </row>
    <row r="85" spans="1:29" ht="14.25">
      <c r="A85" s="488" t="s">
        <v>386</v>
      </c>
      <c r="B85" s="488" t="s">
        <v>8</v>
      </c>
      <c r="C85" s="488" t="s">
        <v>362</v>
      </c>
      <c r="D85" s="491"/>
      <c r="E85" s="414"/>
      <c r="F85" s="414"/>
      <c r="G85" s="414"/>
      <c r="H85" s="414"/>
      <c r="I85" s="414"/>
      <c r="J85" s="414"/>
      <c r="K85" s="414"/>
      <c r="L85" s="414"/>
      <c r="M85" s="414"/>
      <c r="N85" s="414"/>
      <c r="O85" s="414"/>
      <c r="P85" s="414"/>
      <c r="Q85" s="414"/>
      <c r="R85" s="414"/>
      <c r="S85" s="414"/>
      <c r="T85" s="414"/>
      <c r="U85" s="414"/>
      <c r="V85" s="414"/>
      <c r="W85" s="414"/>
      <c r="X85" s="414"/>
      <c r="Y85" s="414"/>
      <c r="Z85" s="414"/>
      <c r="AA85" s="414"/>
      <c r="AB85" s="414"/>
      <c r="AC85" s="414"/>
    </row>
    <row r="86" spans="1:29" ht="39">
      <c r="A86" s="388" t="s">
        <v>363</v>
      </c>
      <c r="B86" s="389" t="s">
        <v>686</v>
      </c>
      <c r="C86" s="390">
        <v>3091000</v>
      </c>
      <c r="D86" s="492"/>
      <c r="E86" s="399"/>
      <c r="F86" s="399"/>
      <c r="G86" s="399"/>
      <c r="H86" s="399"/>
      <c r="I86" s="399"/>
      <c r="J86" s="399"/>
      <c r="K86" s="399"/>
      <c r="L86" s="399"/>
      <c r="M86" s="399"/>
      <c r="N86" s="399"/>
      <c r="O86" s="399"/>
      <c r="P86" s="399"/>
      <c r="Q86" s="399"/>
      <c r="R86" s="399"/>
      <c r="S86" s="399"/>
      <c r="T86" s="399"/>
      <c r="U86" s="399"/>
      <c r="V86" s="399"/>
      <c r="W86" s="399"/>
      <c r="X86" s="399"/>
      <c r="Y86" s="399"/>
      <c r="Z86" s="399"/>
      <c r="AA86" s="399"/>
      <c r="AB86" s="399"/>
      <c r="AC86" s="399"/>
    </row>
    <row r="87" spans="1:29" ht="184.5">
      <c r="A87" s="489" t="s">
        <v>365</v>
      </c>
      <c r="B87" s="389" t="s">
        <v>687</v>
      </c>
      <c r="C87" s="390">
        <v>872950</v>
      </c>
      <c r="D87" s="492"/>
      <c r="E87" s="399"/>
      <c r="F87" s="399"/>
      <c r="G87" s="399"/>
      <c r="H87" s="399"/>
      <c r="I87" s="399"/>
      <c r="J87" s="399"/>
      <c r="K87" s="399"/>
      <c r="L87" s="399"/>
      <c r="M87" s="399"/>
      <c r="N87" s="399"/>
      <c r="O87" s="399"/>
      <c r="P87" s="399"/>
      <c r="Q87" s="399"/>
      <c r="R87" s="399"/>
      <c r="S87" s="399"/>
      <c r="T87" s="399"/>
      <c r="U87" s="399"/>
      <c r="V87" s="399"/>
      <c r="W87" s="399"/>
      <c r="X87" s="399"/>
      <c r="Y87" s="399"/>
      <c r="Z87" s="399"/>
      <c r="AA87" s="399"/>
      <c r="AB87" s="399"/>
      <c r="AC87" s="399"/>
    </row>
    <row r="88" spans="1:29" ht="39">
      <c r="A88" s="489" t="s">
        <v>367</v>
      </c>
      <c r="B88" s="389" t="s">
        <v>688</v>
      </c>
      <c r="C88" s="390">
        <v>356490</v>
      </c>
      <c r="D88" s="492"/>
      <c r="E88" s="399"/>
      <c r="F88" s="399"/>
      <c r="G88" s="399"/>
      <c r="H88" s="399"/>
      <c r="I88" s="399"/>
      <c r="J88" s="399"/>
      <c r="K88" s="399"/>
      <c r="L88" s="399"/>
      <c r="M88" s="399"/>
      <c r="N88" s="399"/>
      <c r="O88" s="399"/>
      <c r="P88" s="399"/>
      <c r="Q88" s="399"/>
      <c r="R88" s="399"/>
      <c r="S88" s="399"/>
      <c r="T88" s="399"/>
      <c r="U88" s="399"/>
      <c r="V88" s="399"/>
      <c r="W88" s="399"/>
      <c r="X88" s="399"/>
      <c r="Y88" s="399"/>
      <c r="Z88" s="399"/>
      <c r="AA88" s="399"/>
      <c r="AB88" s="399"/>
      <c r="AC88" s="399"/>
    </row>
    <row r="89" spans="1:29" ht="26.25">
      <c r="A89" s="489" t="s">
        <v>457</v>
      </c>
      <c r="B89" s="389" t="s">
        <v>678</v>
      </c>
      <c r="C89" s="390">
        <v>27514</v>
      </c>
      <c r="D89" s="493"/>
      <c r="E89" s="399"/>
      <c r="F89" s="399"/>
      <c r="G89" s="399"/>
      <c r="H89" s="399"/>
      <c r="I89" s="399"/>
      <c r="J89" s="399"/>
      <c r="K89" s="399"/>
      <c r="L89" s="399"/>
      <c r="M89" s="399"/>
      <c r="N89" s="399"/>
      <c r="O89" s="399"/>
      <c r="P89" s="399"/>
      <c r="Q89" s="399"/>
      <c r="R89" s="399"/>
      <c r="S89" s="399"/>
      <c r="T89" s="399"/>
      <c r="U89" s="399"/>
      <c r="V89" s="399"/>
      <c r="W89" s="399"/>
      <c r="X89" s="399"/>
      <c r="Y89" s="399"/>
      <c r="Z89" s="399"/>
      <c r="AA89" s="399"/>
      <c r="AB89" s="399"/>
      <c r="AC89" s="399"/>
    </row>
    <row r="90" spans="1:29" ht="66">
      <c r="A90" s="489" t="s">
        <v>461</v>
      </c>
      <c r="B90" s="389" t="s">
        <v>679</v>
      </c>
      <c r="C90" s="390">
        <v>27514</v>
      </c>
      <c r="D90" s="493"/>
      <c r="E90" s="399"/>
      <c r="F90" s="399"/>
      <c r="G90" s="399"/>
      <c r="H90" s="399"/>
      <c r="I90" s="399"/>
      <c r="J90" s="399"/>
      <c r="K90" s="399"/>
      <c r="L90" s="399"/>
      <c r="M90" s="399"/>
      <c r="N90" s="399"/>
      <c r="O90" s="399"/>
      <c r="P90" s="399"/>
      <c r="Q90" s="399"/>
      <c r="R90" s="399"/>
      <c r="S90" s="399"/>
      <c r="T90" s="399"/>
      <c r="U90" s="399"/>
      <c r="V90" s="399"/>
      <c r="W90" s="399"/>
      <c r="X90" s="399"/>
      <c r="Y90" s="399"/>
      <c r="Z90" s="399"/>
      <c r="AA90" s="399"/>
      <c r="AB90" s="399"/>
      <c r="AC90" s="399"/>
    </row>
    <row r="91" spans="1:29" ht="52.5">
      <c r="A91" s="489" t="s">
        <v>458</v>
      </c>
      <c r="B91" s="389" t="s">
        <v>680</v>
      </c>
      <c r="C91" s="390">
        <v>1579600</v>
      </c>
      <c r="D91" s="487"/>
      <c r="E91" s="399"/>
      <c r="F91" s="399"/>
      <c r="G91" s="399"/>
      <c r="H91" s="399"/>
      <c r="I91" s="399"/>
      <c r="J91" s="399"/>
      <c r="K91" s="399"/>
      <c r="L91" s="399"/>
      <c r="M91" s="399"/>
      <c r="N91" s="399"/>
      <c r="O91" s="399"/>
      <c r="P91" s="399"/>
      <c r="Q91" s="399"/>
      <c r="R91" s="399"/>
      <c r="S91" s="399"/>
      <c r="T91" s="399"/>
      <c r="U91" s="399"/>
      <c r="V91" s="399"/>
      <c r="W91" s="399"/>
      <c r="X91" s="399"/>
      <c r="Y91" s="399"/>
      <c r="Z91" s="399"/>
      <c r="AA91" s="399"/>
      <c r="AB91" s="399"/>
      <c r="AC91" s="399"/>
    </row>
    <row r="92" spans="1:29" ht="26.25">
      <c r="A92" s="489" t="s">
        <v>462</v>
      </c>
      <c r="B92" s="389" t="s">
        <v>681</v>
      </c>
      <c r="C92" s="390">
        <v>1579600</v>
      </c>
      <c r="D92" s="487"/>
      <c r="E92" s="399"/>
      <c r="F92" s="399"/>
      <c r="G92" s="399"/>
      <c r="H92" s="399"/>
      <c r="I92" s="399"/>
      <c r="J92" s="399"/>
      <c r="K92" s="399"/>
      <c r="L92" s="399"/>
      <c r="M92" s="399"/>
      <c r="N92" s="399"/>
      <c r="O92" s="399"/>
      <c r="P92" s="399"/>
      <c r="Q92" s="399"/>
      <c r="R92" s="399"/>
      <c r="S92" s="399"/>
      <c r="T92" s="399"/>
      <c r="U92" s="399"/>
      <c r="V92" s="399"/>
      <c r="W92" s="399"/>
      <c r="X92" s="399"/>
      <c r="Y92" s="399"/>
      <c r="Z92" s="399"/>
      <c r="AA92" s="399"/>
      <c r="AB92" s="399"/>
      <c r="AC92" s="399"/>
    </row>
    <row r="93" spans="1:29" ht="158.25">
      <c r="A93" s="489" t="s">
        <v>399</v>
      </c>
      <c r="B93" s="389" t="s">
        <v>682</v>
      </c>
      <c r="C93" s="390">
        <v>3965833</v>
      </c>
      <c r="D93" s="487"/>
      <c r="E93" s="399"/>
      <c r="F93" s="399"/>
      <c r="G93" s="399"/>
      <c r="H93" s="399"/>
      <c r="I93" s="399"/>
      <c r="J93" s="399"/>
      <c r="K93" s="399"/>
      <c r="L93" s="399"/>
      <c r="M93" s="399"/>
      <c r="N93" s="399"/>
      <c r="O93" s="399"/>
      <c r="P93" s="399"/>
      <c r="Q93" s="399"/>
      <c r="R93" s="399"/>
      <c r="S93" s="399"/>
      <c r="T93" s="399"/>
      <c r="U93" s="399"/>
      <c r="V93" s="399"/>
      <c r="W93" s="399"/>
      <c r="X93" s="399"/>
      <c r="Y93" s="399"/>
      <c r="Z93" s="399"/>
      <c r="AA93" s="399"/>
      <c r="AB93" s="399"/>
      <c r="AC93" s="399"/>
    </row>
    <row r="94" spans="1:29" ht="26.25">
      <c r="A94" s="489" t="s">
        <v>512</v>
      </c>
      <c r="B94" s="389" t="s">
        <v>689</v>
      </c>
      <c r="C94" s="390">
        <v>278176</v>
      </c>
      <c r="D94" s="487"/>
      <c r="E94" s="399"/>
      <c r="F94" s="399"/>
      <c r="G94" s="399"/>
      <c r="H94" s="399"/>
      <c r="I94" s="399"/>
      <c r="J94" s="399"/>
      <c r="K94" s="399"/>
      <c r="L94" s="399"/>
      <c r="M94" s="399"/>
      <c r="N94" s="399"/>
      <c r="O94" s="399"/>
      <c r="P94" s="399"/>
      <c r="Q94" s="399"/>
      <c r="R94" s="399"/>
      <c r="S94" s="399"/>
      <c r="T94" s="399"/>
      <c r="U94" s="399"/>
      <c r="V94" s="399"/>
      <c r="W94" s="399"/>
      <c r="X94" s="399"/>
      <c r="Y94" s="399"/>
      <c r="Z94" s="399"/>
      <c r="AA94" s="399"/>
      <c r="AB94" s="399"/>
      <c r="AC94" s="399"/>
    </row>
    <row r="95" spans="1:29" ht="39">
      <c r="A95" s="489" t="s">
        <v>403</v>
      </c>
      <c r="B95" s="389" t="s">
        <v>683</v>
      </c>
      <c r="C95" s="390">
        <v>375000</v>
      </c>
      <c r="D95" s="487"/>
      <c r="E95" s="399"/>
      <c r="F95" s="399"/>
      <c r="G95" s="399"/>
      <c r="H95" s="399"/>
      <c r="I95" s="399"/>
      <c r="J95" s="399"/>
      <c r="K95" s="399"/>
      <c r="L95" s="399"/>
      <c r="M95" s="399"/>
      <c r="N95" s="399"/>
      <c r="O95" s="399"/>
      <c r="P95" s="399"/>
      <c r="Q95" s="399"/>
      <c r="R95" s="399"/>
      <c r="S95" s="399"/>
      <c r="T95" s="399"/>
      <c r="U95" s="399"/>
      <c r="V95" s="399"/>
      <c r="W95" s="399"/>
      <c r="X95" s="399"/>
      <c r="Y95" s="399"/>
      <c r="Z95" s="399"/>
      <c r="AA95" s="399"/>
      <c r="AB95" s="399"/>
      <c r="AC95" s="399"/>
    </row>
    <row r="96" spans="1:29" ht="26.25">
      <c r="A96" s="489" t="s">
        <v>377</v>
      </c>
      <c r="B96" s="389" t="s">
        <v>684</v>
      </c>
      <c r="C96" s="390">
        <v>375000</v>
      </c>
      <c r="D96" s="399"/>
      <c r="E96" s="399"/>
      <c r="F96" s="399"/>
      <c r="G96" s="399"/>
      <c r="H96" s="399"/>
      <c r="I96" s="399"/>
      <c r="J96" s="399"/>
      <c r="K96" s="399"/>
      <c r="L96" s="399"/>
      <c r="M96" s="399"/>
      <c r="N96" s="399"/>
      <c r="O96" s="399"/>
      <c r="P96" s="399"/>
      <c r="Q96" s="399"/>
      <c r="R96" s="399"/>
      <c r="S96" s="399"/>
      <c r="T96" s="399"/>
      <c r="U96" s="399"/>
      <c r="V96" s="399"/>
      <c r="W96" s="399"/>
      <c r="X96" s="399"/>
      <c r="Y96" s="399"/>
      <c r="Z96" s="399"/>
      <c r="AA96" s="399"/>
      <c r="AB96" s="399"/>
      <c r="AC96" s="399"/>
    </row>
    <row r="97" spans="1:29" ht="224.25">
      <c r="A97" s="489" t="s">
        <v>379</v>
      </c>
      <c r="B97" s="389" t="s">
        <v>685</v>
      </c>
      <c r="C97" s="390">
        <v>3133240</v>
      </c>
      <c r="D97" s="399"/>
      <c r="E97" s="399"/>
      <c r="F97" s="399"/>
      <c r="G97" s="399"/>
      <c r="H97" s="399"/>
      <c r="I97" s="399"/>
      <c r="J97" s="399"/>
      <c r="K97" s="399"/>
      <c r="L97" s="399"/>
      <c r="M97" s="399"/>
      <c r="N97" s="399"/>
      <c r="O97" s="399"/>
      <c r="P97" s="399"/>
      <c r="Q97" s="399"/>
      <c r="R97" s="399"/>
      <c r="S97" s="399"/>
      <c r="T97" s="399"/>
      <c r="U97" s="399"/>
      <c r="V97" s="399"/>
      <c r="W97" s="399"/>
      <c r="X97" s="399"/>
      <c r="Y97" s="399"/>
      <c r="Z97" s="399"/>
      <c r="AA97" s="399"/>
      <c r="AB97" s="399"/>
      <c r="AC97" s="399"/>
    </row>
    <row r="98" spans="1:29" ht="15" customHeight="1">
      <c r="A98" s="489" t="s">
        <v>381</v>
      </c>
      <c r="B98" s="389" t="s">
        <v>463</v>
      </c>
      <c r="C98" s="390">
        <v>3091000</v>
      </c>
      <c r="D98" s="399"/>
      <c r="E98" s="399"/>
      <c r="F98" s="399"/>
      <c r="G98" s="399"/>
      <c r="H98" s="399"/>
      <c r="I98" s="399"/>
      <c r="J98" s="399"/>
      <c r="K98" s="399"/>
      <c r="L98" s="399"/>
      <c r="M98" s="399"/>
      <c r="N98" s="399"/>
      <c r="O98" s="399"/>
      <c r="P98" s="399"/>
      <c r="Q98" s="399"/>
      <c r="R98" s="399"/>
      <c r="S98" s="399"/>
      <c r="T98" s="399"/>
      <c r="U98" s="399"/>
      <c r="V98" s="399"/>
      <c r="W98" s="399"/>
      <c r="X98" s="399"/>
      <c r="Y98" s="399"/>
      <c r="Z98" s="399"/>
      <c r="AA98" s="399"/>
      <c r="AB98" s="399"/>
      <c r="AC98" s="399"/>
    </row>
    <row r="99" spans="1:29" ht="14.25">
      <c r="A99" s="399"/>
      <c r="B99" s="399"/>
      <c r="C99" s="399"/>
      <c r="D99" s="399"/>
      <c r="E99" s="399"/>
      <c r="F99" s="399"/>
      <c r="G99" s="399"/>
      <c r="H99" s="399"/>
      <c r="I99" s="399"/>
      <c r="J99" s="399"/>
      <c r="K99" s="399"/>
      <c r="L99" s="399"/>
      <c r="M99" s="399"/>
      <c r="N99" s="399"/>
      <c r="O99" s="399"/>
      <c r="P99" s="399"/>
      <c r="Q99" s="399"/>
      <c r="R99" s="399"/>
      <c r="S99" s="399"/>
      <c r="T99" s="399"/>
      <c r="U99" s="399"/>
      <c r="V99" s="399"/>
      <c r="W99" s="399"/>
      <c r="X99" s="399"/>
      <c r="Y99" s="399"/>
      <c r="Z99" s="399"/>
      <c r="AA99" s="399"/>
      <c r="AB99" s="399"/>
      <c r="AC99" s="399"/>
    </row>
    <row r="100" spans="1:29" ht="33.75" customHeight="1">
      <c r="A100" s="685" t="s">
        <v>690</v>
      </c>
      <c r="B100" s="686"/>
      <c r="C100" s="686"/>
      <c r="D100" s="399"/>
      <c r="E100" s="399"/>
      <c r="F100" s="399"/>
      <c r="G100" s="399"/>
      <c r="H100" s="399"/>
      <c r="I100" s="399"/>
      <c r="J100" s="399"/>
      <c r="K100" s="399"/>
      <c r="L100" s="399"/>
      <c r="M100" s="399"/>
      <c r="N100" s="399"/>
      <c r="O100" s="399"/>
      <c r="P100" s="399"/>
      <c r="Q100" s="399"/>
      <c r="R100" s="399"/>
      <c r="S100" s="399"/>
      <c r="T100" s="399"/>
      <c r="U100" s="399"/>
      <c r="V100" s="399"/>
      <c r="W100" s="399"/>
      <c r="X100" s="399"/>
      <c r="Y100" s="399"/>
      <c r="Z100" s="399"/>
      <c r="AA100" s="399"/>
      <c r="AB100" s="399"/>
      <c r="AC100" s="399"/>
    </row>
    <row r="101" spans="1:29" ht="14.25">
      <c r="A101" s="404" t="s">
        <v>386</v>
      </c>
      <c r="B101" s="404" t="s">
        <v>8</v>
      </c>
      <c r="C101" s="404" t="s">
        <v>362</v>
      </c>
      <c r="D101" s="399"/>
      <c r="E101" s="399"/>
      <c r="F101" s="399"/>
      <c r="G101" s="399"/>
      <c r="H101" s="399"/>
      <c r="I101" s="399"/>
      <c r="J101" s="399"/>
      <c r="K101" s="399"/>
      <c r="L101" s="399"/>
      <c r="M101" s="399"/>
      <c r="N101" s="399"/>
      <c r="O101" s="399"/>
      <c r="P101" s="399"/>
      <c r="Q101" s="399"/>
      <c r="R101" s="399"/>
      <c r="S101" s="399"/>
      <c r="T101" s="399"/>
      <c r="U101" s="399"/>
      <c r="V101" s="399"/>
      <c r="W101" s="399"/>
      <c r="X101" s="399"/>
      <c r="Y101" s="399"/>
      <c r="Z101" s="399"/>
      <c r="AA101" s="399"/>
      <c r="AB101" s="399"/>
      <c r="AC101" s="399"/>
    </row>
    <row r="102" spans="1:29" ht="14.25">
      <c r="A102" s="404">
        <v>1</v>
      </c>
      <c r="B102" s="404">
        <v>2</v>
      </c>
      <c r="C102" s="404">
        <v>3</v>
      </c>
      <c r="D102" s="399"/>
      <c r="E102" s="399"/>
      <c r="F102" s="399"/>
      <c r="G102" s="399"/>
      <c r="H102" s="399"/>
      <c r="I102" s="399"/>
      <c r="J102" s="399"/>
      <c r="K102" s="399"/>
      <c r="L102" s="399"/>
      <c r="M102" s="399"/>
      <c r="N102" s="399"/>
      <c r="O102" s="399"/>
      <c r="P102" s="399"/>
      <c r="Q102" s="399"/>
      <c r="R102" s="399"/>
      <c r="S102" s="399"/>
      <c r="T102" s="399"/>
      <c r="U102" s="399"/>
      <c r="V102" s="399"/>
      <c r="W102" s="399"/>
      <c r="X102" s="399"/>
      <c r="Y102" s="399"/>
      <c r="Z102" s="399"/>
      <c r="AA102" s="399"/>
      <c r="AB102" s="399"/>
      <c r="AC102" s="399"/>
    </row>
    <row r="103" spans="1:29" ht="26.25">
      <c r="A103" s="470" t="s">
        <v>373</v>
      </c>
      <c r="B103" s="404" t="s">
        <v>691</v>
      </c>
      <c r="C103" s="494">
        <v>2</v>
      </c>
      <c r="D103" s="399"/>
      <c r="E103" s="399"/>
      <c r="F103" s="399"/>
      <c r="G103" s="399"/>
      <c r="H103" s="399"/>
      <c r="I103" s="399"/>
      <c r="J103" s="399"/>
      <c r="K103" s="399"/>
      <c r="L103" s="399"/>
      <c r="M103" s="399"/>
      <c r="N103" s="399"/>
      <c r="O103" s="399"/>
      <c r="P103" s="399"/>
      <c r="Q103" s="399"/>
      <c r="R103" s="399"/>
      <c r="S103" s="399"/>
      <c r="T103" s="399"/>
      <c r="U103" s="399"/>
      <c r="V103" s="399"/>
      <c r="W103" s="399"/>
      <c r="X103" s="399"/>
      <c r="Y103" s="399"/>
      <c r="Z103" s="399"/>
      <c r="AA103" s="399"/>
      <c r="AB103" s="399"/>
      <c r="AC103" s="399"/>
    </row>
    <row r="104" spans="1:29" ht="26.25">
      <c r="A104" s="470" t="s">
        <v>461</v>
      </c>
      <c r="B104" s="404" t="s">
        <v>692</v>
      </c>
      <c r="C104" s="494">
        <v>69736</v>
      </c>
      <c r="D104" s="399"/>
      <c r="E104" s="399"/>
      <c r="F104" s="399"/>
      <c r="G104" s="399"/>
      <c r="H104" s="399"/>
      <c r="I104" s="399"/>
      <c r="J104" s="399"/>
      <c r="K104" s="399"/>
      <c r="L104" s="399"/>
      <c r="M104" s="399"/>
      <c r="N104" s="399"/>
      <c r="O104" s="399"/>
      <c r="P104" s="399"/>
      <c r="Q104" s="399"/>
      <c r="R104" s="399"/>
      <c r="S104" s="399"/>
      <c r="T104" s="399"/>
      <c r="U104" s="399"/>
      <c r="V104" s="399"/>
      <c r="W104" s="399"/>
      <c r="X104" s="399"/>
      <c r="Y104" s="399"/>
      <c r="Z104" s="399"/>
      <c r="AA104" s="399"/>
      <c r="AB104" s="399"/>
      <c r="AC104" s="399"/>
    </row>
    <row r="105" spans="1:29" ht="78.75">
      <c r="A105" s="404">
        <v>16</v>
      </c>
      <c r="B105" s="405" t="s">
        <v>693</v>
      </c>
      <c r="C105" s="406">
        <v>3100000</v>
      </c>
      <c r="D105" s="399"/>
      <c r="E105" s="399"/>
      <c r="F105" s="399"/>
      <c r="G105" s="399"/>
      <c r="H105" s="399"/>
      <c r="I105" s="399"/>
      <c r="J105" s="399"/>
      <c r="K105" s="399"/>
      <c r="L105" s="399"/>
      <c r="M105" s="399"/>
      <c r="N105" s="399"/>
      <c r="O105" s="399"/>
      <c r="P105" s="399"/>
      <c r="Q105" s="399"/>
      <c r="R105" s="399"/>
      <c r="S105" s="399"/>
      <c r="T105" s="399"/>
      <c r="U105" s="399"/>
      <c r="V105" s="399"/>
      <c r="W105" s="399"/>
      <c r="X105" s="399"/>
      <c r="Y105" s="399"/>
      <c r="Z105" s="399"/>
      <c r="AA105" s="399"/>
      <c r="AB105" s="399"/>
      <c r="AC105" s="399"/>
    </row>
    <row r="106" spans="1:3" ht="14.25">
      <c r="A106" s="497">
        <v>22</v>
      </c>
      <c r="B106" s="407" t="s">
        <v>694</v>
      </c>
      <c r="C106" s="498">
        <v>69738</v>
      </c>
    </row>
    <row r="107" spans="1:3" ht="39.75">
      <c r="A107" s="497">
        <v>23</v>
      </c>
      <c r="B107" s="499" t="s">
        <v>695</v>
      </c>
      <c r="C107" s="500">
        <v>69738</v>
      </c>
    </row>
    <row r="108" spans="1:3" ht="27">
      <c r="A108" s="497">
        <v>25</v>
      </c>
      <c r="B108" s="499" t="s">
        <v>696</v>
      </c>
      <c r="C108" s="498">
        <v>69738</v>
      </c>
    </row>
    <row r="109" spans="1:3" ht="14.25">
      <c r="A109" s="495"/>
      <c r="B109" s="495"/>
      <c r="C109" s="496"/>
    </row>
    <row r="110" spans="1:3" ht="14.25">
      <c r="A110" s="495"/>
      <c r="B110" s="495"/>
      <c r="C110" s="495"/>
    </row>
    <row r="111" spans="1:3" ht="14.25">
      <c r="A111" s="495"/>
      <c r="B111" s="495"/>
      <c r="C111" s="495"/>
    </row>
  </sheetData>
  <sheetProtection/>
  <mergeCells count="8">
    <mergeCell ref="A36:AJ36"/>
    <mergeCell ref="A76:G76"/>
    <mergeCell ref="A84:C84"/>
    <mergeCell ref="A1:G1"/>
    <mergeCell ref="A100:C100"/>
    <mergeCell ref="A2:E2"/>
    <mergeCell ref="A27:F27"/>
    <mergeCell ref="A19:E19"/>
  </mergeCells>
  <printOptions/>
  <pageMargins left="0.31496062992125984" right="0.31496062992125984" top="0.35433070866141736" bottom="0.35433070866141736" header="0.31496062992125984" footer="0.31496062992125984"/>
  <pageSetup horizontalDpi="300" verticalDpi="300" orientation="landscape" paperSize="8" scale="44" r:id="rId1"/>
  <rowBreaks count="2" manualBreakCount="2">
    <brk id="35" max="255" man="1"/>
    <brk id="75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D8"/>
  <sheetViews>
    <sheetView zoomScalePageLayoutView="0" workbookViewId="0" topLeftCell="A1">
      <selection activeCell="G29" sqref="G29"/>
    </sheetView>
  </sheetViews>
  <sheetFormatPr defaultColWidth="9.140625" defaultRowHeight="15"/>
  <cols>
    <col min="1" max="1" width="43.28125" style="0" bestFit="1" customWidth="1"/>
    <col min="2" max="2" width="14.28125" style="0" bestFit="1" customWidth="1"/>
    <col min="3" max="3" width="20.140625" style="0" customWidth="1"/>
    <col min="4" max="4" width="23.421875" style="0" customWidth="1"/>
  </cols>
  <sheetData>
    <row r="1" spans="1:4" ht="15">
      <c r="A1" s="689" t="s">
        <v>471</v>
      </c>
      <c r="B1" s="690"/>
      <c r="C1" s="690"/>
      <c r="D1" s="691"/>
    </row>
    <row r="2" spans="1:4" ht="62.25">
      <c r="A2" s="415" t="s">
        <v>464</v>
      </c>
      <c r="B2" s="416">
        <v>43100</v>
      </c>
      <c r="C2" s="417" t="s">
        <v>465</v>
      </c>
      <c r="D2" s="418">
        <v>43465</v>
      </c>
    </row>
    <row r="3" spans="1:4" ht="15">
      <c r="A3" s="419" t="s">
        <v>466</v>
      </c>
      <c r="B3" s="420">
        <v>393125</v>
      </c>
      <c r="C3" s="420">
        <f>D3-B3</f>
        <v>50505</v>
      </c>
      <c r="D3" s="421">
        <v>443630</v>
      </c>
    </row>
    <row r="4" spans="1:4" ht="30.75">
      <c r="A4" s="422" t="s">
        <v>467</v>
      </c>
      <c r="B4" s="423">
        <v>393125</v>
      </c>
      <c r="C4" s="423">
        <f>D4-B4</f>
        <v>50505</v>
      </c>
      <c r="D4" s="424">
        <v>443630</v>
      </c>
    </row>
    <row r="5" spans="1:4" ht="15">
      <c r="A5" s="419" t="s">
        <v>468</v>
      </c>
      <c r="B5" s="420">
        <v>60415005</v>
      </c>
      <c r="C5" s="420">
        <f>D5-B5</f>
        <v>-14143694</v>
      </c>
      <c r="D5" s="421">
        <v>46271311</v>
      </c>
    </row>
    <row r="6" spans="1:4" ht="15">
      <c r="A6" s="419" t="s">
        <v>472</v>
      </c>
      <c r="B6" s="433">
        <v>0</v>
      </c>
      <c r="C6" s="431">
        <f>D6-B6</f>
        <v>8861970</v>
      </c>
      <c r="D6" s="432">
        <v>8861970</v>
      </c>
    </row>
    <row r="7" spans="1:4" ht="15.75" thickBot="1">
      <c r="A7" s="425" t="s">
        <v>469</v>
      </c>
      <c r="B7" s="426">
        <f>B5+B6</f>
        <v>60415005</v>
      </c>
      <c r="C7" s="426">
        <f>C5+C6</f>
        <v>-5281724</v>
      </c>
      <c r="D7" s="427">
        <f>D5+D6</f>
        <v>55133281</v>
      </c>
    </row>
    <row r="8" spans="1:4" ht="15.75" thickBot="1">
      <c r="A8" s="428" t="s">
        <v>470</v>
      </c>
      <c r="B8" s="429">
        <f>B4+B7</f>
        <v>60808130</v>
      </c>
      <c r="C8" s="429">
        <f>C4+C7</f>
        <v>-5231219</v>
      </c>
      <c r="D8" s="430">
        <f>D4+D7</f>
        <v>55576911</v>
      </c>
    </row>
  </sheetData>
  <sheetProtection/>
  <mergeCells count="1">
    <mergeCell ref="A1:D1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E15"/>
  <sheetViews>
    <sheetView zoomScalePageLayoutView="0" workbookViewId="0" topLeftCell="A1">
      <selection activeCell="E19" sqref="E19"/>
    </sheetView>
  </sheetViews>
  <sheetFormatPr defaultColWidth="9.140625" defaultRowHeight="15"/>
  <cols>
    <col min="1" max="1" width="53.57421875" style="0" bestFit="1" customWidth="1"/>
    <col min="2" max="2" width="14.57421875" style="0" bestFit="1" customWidth="1"/>
    <col min="3" max="3" width="18.8515625" style="0" bestFit="1" customWidth="1"/>
    <col min="4" max="4" width="14.28125" style="0" bestFit="1" customWidth="1"/>
    <col min="5" max="5" width="24.8515625" style="0" bestFit="1" customWidth="1"/>
  </cols>
  <sheetData>
    <row r="1" spans="1:5" ht="15">
      <c r="A1" s="692" t="s">
        <v>487</v>
      </c>
      <c r="B1" s="692"/>
      <c r="C1" s="692"/>
      <c r="D1" s="693"/>
      <c r="E1" s="692"/>
    </row>
    <row r="2" spans="1:5" ht="15">
      <c r="A2" s="698"/>
      <c r="B2" s="694"/>
      <c r="C2" s="694"/>
      <c r="D2" s="694"/>
      <c r="E2" s="693"/>
    </row>
    <row r="3" spans="1:5" ht="15">
      <c r="A3" s="692" t="s">
        <v>489</v>
      </c>
      <c r="B3" s="692"/>
      <c r="C3" s="692"/>
      <c r="D3" s="694"/>
      <c r="E3" s="693"/>
    </row>
    <row r="4" spans="1:5" ht="15">
      <c r="A4" s="434" t="s">
        <v>474</v>
      </c>
      <c r="B4" s="434" t="s">
        <v>475</v>
      </c>
      <c r="C4" s="434" t="s">
        <v>476</v>
      </c>
      <c r="D4" s="435" t="s">
        <v>477</v>
      </c>
      <c r="E4" s="436" t="s">
        <v>478</v>
      </c>
    </row>
    <row r="5" spans="1:5" ht="15">
      <c r="A5" s="437" t="s">
        <v>488</v>
      </c>
      <c r="B5" s="438">
        <v>39444</v>
      </c>
      <c r="C5" s="465" t="s">
        <v>490</v>
      </c>
      <c r="D5" s="452">
        <v>1</v>
      </c>
      <c r="E5" s="441" t="s">
        <v>593</v>
      </c>
    </row>
    <row r="6" spans="1:5" ht="15">
      <c r="A6" s="444"/>
      <c r="B6" s="445"/>
      <c r="C6" s="446"/>
      <c r="D6" s="447"/>
      <c r="E6" s="448"/>
    </row>
    <row r="7" spans="1:5" ht="15">
      <c r="A7" s="692" t="s">
        <v>473</v>
      </c>
      <c r="B7" s="692"/>
      <c r="C7" s="692"/>
      <c r="D7" s="694"/>
      <c r="E7" s="693"/>
    </row>
    <row r="8" spans="1:5" ht="15">
      <c r="A8" s="434" t="s">
        <v>474</v>
      </c>
      <c r="B8" s="434" t="s">
        <v>475</v>
      </c>
      <c r="C8" s="434" t="s">
        <v>476</v>
      </c>
      <c r="D8" s="435" t="s">
        <v>477</v>
      </c>
      <c r="E8" s="436" t="s">
        <v>478</v>
      </c>
    </row>
    <row r="9" spans="1:5" ht="15">
      <c r="A9" s="437" t="s">
        <v>479</v>
      </c>
      <c r="B9" s="438">
        <v>40613</v>
      </c>
      <c r="C9" s="439" t="s">
        <v>480</v>
      </c>
      <c r="D9" s="440">
        <v>1</v>
      </c>
      <c r="E9" s="441" t="s">
        <v>593</v>
      </c>
    </row>
    <row r="10" spans="1:5" ht="15">
      <c r="A10" s="437" t="s">
        <v>481</v>
      </c>
      <c r="B10" s="438">
        <v>41324</v>
      </c>
      <c r="C10" s="439" t="s">
        <v>482</v>
      </c>
      <c r="D10" s="440">
        <v>0.8</v>
      </c>
      <c r="E10" s="441" t="s">
        <v>594</v>
      </c>
    </row>
    <row r="11" spans="1:5" ht="14.25">
      <c r="A11" s="442" t="s">
        <v>483</v>
      </c>
      <c r="B11" s="442"/>
      <c r="C11" s="442"/>
      <c r="D11" s="450"/>
      <c r="E11" s="451"/>
    </row>
    <row r="12" spans="1:5" ht="14.25">
      <c r="A12" s="449"/>
      <c r="B12" s="449"/>
      <c r="C12" s="449"/>
      <c r="D12" s="449"/>
      <c r="E12" s="449"/>
    </row>
    <row r="13" spans="1:5" ht="15">
      <c r="A13" s="692" t="s">
        <v>484</v>
      </c>
      <c r="B13" s="692"/>
      <c r="C13" s="692"/>
      <c r="D13" s="694"/>
      <c r="E13" s="693"/>
    </row>
    <row r="14" spans="1:5" ht="15">
      <c r="A14" s="434" t="s">
        <v>474</v>
      </c>
      <c r="B14" s="695" t="s">
        <v>485</v>
      </c>
      <c r="C14" s="695"/>
      <c r="D14" s="435" t="s">
        <v>477</v>
      </c>
      <c r="E14" s="436" t="s">
        <v>478</v>
      </c>
    </row>
    <row r="15" spans="1:5" ht="15">
      <c r="A15" s="437" t="s">
        <v>486</v>
      </c>
      <c r="B15" s="696">
        <v>4</v>
      </c>
      <c r="C15" s="697"/>
      <c r="D15" s="443">
        <v>0.0008</v>
      </c>
      <c r="E15" s="441">
        <v>400</v>
      </c>
    </row>
  </sheetData>
  <sheetProtection/>
  <mergeCells count="7">
    <mergeCell ref="A1:E1"/>
    <mergeCell ref="A7:E7"/>
    <mergeCell ref="A13:E13"/>
    <mergeCell ref="B14:C14"/>
    <mergeCell ref="B15:C15"/>
    <mergeCell ref="A3:E3"/>
    <mergeCell ref="A2:E2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10"/>
  <sheetViews>
    <sheetView zoomScalePageLayoutView="0" workbookViewId="0" topLeftCell="A1">
      <selection activeCell="H6" sqref="H6"/>
    </sheetView>
  </sheetViews>
  <sheetFormatPr defaultColWidth="9.140625" defaultRowHeight="15"/>
  <cols>
    <col min="1" max="1" width="45.140625" style="0" bestFit="1" customWidth="1"/>
    <col min="2" max="2" width="21.421875" style="0" customWidth="1"/>
    <col min="3" max="3" width="26.7109375" style="0" customWidth="1"/>
  </cols>
  <sheetData>
    <row r="1" spans="1:3" ht="14.25">
      <c r="A1" s="453"/>
      <c r="B1" s="38"/>
      <c r="C1" s="38"/>
    </row>
    <row r="2" spans="1:3" ht="14.25">
      <c r="A2" s="699" t="s">
        <v>163</v>
      </c>
      <c r="B2" s="699"/>
      <c r="C2" s="699"/>
    </row>
    <row r="3" spans="1:3" ht="14.25">
      <c r="A3" s="700" t="s">
        <v>491</v>
      </c>
      <c r="B3" s="700"/>
      <c r="C3" s="700"/>
    </row>
    <row r="4" spans="1:3" ht="28.5">
      <c r="A4" s="454" t="s">
        <v>8</v>
      </c>
      <c r="B4" s="455" t="s">
        <v>492</v>
      </c>
      <c r="C4" s="455" t="s">
        <v>493</v>
      </c>
    </row>
    <row r="5" spans="1:3" ht="28.5">
      <c r="A5" s="456" t="s">
        <v>494</v>
      </c>
      <c r="B5" s="457" t="s">
        <v>38</v>
      </c>
      <c r="C5" s="458" t="s">
        <v>38</v>
      </c>
    </row>
    <row r="6" spans="1:3" ht="28.5">
      <c r="A6" s="456" t="s">
        <v>495</v>
      </c>
      <c r="B6" s="457" t="s">
        <v>38</v>
      </c>
      <c r="C6" s="458" t="s">
        <v>38</v>
      </c>
    </row>
    <row r="7" spans="1:3" ht="42.75">
      <c r="A7" s="459" t="s">
        <v>496</v>
      </c>
      <c r="B7" s="460" t="s">
        <v>497</v>
      </c>
      <c r="C7" s="545">
        <v>30</v>
      </c>
    </row>
    <row r="8" spans="1:3" ht="42.75">
      <c r="A8" s="459" t="s">
        <v>498</v>
      </c>
      <c r="B8" s="461" t="s">
        <v>499</v>
      </c>
      <c r="C8" s="546">
        <v>49</v>
      </c>
    </row>
    <row r="9" spans="1:3" ht="28.5">
      <c r="A9" s="456" t="s">
        <v>500</v>
      </c>
      <c r="B9" s="457" t="s">
        <v>38</v>
      </c>
      <c r="C9" s="458" t="s">
        <v>38</v>
      </c>
    </row>
    <row r="10" spans="1:3" ht="14.25">
      <c r="A10" s="459" t="s">
        <v>501</v>
      </c>
      <c r="B10" s="462" t="s">
        <v>502</v>
      </c>
      <c r="C10" s="463" t="s">
        <v>502</v>
      </c>
    </row>
  </sheetData>
  <sheetProtection/>
  <mergeCells count="2">
    <mergeCell ref="A2:C2"/>
    <mergeCell ref="A3:C3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6" tint="-0.24997000396251678"/>
    <pageSetUpPr fitToPage="1"/>
  </sheetPr>
  <dimension ref="A1:D72"/>
  <sheetViews>
    <sheetView zoomScalePageLayoutView="0" workbookViewId="0" topLeftCell="A1">
      <selection activeCell="B50" sqref="B50"/>
    </sheetView>
  </sheetViews>
  <sheetFormatPr defaultColWidth="9.140625" defaultRowHeight="15"/>
  <cols>
    <col min="1" max="1" width="3.57421875" style="0" bestFit="1" customWidth="1"/>
    <col min="2" max="2" width="56.28125" style="0" customWidth="1"/>
    <col min="3" max="3" width="22.57421875" style="0" customWidth="1"/>
    <col min="4" max="4" width="29.28125" style="0" customWidth="1"/>
  </cols>
  <sheetData>
    <row r="1" spans="1:4" ht="14.25">
      <c r="A1" s="672" t="s">
        <v>578</v>
      </c>
      <c r="B1" s="701"/>
      <c r="C1" s="701"/>
      <c r="D1" s="702"/>
    </row>
    <row r="2" spans="1:4" ht="15">
      <c r="A2" s="464"/>
      <c r="B2" s="464" t="s">
        <v>8</v>
      </c>
      <c r="C2" s="464" t="s">
        <v>503</v>
      </c>
      <c r="D2" s="464" t="s">
        <v>504</v>
      </c>
    </row>
    <row r="3" spans="1:4" ht="14.25">
      <c r="A3" s="388" t="s">
        <v>365</v>
      </c>
      <c r="B3" s="389" t="s">
        <v>505</v>
      </c>
      <c r="C3" s="390">
        <v>779571</v>
      </c>
      <c r="D3" s="390">
        <v>531278</v>
      </c>
    </row>
    <row r="4" spans="1:4" ht="14.25">
      <c r="A4" s="391" t="s">
        <v>369</v>
      </c>
      <c r="B4" s="392" t="s">
        <v>506</v>
      </c>
      <c r="C4" s="393">
        <f>C3</f>
        <v>779571</v>
      </c>
      <c r="D4" s="393">
        <f>D3</f>
        <v>531278</v>
      </c>
    </row>
    <row r="5" spans="1:4" ht="14.25">
      <c r="A5" s="388" t="s">
        <v>371</v>
      </c>
      <c r="B5" s="389" t="s">
        <v>507</v>
      </c>
      <c r="C5" s="390">
        <v>986687086</v>
      </c>
      <c r="D5" s="390">
        <v>953388768</v>
      </c>
    </row>
    <row r="6" spans="1:4" ht="14.25">
      <c r="A6" s="388" t="s">
        <v>373</v>
      </c>
      <c r="B6" s="389" t="s">
        <v>508</v>
      </c>
      <c r="C6" s="390">
        <v>43385811</v>
      </c>
      <c r="D6" s="390">
        <v>34679016</v>
      </c>
    </row>
    <row r="7" spans="1:4" ht="14.25">
      <c r="A7" s="388" t="s">
        <v>457</v>
      </c>
      <c r="B7" s="389" t="s">
        <v>509</v>
      </c>
      <c r="C7" s="390">
        <v>0</v>
      </c>
      <c r="D7" s="390">
        <v>18266506</v>
      </c>
    </row>
    <row r="8" spans="1:4" ht="14.25">
      <c r="A8" s="391" t="s">
        <v>458</v>
      </c>
      <c r="B8" s="392" t="s">
        <v>510</v>
      </c>
      <c r="C8" s="393">
        <f>SUM(C5:C7)</f>
        <v>1030072897</v>
      </c>
      <c r="D8" s="393">
        <f>SUM(D5:D7)</f>
        <v>1006334290</v>
      </c>
    </row>
    <row r="9" spans="1:4" ht="14.25">
      <c r="A9" s="388" t="s">
        <v>462</v>
      </c>
      <c r="B9" s="389" t="s">
        <v>511</v>
      </c>
      <c r="C9" s="390">
        <v>1300000</v>
      </c>
      <c r="D9" s="390">
        <v>16858055</v>
      </c>
    </row>
    <row r="10" spans="1:4" ht="14.25">
      <c r="A10" s="388" t="s">
        <v>512</v>
      </c>
      <c r="B10" s="389" t="s">
        <v>513</v>
      </c>
      <c r="C10" s="390">
        <v>0</v>
      </c>
      <c r="D10" s="390">
        <v>1558055</v>
      </c>
    </row>
    <row r="11" spans="1:4" ht="14.25">
      <c r="A11" s="388">
        <v>16</v>
      </c>
      <c r="B11" s="389" t="s">
        <v>577</v>
      </c>
      <c r="C11" s="390">
        <v>1300000</v>
      </c>
      <c r="D11" s="390">
        <v>15300000</v>
      </c>
    </row>
    <row r="12" spans="1:4" ht="14.25">
      <c r="A12" s="391" t="s">
        <v>460</v>
      </c>
      <c r="B12" s="392" t="s">
        <v>514</v>
      </c>
      <c r="C12" s="393">
        <f>C9</f>
        <v>1300000</v>
      </c>
      <c r="D12" s="393">
        <f>D9</f>
        <v>16858055</v>
      </c>
    </row>
    <row r="13" spans="1:4" ht="26.25">
      <c r="A13" s="391" t="s">
        <v>515</v>
      </c>
      <c r="B13" s="392" t="s">
        <v>516</v>
      </c>
      <c r="C13" s="393">
        <f>C4+C8+C12</f>
        <v>1032152468</v>
      </c>
      <c r="D13" s="393">
        <f>D4+D8+D12</f>
        <v>1023723623</v>
      </c>
    </row>
    <row r="14" spans="1:4" ht="14.25">
      <c r="A14" s="391" t="s">
        <v>579</v>
      </c>
      <c r="B14" s="389" t="s">
        <v>580</v>
      </c>
      <c r="C14" s="390">
        <v>0</v>
      </c>
      <c r="D14" s="390">
        <v>6693</v>
      </c>
    </row>
    <row r="15" spans="1:4" ht="14.25">
      <c r="A15" s="391">
        <v>34</v>
      </c>
      <c r="B15" s="392" t="s">
        <v>581</v>
      </c>
      <c r="C15" s="393">
        <f>C14</f>
        <v>0</v>
      </c>
      <c r="D15" s="393">
        <f>D14</f>
        <v>6693</v>
      </c>
    </row>
    <row r="16" spans="1:4" ht="26.25">
      <c r="A16" s="391">
        <v>43</v>
      </c>
      <c r="B16" s="392" t="s">
        <v>595</v>
      </c>
      <c r="C16" s="393">
        <f>C15</f>
        <v>0</v>
      </c>
      <c r="D16" s="393">
        <f>D15</f>
        <v>6693</v>
      </c>
    </row>
    <row r="17" spans="1:4" ht="14.25">
      <c r="A17" s="388" t="s">
        <v>517</v>
      </c>
      <c r="B17" s="389" t="s">
        <v>466</v>
      </c>
      <c r="C17" s="390">
        <v>393125</v>
      </c>
      <c r="D17" s="390">
        <v>443630</v>
      </c>
    </row>
    <row r="18" spans="1:4" ht="14.25">
      <c r="A18" s="391" t="s">
        <v>518</v>
      </c>
      <c r="B18" s="392" t="s">
        <v>467</v>
      </c>
      <c r="C18" s="393">
        <f>C17</f>
        <v>393125</v>
      </c>
      <c r="D18" s="393">
        <f>D17</f>
        <v>443630</v>
      </c>
    </row>
    <row r="19" spans="1:4" ht="14.25">
      <c r="A19" s="388" t="s">
        <v>390</v>
      </c>
      <c r="B19" s="389" t="s">
        <v>468</v>
      </c>
      <c r="C19" s="390">
        <v>60415005</v>
      </c>
      <c r="D19" s="390">
        <v>46271311</v>
      </c>
    </row>
    <row r="20" spans="1:4" ht="14.25">
      <c r="A20" s="388">
        <v>52</v>
      </c>
      <c r="B20" s="389" t="s">
        <v>472</v>
      </c>
      <c r="C20" s="390">
        <v>0</v>
      </c>
      <c r="D20" s="390">
        <v>8861970</v>
      </c>
    </row>
    <row r="21" spans="1:4" ht="14.25">
      <c r="A21" s="391" t="s">
        <v>519</v>
      </c>
      <c r="B21" s="392" t="s">
        <v>469</v>
      </c>
      <c r="C21" s="393">
        <f>C19+C20</f>
        <v>60415005</v>
      </c>
      <c r="D21" s="393">
        <f>D19+D20</f>
        <v>55133281</v>
      </c>
    </row>
    <row r="22" spans="1:4" ht="14.25">
      <c r="A22" s="391" t="s">
        <v>520</v>
      </c>
      <c r="B22" s="392" t="s">
        <v>470</v>
      </c>
      <c r="C22" s="393">
        <f>C18+C21</f>
        <v>60808130</v>
      </c>
      <c r="D22" s="393">
        <f>D18+D21</f>
        <v>55576911</v>
      </c>
    </row>
    <row r="23" spans="1:4" ht="26.25">
      <c r="A23" s="388" t="s">
        <v>521</v>
      </c>
      <c r="B23" s="389" t="s">
        <v>522</v>
      </c>
      <c r="C23" s="390">
        <f>SUM(C24:C26)</f>
        <v>5476958</v>
      </c>
      <c r="D23" s="390">
        <f>SUM(D24:D26)</f>
        <v>1617984</v>
      </c>
    </row>
    <row r="24" spans="1:4" ht="26.25">
      <c r="A24" s="388" t="s">
        <v>523</v>
      </c>
      <c r="B24" s="389" t="s">
        <v>524</v>
      </c>
      <c r="C24" s="390">
        <v>5476958</v>
      </c>
      <c r="D24" s="390">
        <v>156957</v>
      </c>
    </row>
    <row r="25" spans="1:4" ht="26.25">
      <c r="A25" s="388">
        <v>67</v>
      </c>
      <c r="B25" s="389" t="s">
        <v>582</v>
      </c>
      <c r="C25" s="390">
        <v>0</v>
      </c>
      <c r="D25" s="390">
        <v>1032410</v>
      </c>
    </row>
    <row r="26" spans="1:4" ht="26.25">
      <c r="A26" s="388">
        <v>68</v>
      </c>
      <c r="B26" s="389" t="s">
        <v>583</v>
      </c>
      <c r="C26" s="390">
        <v>0</v>
      </c>
      <c r="D26" s="390">
        <v>428617</v>
      </c>
    </row>
    <row r="27" spans="1:4" ht="26.25">
      <c r="A27" s="388" t="s">
        <v>525</v>
      </c>
      <c r="B27" s="389" t="s">
        <v>526</v>
      </c>
      <c r="C27" s="390">
        <v>8460727</v>
      </c>
      <c r="D27" s="390">
        <v>9092615</v>
      </c>
    </row>
    <row r="28" spans="1:4" ht="39">
      <c r="A28" s="388" t="s">
        <v>527</v>
      </c>
      <c r="B28" s="389" t="s">
        <v>528</v>
      </c>
      <c r="C28" s="390">
        <v>6662143</v>
      </c>
      <c r="D28" s="390">
        <v>7710587</v>
      </c>
    </row>
    <row r="29" spans="1:4" ht="26.25">
      <c r="A29" s="388" t="s">
        <v>529</v>
      </c>
      <c r="B29" s="389" t="s">
        <v>530</v>
      </c>
      <c r="C29" s="390">
        <v>1798584</v>
      </c>
      <c r="D29" s="390">
        <v>1382028</v>
      </c>
    </row>
    <row r="30" spans="1:4" ht="26.25">
      <c r="A30" s="388" t="s">
        <v>531</v>
      </c>
      <c r="B30" s="389" t="s">
        <v>532</v>
      </c>
      <c r="C30" s="390">
        <f>C31</f>
        <v>0</v>
      </c>
      <c r="D30" s="390">
        <f>D31</f>
        <v>414000</v>
      </c>
    </row>
    <row r="31" spans="1:4" ht="39">
      <c r="A31" s="388" t="s">
        <v>391</v>
      </c>
      <c r="B31" s="389" t="s">
        <v>533</v>
      </c>
      <c r="C31" s="390">
        <v>0</v>
      </c>
      <c r="D31" s="390">
        <v>414000</v>
      </c>
    </row>
    <row r="32" spans="1:4" ht="26.25">
      <c r="A32" s="388" t="s">
        <v>392</v>
      </c>
      <c r="B32" s="389" t="s">
        <v>534</v>
      </c>
      <c r="C32" s="390">
        <f>C33</f>
        <v>18041241</v>
      </c>
      <c r="D32" s="390">
        <v>16841244</v>
      </c>
    </row>
    <row r="33" spans="1:4" ht="39">
      <c r="A33" s="388" t="s">
        <v>535</v>
      </c>
      <c r="B33" s="389" t="s">
        <v>536</v>
      </c>
      <c r="C33" s="390">
        <v>18041241</v>
      </c>
      <c r="D33" s="390">
        <v>18041241</v>
      </c>
    </row>
    <row r="34" spans="1:4" ht="14.25">
      <c r="A34" s="391" t="s">
        <v>537</v>
      </c>
      <c r="B34" s="392" t="s">
        <v>538</v>
      </c>
      <c r="C34" s="393">
        <f>C23+C27+C30+C32</f>
        <v>31978926</v>
      </c>
      <c r="D34" s="393">
        <f>D23+D27+D30+D32</f>
        <v>27965843</v>
      </c>
    </row>
    <row r="35" spans="1:4" ht="26.25">
      <c r="A35" s="388" t="s">
        <v>539</v>
      </c>
      <c r="B35" s="389" t="s">
        <v>540</v>
      </c>
      <c r="C35" s="390">
        <f>C36</f>
        <v>595000</v>
      </c>
      <c r="D35" s="390">
        <v>0</v>
      </c>
    </row>
    <row r="36" spans="1:4" ht="26.25">
      <c r="A36" s="388" t="s">
        <v>541</v>
      </c>
      <c r="B36" s="389" t="s">
        <v>542</v>
      </c>
      <c r="C36" s="390">
        <v>595000</v>
      </c>
      <c r="D36" s="390">
        <v>0</v>
      </c>
    </row>
    <row r="37" spans="1:4" ht="26.25">
      <c r="A37" s="391" t="s">
        <v>543</v>
      </c>
      <c r="B37" s="392" t="s">
        <v>544</v>
      </c>
      <c r="C37" s="393">
        <f>C35</f>
        <v>595000</v>
      </c>
      <c r="D37" s="393">
        <f>D35</f>
        <v>0</v>
      </c>
    </row>
    <row r="38" spans="1:4" ht="14.25">
      <c r="A38" s="388">
        <v>143</v>
      </c>
      <c r="B38" s="389" t="s">
        <v>584</v>
      </c>
      <c r="C38" s="390">
        <f>SUM(C39:C40)</f>
        <v>2011845</v>
      </c>
      <c r="D38" s="390">
        <f>SUM(D39:D40)</f>
        <v>2317548</v>
      </c>
    </row>
    <row r="39" spans="1:4" ht="14.25">
      <c r="A39" s="388">
        <v>145</v>
      </c>
      <c r="B39" s="389" t="s">
        <v>585</v>
      </c>
      <c r="C39" s="390">
        <v>2011845</v>
      </c>
      <c r="D39" s="390">
        <v>2011845</v>
      </c>
    </row>
    <row r="40" spans="1:4" ht="14.25">
      <c r="A40" s="388">
        <v>148</v>
      </c>
      <c r="B40" s="389" t="s">
        <v>586</v>
      </c>
      <c r="C40" s="390">
        <v>0</v>
      </c>
      <c r="D40" s="390">
        <v>305703</v>
      </c>
    </row>
    <row r="41" spans="1:4" ht="14.25">
      <c r="A41" s="388">
        <v>151</v>
      </c>
      <c r="B41" s="389" t="s">
        <v>587</v>
      </c>
      <c r="C41" s="390">
        <v>60035</v>
      </c>
      <c r="D41" s="390">
        <v>0</v>
      </c>
    </row>
    <row r="42" spans="1:4" ht="14.25">
      <c r="A42" s="388" t="s">
        <v>545</v>
      </c>
      <c r="B42" s="389" t="s">
        <v>546</v>
      </c>
      <c r="C42" s="390">
        <v>12000</v>
      </c>
      <c r="D42" s="390">
        <v>87000</v>
      </c>
    </row>
    <row r="43" spans="1:4" ht="26.25">
      <c r="A43" s="391" t="s">
        <v>547</v>
      </c>
      <c r="B43" s="392" t="s">
        <v>548</v>
      </c>
      <c r="C43" s="393">
        <f>C38+C41+C42</f>
        <v>2083880</v>
      </c>
      <c r="D43" s="393">
        <f>D38+D41+D42</f>
        <v>2404548</v>
      </c>
    </row>
    <row r="44" spans="1:4" ht="14.25">
      <c r="A44" s="391" t="s">
        <v>549</v>
      </c>
      <c r="B44" s="392" t="s">
        <v>550</v>
      </c>
      <c r="C44" s="393">
        <f>C34+C37+C43</f>
        <v>34657806</v>
      </c>
      <c r="D44" s="393">
        <f>D34+D37+D43</f>
        <v>30370391</v>
      </c>
    </row>
    <row r="45" spans="1:4" ht="14.25">
      <c r="A45" s="388">
        <v>161</v>
      </c>
      <c r="B45" s="389" t="s">
        <v>588</v>
      </c>
      <c r="C45" s="390">
        <v>0</v>
      </c>
      <c r="D45" s="390">
        <v>89558</v>
      </c>
    </row>
    <row r="46" spans="1:4" ht="26.25">
      <c r="A46" s="391">
        <v>164</v>
      </c>
      <c r="B46" s="392" t="s">
        <v>589</v>
      </c>
      <c r="C46" s="393">
        <f>C45</f>
        <v>0</v>
      </c>
      <c r="D46" s="393">
        <f>D45</f>
        <v>89558</v>
      </c>
    </row>
    <row r="47" spans="1:4" ht="14.25">
      <c r="A47" s="388">
        <v>166</v>
      </c>
      <c r="B47" s="389" t="s">
        <v>590</v>
      </c>
      <c r="C47" s="390">
        <v>0</v>
      </c>
      <c r="D47" s="390">
        <v>-317224</v>
      </c>
    </row>
    <row r="48" spans="1:4" ht="26.25">
      <c r="A48" s="391">
        <v>167</v>
      </c>
      <c r="B48" s="392" t="s">
        <v>591</v>
      </c>
      <c r="C48" s="393">
        <f>C47</f>
        <v>0</v>
      </c>
      <c r="D48" s="393">
        <f>D47</f>
        <v>-317224</v>
      </c>
    </row>
    <row r="49" spans="1:4" ht="14.25">
      <c r="A49" s="388" t="s">
        <v>551</v>
      </c>
      <c r="B49" s="389" t="s">
        <v>552</v>
      </c>
      <c r="C49" s="390">
        <v>412809</v>
      </c>
      <c r="D49" s="390">
        <v>0</v>
      </c>
    </row>
    <row r="50" spans="1:4" ht="26.25">
      <c r="A50" s="388">
        <v>169</v>
      </c>
      <c r="B50" s="389" t="s">
        <v>592</v>
      </c>
      <c r="C50" s="390">
        <v>26062</v>
      </c>
      <c r="D50" s="390">
        <v>0</v>
      </c>
    </row>
    <row r="51" spans="1:4" ht="26.25">
      <c r="A51" s="391" t="s">
        <v>553</v>
      </c>
      <c r="B51" s="392" t="s">
        <v>554</v>
      </c>
      <c r="C51" s="393">
        <f>C49+C50</f>
        <v>438871</v>
      </c>
      <c r="D51" s="393">
        <f>D49+D50</f>
        <v>0</v>
      </c>
    </row>
    <row r="52" spans="1:4" ht="14.25">
      <c r="A52" s="391" t="s">
        <v>555</v>
      </c>
      <c r="B52" s="392" t="s">
        <v>556</v>
      </c>
      <c r="C52" s="393">
        <f>C46+C48+C51</f>
        <v>438871</v>
      </c>
      <c r="D52" s="393">
        <f>D46+D48+D51</f>
        <v>-227666</v>
      </c>
    </row>
    <row r="53" spans="1:4" ht="14.25">
      <c r="A53" s="391" t="s">
        <v>425</v>
      </c>
      <c r="B53" s="392" t="s">
        <v>557</v>
      </c>
      <c r="C53" s="393">
        <f>C13+C16+C22+C44+C52</f>
        <v>1128057275</v>
      </c>
      <c r="D53" s="393">
        <f>D13+D16+D22+D44+D52</f>
        <v>1109449952</v>
      </c>
    </row>
    <row r="54" spans="1:4" ht="14.25">
      <c r="A54" s="388" t="s">
        <v>558</v>
      </c>
      <c r="B54" s="389" t="s">
        <v>559</v>
      </c>
      <c r="C54" s="390">
        <v>903686366</v>
      </c>
      <c r="D54" s="390">
        <v>903686366</v>
      </c>
    </row>
    <row r="55" spans="1:4" ht="14.25">
      <c r="A55" s="388" t="s">
        <v>560</v>
      </c>
      <c r="B55" s="389" t="s">
        <v>561</v>
      </c>
      <c r="C55" s="390">
        <v>-64119531</v>
      </c>
      <c r="D55" s="390">
        <v>-64119531</v>
      </c>
    </row>
    <row r="56" spans="1:4" ht="14.25">
      <c r="A56" s="388">
        <v>179</v>
      </c>
      <c r="B56" s="389" t="s">
        <v>596</v>
      </c>
      <c r="C56" s="390">
        <v>10720699</v>
      </c>
      <c r="D56" s="390">
        <v>10720699</v>
      </c>
    </row>
    <row r="57" spans="1:4" ht="14.25">
      <c r="A57" s="388">
        <v>180</v>
      </c>
      <c r="B57" s="389" t="s">
        <v>562</v>
      </c>
      <c r="C57" s="390">
        <v>296687731</v>
      </c>
      <c r="D57" s="390">
        <v>270313801</v>
      </c>
    </row>
    <row r="58" spans="1:4" ht="14.25">
      <c r="A58" s="388">
        <v>182</v>
      </c>
      <c r="B58" s="389" t="s">
        <v>563</v>
      </c>
      <c r="C58" s="390">
        <v>-26373930</v>
      </c>
      <c r="D58" s="390">
        <v>-20181837</v>
      </c>
    </row>
    <row r="59" spans="1:4" ht="14.25">
      <c r="A59" s="391">
        <v>183</v>
      </c>
      <c r="B59" s="392" t="s">
        <v>564</v>
      </c>
      <c r="C59" s="393">
        <f>SUM(C54:C58)</f>
        <v>1120601335</v>
      </c>
      <c r="D59" s="393">
        <f>SUM(D54:D58)</f>
        <v>1100419498</v>
      </c>
    </row>
    <row r="60" spans="1:4" ht="14.25">
      <c r="A60" s="388">
        <v>186</v>
      </c>
      <c r="B60" s="389" t="s">
        <v>565</v>
      </c>
      <c r="C60" s="390">
        <v>426</v>
      </c>
      <c r="D60" s="390">
        <v>426</v>
      </c>
    </row>
    <row r="61" spans="1:4" ht="26.25">
      <c r="A61" s="391">
        <v>209</v>
      </c>
      <c r="B61" s="392" t="s">
        <v>566</v>
      </c>
      <c r="C61" s="393">
        <f>C60</f>
        <v>426</v>
      </c>
      <c r="D61" s="393">
        <f>D60</f>
        <v>426</v>
      </c>
    </row>
    <row r="62" spans="1:4" ht="26.25">
      <c r="A62" s="388">
        <v>222</v>
      </c>
      <c r="B62" s="389" t="s">
        <v>567</v>
      </c>
      <c r="C62" s="390">
        <f>C63</f>
        <v>3997885</v>
      </c>
      <c r="D62" s="390">
        <f>D63</f>
        <v>3594915</v>
      </c>
    </row>
    <row r="63" spans="1:4" ht="26.25">
      <c r="A63" s="388">
        <v>227</v>
      </c>
      <c r="B63" s="389" t="s">
        <v>568</v>
      </c>
      <c r="C63" s="390">
        <v>3997885</v>
      </c>
      <c r="D63" s="390">
        <v>3594915</v>
      </c>
    </row>
    <row r="64" spans="1:4" ht="26.25">
      <c r="A64" s="391">
        <v>233</v>
      </c>
      <c r="B64" s="392" t="s">
        <v>569</v>
      </c>
      <c r="C64" s="393">
        <f>C62</f>
        <v>3997885</v>
      </c>
      <c r="D64" s="393">
        <f>D62</f>
        <v>3594915</v>
      </c>
    </row>
    <row r="65" spans="1:4" ht="14.25">
      <c r="A65" s="388">
        <v>234</v>
      </c>
      <c r="B65" s="389" t="s">
        <v>597</v>
      </c>
      <c r="C65" s="390">
        <v>0</v>
      </c>
      <c r="D65" s="390">
        <v>12700</v>
      </c>
    </row>
    <row r="66" spans="1:4" ht="14.25">
      <c r="A66" s="388">
        <v>236</v>
      </c>
      <c r="B66" s="389" t="s">
        <v>570</v>
      </c>
      <c r="C66" s="390">
        <v>568676</v>
      </c>
      <c r="D66" s="390">
        <v>2342868</v>
      </c>
    </row>
    <row r="67" spans="1:4" ht="26.25">
      <c r="A67" s="388">
        <v>240</v>
      </c>
      <c r="B67" s="389" t="s">
        <v>598</v>
      </c>
      <c r="C67" s="390">
        <v>3000</v>
      </c>
      <c r="D67" s="390">
        <v>3000</v>
      </c>
    </row>
    <row r="68" spans="1:4" ht="26.25">
      <c r="A68" s="391">
        <v>243</v>
      </c>
      <c r="B68" s="392" t="s">
        <v>571</v>
      </c>
      <c r="C68" s="393">
        <f>SUM(C65:C67)</f>
        <v>571676</v>
      </c>
      <c r="D68" s="393">
        <f>SUM(D65:D67)</f>
        <v>2358568</v>
      </c>
    </row>
    <row r="69" spans="1:4" ht="14.25">
      <c r="A69" s="391">
        <v>244</v>
      </c>
      <c r="B69" s="392" t="s">
        <v>572</v>
      </c>
      <c r="C69" s="393">
        <f>C61+C64+C68</f>
        <v>4569987</v>
      </c>
      <c r="D69" s="393">
        <f>D61+D64+D68</f>
        <v>5953909</v>
      </c>
    </row>
    <row r="70" spans="1:4" ht="14.25">
      <c r="A70" s="388">
        <v>247</v>
      </c>
      <c r="B70" s="389" t="s">
        <v>573</v>
      </c>
      <c r="C70" s="390">
        <v>2885953</v>
      </c>
      <c r="D70" s="390">
        <v>3076545</v>
      </c>
    </row>
    <row r="71" spans="1:4" ht="14.25">
      <c r="A71" s="391">
        <v>249</v>
      </c>
      <c r="B71" s="392" t="s">
        <v>574</v>
      </c>
      <c r="C71" s="393">
        <f>C70</f>
        <v>2885953</v>
      </c>
      <c r="D71" s="393">
        <f>D70</f>
        <v>3076545</v>
      </c>
    </row>
    <row r="72" spans="1:4" ht="14.25">
      <c r="A72" s="391" t="s">
        <v>575</v>
      </c>
      <c r="B72" s="392" t="s">
        <v>576</v>
      </c>
      <c r="C72" s="393">
        <f>C59+C69+C71</f>
        <v>1128057275</v>
      </c>
      <c r="D72" s="393">
        <f>D59+D69+D71</f>
        <v>1109449952</v>
      </c>
    </row>
  </sheetData>
  <sheetProtection/>
  <mergeCells count="1">
    <mergeCell ref="A1:D1"/>
  </mergeCells>
  <printOptions/>
  <pageMargins left="0.7086614173228347" right="0.7086614173228347" top="0.7480314960629921" bottom="0.7480314960629921" header="0.31496062992125984" footer="0.31496062992125984"/>
  <pageSetup fitToHeight="0" fitToWidth="1" horizontalDpi="300" verticalDpi="300" orientation="portrait" paperSize="9" scale="78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I109"/>
  <sheetViews>
    <sheetView tabSelected="1" zoomScale="81" zoomScaleNormal="81" zoomScalePageLayoutView="0" workbookViewId="0" topLeftCell="A1">
      <selection activeCell="E21" sqref="E21"/>
    </sheetView>
  </sheetViews>
  <sheetFormatPr defaultColWidth="9.140625" defaultRowHeight="15"/>
  <cols>
    <col min="1" max="1" width="3.7109375" style="0" customWidth="1"/>
    <col min="2" max="2" width="11.421875" style="0" customWidth="1"/>
    <col min="3" max="3" width="41.7109375" style="0" customWidth="1"/>
    <col min="4" max="4" width="43.421875" style="705" customWidth="1"/>
    <col min="5" max="5" width="53.140625" style="705" customWidth="1"/>
    <col min="6" max="6" width="10.28125" style="0" customWidth="1"/>
    <col min="7" max="7" width="10.7109375" style="0" customWidth="1"/>
    <col min="8" max="8" width="11.00390625" style="0" customWidth="1"/>
    <col min="9" max="9" width="10.7109375" style="0" customWidth="1"/>
  </cols>
  <sheetData>
    <row r="1" spans="1:9" s="706" customFormat="1" ht="72">
      <c r="A1" s="707" t="s">
        <v>741</v>
      </c>
      <c r="B1" s="706" t="s">
        <v>742</v>
      </c>
      <c r="C1" s="706" t="s">
        <v>8</v>
      </c>
      <c r="D1" s="706" t="s">
        <v>743</v>
      </c>
      <c r="E1" s="706" t="s">
        <v>744</v>
      </c>
      <c r="F1" s="706" t="s">
        <v>745</v>
      </c>
      <c r="G1" s="706" t="s">
        <v>746</v>
      </c>
      <c r="H1" s="706" t="s">
        <v>747</v>
      </c>
      <c r="I1" s="706" t="s">
        <v>748</v>
      </c>
    </row>
    <row r="2" spans="1:9" ht="14.25">
      <c r="A2">
        <v>1</v>
      </c>
      <c r="B2" t="s">
        <v>749</v>
      </c>
      <c r="C2" t="s">
        <v>750</v>
      </c>
      <c r="D2" s="705" t="s">
        <v>751</v>
      </c>
      <c r="E2" s="705" t="s">
        <v>752</v>
      </c>
      <c r="F2">
        <v>61</v>
      </c>
      <c r="G2">
        <v>8</v>
      </c>
      <c r="H2">
        <v>0</v>
      </c>
      <c r="I2">
        <v>2455</v>
      </c>
    </row>
    <row r="3" spans="1:9" ht="14.25">
      <c r="A3">
        <v>2</v>
      </c>
      <c r="B3" t="s">
        <v>753</v>
      </c>
      <c r="C3" t="s">
        <v>754</v>
      </c>
      <c r="D3" s="705" t="s">
        <v>755</v>
      </c>
      <c r="E3" s="705" t="s">
        <v>752</v>
      </c>
      <c r="F3">
        <v>231</v>
      </c>
      <c r="G3">
        <v>154</v>
      </c>
      <c r="H3">
        <v>0</v>
      </c>
      <c r="I3">
        <v>1849</v>
      </c>
    </row>
    <row r="4" spans="1:9" ht="28.5">
      <c r="A4">
        <v>6</v>
      </c>
      <c r="B4" t="s">
        <v>756</v>
      </c>
      <c r="C4" t="s">
        <v>757</v>
      </c>
      <c r="D4" s="705" t="s">
        <v>758</v>
      </c>
      <c r="E4" s="705" t="s">
        <v>759</v>
      </c>
      <c r="F4">
        <v>82</v>
      </c>
      <c r="G4">
        <v>66</v>
      </c>
      <c r="H4">
        <v>0</v>
      </c>
      <c r="I4">
        <v>819</v>
      </c>
    </row>
    <row r="5" spans="1:9" ht="14.25">
      <c r="A5">
        <v>13</v>
      </c>
      <c r="B5" t="s">
        <v>760</v>
      </c>
      <c r="C5" t="s">
        <v>761</v>
      </c>
      <c r="D5" s="705" t="s">
        <v>762</v>
      </c>
      <c r="E5" s="705" t="s">
        <v>763</v>
      </c>
      <c r="F5">
        <v>12974.84</v>
      </c>
      <c r="G5">
        <v>12734.117</v>
      </c>
      <c r="H5">
        <v>0</v>
      </c>
      <c r="I5">
        <v>2028</v>
      </c>
    </row>
    <row r="6" spans="1:9" ht="14.25">
      <c r="A6">
        <v>26</v>
      </c>
      <c r="B6" t="s">
        <v>764</v>
      </c>
      <c r="C6" t="s">
        <v>761</v>
      </c>
      <c r="D6" s="705" t="s">
        <v>765</v>
      </c>
      <c r="E6" s="705" t="s">
        <v>763</v>
      </c>
      <c r="F6">
        <v>1126</v>
      </c>
      <c r="G6">
        <v>901.247</v>
      </c>
      <c r="H6">
        <v>0</v>
      </c>
      <c r="I6">
        <v>1903</v>
      </c>
    </row>
    <row r="7" spans="1:9" ht="28.5">
      <c r="A7">
        <v>32</v>
      </c>
      <c r="B7" t="s">
        <v>766</v>
      </c>
      <c r="C7" t="s">
        <v>767</v>
      </c>
      <c r="D7" s="705" t="s">
        <v>765</v>
      </c>
      <c r="E7" s="705" t="s">
        <v>759</v>
      </c>
      <c r="F7">
        <v>2919.4</v>
      </c>
      <c r="G7">
        <v>5479.8</v>
      </c>
      <c r="H7">
        <v>0</v>
      </c>
      <c r="I7">
        <v>340</v>
      </c>
    </row>
    <row r="8" spans="1:9" ht="14.25">
      <c r="A8">
        <v>35</v>
      </c>
      <c r="B8" t="s">
        <v>768</v>
      </c>
      <c r="C8" t="s">
        <v>761</v>
      </c>
      <c r="D8" s="705" t="s">
        <v>769</v>
      </c>
      <c r="E8" s="705" t="s">
        <v>763</v>
      </c>
      <c r="F8">
        <v>50</v>
      </c>
      <c r="G8">
        <v>40</v>
      </c>
      <c r="H8">
        <v>0</v>
      </c>
      <c r="I8">
        <v>1282</v>
      </c>
    </row>
    <row r="9" spans="1:9" ht="28.5">
      <c r="A9">
        <v>36</v>
      </c>
      <c r="B9" t="s">
        <v>770</v>
      </c>
      <c r="C9" t="s">
        <v>757</v>
      </c>
      <c r="D9" s="705" t="s">
        <v>771</v>
      </c>
      <c r="E9" s="705" t="s">
        <v>759</v>
      </c>
      <c r="F9">
        <v>43</v>
      </c>
      <c r="G9">
        <v>34</v>
      </c>
      <c r="H9">
        <v>0</v>
      </c>
      <c r="I9">
        <v>287</v>
      </c>
    </row>
    <row r="10" spans="1:9" ht="28.5">
      <c r="A10">
        <v>37</v>
      </c>
      <c r="B10" t="s">
        <v>772</v>
      </c>
      <c r="C10" t="s">
        <v>773</v>
      </c>
      <c r="D10" s="705" t="s">
        <v>774</v>
      </c>
      <c r="E10" s="705" t="s">
        <v>775</v>
      </c>
      <c r="F10">
        <v>105944.183</v>
      </c>
      <c r="G10">
        <v>102366.924</v>
      </c>
      <c r="H10">
        <v>0</v>
      </c>
      <c r="I10">
        <v>5411</v>
      </c>
    </row>
    <row r="11" spans="1:9" ht="14.25">
      <c r="A11">
        <v>38</v>
      </c>
      <c r="B11" t="s">
        <v>776</v>
      </c>
      <c r="C11" t="s">
        <v>761</v>
      </c>
      <c r="D11" s="705" t="s">
        <v>771</v>
      </c>
      <c r="E11" s="705" t="s">
        <v>763</v>
      </c>
      <c r="F11">
        <v>170</v>
      </c>
      <c r="G11">
        <v>170</v>
      </c>
      <c r="H11">
        <v>0</v>
      </c>
      <c r="I11">
        <v>454</v>
      </c>
    </row>
    <row r="12" spans="1:9" ht="14.25">
      <c r="A12">
        <v>39</v>
      </c>
      <c r="B12" t="s">
        <v>777</v>
      </c>
      <c r="C12" t="s">
        <v>761</v>
      </c>
      <c r="D12" s="705" t="s">
        <v>778</v>
      </c>
      <c r="E12" s="705" t="s">
        <v>763</v>
      </c>
      <c r="F12">
        <v>65482.252</v>
      </c>
      <c r="G12">
        <v>56117.252</v>
      </c>
      <c r="H12">
        <v>0</v>
      </c>
      <c r="I12">
        <v>9517</v>
      </c>
    </row>
    <row r="13" spans="1:9" ht="28.5">
      <c r="A13">
        <v>40</v>
      </c>
      <c r="B13" t="s">
        <v>779</v>
      </c>
      <c r="C13" t="s">
        <v>757</v>
      </c>
      <c r="D13" s="705" t="s">
        <v>771</v>
      </c>
      <c r="E13" s="705" t="s">
        <v>759</v>
      </c>
      <c r="F13">
        <v>231</v>
      </c>
      <c r="G13">
        <v>185</v>
      </c>
      <c r="H13">
        <v>0</v>
      </c>
      <c r="I13">
        <v>1544</v>
      </c>
    </row>
    <row r="14" spans="1:9" ht="14.25">
      <c r="A14">
        <v>41</v>
      </c>
      <c r="B14" t="s">
        <v>780</v>
      </c>
      <c r="C14" t="s">
        <v>781</v>
      </c>
      <c r="D14" s="705" t="s">
        <v>782</v>
      </c>
      <c r="E14" s="705" t="s">
        <v>783</v>
      </c>
      <c r="F14">
        <v>9333.287</v>
      </c>
      <c r="G14">
        <v>10339.287</v>
      </c>
      <c r="H14">
        <v>0</v>
      </c>
      <c r="I14">
        <v>3243</v>
      </c>
    </row>
    <row r="15" spans="1:9" ht="14.25">
      <c r="A15">
        <v>42</v>
      </c>
      <c r="B15" t="s">
        <v>784</v>
      </c>
      <c r="C15" t="s">
        <v>761</v>
      </c>
      <c r="D15" s="705" t="s">
        <v>751</v>
      </c>
      <c r="E15" s="705" t="s">
        <v>763</v>
      </c>
      <c r="F15">
        <v>15944.666</v>
      </c>
      <c r="G15">
        <v>13643.666</v>
      </c>
      <c r="H15">
        <v>0</v>
      </c>
      <c r="I15">
        <v>2972</v>
      </c>
    </row>
    <row r="16" spans="1:9" ht="14.25">
      <c r="A16">
        <v>44</v>
      </c>
      <c r="B16" t="s">
        <v>785</v>
      </c>
      <c r="C16" t="s">
        <v>761</v>
      </c>
      <c r="D16" s="705" t="s">
        <v>771</v>
      </c>
      <c r="E16" s="705" t="s">
        <v>763</v>
      </c>
      <c r="F16">
        <v>441</v>
      </c>
      <c r="G16">
        <v>441</v>
      </c>
      <c r="H16">
        <v>0</v>
      </c>
      <c r="I16">
        <v>1569</v>
      </c>
    </row>
    <row r="17" spans="1:9" ht="14.25">
      <c r="A17">
        <v>45</v>
      </c>
      <c r="B17" t="s">
        <v>786</v>
      </c>
      <c r="C17" t="s">
        <v>787</v>
      </c>
      <c r="D17" s="705" t="s">
        <v>778</v>
      </c>
      <c r="E17" s="705" t="s">
        <v>788</v>
      </c>
      <c r="F17">
        <v>6621.661</v>
      </c>
      <c r="G17">
        <v>6564.483</v>
      </c>
      <c r="H17">
        <v>0</v>
      </c>
      <c r="I17">
        <v>1959</v>
      </c>
    </row>
    <row r="18" spans="1:9" ht="14.25">
      <c r="A18">
        <v>46</v>
      </c>
      <c r="B18" t="s">
        <v>789</v>
      </c>
      <c r="C18" t="s">
        <v>761</v>
      </c>
      <c r="D18" s="705" t="s">
        <v>771</v>
      </c>
      <c r="E18" s="705" t="s">
        <v>790</v>
      </c>
      <c r="F18">
        <v>7779.412</v>
      </c>
      <c r="G18">
        <v>7756</v>
      </c>
      <c r="H18">
        <v>0</v>
      </c>
      <c r="I18">
        <v>1199</v>
      </c>
    </row>
    <row r="19" spans="1:9" ht="14.25">
      <c r="A19">
        <v>48</v>
      </c>
      <c r="B19" t="s">
        <v>791</v>
      </c>
      <c r="C19" t="s">
        <v>761</v>
      </c>
      <c r="D19" s="705" t="s">
        <v>771</v>
      </c>
      <c r="E19" s="705" t="s">
        <v>790</v>
      </c>
      <c r="F19">
        <v>30</v>
      </c>
      <c r="G19">
        <v>30</v>
      </c>
      <c r="H19">
        <v>0</v>
      </c>
      <c r="I19">
        <v>324</v>
      </c>
    </row>
    <row r="20" spans="1:9" ht="14.25">
      <c r="A20">
        <v>49</v>
      </c>
      <c r="B20" t="s">
        <v>792</v>
      </c>
      <c r="C20" t="s">
        <v>793</v>
      </c>
      <c r="D20" s="705" t="s">
        <v>771</v>
      </c>
      <c r="E20" s="705" t="s">
        <v>752</v>
      </c>
      <c r="F20">
        <v>64</v>
      </c>
      <c r="G20">
        <v>51</v>
      </c>
      <c r="H20">
        <v>0</v>
      </c>
      <c r="I20">
        <v>802</v>
      </c>
    </row>
    <row r="21" spans="1:9" ht="14.25">
      <c r="A21">
        <v>50</v>
      </c>
      <c r="B21" t="s">
        <v>794</v>
      </c>
      <c r="C21" t="s">
        <v>761</v>
      </c>
      <c r="D21" s="705" t="s">
        <v>771</v>
      </c>
      <c r="E21" s="705" t="s">
        <v>790</v>
      </c>
      <c r="F21">
        <v>274</v>
      </c>
      <c r="G21">
        <v>274</v>
      </c>
      <c r="H21">
        <v>0</v>
      </c>
      <c r="I21">
        <v>4383</v>
      </c>
    </row>
    <row r="22" spans="1:9" ht="14.25">
      <c r="A22">
        <v>51</v>
      </c>
      <c r="B22" t="s">
        <v>795</v>
      </c>
      <c r="C22" t="s">
        <v>761</v>
      </c>
      <c r="D22" s="705" t="s">
        <v>771</v>
      </c>
      <c r="E22" s="705" t="s">
        <v>790</v>
      </c>
      <c r="F22">
        <v>69</v>
      </c>
      <c r="G22">
        <v>69</v>
      </c>
      <c r="H22">
        <v>0</v>
      </c>
      <c r="I22">
        <v>3291</v>
      </c>
    </row>
    <row r="23" spans="1:9" ht="28.5">
      <c r="A23">
        <v>52</v>
      </c>
      <c r="B23" t="s">
        <v>796</v>
      </c>
      <c r="C23" t="s">
        <v>797</v>
      </c>
      <c r="D23" s="705" t="s">
        <v>771</v>
      </c>
      <c r="E23" s="705" t="s">
        <v>798</v>
      </c>
      <c r="F23">
        <v>16</v>
      </c>
      <c r="G23">
        <v>13</v>
      </c>
      <c r="H23">
        <v>0</v>
      </c>
      <c r="I23">
        <v>391</v>
      </c>
    </row>
    <row r="24" spans="1:9" ht="14.25">
      <c r="A24">
        <v>53</v>
      </c>
      <c r="B24" t="s">
        <v>799</v>
      </c>
      <c r="C24" t="s">
        <v>761</v>
      </c>
      <c r="D24" s="705" t="s">
        <v>771</v>
      </c>
      <c r="E24" s="705" t="s">
        <v>790</v>
      </c>
      <c r="F24">
        <v>161</v>
      </c>
      <c r="G24">
        <v>161</v>
      </c>
      <c r="H24">
        <v>0</v>
      </c>
      <c r="I24">
        <v>1035</v>
      </c>
    </row>
    <row r="25" spans="1:9" ht="14.25">
      <c r="A25">
        <v>54</v>
      </c>
      <c r="B25" t="s">
        <v>800</v>
      </c>
      <c r="C25" t="s">
        <v>761</v>
      </c>
      <c r="D25" s="705" t="s">
        <v>771</v>
      </c>
      <c r="E25" s="705" t="s">
        <v>790</v>
      </c>
      <c r="F25">
        <v>855</v>
      </c>
      <c r="G25">
        <v>855</v>
      </c>
      <c r="H25">
        <v>0</v>
      </c>
      <c r="I25">
        <v>6042</v>
      </c>
    </row>
    <row r="26" spans="1:9" ht="14.25">
      <c r="A26">
        <v>55</v>
      </c>
      <c r="B26" t="s">
        <v>801</v>
      </c>
      <c r="C26" t="s">
        <v>761</v>
      </c>
      <c r="D26" s="705" t="s">
        <v>771</v>
      </c>
      <c r="E26" s="705" t="s">
        <v>790</v>
      </c>
      <c r="F26">
        <v>13653</v>
      </c>
      <c r="G26">
        <v>10922</v>
      </c>
      <c r="H26">
        <v>0</v>
      </c>
      <c r="I26">
        <v>8133</v>
      </c>
    </row>
    <row r="27" spans="1:9" ht="14.25">
      <c r="A27">
        <v>57</v>
      </c>
      <c r="B27" t="s">
        <v>802</v>
      </c>
      <c r="C27" t="s">
        <v>761</v>
      </c>
      <c r="D27" s="705" t="s">
        <v>771</v>
      </c>
      <c r="E27" s="705" t="s">
        <v>790</v>
      </c>
      <c r="F27">
        <v>552</v>
      </c>
      <c r="G27">
        <v>552</v>
      </c>
      <c r="H27">
        <v>0</v>
      </c>
      <c r="I27">
        <v>4566</v>
      </c>
    </row>
    <row r="28" spans="1:9" ht="14.25">
      <c r="A28">
        <v>58</v>
      </c>
      <c r="B28" t="s">
        <v>803</v>
      </c>
      <c r="C28" t="s">
        <v>761</v>
      </c>
      <c r="D28" s="705" t="s">
        <v>771</v>
      </c>
      <c r="E28" s="705" t="s">
        <v>790</v>
      </c>
      <c r="F28">
        <v>821</v>
      </c>
      <c r="G28">
        <v>821</v>
      </c>
      <c r="H28">
        <v>0</v>
      </c>
      <c r="I28">
        <v>2463</v>
      </c>
    </row>
    <row r="29" spans="1:9" ht="14.25">
      <c r="A29">
        <v>59</v>
      </c>
      <c r="B29" t="s">
        <v>804</v>
      </c>
      <c r="C29" t="s">
        <v>761</v>
      </c>
      <c r="D29" s="705" t="s">
        <v>771</v>
      </c>
      <c r="E29" s="705" t="s">
        <v>790</v>
      </c>
      <c r="F29">
        <v>1752</v>
      </c>
      <c r="G29">
        <v>1752</v>
      </c>
      <c r="H29">
        <v>0</v>
      </c>
      <c r="I29">
        <v>5257</v>
      </c>
    </row>
    <row r="30" spans="1:9" ht="14.25">
      <c r="A30">
        <v>60</v>
      </c>
      <c r="B30" t="s">
        <v>805</v>
      </c>
      <c r="C30" t="s">
        <v>761</v>
      </c>
      <c r="D30" s="705" t="s">
        <v>771</v>
      </c>
      <c r="E30" s="705" t="s">
        <v>790</v>
      </c>
      <c r="F30">
        <v>511</v>
      </c>
      <c r="G30">
        <v>511</v>
      </c>
      <c r="H30">
        <v>0</v>
      </c>
      <c r="I30">
        <v>2043</v>
      </c>
    </row>
    <row r="31" spans="1:9" ht="14.25">
      <c r="A31">
        <v>61</v>
      </c>
      <c r="B31" t="s">
        <v>806</v>
      </c>
      <c r="C31" t="s">
        <v>761</v>
      </c>
      <c r="D31" s="705" t="s">
        <v>771</v>
      </c>
      <c r="E31" s="705" t="s">
        <v>790</v>
      </c>
      <c r="F31">
        <v>795</v>
      </c>
      <c r="G31">
        <v>795</v>
      </c>
      <c r="H31">
        <v>0</v>
      </c>
      <c r="I31">
        <v>3175</v>
      </c>
    </row>
    <row r="32" spans="1:9" ht="14.25">
      <c r="A32">
        <v>64</v>
      </c>
      <c r="B32" t="s">
        <v>807</v>
      </c>
      <c r="C32" t="s">
        <v>761</v>
      </c>
      <c r="D32" s="705" t="s">
        <v>771</v>
      </c>
      <c r="E32" s="705" t="s">
        <v>790</v>
      </c>
      <c r="F32">
        <v>615</v>
      </c>
      <c r="G32">
        <v>615</v>
      </c>
      <c r="H32">
        <v>0</v>
      </c>
      <c r="I32">
        <v>5617</v>
      </c>
    </row>
    <row r="33" spans="1:9" ht="14.25">
      <c r="A33">
        <v>65</v>
      </c>
      <c r="B33" t="s">
        <v>808</v>
      </c>
      <c r="C33" t="s">
        <v>761</v>
      </c>
      <c r="D33" s="705" t="s">
        <v>771</v>
      </c>
      <c r="E33" s="705" t="s">
        <v>790</v>
      </c>
      <c r="F33">
        <v>1076</v>
      </c>
      <c r="G33">
        <v>1076</v>
      </c>
      <c r="H33">
        <v>0</v>
      </c>
      <c r="I33">
        <v>8806</v>
      </c>
    </row>
    <row r="34" spans="1:9" ht="14.25">
      <c r="A34">
        <v>66</v>
      </c>
      <c r="B34" t="s">
        <v>809</v>
      </c>
      <c r="C34" t="s">
        <v>761</v>
      </c>
      <c r="D34" s="705" t="s">
        <v>771</v>
      </c>
      <c r="E34" s="705" t="s">
        <v>790</v>
      </c>
      <c r="F34">
        <v>851</v>
      </c>
      <c r="G34">
        <v>851</v>
      </c>
      <c r="H34">
        <v>0</v>
      </c>
      <c r="I34">
        <v>3890</v>
      </c>
    </row>
    <row r="35" spans="1:9" ht="14.25">
      <c r="A35">
        <v>73</v>
      </c>
      <c r="B35" t="s">
        <v>810</v>
      </c>
      <c r="C35" t="s">
        <v>761</v>
      </c>
      <c r="D35" s="705" t="s">
        <v>771</v>
      </c>
      <c r="E35" s="705" t="s">
        <v>790</v>
      </c>
      <c r="F35">
        <v>587</v>
      </c>
      <c r="G35">
        <v>587</v>
      </c>
      <c r="H35">
        <v>0</v>
      </c>
      <c r="I35">
        <v>2890</v>
      </c>
    </row>
    <row r="36" spans="1:9" ht="14.25">
      <c r="A36">
        <v>75</v>
      </c>
      <c r="B36" t="s">
        <v>811</v>
      </c>
      <c r="C36" t="s">
        <v>761</v>
      </c>
      <c r="D36" s="705" t="s">
        <v>771</v>
      </c>
      <c r="E36" s="705" t="s">
        <v>790</v>
      </c>
      <c r="F36">
        <v>584</v>
      </c>
      <c r="G36">
        <v>584</v>
      </c>
      <c r="H36">
        <v>0</v>
      </c>
      <c r="I36">
        <v>2872</v>
      </c>
    </row>
    <row r="37" spans="1:9" ht="14.25">
      <c r="A37">
        <v>79</v>
      </c>
      <c r="B37" t="s">
        <v>812</v>
      </c>
      <c r="C37" t="s">
        <v>813</v>
      </c>
      <c r="D37" s="705" t="s">
        <v>771</v>
      </c>
      <c r="E37" s="705" t="s">
        <v>814</v>
      </c>
      <c r="F37">
        <v>6684.773</v>
      </c>
      <c r="G37">
        <v>2916.14</v>
      </c>
      <c r="H37">
        <v>0</v>
      </c>
      <c r="I37">
        <v>401</v>
      </c>
    </row>
    <row r="38" spans="1:9" ht="14.25">
      <c r="A38">
        <v>80</v>
      </c>
      <c r="B38" t="s">
        <v>815</v>
      </c>
      <c r="C38" t="s">
        <v>816</v>
      </c>
      <c r="D38" s="705" t="s">
        <v>817</v>
      </c>
      <c r="E38" s="705" t="s">
        <v>818</v>
      </c>
      <c r="F38">
        <v>471</v>
      </c>
      <c r="G38">
        <v>471</v>
      </c>
      <c r="H38">
        <v>0</v>
      </c>
      <c r="I38">
        <v>26</v>
      </c>
    </row>
    <row r="39" spans="1:9" ht="14.25">
      <c r="A39">
        <v>81</v>
      </c>
      <c r="B39" t="s">
        <v>819</v>
      </c>
      <c r="C39" t="s">
        <v>820</v>
      </c>
      <c r="D39" s="705" t="s">
        <v>817</v>
      </c>
      <c r="E39" s="705" t="s">
        <v>818</v>
      </c>
      <c r="F39">
        <v>471</v>
      </c>
      <c r="G39">
        <v>471</v>
      </c>
      <c r="H39">
        <v>0</v>
      </c>
      <c r="I39">
        <v>28</v>
      </c>
    </row>
    <row r="40" spans="1:9" ht="14.25">
      <c r="A40">
        <v>82</v>
      </c>
      <c r="B40" t="s">
        <v>821</v>
      </c>
      <c r="C40" t="s">
        <v>822</v>
      </c>
      <c r="D40" s="705" t="s">
        <v>771</v>
      </c>
      <c r="E40" s="705" t="s">
        <v>823</v>
      </c>
      <c r="F40">
        <v>12617.196</v>
      </c>
      <c r="G40">
        <v>6250.517</v>
      </c>
      <c r="H40">
        <v>0</v>
      </c>
      <c r="I40">
        <v>1112</v>
      </c>
    </row>
    <row r="41" spans="1:9" ht="14.25">
      <c r="A41">
        <v>86</v>
      </c>
      <c r="B41" t="s">
        <v>824</v>
      </c>
      <c r="C41" t="s">
        <v>761</v>
      </c>
      <c r="D41" s="705" t="s">
        <v>771</v>
      </c>
      <c r="E41" s="705" t="s">
        <v>790</v>
      </c>
      <c r="F41">
        <v>160</v>
      </c>
      <c r="G41">
        <v>160</v>
      </c>
      <c r="H41">
        <v>0</v>
      </c>
      <c r="I41">
        <v>852</v>
      </c>
    </row>
    <row r="42" spans="1:9" ht="14.25">
      <c r="A42">
        <v>87</v>
      </c>
      <c r="B42" t="s">
        <v>825</v>
      </c>
      <c r="C42" t="s">
        <v>761</v>
      </c>
      <c r="D42" s="705" t="s">
        <v>771</v>
      </c>
      <c r="E42" s="705" t="s">
        <v>790</v>
      </c>
      <c r="F42">
        <v>30</v>
      </c>
      <c r="G42">
        <v>30</v>
      </c>
      <c r="H42">
        <v>0</v>
      </c>
      <c r="I42">
        <v>101</v>
      </c>
    </row>
    <row r="43" spans="1:9" ht="14.25">
      <c r="A43">
        <v>88</v>
      </c>
      <c r="B43" t="s">
        <v>826</v>
      </c>
      <c r="C43" t="s">
        <v>761</v>
      </c>
      <c r="D43" s="705" t="s">
        <v>771</v>
      </c>
      <c r="E43" s="705" t="s">
        <v>790</v>
      </c>
      <c r="F43">
        <v>407</v>
      </c>
      <c r="G43">
        <v>407</v>
      </c>
      <c r="H43">
        <v>0</v>
      </c>
      <c r="I43">
        <v>1737</v>
      </c>
    </row>
    <row r="44" spans="1:9" ht="14.25">
      <c r="A44">
        <v>89</v>
      </c>
      <c r="B44" t="s">
        <v>827</v>
      </c>
      <c r="C44" t="s">
        <v>828</v>
      </c>
      <c r="D44" s="705" t="s">
        <v>771</v>
      </c>
      <c r="E44" s="705" t="s">
        <v>790</v>
      </c>
      <c r="F44">
        <v>188</v>
      </c>
      <c r="G44">
        <v>188</v>
      </c>
      <c r="H44">
        <v>0</v>
      </c>
      <c r="I44">
        <v>926</v>
      </c>
    </row>
    <row r="45" spans="1:9" ht="14.25">
      <c r="A45">
        <v>90</v>
      </c>
      <c r="B45" t="s">
        <v>829</v>
      </c>
      <c r="C45" t="s">
        <v>761</v>
      </c>
      <c r="D45" s="705" t="s">
        <v>771</v>
      </c>
      <c r="E45" s="705" t="s">
        <v>790</v>
      </c>
      <c r="F45">
        <v>492</v>
      </c>
      <c r="G45">
        <v>492</v>
      </c>
      <c r="H45">
        <v>0</v>
      </c>
      <c r="I45">
        <v>3655</v>
      </c>
    </row>
    <row r="46" spans="1:9" ht="14.25">
      <c r="A46">
        <v>91</v>
      </c>
      <c r="B46" t="s">
        <v>830</v>
      </c>
      <c r="C46" t="s">
        <v>761</v>
      </c>
      <c r="D46" s="705" t="s">
        <v>771</v>
      </c>
      <c r="E46" s="705" t="s">
        <v>790</v>
      </c>
      <c r="F46">
        <v>1559</v>
      </c>
      <c r="G46">
        <v>1559</v>
      </c>
      <c r="H46">
        <v>0</v>
      </c>
      <c r="I46">
        <v>7442</v>
      </c>
    </row>
    <row r="47" spans="1:9" ht="14.25">
      <c r="A47">
        <v>92</v>
      </c>
      <c r="B47" t="s">
        <v>831</v>
      </c>
      <c r="C47" t="s">
        <v>761</v>
      </c>
      <c r="D47" s="705" t="s">
        <v>832</v>
      </c>
      <c r="E47" s="705" t="s">
        <v>763</v>
      </c>
      <c r="F47">
        <v>51814.093</v>
      </c>
      <c r="G47">
        <v>48148.093</v>
      </c>
      <c r="H47">
        <v>0</v>
      </c>
      <c r="I47">
        <v>3721</v>
      </c>
    </row>
    <row r="48" spans="1:9" ht="14.25">
      <c r="A48">
        <v>93</v>
      </c>
      <c r="B48" t="s">
        <v>833</v>
      </c>
      <c r="C48" t="s">
        <v>834</v>
      </c>
      <c r="D48" s="705" t="s">
        <v>771</v>
      </c>
      <c r="E48" s="705" t="s">
        <v>763</v>
      </c>
      <c r="F48">
        <v>149</v>
      </c>
      <c r="G48">
        <v>149</v>
      </c>
      <c r="H48">
        <v>0</v>
      </c>
      <c r="I48">
        <v>331</v>
      </c>
    </row>
    <row r="49" spans="1:9" ht="14.25">
      <c r="A49">
        <v>94</v>
      </c>
      <c r="B49" t="s">
        <v>835</v>
      </c>
      <c r="C49" t="s">
        <v>754</v>
      </c>
      <c r="D49" s="705" t="s">
        <v>771</v>
      </c>
      <c r="E49" s="705" t="s">
        <v>752</v>
      </c>
      <c r="F49">
        <v>281</v>
      </c>
      <c r="G49">
        <v>281</v>
      </c>
      <c r="H49">
        <v>0</v>
      </c>
      <c r="I49">
        <v>735</v>
      </c>
    </row>
    <row r="50" spans="1:9" ht="14.25">
      <c r="A50">
        <v>95</v>
      </c>
      <c r="B50" t="s">
        <v>836</v>
      </c>
      <c r="C50" t="s">
        <v>837</v>
      </c>
      <c r="D50" s="705" t="s">
        <v>771</v>
      </c>
      <c r="E50" s="705" t="s">
        <v>838</v>
      </c>
      <c r="F50">
        <v>11370.888</v>
      </c>
      <c r="G50">
        <v>6046.433</v>
      </c>
      <c r="H50">
        <v>0</v>
      </c>
      <c r="I50">
        <v>1644</v>
      </c>
    </row>
    <row r="51" spans="1:9" ht="28.5">
      <c r="A51">
        <v>96</v>
      </c>
      <c r="B51" t="s">
        <v>839</v>
      </c>
      <c r="C51" t="s">
        <v>840</v>
      </c>
      <c r="D51" s="705" t="s">
        <v>771</v>
      </c>
      <c r="E51" s="705" t="s">
        <v>841</v>
      </c>
      <c r="F51">
        <v>51423.446</v>
      </c>
      <c r="G51">
        <v>51423.446</v>
      </c>
      <c r="H51">
        <v>0</v>
      </c>
      <c r="I51">
        <v>0</v>
      </c>
    </row>
    <row r="52" spans="1:9" ht="14.25">
      <c r="A52">
        <v>97</v>
      </c>
      <c r="B52" t="s">
        <v>842</v>
      </c>
      <c r="C52" t="s">
        <v>843</v>
      </c>
      <c r="D52" s="705" t="s">
        <v>758</v>
      </c>
      <c r="E52" s="705" t="s">
        <v>844</v>
      </c>
      <c r="F52">
        <v>261.47</v>
      </c>
      <c r="G52">
        <v>261.47</v>
      </c>
      <c r="H52">
        <v>0</v>
      </c>
      <c r="I52">
        <v>12</v>
      </c>
    </row>
    <row r="53" spans="1:9" ht="28.5">
      <c r="A53">
        <v>99</v>
      </c>
      <c r="B53" t="s">
        <v>845</v>
      </c>
      <c r="C53" t="s">
        <v>846</v>
      </c>
      <c r="D53" s="705" t="s">
        <v>847</v>
      </c>
      <c r="E53" s="705" t="s">
        <v>848</v>
      </c>
      <c r="F53">
        <v>3</v>
      </c>
      <c r="G53">
        <v>3</v>
      </c>
      <c r="H53">
        <v>0</v>
      </c>
      <c r="I53">
        <v>600</v>
      </c>
    </row>
    <row r="54" spans="1:9" ht="14.25">
      <c r="A54">
        <v>100</v>
      </c>
      <c r="B54" t="s">
        <v>849</v>
      </c>
      <c r="C54" t="s">
        <v>850</v>
      </c>
      <c r="D54" s="705" t="s">
        <v>851</v>
      </c>
      <c r="E54" s="705" t="s">
        <v>852</v>
      </c>
      <c r="F54">
        <v>21</v>
      </c>
      <c r="G54">
        <v>21</v>
      </c>
      <c r="H54">
        <v>0</v>
      </c>
      <c r="I54">
        <v>2067</v>
      </c>
    </row>
    <row r="55" spans="1:9" ht="14.25">
      <c r="A55">
        <v>102</v>
      </c>
      <c r="B55" t="s">
        <v>853</v>
      </c>
      <c r="C55" t="s">
        <v>854</v>
      </c>
      <c r="D55" s="705" t="s">
        <v>771</v>
      </c>
      <c r="E55" s="705" t="s">
        <v>855</v>
      </c>
      <c r="F55">
        <v>122717.846</v>
      </c>
      <c r="G55">
        <v>126934.346</v>
      </c>
      <c r="H55">
        <v>0</v>
      </c>
      <c r="I55">
        <v>5858</v>
      </c>
    </row>
    <row r="56" spans="1:9" ht="14.25">
      <c r="A56">
        <v>103</v>
      </c>
      <c r="B56" t="s">
        <v>856</v>
      </c>
      <c r="C56" t="s">
        <v>793</v>
      </c>
      <c r="D56" s="705" t="s">
        <v>771</v>
      </c>
      <c r="E56" s="705" t="s">
        <v>752</v>
      </c>
      <c r="F56">
        <v>775</v>
      </c>
      <c r="G56">
        <v>775</v>
      </c>
      <c r="H56">
        <v>12</v>
      </c>
      <c r="I56">
        <v>356</v>
      </c>
    </row>
    <row r="57" spans="1:9" ht="14.25">
      <c r="A57">
        <v>105</v>
      </c>
      <c r="B57" t="s">
        <v>857</v>
      </c>
      <c r="C57" t="s">
        <v>793</v>
      </c>
      <c r="D57" s="705" t="s">
        <v>755</v>
      </c>
      <c r="E57" s="705" t="s">
        <v>752</v>
      </c>
      <c r="F57">
        <v>58</v>
      </c>
      <c r="G57">
        <v>58</v>
      </c>
      <c r="H57">
        <v>4</v>
      </c>
      <c r="I57">
        <v>5139</v>
      </c>
    </row>
    <row r="58" spans="1:9" ht="14.25">
      <c r="A58">
        <v>107</v>
      </c>
      <c r="B58" t="s">
        <v>858</v>
      </c>
      <c r="C58" t="s">
        <v>859</v>
      </c>
      <c r="D58" s="705" t="s">
        <v>755</v>
      </c>
      <c r="E58" s="705" t="s">
        <v>860</v>
      </c>
      <c r="F58">
        <v>646699.28</v>
      </c>
      <c r="G58">
        <v>646699.28</v>
      </c>
      <c r="H58">
        <v>0</v>
      </c>
      <c r="I58">
        <v>0</v>
      </c>
    </row>
    <row r="59" spans="1:9" ht="14.25">
      <c r="A59">
        <v>108</v>
      </c>
      <c r="B59" t="s">
        <v>861</v>
      </c>
      <c r="C59" t="s">
        <v>862</v>
      </c>
      <c r="D59" s="705" t="s">
        <v>755</v>
      </c>
      <c r="E59" s="705" t="s">
        <v>790</v>
      </c>
      <c r="F59">
        <v>15126.776</v>
      </c>
      <c r="G59">
        <v>15127.256</v>
      </c>
      <c r="H59">
        <v>0</v>
      </c>
      <c r="I59">
        <v>2211</v>
      </c>
    </row>
    <row r="60" spans="1:9" ht="14.25">
      <c r="A60">
        <v>109</v>
      </c>
      <c r="B60" t="s">
        <v>863</v>
      </c>
      <c r="C60" t="s">
        <v>793</v>
      </c>
      <c r="D60" s="705" t="s">
        <v>755</v>
      </c>
      <c r="E60" s="705" t="s">
        <v>752</v>
      </c>
      <c r="F60">
        <v>775</v>
      </c>
      <c r="G60">
        <v>572</v>
      </c>
      <c r="H60">
        <v>4</v>
      </c>
      <c r="I60">
        <v>9655</v>
      </c>
    </row>
    <row r="61" spans="1:9" ht="14.25">
      <c r="A61">
        <v>110</v>
      </c>
      <c r="B61" t="s">
        <v>864</v>
      </c>
      <c r="C61" t="s">
        <v>793</v>
      </c>
      <c r="D61" s="705" t="s">
        <v>755</v>
      </c>
      <c r="E61" s="705" t="s">
        <v>752</v>
      </c>
      <c r="F61">
        <v>6.4</v>
      </c>
      <c r="G61">
        <v>6</v>
      </c>
      <c r="H61">
        <v>3</v>
      </c>
      <c r="I61">
        <v>5274</v>
      </c>
    </row>
    <row r="62" spans="1:9" ht="14.25">
      <c r="A62">
        <v>111</v>
      </c>
      <c r="B62" t="s">
        <v>865</v>
      </c>
      <c r="C62" t="s">
        <v>866</v>
      </c>
      <c r="D62" s="705" t="s">
        <v>755</v>
      </c>
      <c r="E62" s="705" t="s">
        <v>752</v>
      </c>
      <c r="F62">
        <v>58.2</v>
      </c>
      <c r="G62">
        <v>58</v>
      </c>
      <c r="H62">
        <v>0</v>
      </c>
      <c r="I62">
        <v>9865</v>
      </c>
    </row>
    <row r="63" spans="1:9" ht="14.25">
      <c r="A63">
        <v>112</v>
      </c>
      <c r="B63" t="s">
        <v>867</v>
      </c>
      <c r="C63" t="s">
        <v>761</v>
      </c>
      <c r="D63" s="705" t="s">
        <v>868</v>
      </c>
      <c r="E63" s="705" t="s">
        <v>763</v>
      </c>
      <c r="F63">
        <v>24500.102</v>
      </c>
      <c r="G63">
        <v>24500.102</v>
      </c>
      <c r="H63">
        <v>1</v>
      </c>
      <c r="I63">
        <v>347</v>
      </c>
    </row>
    <row r="64" spans="1:9" ht="14.25">
      <c r="A64">
        <v>113</v>
      </c>
      <c r="B64" t="s">
        <v>869</v>
      </c>
      <c r="C64" t="s">
        <v>761</v>
      </c>
      <c r="D64" s="705" t="s">
        <v>870</v>
      </c>
      <c r="E64" s="705" t="s">
        <v>763</v>
      </c>
      <c r="F64">
        <v>981.119</v>
      </c>
      <c r="G64">
        <v>198</v>
      </c>
      <c r="H64">
        <v>0</v>
      </c>
      <c r="I64">
        <v>1769</v>
      </c>
    </row>
    <row r="65" spans="1:9" ht="14.25">
      <c r="A65">
        <v>114</v>
      </c>
      <c r="B65" t="s">
        <v>871</v>
      </c>
      <c r="C65" t="s">
        <v>761</v>
      </c>
      <c r="D65" s="705" t="s">
        <v>872</v>
      </c>
      <c r="E65" s="705" t="s">
        <v>763</v>
      </c>
      <c r="F65">
        <v>2143.521</v>
      </c>
      <c r="G65">
        <v>2143.521</v>
      </c>
      <c r="H65">
        <v>0</v>
      </c>
      <c r="I65">
        <v>1835</v>
      </c>
    </row>
    <row r="66" spans="1:9" ht="14.25">
      <c r="A66">
        <v>115</v>
      </c>
      <c r="B66" t="s">
        <v>873</v>
      </c>
      <c r="C66" t="s">
        <v>761</v>
      </c>
      <c r="D66" s="705" t="s">
        <v>874</v>
      </c>
      <c r="E66" s="705" t="s">
        <v>763</v>
      </c>
      <c r="F66">
        <v>877.46</v>
      </c>
      <c r="G66">
        <v>877.46</v>
      </c>
      <c r="H66">
        <v>0</v>
      </c>
      <c r="I66">
        <v>1458</v>
      </c>
    </row>
    <row r="67" spans="1:9" ht="14.25">
      <c r="A67">
        <v>116</v>
      </c>
      <c r="B67" t="s">
        <v>875</v>
      </c>
      <c r="C67" t="s">
        <v>761</v>
      </c>
      <c r="D67" s="705" t="s">
        <v>876</v>
      </c>
      <c r="E67" s="705" t="s">
        <v>763</v>
      </c>
      <c r="F67">
        <v>1298.734</v>
      </c>
      <c r="G67">
        <v>1298.734</v>
      </c>
      <c r="H67">
        <v>0</v>
      </c>
      <c r="I67">
        <v>2108</v>
      </c>
    </row>
    <row r="68" spans="1:9" ht="14.25">
      <c r="A68">
        <v>117</v>
      </c>
      <c r="B68" t="s">
        <v>877</v>
      </c>
      <c r="C68" t="s">
        <v>761</v>
      </c>
      <c r="D68" s="705" t="s">
        <v>878</v>
      </c>
      <c r="E68" s="705" t="s">
        <v>763</v>
      </c>
      <c r="F68">
        <v>3739.723</v>
      </c>
      <c r="G68">
        <v>3669.906</v>
      </c>
      <c r="H68">
        <v>0</v>
      </c>
      <c r="I68">
        <v>7133</v>
      </c>
    </row>
    <row r="69" spans="1:9" ht="14.25">
      <c r="A69">
        <v>118</v>
      </c>
      <c r="B69" t="s">
        <v>879</v>
      </c>
      <c r="C69" t="s">
        <v>761</v>
      </c>
      <c r="D69" s="705" t="s">
        <v>771</v>
      </c>
      <c r="E69" s="705" t="s">
        <v>763</v>
      </c>
      <c r="F69">
        <v>64</v>
      </c>
      <c r="G69">
        <v>64</v>
      </c>
      <c r="H69">
        <v>0</v>
      </c>
      <c r="I69">
        <v>270</v>
      </c>
    </row>
    <row r="70" spans="1:9" ht="14.25">
      <c r="A70">
        <v>119</v>
      </c>
      <c r="B70" t="s">
        <v>880</v>
      </c>
      <c r="C70" t="s">
        <v>761</v>
      </c>
      <c r="D70" s="705" t="s">
        <v>771</v>
      </c>
      <c r="E70" s="705" t="s">
        <v>763</v>
      </c>
      <c r="F70">
        <v>60</v>
      </c>
      <c r="G70">
        <v>60</v>
      </c>
      <c r="H70">
        <v>0</v>
      </c>
      <c r="I70">
        <v>222</v>
      </c>
    </row>
    <row r="71" spans="1:9" ht="14.25">
      <c r="A71">
        <v>120</v>
      </c>
      <c r="B71" t="s">
        <v>881</v>
      </c>
      <c r="C71" t="s">
        <v>761</v>
      </c>
      <c r="D71" s="705" t="s">
        <v>771</v>
      </c>
      <c r="E71" s="705" t="s">
        <v>763</v>
      </c>
      <c r="F71">
        <v>60</v>
      </c>
      <c r="G71">
        <v>60</v>
      </c>
      <c r="H71">
        <v>0</v>
      </c>
      <c r="I71">
        <v>216</v>
      </c>
    </row>
    <row r="72" spans="1:9" ht="14.25">
      <c r="A72">
        <v>121</v>
      </c>
      <c r="B72" t="s">
        <v>882</v>
      </c>
      <c r="C72" t="s">
        <v>761</v>
      </c>
      <c r="D72" s="705" t="s">
        <v>771</v>
      </c>
      <c r="E72" s="705" t="s">
        <v>763</v>
      </c>
      <c r="F72">
        <v>1478</v>
      </c>
      <c r="G72">
        <v>1478</v>
      </c>
      <c r="H72">
        <v>0</v>
      </c>
      <c r="I72">
        <v>6334</v>
      </c>
    </row>
    <row r="73" spans="1:9" ht="14.25">
      <c r="A73">
        <v>122</v>
      </c>
      <c r="B73" t="s">
        <v>883</v>
      </c>
      <c r="C73" t="s">
        <v>761</v>
      </c>
      <c r="D73" s="705" t="s">
        <v>771</v>
      </c>
      <c r="E73" s="705" t="s">
        <v>763</v>
      </c>
      <c r="F73">
        <v>54</v>
      </c>
      <c r="G73">
        <v>54</v>
      </c>
      <c r="H73">
        <v>0</v>
      </c>
      <c r="I73">
        <v>252</v>
      </c>
    </row>
    <row r="74" spans="1:9" ht="14.25">
      <c r="A74">
        <v>123</v>
      </c>
      <c r="B74" t="s">
        <v>884</v>
      </c>
      <c r="C74" t="s">
        <v>761</v>
      </c>
      <c r="D74" s="705" t="s">
        <v>771</v>
      </c>
      <c r="E74" s="705" t="s">
        <v>763</v>
      </c>
      <c r="F74">
        <v>54</v>
      </c>
      <c r="G74">
        <v>54</v>
      </c>
      <c r="H74">
        <v>0</v>
      </c>
      <c r="I74">
        <v>491</v>
      </c>
    </row>
    <row r="75" spans="1:9" ht="28.5">
      <c r="A75">
        <v>124</v>
      </c>
      <c r="B75" t="s">
        <v>885</v>
      </c>
      <c r="C75" t="s">
        <v>767</v>
      </c>
      <c r="D75" s="705" t="s">
        <v>771</v>
      </c>
      <c r="E75" s="705" t="s">
        <v>759</v>
      </c>
      <c r="F75">
        <v>33809.24</v>
      </c>
      <c r="G75">
        <v>33809.24</v>
      </c>
      <c r="H75">
        <v>0</v>
      </c>
      <c r="I75">
        <v>2837</v>
      </c>
    </row>
    <row r="76" spans="1:9" ht="14.25">
      <c r="A76">
        <v>125</v>
      </c>
      <c r="B76" t="s">
        <v>886</v>
      </c>
      <c r="C76" t="s">
        <v>887</v>
      </c>
      <c r="D76" s="705" t="s">
        <v>771</v>
      </c>
      <c r="E76" s="705" t="s">
        <v>752</v>
      </c>
      <c r="F76">
        <v>1</v>
      </c>
      <c r="G76">
        <v>2</v>
      </c>
      <c r="H76">
        <v>0</v>
      </c>
      <c r="I76">
        <v>177</v>
      </c>
    </row>
    <row r="77" spans="1:9" ht="14.25">
      <c r="A77">
        <v>126</v>
      </c>
      <c r="B77" t="s">
        <v>888</v>
      </c>
      <c r="C77" t="s">
        <v>889</v>
      </c>
      <c r="D77" s="705" t="s">
        <v>771</v>
      </c>
      <c r="E77" s="705" t="s">
        <v>790</v>
      </c>
      <c r="F77">
        <v>460</v>
      </c>
      <c r="G77">
        <v>460</v>
      </c>
      <c r="H77">
        <v>0</v>
      </c>
      <c r="I77">
        <v>3684</v>
      </c>
    </row>
    <row r="78" spans="1:9" ht="14.25">
      <c r="A78">
        <v>127</v>
      </c>
      <c r="B78" t="s">
        <v>890</v>
      </c>
      <c r="C78" t="s">
        <v>889</v>
      </c>
      <c r="D78" s="705" t="s">
        <v>771</v>
      </c>
      <c r="E78" s="705" t="s">
        <v>790</v>
      </c>
      <c r="F78">
        <v>580</v>
      </c>
      <c r="G78">
        <v>580</v>
      </c>
      <c r="H78">
        <v>0</v>
      </c>
      <c r="I78">
        <v>4644</v>
      </c>
    </row>
    <row r="79" spans="1:9" ht="14.25">
      <c r="A79">
        <v>129</v>
      </c>
      <c r="B79" t="s">
        <v>891</v>
      </c>
      <c r="C79" t="s">
        <v>892</v>
      </c>
      <c r="D79" s="705" t="s">
        <v>771</v>
      </c>
      <c r="E79" s="705" t="s">
        <v>752</v>
      </c>
      <c r="F79">
        <v>11</v>
      </c>
      <c r="G79">
        <v>1</v>
      </c>
      <c r="H79">
        <v>0</v>
      </c>
      <c r="I79">
        <v>4103</v>
      </c>
    </row>
    <row r="80" spans="1:9" ht="14.25">
      <c r="A80">
        <v>130</v>
      </c>
      <c r="B80" t="s">
        <v>893</v>
      </c>
      <c r="C80" t="s">
        <v>892</v>
      </c>
      <c r="D80" s="705" t="s">
        <v>771</v>
      </c>
      <c r="E80" s="705" t="s">
        <v>752</v>
      </c>
      <c r="F80">
        <v>152</v>
      </c>
      <c r="G80">
        <v>5</v>
      </c>
      <c r="H80">
        <v>1</v>
      </c>
      <c r="I80">
        <v>497</v>
      </c>
    </row>
    <row r="81" spans="1:9" ht="14.25">
      <c r="A81">
        <v>131</v>
      </c>
      <c r="B81" t="s">
        <v>894</v>
      </c>
      <c r="C81" t="s">
        <v>892</v>
      </c>
      <c r="D81" s="705" t="s">
        <v>771</v>
      </c>
      <c r="E81" s="705" t="s">
        <v>752</v>
      </c>
      <c r="F81">
        <v>10</v>
      </c>
      <c r="G81">
        <v>2</v>
      </c>
      <c r="H81">
        <v>0</v>
      </c>
      <c r="I81">
        <v>3666</v>
      </c>
    </row>
    <row r="82" spans="1:9" ht="14.25">
      <c r="A82">
        <v>132</v>
      </c>
      <c r="B82" t="s">
        <v>895</v>
      </c>
      <c r="C82" t="s">
        <v>892</v>
      </c>
      <c r="D82" s="705" t="s">
        <v>771</v>
      </c>
      <c r="E82" s="705" t="s">
        <v>752</v>
      </c>
      <c r="F82">
        <v>11</v>
      </c>
      <c r="G82">
        <v>3</v>
      </c>
      <c r="H82">
        <v>0</v>
      </c>
      <c r="I82">
        <v>5367</v>
      </c>
    </row>
    <row r="83" spans="1:9" ht="14.25">
      <c r="A83">
        <v>133</v>
      </c>
      <c r="B83" t="s">
        <v>896</v>
      </c>
      <c r="C83" t="s">
        <v>892</v>
      </c>
      <c r="D83" s="705" t="s">
        <v>771</v>
      </c>
      <c r="E83" s="705" t="s">
        <v>752</v>
      </c>
      <c r="F83">
        <v>17</v>
      </c>
      <c r="G83">
        <v>4</v>
      </c>
      <c r="H83">
        <v>0</v>
      </c>
      <c r="I83">
        <v>7989</v>
      </c>
    </row>
    <row r="84" spans="1:9" ht="14.25">
      <c r="A84">
        <v>134</v>
      </c>
      <c r="B84" t="s">
        <v>897</v>
      </c>
      <c r="C84" t="s">
        <v>889</v>
      </c>
      <c r="D84" s="705" t="s">
        <v>771</v>
      </c>
      <c r="E84" s="705" t="s">
        <v>790</v>
      </c>
      <c r="F84">
        <v>2.192</v>
      </c>
      <c r="G84">
        <v>2.192</v>
      </c>
      <c r="H84">
        <v>1</v>
      </c>
      <c r="I84">
        <v>6937</v>
      </c>
    </row>
    <row r="85" spans="1:9" ht="14.25">
      <c r="A85">
        <v>135</v>
      </c>
      <c r="B85" t="s">
        <v>898</v>
      </c>
      <c r="C85" t="s">
        <v>899</v>
      </c>
      <c r="D85" s="705" t="s">
        <v>771</v>
      </c>
      <c r="E85" s="705" t="s">
        <v>752</v>
      </c>
      <c r="F85">
        <v>635</v>
      </c>
      <c r="G85">
        <v>3431</v>
      </c>
      <c r="H85">
        <v>2</v>
      </c>
      <c r="I85">
        <v>798</v>
      </c>
    </row>
    <row r="86" spans="1:9" ht="14.25">
      <c r="A86">
        <v>136</v>
      </c>
      <c r="B86" t="s">
        <v>900</v>
      </c>
      <c r="C86" t="s">
        <v>901</v>
      </c>
      <c r="D86" s="705" t="s">
        <v>902</v>
      </c>
      <c r="E86" s="705" t="s">
        <v>903</v>
      </c>
      <c r="F86">
        <v>6372.433</v>
      </c>
      <c r="G86">
        <v>6472.433</v>
      </c>
      <c r="H86">
        <v>0</v>
      </c>
      <c r="I86">
        <v>819</v>
      </c>
    </row>
    <row r="87" spans="1:9" ht="14.25">
      <c r="A87">
        <v>137</v>
      </c>
      <c r="B87" t="s">
        <v>904</v>
      </c>
      <c r="C87" t="s">
        <v>761</v>
      </c>
      <c r="D87" s="705" t="s">
        <v>771</v>
      </c>
      <c r="E87" s="705" t="s">
        <v>790</v>
      </c>
      <c r="F87">
        <v>378</v>
      </c>
      <c r="G87">
        <v>378</v>
      </c>
      <c r="H87">
        <v>0</v>
      </c>
      <c r="I87">
        <v>2853</v>
      </c>
    </row>
    <row r="88" spans="1:9" ht="14.25">
      <c r="A88">
        <v>138</v>
      </c>
      <c r="B88" t="s">
        <v>905</v>
      </c>
      <c r="C88" t="s">
        <v>761</v>
      </c>
      <c r="D88" s="705" t="s">
        <v>771</v>
      </c>
      <c r="E88" s="705" t="s">
        <v>790</v>
      </c>
      <c r="F88">
        <v>100</v>
      </c>
      <c r="G88">
        <v>100</v>
      </c>
      <c r="H88">
        <v>0</v>
      </c>
      <c r="I88">
        <v>958</v>
      </c>
    </row>
    <row r="89" spans="1:9" ht="28.5">
      <c r="A89">
        <v>139</v>
      </c>
      <c r="B89" t="s">
        <v>906</v>
      </c>
      <c r="C89" t="s">
        <v>907</v>
      </c>
      <c r="D89" s="705" t="s">
        <v>908</v>
      </c>
      <c r="E89" s="705" t="s">
        <v>759</v>
      </c>
      <c r="F89">
        <v>2350</v>
      </c>
      <c r="G89">
        <v>2350</v>
      </c>
      <c r="H89">
        <v>1</v>
      </c>
      <c r="I89">
        <v>1458</v>
      </c>
    </row>
    <row r="90" spans="1:9" ht="28.5">
      <c r="A90">
        <v>140</v>
      </c>
      <c r="B90" t="s">
        <v>909</v>
      </c>
      <c r="C90" t="s">
        <v>910</v>
      </c>
      <c r="D90" s="705" t="s">
        <v>908</v>
      </c>
      <c r="E90" s="705" t="s">
        <v>911</v>
      </c>
      <c r="F90">
        <v>200</v>
      </c>
      <c r="G90">
        <v>200</v>
      </c>
      <c r="H90">
        <v>0</v>
      </c>
      <c r="I90">
        <v>742</v>
      </c>
    </row>
    <row r="91" spans="1:9" ht="14.25">
      <c r="A91">
        <v>142</v>
      </c>
      <c r="B91" t="s">
        <v>912</v>
      </c>
      <c r="C91" t="s">
        <v>913</v>
      </c>
      <c r="D91" s="705" t="s">
        <v>908</v>
      </c>
      <c r="E91" s="705" t="s">
        <v>783</v>
      </c>
      <c r="F91">
        <v>1266.69</v>
      </c>
      <c r="G91">
        <v>1266.69</v>
      </c>
      <c r="H91">
        <v>0</v>
      </c>
      <c r="I91">
        <v>6866</v>
      </c>
    </row>
    <row r="92" spans="1:9" ht="28.5">
      <c r="A92">
        <v>144</v>
      </c>
      <c r="B92" t="s">
        <v>914</v>
      </c>
      <c r="C92" t="s">
        <v>915</v>
      </c>
      <c r="D92" s="705" t="s">
        <v>908</v>
      </c>
      <c r="E92" s="705" t="s">
        <v>759</v>
      </c>
      <c r="F92">
        <v>5200</v>
      </c>
      <c r="G92">
        <v>5200</v>
      </c>
      <c r="H92">
        <v>1</v>
      </c>
      <c r="I92">
        <v>6702</v>
      </c>
    </row>
    <row r="93" spans="1:9" ht="28.5">
      <c r="A93">
        <v>146</v>
      </c>
      <c r="B93" t="s">
        <v>916</v>
      </c>
      <c r="C93" t="s">
        <v>917</v>
      </c>
      <c r="D93" s="705" t="s">
        <v>908</v>
      </c>
      <c r="E93" s="705" t="s">
        <v>759</v>
      </c>
      <c r="F93">
        <v>7139.8</v>
      </c>
      <c r="G93">
        <v>7139.8</v>
      </c>
      <c r="H93">
        <v>0</v>
      </c>
      <c r="I93">
        <v>1668</v>
      </c>
    </row>
    <row r="94" spans="1:9" ht="14.25">
      <c r="A94">
        <v>154</v>
      </c>
      <c r="B94" t="s">
        <v>918</v>
      </c>
      <c r="C94" t="s">
        <v>919</v>
      </c>
      <c r="D94" s="705" t="s">
        <v>908</v>
      </c>
      <c r="E94" s="705" t="s">
        <v>752</v>
      </c>
      <c r="F94">
        <v>850.864</v>
      </c>
      <c r="G94">
        <v>850.864</v>
      </c>
      <c r="H94">
        <v>0</v>
      </c>
      <c r="I94">
        <v>7597</v>
      </c>
    </row>
    <row r="95" spans="1:9" ht="28.5">
      <c r="A95">
        <v>155</v>
      </c>
      <c r="B95" t="s">
        <v>920</v>
      </c>
      <c r="C95" t="s">
        <v>921</v>
      </c>
      <c r="D95" s="705" t="s">
        <v>908</v>
      </c>
      <c r="E95" s="705" t="s">
        <v>759</v>
      </c>
      <c r="F95">
        <v>357.392</v>
      </c>
      <c r="G95">
        <v>357.392</v>
      </c>
      <c r="H95">
        <v>0</v>
      </c>
      <c r="I95">
        <v>3191</v>
      </c>
    </row>
    <row r="96" spans="1:9" ht="14.25">
      <c r="A96">
        <v>157</v>
      </c>
      <c r="B96" t="s">
        <v>922</v>
      </c>
      <c r="C96" t="s">
        <v>923</v>
      </c>
      <c r="D96" s="705" t="s">
        <v>908</v>
      </c>
      <c r="E96" s="705" t="s">
        <v>752</v>
      </c>
      <c r="F96">
        <v>3200</v>
      </c>
      <c r="G96">
        <v>3200</v>
      </c>
      <c r="H96">
        <v>1</v>
      </c>
      <c r="I96">
        <v>4078</v>
      </c>
    </row>
    <row r="97" spans="1:9" ht="28.5">
      <c r="A97">
        <v>159</v>
      </c>
      <c r="B97" t="s">
        <v>924</v>
      </c>
      <c r="C97" t="s">
        <v>925</v>
      </c>
      <c r="D97" s="705" t="s">
        <v>771</v>
      </c>
      <c r="E97" s="705" t="s">
        <v>759</v>
      </c>
      <c r="F97">
        <v>2000</v>
      </c>
      <c r="G97">
        <v>2000</v>
      </c>
      <c r="H97">
        <v>0</v>
      </c>
      <c r="I97">
        <v>731</v>
      </c>
    </row>
    <row r="98" spans="1:9" ht="14.25">
      <c r="A98">
        <v>162</v>
      </c>
      <c r="B98" t="s">
        <v>926</v>
      </c>
      <c r="C98" t="s">
        <v>927</v>
      </c>
      <c r="D98" s="705" t="s">
        <v>908</v>
      </c>
      <c r="E98" s="705" t="s">
        <v>928</v>
      </c>
      <c r="F98">
        <v>95323</v>
      </c>
      <c r="G98">
        <v>95323</v>
      </c>
      <c r="H98">
        <v>0</v>
      </c>
      <c r="I98">
        <v>224</v>
      </c>
    </row>
    <row r="99" spans="1:9" ht="28.5">
      <c r="A99">
        <v>164</v>
      </c>
      <c r="B99" t="s">
        <v>929</v>
      </c>
      <c r="C99" t="s">
        <v>930</v>
      </c>
      <c r="D99" s="705" t="s">
        <v>931</v>
      </c>
      <c r="E99" s="705" t="s">
        <v>932</v>
      </c>
      <c r="F99">
        <v>18839.42</v>
      </c>
      <c r="G99">
        <v>18839.42</v>
      </c>
      <c r="H99">
        <v>0</v>
      </c>
      <c r="I99">
        <v>147</v>
      </c>
    </row>
    <row r="100" spans="1:9" ht="14.25">
      <c r="A100">
        <v>165</v>
      </c>
      <c r="B100" t="s">
        <v>933</v>
      </c>
      <c r="C100" t="s">
        <v>934</v>
      </c>
      <c r="D100" s="705" t="s">
        <v>908</v>
      </c>
      <c r="E100" s="705" t="s">
        <v>752</v>
      </c>
      <c r="F100">
        <v>3573.646</v>
      </c>
      <c r="G100">
        <v>3573.646</v>
      </c>
      <c r="H100">
        <v>2</v>
      </c>
      <c r="I100">
        <v>0</v>
      </c>
    </row>
    <row r="101" spans="1:9" ht="28.5">
      <c r="A101">
        <v>166</v>
      </c>
      <c r="B101" t="s">
        <v>935</v>
      </c>
      <c r="C101" t="s">
        <v>936</v>
      </c>
      <c r="D101" s="705" t="s">
        <v>937</v>
      </c>
      <c r="E101" s="705" t="s">
        <v>759</v>
      </c>
      <c r="F101">
        <v>58.5</v>
      </c>
      <c r="G101">
        <v>58.5</v>
      </c>
      <c r="H101">
        <v>0</v>
      </c>
      <c r="I101">
        <v>117</v>
      </c>
    </row>
    <row r="102" spans="1:9" ht="28.5">
      <c r="A102">
        <v>167</v>
      </c>
      <c r="B102" t="s">
        <v>938</v>
      </c>
      <c r="C102" t="s">
        <v>939</v>
      </c>
      <c r="D102" s="705" t="s">
        <v>937</v>
      </c>
      <c r="E102" s="705" t="s">
        <v>759</v>
      </c>
      <c r="F102">
        <v>395</v>
      </c>
      <c r="G102">
        <v>395</v>
      </c>
      <c r="H102">
        <v>0</v>
      </c>
      <c r="I102">
        <v>790</v>
      </c>
    </row>
    <row r="103" spans="1:9" ht="14.25">
      <c r="A103">
        <v>169</v>
      </c>
      <c r="B103" t="s">
        <v>940</v>
      </c>
      <c r="C103" t="s">
        <v>941</v>
      </c>
      <c r="D103" s="705" t="s">
        <v>908</v>
      </c>
      <c r="E103" s="705" t="s">
        <v>752</v>
      </c>
      <c r="F103">
        <v>5029.05</v>
      </c>
      <c r="G103">
        <v>5029.05</v>
      </c>
      <c r="H103">
        <v>3</v>
      </c>
      <c r="I103">
        <v>3527</v>
      </c>
    </row>
    <row r="104" spans="1:9" ht="14.25">
      <c r="A104">
        <v>170</v>
      </c>
      <c r="B104" t="s">
        <v>942</v>
      </c>
      <c r="C104" t="s">
        <v>943</v>
      </c>
      <c r="D104" s="705" t="s">
        <v>908</v>
      </c>
      <c r="E104" s="705" t="s">
        <v>752</v>
      </c>
      <c r="F104">
        <v>1697.631</v>
      </c>
      <c r="G104">
        <v>1697.631</v>
      </c>
      <c r="H104">
        <v>0</v>
      </c>
      <c r="I104">
        <v>7301</v>
      </c>
    </row>
    <row r="105" spans="1:9" ht="14.25">
      <c r="A105">
        <v>171</v>
      </c>
      <c r="B105" t="s">
        <v>944</v>
      </c>
      <c r="C105" t="s">
        <v>945</v>
      </c>
      <c r="D105" s="705" t="s">
        <v>908</v>
      </c>
      <c r="E105" s="705" t="s">
        <v>752</v>
      </c>
      <c r="F105">
        <v>2320.552</v>
      </c>
      <c r="G105">
        <v>2320.552</v>
      </c>
      <c r="H105">
        <v>0</v>
      </c>
      <c r="I105">
        <v>9980</v>
      </c>
    </row>
    <row r="106" spans="1:9" ht="14.25">
      <c r="A106">
        <v>172</v>
      </c>
      <c r="B106" t="s">
        <v>946</v>
      </c>
      <c r="C106" t="s">
        <v>947</v>
      </c>
      <c r="D106" s="705" t="s">
        <v>908</v>
      </c>
      <c r="E106" s="705" t="s">
        <v>752</v>
      </c>
      <c r="F106">
        <v>1609.738</v>
      </c>
      <c r="G106">
        <v>1609.738</v>
      </c>
      <c r="H106">
        <v>0</v>
      </c>
      <c r="I106">
        <v>6923</v>
      </c>
    </row>
    <row r="107" spans="1:9" ht="14.25">
      <c r="A107">
        <v>173</v>
      </c>
      <c r="B107" t="s">
        <v>948</v>
      </c>
      <c r="C107" t="s">
        <v>949</v>
      </c>
      <c r="D107" s="705" t="s">
        <v>908</v>
      </c>
      <c r="E107" s="705" t="s">
        <v>752</v>
      </c>
      <c r="F107">
        <v>14372.08</v>
      </c>
      <c r="G107">
        <v>14372.08</v>
      </c>
      <c r="H107">
        <v>6</v>
      </c>
      <c r="I107">
        <v>1810</v>
      </c>
    </row>
    <row r="108" spans="1:9" ht="14.25">
      <c r="A108">
        <v>174</v>
      </c>
      <c r="B108" t="s">
        <v>950</v>
      </c>
      <c r="C108" t="s">
        <v>910</v>
      </c>
      <c r="D108" s="705" t="s">
        <v>908</v>
      </c>
      <c r="E108" s="705" t="s">
        <v>790</v>
      </c>
      <c r="F108">
        <v>72.83</v>
      </c>
      <c r="G108">
        <v>72.83</v>
      </c>
      <c r="I108">
        <v>9285</v>
      </c>
    </row>
    <row r="109" spans="1:9" ht="14.25">
      <c r="A109">
        <v>175</v>
      </c>
      <c r="B109" t="s">
        <v>951</v>
      </c>
      <c r="C109" t="s">
        <v>952</v>
      </c>
      <c r="D109" s="705" t="s">
        <v>953</v>
      </c>
      <c r="E109" s="705" t="s">
        <v>954</v>
      </c>
      <c r="F109">
        <v>2300</v>
      </c>
      <c r="G109">
        <v>2300</v>
      </c>
      <c r="I109">
        <v>1205</v>
      </c>
    </row>
  </sheetData>
  <sheetProtection/>
  <printOptions/>
  <pageMargins left="0.2362204724409449" right="0.2362204724409449" top="0.35433070866141736" bottom="0.35433070866141736" header="0" footer="0"/>
  <pageSetup horizontalDpi="600" verticalDpi="600" orientation="landscape" paperSize="8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D29"/>
  <sheetViews>
    <sheetView zoomScalePageLayoutView="0" workbookViewId="0" topLeftCell="A1">
      <selection activeCell="G17" sqref="G17"/>
    </sheetView>
  </sheetViews>
  <sheetFormatPr defaultColWidth="9.140625" defaultRowHeight="15"/>
  <cols>
    <col min="1" max="1" width="3.57421875" style="0" bestFit="1" customWidth="1"/>
    <col min="2" max="2" width="50.28125" style="0" customWidth="1"/>
    <col min="3" max="3" width="20.28125" style="0" customWidth="1"/>
    <col min="4" max="4" width="21.8515625" style="0" customWidth="1"/>
  </cols>
  <sheetData>
    <row r="1" spans="1:4" ht="14.25">
      <c r="A1" s="703" t="s">
        <v>603</v>
      </c>
      <c r="B1" s="704"/>
      <c r="C1" s="704"/>
      <c r="D1" s="704"/>
    </row>
    <row r="2" spans="1:4" ht="15">
      <c r="A2" s="464"/>
      <c r="B2" s="464" t="s">
        <v>8</v>
      </c>
      <c r="C2" s="464" t="s">
        <v>503</v>
      </c>
      <c r="D2" s="464" t="s">
        <v>504</v>
      </c>
    </row>
    <row r="3" spans="1:4" ht="14.25">
      <c r="A3" s="466" t="s">
        <v>457</v>
      </c>
      <c r="B3" s="389" t="s">
        <v>509</v>
      </c>
      <c r="C3" s="468">
        <v>0</v>
      </c>
      <c r="D3" s="468">
        <v>28638</v>
      </c>
    </row>
    <row r="4" spans="1:4" ht="14.25">
      <c r="A4" s="467">
        <v>10</v>
      </c>
      <c r="B4" s="392" t="s">
        <v>510</v>
      </c>
      <c r="C4" s="468">
        <f>C3</f>
        <v>0</v>
      </c>
      <c r="D4" s="469">
        <f>D3</f>
        <v>28638</v>
      </c>
    </row>
    <row r="5" spans="1:4" ht="26.25">
      <c r="A5" s="467">
        <v>28</v>
      </c>
      <c r="B5" s="392" t="s">
        <v>516</v>
      </c>
      <c r="C5" s="469">
        <f>C4</f>
        <v>0</v>
      </c>
      <c r="D5" s="469">
        <f>D4</f>
        <v>28638</v>
      </c>
    </row>
    <row r="6" spans="1:4" ht="14.25">
      <c r="A6" s="388" t="s">
        <v>517</v>
      </c>
      <c r="B6" s="389" t="s">
        <v>466</v>
      </c>
      <c r="C6" s="390">
        <v>309555</v>
      </c>
      <c r="D6" s="390">
        <v>313025</v>
      </c>
    </row>
    <row r="7" spans="1:4" ht="26.25">
      <c r="A7" s="391" t="s">
        <v>518</v>
      </c>
      <c r="B7" s="392" t="s">
        <v>467</v>
      </c>
      <c r="C7" s="393">
        <f>C6</f>
        <v>309555</v>
      </c>
      <c r="D7" s="393">
        <f>D6</f>
        <v>313025</v>
      </c>
    </row>
    <row r="8" spans="1:4" ht="14.25">
      <c r="A8" s="388" t="s">
        <v>390</v>
      </c>
      <c r="B8" s="389" t="s">
        <v>468</v>
      </c>
      <c r="C8" s="390">
        <v>1843081</v>
      </c>
      <c r="D8" s="390">
        <v>4961540</v>
      </c>
    </row>
    <row r="9" spans="1:4" ht="14.25">
      <c r="A9" s="391" t="s">
        <v>519</v>
      </c>
      <c r="B9" s="392" t="s">
        <v>469</v>
      </c>
      <c r="C9" s="393">
        <f>C8</f>
        <v>1843081</v>
      </c>
      <c r="D9" s="393">
        <f>D8</f>
        <v>4961540</v>
      </c>
    </row>
    <row r="10" spans="1:4" ht="14.25">
      <c r="A10" s="391" t="s">
        <v>520</v>
      </c>
      <c r="B10" s="392" t="s">
        <v>470</v>
      </c>
      <c r="C10" s="393">
        <f>C7+C9</f>
        <v>2152636</v>
      </c>
      <c r="D10" s="393">
        <f>D7+D9</f>
        <v>5274565</v>
      </c>
    </row>
    <row r="11" spans="1:4" ht="14.25">
      <c r="A11" s="388" t="s">
        <v>599</v>
      </c>
      <c r="B11" s="389" t="s">
        <v>600</v>
      </c>
      <c r="C11" s="390">
        <f>C12+C13</f>
        <v>5450</v>
      </c>
      <c r="D11" s="390">
        <f>D12+D13</f>
        <v>131905</v>
      </c>
    </row>
    <row r="12" spans="1:4" ht="14.25">
      <c r="A12" s="388" t="s">
        <v>601</v>
      </c>
      <c r="B12" s="389" t="s">
        <v>602</v>
      </c>
      <c r="C12" s="390">
        <v>0</v>
      </c>
      <c r="D12" s="390">
        <v>131905</v>
      </c>
    </row>
    <row r="13" spans="1:4" ht="14.25">
      <c r="A13" s="388">
        <v>149</v>
      </c>
      <c r="B13" s="389" t="s">
        <v>604</v>
      </c>
      <c r="C13" s="390">
        <v>5450</v>
      </c>
      <c r="D13" s="390">
        <v>0</v>
      </c>
    </row>
    <row r="14" spans="1:4" ht="26.25">
      <c r="A14" s="391" t="s">
        <v>547</v>
      </c>
      <c r="B14" s="392" t="s">
        <v>548</v>
      </c>
      <c r="C14" s="393">
        <f>SUM(C11)</f>
        <v>5450</v>
      </c>
      <c r="D14" s="393">
        <f>SUM(D11)</f>
        <v>131905</v>
      </c>
    </row>
    <row r="15" spans="1:4" ht="14.25">
      <c r="A15" s="391" t="s">
        <v>549</v>
      </c>
      <c r="B15" s="392" t="s">
        <v>550</v>
      </c>
      <c r="C15" s="393">
        <f>C14</f>
        <v>5450</v>
      </c>
      <c r="D15" s="393">
        <f>D14</f>
        <v>131905</v>
      </c>
    </row>
    <row r="16" spans="1:4" ht="26.25">
      <c r="A16" s="388">
        <v>169</v>
      </c>
      <c r="B16" s="389" t="s">
        <v>592</v>
      </c>
      <c r="C16" s="390">
        <v>87949</v>
      </c>
      <c r="D16" s="390">
        <v>0</v>
      </c>
    </row>
    <row r="17" spans="1:4" ht="26.25">
      <c r="A17" s="391" t="s">
        <v>553</v>
      </c>
      <c r="B17" s="392" t="s">
        <v>554</v>
      </c>
      <c r="C17" s="393">
        <f>C16</f>
        <v>87949</v>
      </c>
      <c r="D17" s="393">
        <f>D16</f>
        <v>0</v>
      </c>
    </row>
    <row r="18" spans="1:4" ht="26.25">
      <c r="A18" s="391" t="s">
        <v>555</v>
      </c>
      <c r="B18" s="392" t="s">
        <v>556</v>
      </c>
      <c r="C18" s="393">
        <f>C17</f>
        <v>87949</v>
      </c>
      <c r="D18" s="393">
        <f>D17</f>
        <v>0</v>
      </c>
    </row>
    <row r="19" spans="1:4" ht="14.25">
      <c r="A19" s="391" t="s">
        <v>425</v>
      </c>
      <c r="B19" s="392" t="s">
        <v>557</v>
      </c>
      <c r="C19" s="393">
        <f>C5+C10+C15+C18</f>
        <v>2246035</v>
      </c>
      <c r="D19" s="393">
        <f>D5+D10+D15+D18</f>
        <v>5435108</v>
      </c>
    </row>
    <row r="20" spans="1:4" ht="14.25">
      <c r="A20" s="391">
        <v>179</v>
      </c>
      <c r="B20" s="389" t="s">
        <v>605</v>
      </c>
      <c r="C20" s="390">
        <v>795684</v>
      </c>
      <c r="D20" s="390">
        <v>795684</v>
      </c>
    </row>
    <row r="21" spans="1:4" ht="14.25">
      <c r="A21" s="388">
        <v>180</v>
      </c>
      <c r="B21" s="389" t="s">
        <v>562</v>
      </c>
      <c r="C21" s="390">
        <v>-4510770</v>
      </c>
      <c r="D21" s="390">
        <v>495628</v>
      </c>
    </row>
    <row r="22" spans="1:4" ht="14.25">
      <c r="A22" s="388">
        <v>182</v>
      </c>
      <c r="B22" s="389" t="s">
        <v>563</v>
      </c>
      <c r="C22" s="390">
        <v>5006398</v>
      </c>
      <c r="D22" s="390">
        <v>-2390934</v>
      </c>
    </row>
    <row r="23" spans="1:4" ht="14.25">
      <c r="A23" s="391">
        <v>183</v>
      </c>
      <c r="B23" s="392" t="s">
        <v>564</v>
      </c>
      <c r="C23" s="393">
        <f>SUM(C20:C22)</f>
        <v>1291312</v>
      </c>
      <c r="D23" s="393">
        <f>SUM(D20:D22)</f>
        <v>-1099622</v>
      </c>
    </row>
    <row r="24" spans="1:4" ht="26.25">
      <c r="A24" s="388">
        <v>186</v>
      </c>
      <c r="B24" s="389" t="s">
        <v>565</v>
      </c>
      <c r="C24" s="390">
        <v>16767</v>
      </c>
      <c r="D24" s="390">
        <v>16767</v>
      </c>
    </row>
    <row r="25" spans="1:4" ht="26.25">
      <c r="A25" s="391">
        <v>209</v>
      </c>
      <c r="B25" s="392" t="s">
        <v>566</v>
      </c>
      <c r="C25" s="393">
        <f>C24</f>
        <v>16767</v>
      </c>
      <c r="D25" s="393">
        <f>D24</f>
        <v>16767</v>
      </c>
    </row>
    <row r="26" spans="1:4" ht="14.25">
      <c r="A26" s="391">
        <v>244</v>
      </c>
      <c r="B26" s="392" t="s">
        <v>572</v>
      </c>
      <c r="C26" s="393">
        <f>C25</f>
        <v>16767</v>
      </c>
      <c r="D26" s="393">
        <f>D25</f>
        <v>16767</v>
      </c>
    </row>
    <row r="27" spans="1:4" ht="14.25">
      <c r="A27" s="388">
        <v>247</v>
      </c>
      <c r="B27" s="389" t="s">
        <v>573</v>
      </c>
      <c r="C27" s="390">
        <v>937956</v>
      </c>
      <c r="D27" s="390">
        <v>6517963</v>
      </c>
    </row>
    <row r="28" spans="1:4" ht="26.25">
      <c r="A28" s="391">
        <v>249</v>
      </c>
      <c r="B28" s="392" t="s">
        <v>574</v>
      </c>
      <c r="C28" s="393">
        <f>C27</f>
        <v>937956</v>
      </c>
      <c r="D28" s="393">
        <f>D27</f>
        <v>6517963</v>
      </c>
    </row>
    <row r="29" spans="1:4" ht="14.25">
      <c r="A29" s="391">
        <v>250</v>
      </c>
      <c r="B29" s="392" t="s">
        <v>576</v>
      </c>
      <c r="C29" s="393">
        <f>C23+C26+C28</f>
        <v>2246035</v>
      </c>
      <c r="D29" s="393">
        <f>D23+D26+D28</f>
        <v>5435108</v>
      </c>
    </row>
  </sheetData>
  <sheetProtection/>
  <mergeCells count="1">
    <mergeCell ref="A1:D1"/>
  </mergeCells>
  <printOptions/>
  <pageMargins left="0.31496062992125984" right="0.31496062992125984" top="0.7480314960629921" bottom="0.35433070866141736" header="0.31496062992125984" footer="0.31496062992125984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L143"/>
  <sheetViews>
    <sheetView zoomScaleSheetLayoutView="90" zoomScalePageLayoutView="0" workbookViewId="0" topLeftCell="A1">
      <selection activeCell="I11" sqref="I11"/>
    </sheetView>
  </sheetViews>
  <sheetFormatPr defaultColWidth="9.140625" defaultRowHeight="15"/>
  <cols>
    <col min="1" max="1" width="69.140625" style="37" customWidth="1"/>
    <col min="2" max="2" width="9.421875" style="37" customWidth="1"/>
    <col min="3" max="3" width="17.7109375" style="37" bestFit="1" customWidth="1"/>
    <col min="4" max="4" width="14.8515625" style="37" bestFit="1" customWidth="1"/>
    <col min="5" max="5" width="14.421875" style="37" bestFit="1" customWidth="1"/>
    <col min="6" max="6" width="16.8515625" style="37" bestFit="1" customWidth="1"/>
    <col min="7" max="7" width="14.8515625" style="37" customWidth="1"/>
    <col min="8" max="8" width="21.8515625" style="37" customWidth="1"/>
    <col min="9" max="9" width="23.00390625" style="37" customWidth="1"/>
    <col min="10" max="10" width="20.8515625" style="2" customWidth="1"/>
    <col min="11" max="11" width="18.00390625" style="2" customWidth="1"/>
    <col min="12" max="12" width="14.7109375" style="2" customWidth="1"/>
    <col min="13" max="16384" width="9.140625" style="2" customWidth="1"/>
  </cols>
  <sheetData>
    <row r="1" spans="1:11" s="1" customFormat="1" ht="30.75" customHeight="1" thickBot="1">
      <c r="A1" s="582" t="s">
        <v>307</v>
      </c>
      <c r="B1" s="582"/>
      <c r="C1" s="582"/>
      <c r="D1" s="582"/>
      <c r="E1" s="582"/>
      <c r="F1" s="582"/>
      <c r="G1" s="582"/>
      <c r="H1" s="582"/>
      <c r="I1" s="582"/>
      <c r="J1" s="582"/>
      <c r="K1" s="582"/>
    </row>
    <row r="2" spans="1:11" s="1" customFormat="1" ht="15" customHeight="1" thickBot="1">
      <c r="A2" s="583" t="s">
        <v>306</v>
      </c>
      <c r="B2" s="583"/>
      <c r="C2" s="583"/>
      <c r="D2" s="583"/>
      <c r="E2" s="583"/>
      <c r="F2" s="583"/>
      <c r="G2" s="583"/>
      <c r="H2" s="583"/>
      <c r="I2" s="583"/>
      <c r="J2" s="583"/>
      <c r="K2" s="583"/>
    </row>
    <row r="3" spans="1:11" s="1" customFormat="1" ht="16.5" customHeight="1" thickBot="1">
      <c r="A3" s="304" t="s">
        <v>70</v>
      </c>
      <c r="B3" s="323"/>
      <c r="C3" s="584" t="s">
        <v>37</v>
      </c>
      <c r="D3" s="584"/>
      <c r="E3" s="584"/>
      <c r="F3" s="584"/>
      <c r="G3" s="584"/>
      <c r="H3" s="584"/>
      <c r="I3" s="584"/>
      <c r="J3" s="584"/>
      <c r="K3" s="584"/>
    </row>
    <row r="4" spans="1:11" s="62" customFormat="1" ht="57.75" thickBot="1">
      <c r="A4" s="58" t="s">
        <v>69</v>
      </c>
      <c r="B4" s="65" t="s">
        <v>17</v>
      </c>
      <c r="C4" s="65" t="s">
        <v>239</v>
      </c>
      <c r="D4" s="65" t="s">
        <v>234</v>
      </c>
      <c r="E4" s="319" t="s">
        <v>294</v>
      </c>
      <c r="F4" s="320" t="s">
        <v>235</v>
      </c>
      <c r="G4" s="321" t="s">
        <v>236</v>
      </c>
      <c r="H4" s="322" t="s">
        <v>295</v>
      </c>
      <c r="I4" s="320" t="s">
        <v>237</v>
      </c>
      <c r="J4" s="223" t="s">
        <v>238</v>
      </c>
      <c r="K4" s="345" t="s">
        <v>296</v>
      </c>
    </row>
    <row r="5" spans="1:11" s="62" customFormat="1" ht="15">
      <c r="A5" s="8" t="s">
        <v>90</v>
      </c>
      <c r="B5" s="66"/>
      <c r="C5" s="67">
        <v>20346426</v>
      </c>
      <c r="D5" s="67">
        <v>20500000</v>
      </c>
      <c r="E5" s="67">
        <v>16748375</v>
      </c>
      <c r="F5" s="67">
        <v>20346426</v>
      </c>
      <c r="G5" s="67">
        <v>20500000</v>
      </c>
      <c r="H5" s="67">
        <v>16748375</v>
      </c>
      <c r="I5" s="67"/>
      <c r="J5" s="324"/>
      <c r="K5" s="315"/>
    </row>
    <row r="6" spans="1:11" s="62" customFormat="1" ht="15">
      <c r="A6" s="64" t="s">
        <v>257</v>
      </c>
      <c r="B6" s="75"/>
      <c r="C6" s="76">
        <v>0</v>
      </c>
      <c r="D6" s="76">
        <v>710745</v>
      </c>
      <c r="E6" s="76">
        <v>710745</v>
      </c>
      <c r="F6" s="76">
        <v>0</v>
      </c>
      <c r="G6" s="76">
        <v>710745</v>
      </c>
      <c r="H6" s="76">
        <v>710745</v>
      </c>
      <c r="I6" s="76"/>
      <c r="J6" s="325"/>
      <c r="K6" s="346"/>
    </row>
    <row r="7" spans="1:11" s="62" customFormat="1" ht="15">
      <c r="A7" s="74" t="s">
        <v>91</v>
      </c>
      <c r="B7" s="64"/>
      <c r="C7" s="76">
        <v>1438040</v>
      </c>
      <c r="D7" s="76">
        <v>1500000</v>
      </c>
      <c r="E7" s="76">
        <v>447030</v>
      </c>
      <c r="F7" s="76">
        <v>1438040</v>
      </c>
      <c r="G7" s="76">
        <v>1500000</v>
      </c>
      <c r="H7" s="76">
        <v>447030</v>
      </c>
      <c r="I7" s="76"/>
      <c r="J7" s="325"/>
      <c r="K7" s="346"/>
    </row>
    <row r="8" spans="1:11" s="62" customFormat="1" ht="15">
      <c r="A8" s="74" t="s">
        <v>258</v>
      </c>
      <c r="B8" s="64"/>
      <c r="C8" s="76">
        <v>0</v>
      </c>
      <c r="D8" s="76">
        <v>532853</v>
      </c>
      <c r="E8" s="76">
        <v>532853</v>
      </c>
      <c r="F8" s="76">
        <v>0</v>
      </c>
      <c r="G8" s="76">
        <v>532853</v>
      </c>
      <c r="H8" s="76">
        <v>532853</v>
      </c>
      <c r="I8" s="76"/>
      <c r="J8" s="325"/>
      <c r="K8" s="346"/>
    </row>
    <row r="9" spans="1:11" s="62" customFormat="1" ht="15">
      <c r="A9" s="71" t="s">
        <v>72</v>
      </c>
      <c r="B9" s="64"/>
      <c r="C9" s="72">
        <f aca="true" t="shared" si="0" ref="C9:H9">SUM(C5:C8)</f>
        <v>21784466</v>
      </c>
      <c r="D9" s="72">
        <f t="shared" si="0"/>
        <v>23243598</v>
      </c>
      <c r="E9" s="72">
        <f t="shared" si="0"/>
        <v>18439003</v>
      </c>
      <c r="F9" s="72">
        <f t="shared" si="0"/>
        <v>21784466</v>
      </c>
      <c r="G9" s="72">
        <f t="shared" si="0"/>
        <v>23243598</v>
      </c>
      <c r="H9" s="72">
        <f t="shared" si="0"/>
        <v>18439003</v>
      </c>
      <c r="I9" s="72"/>
      <c r="J9" s="326"/>
      <c r="K9" s="346"/>
    </row>
    <row r="10" spans="1:11" s="62" customFormat="1" ht="15">
      <c r="A10" s="7" t="s">
        <v>40</v>
      </c>
      <c r="B10" s="66"/>
      <c r="C10" s="67">
        <v>2139000</v>
      </c>
      <c r="D10" s="67">
        <v>2923710</v>
      </c>
      <c r="E10" s="67">
        <v>2922424</v>
      </c>
      <c r="F10" s="67">
        <v>2139000</v>
      </c>
      <c r="G10" s="67">
        <v>2923710</v>
      </c>
      <c r="H10" s="67">
        <v>2922424</v>
      </c>
      <c r="I10" s="67"/>
      <c r="J10" s="325"/>
      <c r="K10" s="346"/>
    </row>
    <row r="11" spans="1:11" s="62" customFormat="1" ht="30.75">
      <c r="A11" s="246" t="s">
        <v>259</v>
      </c>
      <c r="B11" s="153"/>
      <c r="C11" s="98">
        <v>0</v>
      </c>
      <c r="D11" s="98">
        <v>6500000</v>
      </c>
      <c r="E11" s="98">
        <v>5985744</v>
      </c>
      <c r="F11" s="98"/>
      <c r="G11" s="98">
        <v>6500000</v>
      </c>
      <c r="H11" s="98">
        <v>5985744</v>
      </c>
      <c r="I11" s="98"/>
      <c r="J11" s="325"/>
      <c r="K11" s="346"/>
    </row>
    <row r="12" spans="1:11" s="62" customFormat="1" ht="15">
      <c r="A12" s="68" t="s">
        <v>144</v>
      </c>
      <c r="B12" s="77"/>
      <c r="C12" s="70">
        <v>9032792</v>
      </c>
      <c r="D12" s="70">
        <v>9032792</v>
      </c>
      <c r="E12" s="70">
        <v>6637506</v>
      </c>
      <c r="F12" s="70">
        <v>9032792</v>
      </c>
      <c r="G12" s="70">
        <v>9032792</v>
      </c>
      <c r="H12" s="70">
        <v>6637506</v>
      </c>
      <c r="I12" s="70"/>
      <c r="J12" s="325"/>
      <c r="K12" s="346"/>
    </row>
    <row r="13" spans="1:11" s="62" customFormat="1" ht="15.75" thickBot="1">
      <c r="A13" s="78" t="s">
        <v>73</v>
      </c>
      <c r="B13" s="69"/>
      <c r="C13" s="13">
        <f aca="true" t="shared" si="1" ref="C13:H13">SUM(C10:C12)</f>
        <v>11171792</v>
      </c>
      <c r="D13" s="13">
        <f t="shared" si="1"/>
        <v>18456502</v>
      </c>
      <c r="E13" s="13">
        <f t="shared" si="1"/>
        <v>15545674</v>
      </c>
      <c r="F13" s="13">
        <f t="shared" si="1"/>
        <v>11171792</v>
      </c>
      <c r="G13" s="13">
        <f t="shared" si="1"/>
        <v>18456502</v>
      </c>
      <c r="H13" s="13">
        <f t="shared" si="1"/>
        <v>15545674</v>
      </c>
      <c r="I13" s="13"/>
      <c r="J13" s="327"/>
      <c r="K13" s="310"/>
    </row>
    <row r="14" spans="1:11" s="62" customFormat="1" ht="15.75" thickBot="1">
      <c r="A14" s="58" t="s">
        <v>74</v>
      </c>
      <c r="B14" s="59" t="s">
        <v>41</v>
      </c>
      <c r="C14" s="60">
        <f aca="true" t="shared" si="2" ref="C14:H14">C9+C13</f>
        <v>32956258</v>
      </c>
      <c r="D14" s="60">
        <f t="shared" si="2"/>
        <v>41700100</v>
      </c>
      <c r="E14" s="60">
        <f t="shared" si="2"/>
        <v>33984677</v>
      </c>
      <c r="F14" s="60">
        <f t="shared" si="2"/>
        <v>32956258</v>
      </c>
      <c r="G14" s="60">
        <f t="shared" si="2"/>
        <v>41700100</v>
      </c>
      <c r="H14" s="60">
        <f t="shared" si="2"/>
        <v>33984677</v>
      </c>
      <c r="I14" s="60"/>
      <c r="J14" s="328"/>
      <c r="K14" s="316"/>
    </row>
    <row r="15" spans="1:11" s="62" customFormat="1" ht="15.75" thickBot="1">
      <c r="A15" s="79" t="s">
        <v>42</v>
      </c>
      <c r="B15" s="59" t="s">
        <v>43</v>
      </c>
      <c r="C15" s="60">
        <v>6410721</v>
      </c>
      <c r="D15" s="60">
        <v>9000000</v>
      </c>
      <c r="E15" s="60">
        <v>5952932</v>
      </c>
      <c r="F15" s="60">
        <v>6410721</v>
      </c>
      <c r="G15" s="200">
        <v>9000000</v>
      </c>
      <c r="H15" s="200">
        <v>5952932</v>
      </c>
      <c r="I15" s="60"/>
      <c r="J15" s="329"/>
      <c r="K15" s="316"/>
    </row>
    <row r="16" spans="1:11" s="62" customFormat="1" ht="15">
      <c r="A16" s="80" t="s">
        <v>167</v>
      </c>
      <c r="B16" s="81"/>
      <c r="C16" s="82">
        <v>120000</v>
      </c>
      <c r="D16" s="82">
        <v>120000</v>
      </c>
      <c r="E16" s="82">
        <v>18581</v>
      </c>
      <c r="F16" s="82">
        <v>120000</v>
      </c>
      <c r="G16" s="82">
        <v>120000</v>
      </c>
      <c r="H16" s="82">
        <v>18581</v>
      </c>
      <c r="I16" s="252"/>
      <c r="J16" s="330"/>
      <c r="K16" s="315"/>
    </row>
    <row r="17" spans="1:11" s="62" customFormat="1" ht="15">
      <c r="A17" s="63" t="s">
        <v>44</v>
      </c>
      <c r="B17" s="64"/>
      <c r="C17" s="14">
        <v>540000</v>
      </c>
      <c r="D17" s="14">
        <v>610000</v>
      </c>
      <c r="E17" s="14">
        <v>603266</v>
      </c>
      <c r="F17" s="14">
        <v>540000</v>
      </c>
      <c r="G17" s="14">
        <v>610000</v>
      </c>
      <c r="H17" s="14">
        <v>603266</v>
      </c>
      <c r="I17" s="14"/>
      <c r="J17" s="326"/>
      <c r="K17" s="346"/>
    </row>
    <row r="18" spans="1:11" s="62" customFormat="1" ht="15">
      <c r="A18" s="63" t="s">
        <v>145</v>
      </c>
      <c r="B18" s="64"/>
      <c r="C18" s="14">
        <v>11200000</v>
      </c>
      <c r="D18" s="14">
        <v>9782865</v>
      </c>
      <c r="E18" s="14">
        <v>8851528</v>
      </c>
      <c r="F18" s="14">
        <v>11200000</v>
      </c>
      <c r="G18" s="14">
        <v>9782865</v>
      </c>
      <c r="H18" s="14">
        <v>8851528</v>
      </c>
      <c r="I18" s="76"/>
      <c r="J18" s="326"/>
      <c r="K18" s="346"/>
    </row>
    <row r="19" spans="1:11" s="62" customFormat="1" ht="15">
      <c r="A19" s="63" t="s">
        <v>45</v>
      </c>
      <c r="B19" s="76"/>
      <c r="C19" s="14">
        <v>2600000</v>
      </c>
      <c r="D19" s="14">
        <v>3800000</v>
      </c>
      <c r="E19" s="14">
        <v>3779272</v>
      </c>
      <c r="F19" s="14">
        <v>2600000</v>
      </c>
      <c r="G19" s="14">
        <v>3800000</v>
      </c>
      <c r="H19" s="14">
        <v>3779272</v>
      </c>
      <c r="I19" s="14"/>
      <c r="J19" s="326"/>
      <c r="K19" s="346"/>
    </row>
    <row r="20" spans="1:11" s="62" customFormat="1" ht="15">
      <c r="A20" s="71" t="s">
        <v>128</v>
      </c>
      <c r="B20" s="64"/>
      <c r="C20" s="72">
        <f aca="true" t="shared" si="3" ref="C20:H20">SUM(C16:C19)</f>
        <v>14460000</v>
      </c>
      <c r="D20" s="72">
        <f t="shared" si="3"/>
        <v>14312865</v>
      </c>
      <c r="E20" s="72">
        <f t="shared" si="3"/>
        <v>13252647</v>
      </c>
      <c r="F20" s="72">
        <f t="shared" si="3"/>
        <v>14460000</v>
      </c>
      <c r="G20" s="72">
        <f t="shared" si="3"/>
        <v>14312865</v>
      </c>
      <c r="H20" s="72">
        <f t="shared" si="3"/>
        <v>13252647</v>
      </c>
      <c r="I20" s="72"/>
      <c r="J20" s="326"/>
      <c r="K20" s="346"/>
    </row>
    <row r="21" spans="1:11" s="62" customFormat="1" ht="15">
      <c r="A21" s="63" t="s">
        <v>182</v>
      </c>
      <c r="B21" s="64"/>
      <c r="C21" s="14">
        <v>350000</v>
      </c>
      <c r="D21" s="14">
        <v>1037547</v>
      </c>
      <c r="E21" s="14">
        <v>887151</v>
      </c>
      <c r="F21" s="14">
        <v>350000</v>
      </c>
      <c r="G21" s="14">
        <v>1037547</v>
      </c>
      <c r="H21" s="14">
        <v>887151</v>
      </c>
      <c r="I21" s="76"/>
      <c r="J21" s="326"/>
      <c r="K21" s="346"/>
    </row>
    <row r="22" spans="1:11" s="62" customFormat="1" ht="15">
      <c r="A22" s="63" t="s">
        <v>146</v>
      </c>
      <c r="B22" s="64"/>
      <c r="C22" s="14">
        <v>470000</v>
      </c>
      <c r="D22" s="14">
        <v>470000</v>
      </c>
      <c r="E22" s="14">
        <v>433504</v>
      </c>
      <c r="F22" s="14">
        <v>470000</v>
      </c>
      <c r="G22" s="14">
        <v>470000</v>
      </c>
      <c r="H22" s="14">
        <v>433504</v>
      </c>
      <c r="I22" s="76"/>
      <c r="J22" s="326"/>
      <c r="K22" s="346"/>
    </row>
    <row r="23" spans="1:11" s="62" customFormat="1" ht="15">
      <c r="A23" s="63" t="s">
        <v>206</v>
      </c>
      <c r="B23" s="64"/>
      <c r="C23" s="14">
        <v>480000</v>
      </c>
      <c r="D23" s="14">
        <v>480000</v>
      </c>
      <c r="E23" s="14">
        <v>136298</v>
      </c>
      <c r="F23" s="14">
        <v>480000</v>
      </c>
      <c r="G23" s="14">
        <v>480000</v>
      </c>
      <c r="H23" s="14">
        <v>136298</v>
      </c>
      <c r="I23" s="76"/>
      <c r="J23" s="326"/>
      <c r="K23" s="346"/>
    </row>
    <row r="24" spans="1:11" s="62" customFormat="1" ht="15">
      <c r="A24" s="71" t="s">
        <v>75</v>
      </c>
      <c r="B24" s="64"/>
      <c r="C24" s="72">
        <f aca="true" t="shared" si="4" ref="C24:H24">SUM(C21:C23)</f>
        <v>1300000</v>
      </c>
      <c r="D24" s="72">
        <f t="shared" si="4"/>
        <v>1987547</v>
      </c>
      <c r="E24" s="72">
        <f t="shared" si="4"/>
        <v>1456953</v>
      </c>
      <c r="F24" s="72">
        <f t="shared" si="4"/>
        <v>1300000</v>
      </c>
      <c r="G24" s="72">
        <f t="shared" si="4"/>
        <v>1987547</v>
      </c>
      <c r="H24" s="72">
        <f t="shared" si="4"/>
        <v>1456953</v>
      </c>
      <c r="I24" s="72"/>
      <c r="J24" s="326"/>
      <c r="K24" s="346"/>
    </row>
    <row r="25" spans="1:11" s="105" customFormat="1" ht="15">
      <c r="A25" s="63" t="s">
        <v>46</v>
      </c>
      <c r="B25" s="83"/>
      <c r="C25" s="14">
        <v>500000</v>
      </c>
      <c r="D25" s="14">
        <v>500000</v>
      </c>
      <c r="E25" s="14">
        <v>471250</v>
      </c>
      <c r="F25" s="14">
        <v>500000</v>
      </c>
      <c r="G25" s="14">
        <v>500000</v>
      </c>
      <c r="H25" s="14">
        <v>471250</v>
      </c>
      <c r="I25" s="14"/>
      <c r="J25" s="331"/>
      <c r="K25" s="347"/>
    </row>
    <row r="26" spans="1:11" s="62" customFormat="1" ht="15">
      <c r="A26" s="63" t="s">
        <v>47</v>
      </c>
      <c r="B26" s="64"/>
      <c r="C26" s="14">
        <v>2160000</v>
      </c>
      <c r="D26" s="14">
        <v>2160000</v>
      </c>
      <c r="E26" s="14">
        <v>1492512</v>
      </c>
      <c r="F26" s="14">
        <v>2160000</v>
      </c>
      <c r="G26" s="14">
        <v>2160000</v>
      </c>
      <c r="H26" s="14">
        <v>1492512</v>
      </c>
      <c r="I26" s="14"/>
      <c r="J26" s="326"/>
      <c r="K26" s="346"/>
    </row>
    <row r="27" spans="1:11" s="62" customFormat="1" ht="15">
      <c r="A27" s="63" t="s">
        <v>48</v>
      </c>
      <c r="B27" s="64"/>
      <c r="C27" s="14">
        <v>1150000</v>
      </c>
      <c r="D27" s="14">
        <v>1150000</v>
      </c>
      <c r="E27" s="14">
        <v>753941</v>
      </c>
      <c r="F27" s="14">
        <v>1150000</v>
      </c>
      <c r="G27" s="14">
        <v>1150000</v>
      </c>
      <c r="H27" s="14">
        <v>753941</v>
      </c>
      <c r="I27" s="14"/>
      <c r="J27" s="326"/>
      <c r="K27" s="346"/>
    </row>
    <row r="28" spans="1:11" s="62" customFormat="1" ht="15">
      <c r="A28" s="56" t="s">
        <v>193</v>
      </c>
      <c r="B28" s="64"/>
      <c r="C28" s="14">
        <v>5900000</v>
      </c>
      <c r="D28" s="14">
        <v>5900000</v>
      </c>
      <c r="E28" s="14">
        <v>2598074</v>
      </c>
      <c r="F28" s="14">
        <v>5900000</v>
      </c>
      <c r="G28" s="14">
        <v>5900000</v>
      </c>
      <c r="H28" s="14">
        <v>2598074</v>
      </c>
      <c r="I28" s="76"/>
      <c r="J28" s="326"/>
      <c r="K28" s="346"/>
    </row>
    <row r="29" spans="1:11" s="62" customFormat="1" ht="24.75" customHeight="1">
      <c r="A29" s="63" t="s">
        <v>147</v>
      </c>
      <c r="B29" s="64"/>
      <c r="C29" s="14">
        <v>4250000</v>
      </c>
      <c r="D29" s="14">
        <v>5503807</v>
      </c>
      <c r="E29" s="14">
        <v>5475192</v>
      </c>
      <c r="F29" s="14">
        <v>4250000</v>
      </c>
      <c r="G29" s="14">
        <v>5503807</v>
      </c>
      <c r="H29" s="14">
        <v>5475192</v>
      </c>
      <c r="I29" s="76"/>
      <c r="J29" s="326"/>
      <c r="K29" s="346"/>
    </row>
    <row r="30" spans="1:11" s="62" customFormat="1" ht="34.5" customHeight="1">
      <c r="A30" s="56" t="s">
        <v>204</v>
      </c>
      <c r="B30" s="64"/>
      <c r="C30" s="14">
        <v>12000000</v>
      </c>
      <c r="D30" s="14">
        <v>12000000</v>
      </c>
      <c r="E30" s="14">
        <v>8314842</v>
      </c>
      <c r="F30" s="14">
        <v>12000000</v>
      </c>
      <c r="G30" s="14">
        <v>12000000</v>
      </c>
      <c r="H30" s="14">
        <v>8314842</v>
      </c>
      <c r="I30" s="76"/>
      <c r="J30" s="326"/>
      <c r="K30" s="346"/>
    </row>
    <row r="31" spans="1:11" s="62" customFormat="1" ht="21.75" customHeight="1">
      <c r="A31" s="63" t="s">
        <v>168</v>
      </c>
      <c r="B31" s="64"/>
      <c r="C31" s="14">
        <v>30000</v>
      </c>
      <c r="D31" s="14">
        <v>350000</v>
      </c>
      <c r="E31" s="14">
        <v>202610</v>
      </c>
      <c r="F31" s="14">
        <v>30000</v>
      </c>
      <c r="G31" s="14">
        <v>350000</v>
      </c>
      <c r="H31" s="14">
        <v>202610</v>
      </c>
      <c r="I31" s="76"/>
      <c r="J31" s="326"/>
      <c r="K31" s="346"/>
    </row>
    <row r="32" spans="1:11" s="62" customFormat="1" ht="23.25" customHeight="1">
      <c r="A32" s="63" t="s">
        <v>148</v>
      </c>
      <c r="B32" s="64"/>
      <c r="C32" s="14">
        <v>29845000</v>
      </c>
      <c r="D32" s="14">
        <v>29198171</v>
      </c>
      <c r="E32" s="14">
        <v>20564013</v>
      </c>
      <c r="F32" s="14">
        <v>29845000</v>
      </c>
      <c r="G32" s="14">
        <v>29198171</v>
      </c>
      <c r="H32" s="14">
        <v>20564013</v>
      </c>
      <c r="I32" s="76"/>
      <c r="J32" s="326"/>
      <c r="K32" s="346"/>
    </row>
    <row r="33" spans="1:11" s="62" customFormat="1" ht="15">
      <c r="A33" s="71" t="s">
        <v>76</v>
      </c>
      <c r="B33" s="64"/>
      <c r="C33" s="72">
        <f aca="true" t="shared" si="5" ref="C33:H33">SUM(C25:C32)</f>
        <v>55835000</v>
      </c>
      <c r="D33" s="72">
        <f t="shared" si="5"/>
        <v>56761978</v>
      </c>
      <c r="E33" s="72">
        <f t="shared" si="5"/>
        <v>39872434</v>
      </c>
      <c r="F33" s="72">
        <f t="shared" si="5"/>
        <v>55835000</v>
      </c>
      <c r="G33" s="72">
        <f t="shared" si="5"/>
        <v>56761978</v>
      </c>
      <c r="H33" s="72">
        <f t="shared" si="5"/>
        <v>39872434</v>
      </c>
      <c r="I33" s="72"/>
      <c r="J33" s="326"/>
      <c r="K33" s="346"/>
    </row>
    <row r="34" spans="1:11" s="62" customFormat="1" ht="15">
      <c r="A34" s="63" t="s">
        <v>192</v>
      </c>
      <c r="B34" s="64"/>
      <c r="C34" s="14">
        <v>120000</v>
      </c>
      <c r="D34" s="14">
        <v>120000</v>
      </c>
      <c r="E34" s="14">
        <v>49099</v>
      </c>
      <c r="F34" s="14">
        <v>120000</v>
      </c>
      <c r="G34" s="191">
        <v>120000</v>
      </c>
      <c r="H34" s="191">
        <v>49099</v>
      </c>
      <c r="I34" s="76"/>
      <c r="J34" s="326"/>
      <c r="K34" s="346"/>
    </row>
    <row r="35" spans="1:11" s="62" customFormat="1" ht="15">
      <c r="A35" s="71" t="s">
        <v>183</v>
      </c>
      <c r="B35" s="64"/>
      <c r="C35" s="72">
        <f aca="true" t="shared" si="6" ref="C35:H35">C34</f>
        <v>120000</v>
      </c>
      <c r="D35" s="72">
        <f t="shared" si="6"/>
        <v>120000</v>
      </c>
      <c r="E35" s="72">
        <f t="shared" si="6"/>
        <v>49099</v>
      </c>
      <c r="F35" s="72">
        <f t="shared" si="6"/>
        <v>120000</v>
      </c>
      <c r="G35" s="72">
        <f t="shared" si="6"/>
        <v>120000</v>
      </c>
      <c r="H35" s="72">
        <f t="shared" si="6"/>
        <v>49099</v>
      </c>
      <c r="I35" s="72"/>
      <c r="J35" s="326"/>
      <c r="K35" s="346"/>
    </row>
    <row r="36" spans="1:11" s="62" customFormat="1" ht="18" customHeight="1">
      <c r="A36" s="56" t="s">
        <v>149</v>
      </c>
      <c r="B36" s="64"/>
      <c r="C36" s="14">
        <v>15152250</v>
      </c>
      <c r="D36" s="14">
        <v>15152250</v>
      </c>
      <c r="E36" s="14">
        <v>8100460</v>
      </c>
      <c r="F36" s="14">
        <v>15152250</v>
      </c>
      <c r="G36" s="14">
        <v>15152250</v>
      </c>
      <c r="H36" s="14">
        <v>8100460</v>
      </c>
      <c r="I36" s="76"/>
      <c r="J36" s="326"/>
      <c r="K36" s="346"/>
    </row>
    <row r="37" spans="1:11" s="62" customFormat="1" ht="15">
      <c r="A37" s="63" t="s">
        <v>150</v>
      </c>
      <c r="B37" s="64"/>
      <c r="C37" s="14">
        <v>2500000</v>
      </c>
      <c r="D37" s="14">
        <v>4668267</v>
      </c>
      <c r="E37" s="14">
        <v>3763000</v>
      </c>
      <c r="F37" s="14">
        <v>2500000</v>
      </c>
      <c r="G37" s="14">
        <v>4668267</v>
      </c>
      <c r="H37" s="14">
        <v>3763000</v>
      </c>
      <c r="I37" s="76"/>
      <c r="J37" s="326"/>
      <c r="K37" s="346"/>
    </row>
    <row r="38" spans="1:11" s="62" customFormat="1" ht="15">
      <c r="A38" s="63" t="s">
        <v>151</v>
      </c>
      <c r="B38" s="64"/>
      <c r="C38" s="14">
        <v>1600000</v>
      </c>
      <c r="D38" s="14">
        <v>1700000</v>
      </c>
      <c r="E38" s="14">
        <v>1698927</v>
      </c>
      <c r="F38" s="14">
        <v>1600000</v>
      </c>
      <c r="G38" s="14">
        <v>1700000</v>
      </c>
      <c r="H38" s="14">
        <v>1698927</v>
      </c>
      <c r="I38" s="76"/>
      <c r="J38" s="326"/>
      <c r="K38" s="346"/>
    </row>
    <row r="39" spans="1:11" s="1" customFormat="1" ht="15">
      <c r="A39" s="63" t="s">
        <v>170</v>
      </c>
      <c r="B39" s="64"/>
      <c r="C39" s="14">
        <v>1200000</v>
      </c>
      <c r="D39" s="14">
        <v>1400000</v>
      </c>
      <c r="E39" s="14">
        <v>1396415</v>
      </c>
      <c r="F39" s="14">
        <v>1200000</v>
      </c>
      <c r="G39" s="14">
        <v>1400000</v>
      </c>
      <c r="H39" s="14">
        <v>1396415</v>
      </c>
      <c r="I39" s="76"/>
      <c r="J39" s="332"/>
      <c r="K39" s="253"/>
    </row>
    <row r="40" spans="1:11" s="1" customFormat="1" ht="15">
      <c r="A40" s="63" t="s">
        <v>208</v>
      </c>
      <c r="B40" s="64"/>
      <c r="C40" s="14">
        <v>250000</v>
      </c>
      <c r="D40" s="14">
        <v>801980</v>
      </c>
      <c r="E40" s="14">
        <v>798362</v>
      </c>
      <c r="F40" s="14">
        <v>250000</v>
      </c>
      <c r="G40" s="14">
        <v>801980</v>
      </c>
      <c r="H40" s="14">
        <v>798362</v>
      </c>
      <c r="I40" s="76"/>
      <c r="J40" s="332"/>
      <c r="K40" s="253"/>
    </row>
    <row r="41" spans="1:11" s="1" customFormat="1" ht="15">
      <c r="A41" s="63" t="s">
        <v>169</v>
      </c>
      <c r="B41" s="64"/>
      <c r="C41" s="14">
        <v>1320000</v>
      </c>
      <c r="D41" s="14">
        <v>1370000</v>
      </c>
      <c r="E41" s="14">
        <v>1365713</v>
      </c>
      <c r="F41" s="14">
        <v>1320000</v>
      </c>
      <c r="G41" s="14">
        <v>1370000</v>
      </c>
      <c r="H41" s="14">
        <v>1365713</v>
      </c>
      <c r="I41" s="76"/>
      <c r="J41" s="332"/>
      <c r="K41" s="253"/>
    </row>
    <row r="42" spans="1:11" s="1" customFormat="1" ht="15">
      <c r="A42" s="86" t="s">
        <v>207</v>
      </c>
      <c r="B42" s="64"/>
      <c r="C42" s="14">
        <v>460000</v>
      </c>
      <c r="D42" s="14">
        <v>1114000</v>
      </c>
      <c r="E42" s="14">
        <v>986848</v>
      </c>
      <c r="F42" s="14">
        <v>460000</v>
      </c>
      <c r="G42" s="14">
        <v>1114000</v>
      </c>
      <c r="H42" s="14">
        <v>986848</v>
      </c>
      <c r="I42" s="76"/>
      <c r="J42" s="332"/>
      <c r="K42" s="253"/>
    </row>
    <row r="43" spans="1:11" s="1" customFormat="1" ht="15.75" thickBot="1">
      <c r="A43" s="78" t="s">
        <v>77</v>
      </c>
      <c r="B43" s="69"/>
      <c r="C43" s="13">
        <f aca="true" t="shared" si="7" ref="C43:H43">SUM(C36:C42)</f>
        <v>22482250</v>
      </c>
      <c r="D43" s="13">
        <f t="shared" si="7"/>
        <v>26206497</v>
      </c>
      <c r="E43" s="13">
        <f t="shared" si="7"/>
        <v>18109725</v>
      </c>
      <c r="F43" s="13">
        <f t="shared" si="7"/>
        <v>22482250</v>
      </c>
      <c r="G43" s="13">
        <f t="shared" si="7"/>
        <v>26206497</v>
      </c>
      <c r="H43" s="13">
        <f t="shared" si="7"/>
        <v>18109725</v>
      </c>
      <c r="I43" s="13"/>
      <c r="J43" s="333"/>
      <c r="K43" s="254"/>
    </row>
    <row r="44" spans="1:11" s="1" customFormat="1" ht="15.75" thickBot="1">
      <c r="A44" s="58" t="s">
        <v>78</v>
      </c>
      <c r="B44" s="59" t="s">
        <v>49</v>
      </c>
      <c r="C44" s="60">
        <f aca="true" t="shared" si="8" ref="C44:H44">C20+C24+C33+C35+C43</f>
        <v>94197250</v>
      </c>
      <c r="D44" s="60">
        <f t="shared" si="8"/>
        <v>99388887</v>
      </c>
      <c r="E44" s="60">
        <f t="shared" si="8"/>
        <v>72740858</v>
      </c>
      <c r="F44" s="60">
        <f t="shared" si="8"/>
        <v>94197250</v>
      </c>
      <c r="G44" s="60">
        <f t="shared" si="8"/>
        <v>99388887</v>
      </c>
      <c r="H44" s="60">
        <f t="shared" si="8"/>
        <v>72740858</v>
      </c>
      <c r="I44" s="60"/>
      <c r="J44" s="334"/>
      <c r="K44" s="348"/>
    </row>
    <row r="45" spans="1:11" s="106" customFormat="1" ht="15">
      <c r="A45" s="87" t="s">
        <v>180</v>
      </c>
      <c r="B45" s="85"/>
      <c r="C45" s="88">
        <v>3091000</v>
      </c>
      <c r="D45" s="88">
        <v>3091000</v>
      </c>
      <c r="E45" s="88">
        <v>1579600</v>
      </c>
      <c r="F45" s="88">
        <v>3091000</v>
      </c>
      <c r="G45" s="88">
        <v>3091000</v>
      </c>
      <c r="H45" s="88">
        <v>1579600</v>
      </c>
      <c r="I45" s="88"/>
      <c r="J45" s="335"/>
      <c r="K45" s="349"/>
    </row>
    <row r="46" spans="1:11" s="62" customFormat="1" ht="15.75" thickBot="1">
      <c r="A46" s="150" t="s">
        <v>184</v>
      </c>
      <c r="B46" s="151"/>
      <c r="C46" s="152">
        <v>500000</v>
      </c>
      <c r="D46" s="152">
        <v>0</v>
      </c>
      <c r="E46" s="152">
        <v>0</v>
      </c>
      <c r="F46" s="152">
        <v>500000</v>
      </c>
      <c r="G46" s="152">
        <v>0</v>
      </c>
      <c r="H46" s="152">
        <v>0</v>
      </c>
      <c r="I46" s="76"/>
      <c r="J46" s="327"/>
      <c r="K46" s="310"/>
    </row>
    <row r="47" spans="1:11" s="62" customFormat="1" ht="15.75" thickBot="1">
      <c r="A47" s="58" t="s">
        <v>79</v>
      </c>
      <c r="B47" s="59" t="s">
        <v>50</v>
      </c>
      <c r="C47" s="60">
        <f aca="true" t="shared" si="9" ref="C47:H47">C45</f>
        <v>3091000</v>
      </c>
      <c r="D47" s="60">
        <f t="shared" si="9"/>
        <v>3091000</v>
      </c>
      <c r="E47" s="60">
        <f t="shared" si="9"/>
        <v>1579600</v>
      </c>
      <c r="F47" s="60">
        <f t="shared" si="9"/>
        <v>3091000</v>
      </c>
      <c r="G47" s="60">
        <f t="shared" si="9"/>
        <v>3091000</v>
      </c>
      <c r="H47" s="60">
        <f t="shared" si="9"/>
        <v>1579600</v>
      </c>
      <c r="I47" s="60"/>
      <c r="J47" s="328"/>
      <c r="K47" s="316"/>
    </row>
    <row r="48" spans="1:11" s="62" customFormat="1" ht="19.5" customHeight="1">
      <c r="A48" s="89" t="s">
        <v>51</v>
      </c>
      <c r="B48" s="90"/>
      <c r="C48" s="91">
        <f>SUM(C49:C57)</f>
        <v>755586</v>
      </c>
      <c r="D48" s="91">
        <f>SUM(D49:D55)</f>
        <v>837922</v>
      </c>
      <c r="E48" s="91">
        <f>SUM(E49:E55)</f>
        <v>837922</v>
      </c>
      <c r="F48" s="91">
        <f>SUM(F49:F57)</f>
        <v>755586</v>
      </c>
      <c r="G48" s="91">
        <f>SUM(G49:G55)</f>
        <v>837922</v>
      </c>
      <c r="H48" s="91">
        <f>SUM(H49:H55)</f>
        <v>837922</v>
      </c>
      <c r="I48" s="88"/>
      <c r="J48" s="330"/>
      <c r="K48" s="315"/>
    </row>
    <row r="49" spans="1:11" s="62" customFormat="1" ht="19.5" customHeight="1">
      <c r="A49" s="249" t="s">
        <v>262</v>
      </c>
      <c r="B49" s="66"/>
      <c r="C49" s="67">
        <v>0</v>
      </c>
      <c r="D49" s="104">
        <v>23760</v>
      </c>
      <c r="E49" s="104">
        <v>23760</v>
      </c>
      <c r="F49" s="164"/>
      <c r="G49" s="104">
        <v>23760</v>
      </c>
      <c r="H49" s="104">
        <v>23760</v>
      </c>
      <c r="I49" s="67"/>
      <c r="J49" s="330"/>
      <c r="K49" s="346"/>
    </row>
    <row r="50" spans="1:11" s="107" customFormat="1" ht="19.5" customHeight="1">
      <c r="A50" s="63" t="s">
        <v>173</v>
      </c>
      <c r="B50" s="92"/>
      <c r="C50" s="14">
        <v>66652</v>
      </c>
      <c r="D50" s="14">
        <v>0</v>
      </c>
      <c r="E50" s="14">
        <v>0</v>
      </c>
      <c r="F50" s="14">
        <v>66652</v>
      </c>
      <c r="G50" s="14">
        <v>0</v>
      </c>
      <c r="H50" s="14">
        <v>0</v>
      </c>
      <c r="I50" s="14"/>
      <c r="J50" s="336"/>
      <c r="K50" s="350"/>
    </row>
    <row r="51" spans="1:11" s="62" customFormat="1" ht="19.5" customHeight="1">
      <c r="A51" s="63" t="s">
        <v>174</v>
      </c>
      <c r="B51" s="75"/>
      <c r="C51" s="14">
        <v>67286</v>
      </c>
      <c r="D51" s="14">
        <v>27514</v>
      </c>
      <c r="E51" s="14">
        <v>27514</v>
      </c>
      <c r="F51" s="14">
        <v>67286</v>
      </c>
      <c r="G51" s="14">
        <v>27514</v>
      </c>
      <c r="H51" s="14">
        <v>27514</v>
      </c>
      <c r="I51" s="14"/>
      <c r="J51" s="325"/>
      <c r="K51" s="346"/>
    </row>
    <row r="52" spans="1:11" s="62" customFormat="1" ht="19.5" customHeight="1">
      <c r="A52" s="86" t="s">
        <v>181</v>
      </c>
      <c r="B52" s="93"/>
      <c r="C52" s="14">
        <v>10000</v>
      </c>
      <c r="D52" s="14">
        <v>0</v>
      </c>
      <c r="E52" s="14">
        <v>0</v>
      </c>
      <c r="F52" s="14">
        <v>10000</v>
      </c>
      <c r="G52" s="14">
        <v>0</v>
      </c>
      <c r="H52" s="14">
        <v>0</v>
      </c>
      <c r="I52" s="14"/>
      <c r="J52" s="325"/>
      <c r="K52" s="346"/>
    </row>
    <row r="53" spans="1:11" s="62" customFormat="1" ht="19.5" customHeight="1">
      <c r="A53" s="63" t="s">
        <v>52</v>
      </c>
      <c r="B53" s="75"/>
      <c r="C53" s="14">
        <v>411648</v>
      </c>
      <c r="D53" s="14">
        <v>411648</v>
      </c>
      <c r="E53" s="14">
        <v>411648</v>
      </c>
      <c r="F53" s="14">
        <v>411648</v>
      </c>
      <c r="G53" s="14">
        <v>411648</v>
      </c>
      <c r="H53" s="14">
        <v>411648</v>
      </c>
      <c r="I53" s="14"/>
      <c r="J53" s="325"/>
      <c r="K53" s="346"/>
    </row>
    <row r="54" spans="1:11" s="62" customFormat="1" ht="19.5" customHeight="1">
      <c r="A54" s="63" t="s">
        <v>308</v>
      </c>
      <c r="B54" s="75"/>
      <c r="C54" s="14">
        <v>0</v>
      </c>
      <c r="D54" s="14">
        <v>375000</v>
      </c>
      <c r="E54" s="14">
        <v>375000</v>
      </c>
      <c r="F54" s="14">
        <v>0</v>
      </c>
      <c r="G54" s="14">
        <v>375000</v>
      </c>
      <c r="H54" s="14">
        <v>375000</v>
      </c>
      <c r="I54" s="14"/>
      <c r="J54" s="325"/>
      <c r="K54" s="346"/>
    </row>
    <row r="55" spans="1:11" s="62" customFormat="1" ht="19.5" customHeight="1">
      <c r="A55" s="63" t="s">
        <v>205</v>
      </c>
      <c r="B55" s="75"/>
      <c r="C55" s="14">
        <v>200000</v>
      </c>
      <c r="D55" s="14">
        <v>0</v>
      </c>
      <c r="E55" s="14">
        <v>0</v>
      </c>
      <c r="F55" s="14">
        <v>200000</v>
      </c>
      <c r="G55" s="14">
        <v>0</v>
      </c>
      <c r="H55" s="14">
        <v>0</v>
      </c>
      <c r="I55" s="14"/>
      <c r="J55" s="325"/>
      <c r="K55" s="346"/>
    </row>
    <row r="56" spans="1:11" s="62" customFormat="1" ht="19.5" customHeight="1">
      <c r="A56" s="250" t="s">
        <v>260</v>
      </c>
      <c r="B56" s="75"/>
      <c r="C56" s="248">
        <f aca="true" t="shared" si="10" ref="C56:H56">SUM(C57)</f>
        <v>0</v>
      </c>
      <c r="D56" s="248">
        <f t="shared" si="10"/>
        <v>76746</v>
      </c>
      <c r="E56" s="248">
        <f t="shared" si="10"/>
        <v>76746</v>
      </c>
      <c r="F56" s="248">
        <f t="shared" si="10"/>
        <v>0</v>
      </c>
      <c r="G56" s="248">
        <f t="shared" si="10"/>
        <v>76746</v>
      </c>
      <c r="H56" s="248">
        <f t="shared" si="10"/>
        <v>76746</v>
      </c>
      <c r="I56" s="14"/>
      <c r="J56" s="325"/>
      <c r="K56" s="346"/>
    </row>
    <row r="57" spans="1:11" s="62" customFormat="1" ht="19.5" customHeight="1">
      <c r="A57" s="63" t="s">
        <v>261</v>
      </c>
      <c r="B57" s="75"/>
      <c r="C57" s="14">
        <v>0</v>
      </c>
      <c r="D57" s="14">
        <v>76746</v>
      </c>
      <c r="E57" s="14">
        <v>76746</v>
      </c>
      <c r="F57" s="14">
        <v>0</v>
      </c>
      <c r="G57" s="14">
        <v>76746</v>
      </c>
      <c r="H57" s="14">
        <v>76746</v>
      </c>
      <c r="I57" s="14"/>
      <c r="J57" s="325"/>
      <c r="K57" s="346"/>
    </row>
    <row r="58" spans="1:11" s="62" customFormat="1" ht="37.5" customHeight="1">
      <c r="A58" s="278" t="s">
        <v>263</v>
      </c>
      <c r="B58" s="75"/>
      <c r="C58" s="248">
        <f aca="true" t="shared" si="11" ref="C58:H58">SUM(C59)</f>
        <v>0</v>
      </c>
      <c r="D58" s="248">
        <f t="shared" si="11"/>
        <v>450000</v>
      </c>
      <c r="E58" s="248">
        <f t="shared" si="11"/>
        <v>414000</v>
      </c>
      <c r="F58" s="248">
        <f t="shared" si="11"/>
        <v>0</v>
      </c>
      <c r="G58" s="248">
        <f t="shared" si="11"/>
        <v>450000</v>
      </c>
      <c r="H58" s="248">
        <f t="shared" si="11"/>
        <v>414000</v>
      </c>
      <c r="I58" s="247"/>
      <c r="J58" s="325"/>
      <c r="K58" s="346"/>
    </row>
    <row r="59" spans="1:11" s="62" customFormat="1" ht="19.5" customHeight="1">
      <c r="A59" s="63" t="s">
        <v>264</v>
      </c>
      <c r="B59" s="75"/>
      <c r="C59" s="14">
        <v>0</v>
      </c>
      <c r="D59" s="14">
        <v>450000</v>
      </c>
      <c r="E59" s="14">
        <v>414000</v>
      </c>
      <c r="F59" s="14">
        <v>0</v>
      </c>
      <c r="G59" s="191">
        <v>450000</v>
      </c>
      <c r="H59" s="191">
        <v>414000</v>
      </c>
      <c r="I59" s="14"/>
      <c r="J59" s="325"/>
      <c r="K59" s="346"/>
    </row>
    <row r="60" spans="1:11" s="62" customFormat="1" ht="21" customHeight="1">
      <c r="A60" s="94" t="s">
        <v>53</v>
      </c>
      <c r="B60" s="95"/>
      <c r="C60" s="72">
        <f>SUM(C61:C74)</f>
        <v>13075000</v>
      </c>
      <c r="D60" s="72">
        <f>SUM(D61:D77)</f>
        <v>13075000</v>
      </c>
      <c r="E60" s="72">
        <f>SUM(E61:E77)</f>
        <v>7623112</v>
      </c>
      <c r="F60" s="72">
        <f>SUM(F61:F74)</f>
        <v>13075000</v>
      </c>
      <c r="G60" s="72">
        <f>SUM(G61:G77)</f>
        <v>13075000</v>
      </c>
      <c r="H60" s="72">
        <f>SUM(H61:H77)</f>
        <v>7623112</v>
      </c>
      <c r="I60" s="72"/>
      <c r="J60" s="326"/>
      <c r="K60" s="346"/>
    </row>
    <row r="61" spans="1:11" s="62" customFormat="1" ht="15">
      <c r="A61" s="56" t="s">
        <v>152</v>
      </c>
      <c r="B61" s="95"/>
      <c r="C61" s="14">
        <v>200000</v>
      </c>
      <c r="D61" s="14">
        <v>200000</v>
      </c>
      <c r="E61" s="14">
        <v>0</v>
      </c>
      <c r="F61" s="14">
        <v>200000</v>
      </c>
      <c r="G61" s="14">
        <v>200000</v>
      </c>
      <c r="H61" s="14">
        <v>0</v>
      </c>
      <c r="I61" s="76"/>
      <c r="J61" s="326"/>
      <c r="K61" s="346"/>
    </row>
    <row r="62" spans="1:11" s="62" customFormat="1" ht="33" customHeight="1">
      <c r="A62" s="56" t="s">
        <v>209</v>
      </c>
      <c r="B62" s="95"/>
      <c r="C62" s="14">
        <v>2000000</v>
      </c>
      <c r="D62" s="14">
        <v>2000000</v>
      </c>
      <c r="E62" s="14">
        <v>1630000</v>
      </c>
      <c r="F62" s="14">
        <v>2000000</v>
      </c>
      <c r="G62" s="14">
        <v>2000000</v>
      </c>
      <c r="H62" s="14">
        <v>1630000</v>
      </c>
      <c r="I62" s="76"/>
      <c r="J62" s="326"/>
      <c r="K62" s="346"/>
    </row>
    <row r="63" spans="1:11" s="62" customFormat="1" ht="19.5" customHeight="1">
      <c r="A63" s="63" t="s">
        <v>171</v>
      </c>
      <c r="B63" s="95"/>
      <c r="C63" s="14">
        <v>25000</v>
      </c>
      <c r="D63" s="14">
        <v>25000</v>
      </c>
      <c r="E63" s="14">
        <v>25000</v>
      </c>
      <c r="F63" s="14">
        <v>25000</v>
      </c>
      <c r="G63" s="14">
        <v>25000</v>
      </c>
      <c r="H63" s="14">
        <v>25000</v>
      </c>
      <c r="I63" s="14"/>
      <c r="J63" s="326"/>
      <c r="K63" s="346"/>
    </row>
    <row r="64" spans="1:11" s="62" customFormat="1" ht="19.5" customHeight="1">
      <c r="A64" s="63" t="s">
        <v>210</v>
      </c>
      <c r="B64" s="93"/>
      <c r="C64" s="14">
        <v>100000</v>
      </c>
      <c r="D64" s="14">
        <v>100000</v>
      </c>
      <c r="E64" s="14">
        <v>65000</v>
      </c>
      <c r="F64" s="14">
        <v>100000</v>
      </c>
      <c r="G64" s="14">
        <v>100000</v>
      </c>
      <c r="H64" s="14">
        <v>65000</v>
      </c>
      <c r="I64" s="14"/>
      <c r="J64" s="326"/>
      <c r="K64" s="346"/>
    </row>
    <row r="65" spans="1:11" s="62" customFormat="1" ht="19.5" customHeight="1">
      <c r="A65" s="63" t="s">
        <v>54</v>
      </c>
      <c r="B65" s="93"/>
      <c r="C65" s="14">
        <v>20000</v>
      </c>
      <c r="D65" s="14">
        <v>20000</v>
      </c>
      <c r="E65" s="14">
        <v>15300</v>
      </c>
      <c r="F65" s="14">
        <v>20000</v>
      </c>
      <c r="G65" s="14">
        <v>20000</v>
      </c>
      <c r="H65" s="14">
        <v>15300</v>
      </c>
      <c r="I65" s="14"/>
      <c r="J65" s="326"/>
      <c r="K65" s="346"/>
    </row>
    <row r="66" spans="1:11" s="62" customFormat="1" ht="19.5" customHeight="1">
      <c r="A66" s="63" t="s">
        <v>175</v>
      </c>
      <c r="B66" s="93"/>
      <c r="C66" s="14">
        <v>1000000</v>
      </c>
      <c r="D66" s="14">
        <v>885000</v>
      </c>
      <c r="E66" s="14">
        <v>0</v>
      </c>
      <c r="F66" s="14">
        <v>1000000</v>
      </c>
      <c r="G66" s="14">
        <v>885000</v>
      </c>
      <c r="H66" s="14">
        <v>0</v>
      </c>
      <c r="I66" s="14"/>
      <c r="J66" s="326"/>
      <c r="K66" s="346"/>
    </row>
    <row r="67" spans="1:11" s="62" customFormat="1" ht="18.75" customHeight="1">
      <c r="A67" s="56" t="s">
        <v>55</v>
      </c>
      <c r="B67" s="93"/>
      <c r="C67" s="14">
        <v>100000</v>
      </c>
      <c r="D67" s="14">
        <v>100000</v>
      </c>
      <c r="E67" s="14">
        <v>0</v>
      </c>
      <c r="F67" s="14">
        <v>100000</v>
      </c>
      <c r="G67" s="14">
        <v>100000</v>
      </c>
      <c r="H67" s="14">
        <v>0</v>
      </c>
      <c r="I67" s="14"/>
      <c r="J67" s="326"/>
      <c r="K67" s="346"/>
    </row>
    <row r="68" spans="1:11" s="62" customFormat="1" ht="18.75" customHeight="1">
      <c r="A68" s="56" t="s">
        <v>153</v>
      </c>
      <c r="B68" s="93"/>
      <c r="C68" s="14">
        <v>3000000</v>
      </c>
      <c r="D68" s="14">
        <v>3000000</v>
      </c>
      <c r="E68" s="14">
        <v>1770241</v>
      </c>
      <c r="F68" s="14">
        <v>3000000</v>
      </c>
      <c r="G68" s="14">
        <v>3000000</v>
      </c>
      <c r="H68" s="14">
        <v>1770241</v>
      </c>
      <c r="I68" s="14"/>
      <c r="J68" s="326"/>
      <c r="K68" s="346"/>
    </row>
    <row r="69" spans="1:11" s="62" customFormat="1" ht="19.5" customHeight="1">
      <c r="A69" s="102" t="s">
        <v>56</v>
      </c>
      <c r="B69" s="41"/>
      <c r="C69" s="103">
        <v>600000</v>
      </c>
      <c r="D69" s="103">
        <v>266096</v>
      </c>
      <c r="E69" s="103">
        <v>0</v>
      </c>
      <c r="F69" s="103">
        <v>600000</v>
      </c>
      <c r="G69" s="103">
        <v>266096</v>
      </c>
      <c r="H69" s="103">
        <v>0</v>
      </c>
      <c r="I69" s="103"/>
      <c r="J69" s="326"/>
      <c r="K69" s="346"/>
    </row>
    <row r="70" spans="1:11" s="62" customFormat="1" ht="19.5" customHeight="1">
      <c r="A70" s="63" t="s">
        <v>57</v>
      </c>
      <c r="B70" s="93"/>
      <c r="C70" s="14">
        <v>2000000</v>
      </c>
      <c r="D70" s="14">
        <v>2000000</v>
      </c>
      <c r="E70" s="14">
        <v>1931980</v>
      </c>
      <c r="F70" s="14">
        <v>2000000</v>
      </c>
      <c r="G70" s="14">
        <v>2000000</v>
      </c>
      <c r="H70" s="14">
        <v>1931980</v>
      </c>
      <c r="I70" s="14"/>
      <c r="J70" s="326"/>
      <c r="K70" s="346"/>
    </row>
    <row r="71" spans="1:11" s="62" customFormat="1" ht="19.5" customHeight="1">
      <c r="A71" s="63" t="s">
        <v>58</v>
      </c>
      <c r="B71" s="93"/>
      <c r="C71" s="14">
        <v>100000</v>
      </c>
      <c r="D71" s="14">
        <v>100000</v>
      </c>
      <c r="E71" s="14">
        <v>0</v>
      </c>
      <c r="F71" s="14">
        <v>100000</v>
      </c>
      <c r="G71" s="14">
        <v>100000</v>
      </c>
      <c r="H71" s="14">
        <v>0</v>
      </c>
      <c r="I71" s="14"/>
      <c r="J71" s="326"/>
      <c r="K71" s="346"/>
    </row>
    <row r="72" spans="1:11" s="62" customFormat="1" ht="19.5" customHeight="1">
      <c r="A72" s="56" t="s">
        <v>59</v>
      </c>
      <c r="B72" s="93"/>
      <c r="C72" s="14">
        <v>3000000</v>
      </c>
      <c r="D72" s="14">
        <v>3000000</v>
      </c>
      <c r="E72" s="14">
        <v>1411500</v>
      </c>
      <c r="F72" s="14">
        <v>3000000</v>
      </c>
      <c r="G72" s="14">
        <v>3000000</v>
      </c>
      <c r="H72" s="14">
        <v>1411500</v>
      </c>
      <c r="I72" s="14"/>
      <c r="J72" s="326"/>
      <c r="K72" s="346"/>
    </row>
    <row r="73" spans="1:11" s="62" customFormat="1" ht="19.5" customHeight="1">
      <c r="A73" s="56" t="s">
        <v>154</v>
      </c>
      <c r="B73" s="93"/>
      <c r="C73" s="14">
        <v>400000</v>
      </c>
      <c r="D73" s="14">
        <v>400000</v>
      </c>
      <c r="E73" s="14">
        <v>200000</v>
      </c>
      <c r="F73" s="14">
        <v>400000</v>
      </c>
      <c r="G73" s="14">
        <v>400000</v>
      </c>
      <c r="H73" s="14">
        <v>200000</v>
      </c>
      <c r="I73" s="14"/>
      <c r="J73" s="326"/>
      <c r="K73" s="346"/>
    </row>
    <row r="74" spans="1:11" s="62" customFormat="1" ht="21" customHeight="1">
      <c r="A74" s="56" t="s">
        <v>211</v>
      </c>
      <c r="B74" s="93"/>
      <c r="C74" s="14">
        <v>530000</v>
      </c>
      <c r="D74" s="14">
        <v>530000</v>
      </c>
      <c r="E74" s="14">
        <v>129720</v>
      </c>
      <c r="F74" s="14">
        <v>530000</v>
      </c>
      <c r="G74" s="14">
        <v>530000</v>
      </c>
      <c r="H74" s="14">
        <v>129720</v>
      </c>
      <c r="I74" s="14"/>
      <c r="J74" s="326"/>
      <c r="K74" s="346"/>
    </row>
    <row r="75" spans="1:11" s="62" customFormat="1" ht="21" customHeight="1">
      <c r="A75" s="56" t="s">
        <v>191</v>
      </c>
      <c r="B75" s="93"/>
      <c r="C75" s="14">
        <v>65000</v>
      </c>
      <c r="D75" s="14">
        <v>65000</v>
      </c>
      <c r="E75" s="14">
        <v>62847</v>
      </c>
      <c r="F75" s="14">
        <v>65000</v>
      </c>
      <c r="G75" s="14">
        <v>65000</v>
      </c>
      <c r="H75" s="14">
        <v>62847</v>
      </c>
      <c r="I75" s="14"/>
      <c r="J75" s="326"/>
      <c r="K75" s="346"/>
    </row>
    <row r="76" spans="1:11" s="62" customFormat="1" ht="21" customHeight="1">
      <c r="A76" s="355" t="s">
        <v>311</v>
      </c>
      <c r="B76" s="93"/>
      <c r="C76" s="14">
        <v>0</v>
      </c>
      <c r="D76" s="14">
        <v>333904</v>
      </c>
      <c r="E76" s="14">
        <v>333904</v>
      </c>
      <c r="F76" s="14">
        <v>0</v>
      </c>
      <c r="G76" s="14">
        <v>333904</v>
      </c>
      <c r="H76" s="14">
        <v>333904</v>
      </c>
      <c r="I76" s="14"/>
      <c r="J76" s="326"/>
      <c r="K76" s="346"/>
    </row>
    <row r="77" spans="1:11" s="62" customFormat="1" ht="30.75">
      <c r="A77" s="56" t="s">
        <v>310</v>
      </c>
      <c r="B77" s="93"/>
      <c r="C77" s="14">
        <v>50000</v>
      </c>
      <c r="D77" s="14">
        <v>50000</v>
      </c>
      <c r="E77" s="14">
        <v>47620</v>
      </c>
      <c r="F77" s="14">
        <v>50000</v>
      </c>
      <c r="G77" s="14">
        <v>50000</v>
      </c>
      <c r="H77" s="14">
        <v>47620</v>
      </c>
      <c r="I77" s="14"/>
      <c r="J77" s="326"/>
      <c r="K77" s="346"/>
    </row>
    <row r="78" spans="1:11" s="62" customFormat="1" ht="19.5" customHeight="1">
      <c r="A78" s="71" t="s">
        <v>60</v>
      </c>
      <c r="B78" s="75"/>
      <c r="C78" s="72">
        <f aca="true" t="shared" si="12" ref="C78:K78">SUM(C79:C81)</f>
        <v>60297889</v>
      </c>
      <c r="D78" s="72">
        <f t="shared" si="12"/>
        <v>36558730</v>
      </c>
      <c r="E78" s="72">
        <f t="shared" si="12"/>
        <v>0</v>
      </c>
      <c r="F78" s="72">
        <f t="shared" si="12"/>
        <v>38442774</v>
      </c>
      <c r="G78" s="72">
        <f t="shared" si="12"/>
        <v>14703615</v>
      </c>
      <c r="H78" s="72">
        <f t="shared" si="12"/>
        <v>0</v>
      </c>
      <c r="I78" s="72">
        <f t="shared" si="12"/>
        <v>21855115</v>
      </c>
      <c r="J78" s="337">
        <f t="shared" si="12"/>
        <v>21855115</v>
      </c>
      <c r="K78" s="73">
        <f t="shared" si="12"/>
        <v>0</v>
      </c>
    </row>
    <row r="79" spans="1:11" s="1" customFormat="1" ht="17.25" customHeight="1">
      <c r="A79" s="63" t="s">
        <v>218</v>
      </c>
      <c r="B79" s="64"/>
      <c r="C79" s="14">
        <v>21855115</v>
      </c>
      <c r="D79" s="14">
        <v>21855115</v>
      </c>
      <c r="E79" s="14"/>
      <c r="F79" s="76"/>
      <c r="G79" s="201"/>
      <c r="H79" s="201"/>
      <c r="I79" s="14">
        <v>21855115</v>
      </c>
      <c r="J79" s="338">
        <v>21855115</v>
      </c>
      <c r="K79" s="253"/>
    </row>
    <row r="80" spans="1:11" s="1" customFormat="1" ht="27.75" customHeight="1">
      <c r="A80" s="102" t="s">
        <v>195</v>
      </c>
      <c r="B80" s="69"/>
      <c r="C80" s="103">
        <v>10024312</v>
      </c>
      <c r="D80" s="103">
        <v>0</v>
      </c>
      <c r="E80" s="103"/>
      <c r="F80" s="70">
        <v>10024312</v>
      </c>
      <c r="G80" s="203">
        <v>0</v>
      </c>
      <c r="H80" s="203">
        <v>0</v>
      </c>
      <c r="I80" s="103">
        <v>0</v>
      </c>
      <c r="J80" s="338">
        <v>0</v>
      </c>
      <c r="K80" s="253">
        <v>0</v>
      </c>
    </row>
    <row r="81" spans="1:11" s="1" customFormat="1" ht="27.75" customHeight="1" thickBot="1">
      <c r="A81" s="84" t="s">
        <v>219</v>
      </c>
      <c r="B81" s="11"/>
      <c r="C81" s="42">
        <v>28418462</v>
      </c>
      <c r="D81" s="42">
        <v>14703615</v>
      </c>
      <c r="E81" s="42"/>
      <c r="F81" s="96">
        <v>28418462</v>
      </c>
      <c r="G81" s="202">
        <v>14703615</v>
      </c>
      <c r="H81" s="202">
        <v>0</v>
      </c>
      <c r="I81" s="42">
        <v>0</v>
      </c>
      <c r="J81" s="339">
        <v>0</v>
      </c>
      <c r="K81" s="254">
        <v>0</v>
      </c>
    </row>
    <row r="82" spans="1:11" s="1" customFormat="1" ht="15.75" thickBot="1">
      <c r="A82" s="58" t="s">
        <v>80</v>
      </c>
      <c r="B82" s="59" t="s">
        <v>61</v>
      </c>
      <c r="C82" s="60">
        <f>C48+C60+C78</f>
        <v>74128475</v>
      </c>
      <c r="D82" s="60">
        <f aca="true" t="shared" si="13" ref="D82:K82">D48+D56+D58+D60+D78</f>
        <v>50998398</v>
      </c>
      <c r="E82" s="60">
        <f t="shared" si="13"/>
        <v>8951780</v>
      </c>
      <c r="F82" s="60">
        <f t="shared" si="13"/>
        <v>52273360</v>
      </c>
      <c r="G82" s="60">
        <f t="shared" si="13"/>
        <v>29143283</v>
      </c>
      <c r="H82" s="60">
        <f t="shared" si="13"/>
        <v>8951780</v>
      </c>
      <c r="I82" s="60">
        <f t="shared" si="13"/>
        <v>21855115</v>
      </c>
      <c r="J82" s="200">
        <f t="shared" si="13"/>
        <v>21855115</v>
      </c>
      <c r="K82" s="61">
        <f t="shared" si="13"/>
        <v>0</v>
      </c>
    </row>
    <row r="83" spans="1:11" s="1" customFormat="1" ht="15">
      <c r="A83" s="85" t="s">
        <v>712</v>
      </c>
      <c r="B83" s="536"/>
      <c r="C83" s="88">
        <v>5000000</v>
      </c>
      <c r="D83" s="88">
        <f>D84</f>
        <v>5000000</v>
      </c>
      <c r="E83" s="88">
        <v>12598</v>
      </c>
      <c r="F83" s="88"/>
      <c r="G83" s="88"/>
      <c r="H83" s="88"/>
      <c r="I83" s="88">
        <f>I84</f>
        <v>5000000</v>
      </c>
      <c r="J83" s="88">
        <f>J84</f>
        <v>5000000</v>
      </c>
      <c r="K83" s="537">
        <v>12598</v>
      </c>
    </row>
    <row r="84" spans="1:11" s="1" customFormat="1" ht="15">
      <c r="A84" s="523" t="s">
        <v>713</v>
      </c>
      <c r="B84" s="93"/>
      <c r="C84" s="76">
        <v>5000000</v>
      </c>
      <c r="D84" s="76">
        <v>5000000</v>
      </c>
      <c r="E84" s="76">
        <v>12598</v>
      </c>
      <c r="F84" s="76"/>
      <c r="G84" s="76"/>
      <c r="H84" s="76"/>
      <c r="I84" s="76">
        <v>5000000</v>
      </c>
      <c r="J84" s="76">
        <v>5000000</v>
      </c>
      <c r="K84" s="346">
        <v>12598</v>
      </c>
    </row>
    <row r="85" spans="1:11" s="1" customFormat="1" ht="15">
      <c r="A85" s="538" t="s">
        <v>705</v>
      </c>
      <c r="B85" s="505"/>
      <c r="C85" s="98">
        <v>45015921</v>
      </c>
      <c r="D85" s="98">
        <f>SUM(D86:D91)</f>
        <v>42039543</v>
      </c>
      <c r="E85" s="98">
        <f>SUM(E86:E91)</f>
        <v>21446066</v>
      </c>
      <c r="F85" s="98"/>
      <c r="G85" s="539"/>
      <c r="H85" s="539"/>
      <c r="I85" s="98">
        <v>45015921</v>
      </c>
      <c r="J85" s="98">
        <f>SUM(J86:J91)</f>
        <v>42039543</v>
      </c>
      <c r="K85" s="540">
        <f>SUM(K86:K90)</f>
        <v>21446066</v>
      </c>
    </row>
    <row r="86" spans="1:11" s="1" customFormat="1" ht="30.75">
      <c r="A86" s="353" t="s">
        <v>309</v>
      </c>
      <c r="B86" s="161"/>
      <c r="C86" s="40">
        <v>0</v>
      </c>
      <c r="D86" s="40">
        <v>72830</v>
      </c>
      <c r="E86" s="40">
        <v>72830</v>
      </c>
      <c r="F86" s="162"/>
      <c r="G86" s="162"/>
      <c r="H86" s="162"/>
      <c r="I86" s="40">
        <v>0</v>
      </c>
      <c r="J86" s="40">
        <v>72830</v>
      </c>
      <c r="K86" s="253">
        <v>72830</v>
      </c>
    </row>
    <row r="87" spans="1:11" s="1" customFormat="1" ht="30.75">
      <c r="A87" s="353" t="s">
        <v>703</v>
      </c>
      <c r="B87" s="161"/>
      <c r="C87" s="40">
        <v>0</v>
      </c>
      <c r="D87" s="40">
        <v>2300000</v>
      </c>
      <c r="E87" s="40">
        <v>2300000</v>
      </c>
      <c r="F87" s="162"/>
      <c r="G87" s="162"/>
      <c r="H87" s="162"/>
      <c r="I87" s="40">
        <v>0</v>
      </c>
      <c r="J87" s="40">
        <v>2300000</v>
      </c>
      <c r="K87" s="253">
        <v>2300000</v>
      </c>
    </row>
    <row r="88" spans="1:11" s="1" customFormat="1" ht="15">
      <c r="A88" s="506" t="s">
        <v>702</v>
      </c>
      <c r="B88" s="41"/>
      <c r="C88" s="156">
        <v>0</v>
      </c>
      <c r="D88" s="156">
        <v>21428631</v>
      </c>
      <c r="E88" s="156">
        <v>18266506</v>
      </c>
      <c r="F88" s="166"/>
      <c r="G88" s="166"/>
      <c r="H88" s="166"/>
      <c r="I88" s="156">
        <v>0</v>
      </c>
      <c r="J88" s="156">
        <v>21428631</v>
      </c>
      <c r="K88" s="253">
        <v>18266506</v>
      </c>
    </row>
    <row r="89" spans="1:11" s="1" customFormat="1" ht="30.75">
      <c r="A89" s="507" t="s">
        <v>701</v>
      </c>
      <c r="B89" s="161"/>
      <c r="C89" s="40">
        <v>0</v>
      </c>
      <c r="D89" s="40">
        <v>5901968</v>
      </c>
      <c r="E89" s="40">
        <v>789700</v>
      </c>
      <c r="F89" s="162"/>
      <c r="G89" s="162"/>
      <c r="H89" s="162"/>
      <c r="I89" s="40">
        <v>0</v>
      </c>
      <c r="J89" s="40">
        <v>5901968</v>
      </c>
      <c r="K89" s="253">
        <v>789700</v>
      </c>
    </row>
    <row r="90" spans="1:11" s="1" customFormat="1" ht="15">
      <c r="A90" s="507" t="s">
        <v>704</v>
      </c>
      <c r="B90" s="161"/>
      <c r="C90" s="40">
        <v>0</v>
      </c>
      <c r="D90" s="40">
        <v>17030</v>
      </c>
      <c r="E90" s="40">
        <v>17030</v>
      </c>
      <c r="F90" s="162"/>
      <c r="G90" s="162"/>
      <c r="H90" s="162"/>
      <c r="I90" s="40">
        <v>0</v>
      </c>
      <c r="J90" s="40">
        <v>17030</v>
      </c>
      <c r="K90" s="253">
        <v>17030</v>
      </c>
    </row>
    <row r="91" spans="1:11" s="1" customFormat="1" ht="15">
      <c r="A91" s="508" t="s">
        <v>216</v>
      </c>
      <c r="B91" s="161"/>
      <c r="C91" s="40">
        <v>50015921</v>
      </c>
      <c r="D91" s="40">
        <v>12319084</v>
      </c>
      <c r="E91" s="40">
        <v>0</v>
      </c>
      <c r="F91" s="162"/>
      <c r="G91" s="162"/>
      <c r="H91" s="162"/>
      <c r="I91" s="40">
        <v>50015921</v>
      </c>
      <c r="J91" s="40">
        <v>12319084</v>
      </c>
      <c r="K91" s="253">
        <v>0</v>
      </c>
    </row>
    <row r="92" spans="1:11" s="511" customFormat="1" ht="28.5" customHeight="1">
      <c r="A92" s="509" t="s">
        <v>710</v>
      </c>
      <c r="B92" s="510"/>
      <c r="C92" s="104">
        <f>C93+C97</f>
        <v>3599030</v>
      </c>
      <c r="D92" s="104">
        <f>D93+D97</f>
        <v>6819872</v>
      </c>
      <c r="E92" s="104">
        <f>E93+E97</f>
        <v>5855929</v>
      </c>
      <c r="F92" s="104"/>
      <c r="G92" s="199"/>
      <c r="H92" s="199"/>
      <c r="I92" s="104">
        <f>I93+I97</f>
        <v>3599030</v>
      </c>
      <c r="J92" s="104">
        <f>J93+J97</f>
        <v>6819872</v>
      </c>
      <c r="K92" s="347">
        <f>K93+K97</f>
        <v>5855929</v>
      </c>
    </row>
    <row r="93" spans="1:11" s="1" customFormat="1" ht="28.5" customHeight="1">
      <c r="A93" s="522" t="s">
        <v>706</v>
      </c>
      <c r="B93" s="165"/>
      <c r="C93" s="156">
        <v>1599030</v>
      </c>
      <c r="D93" s="156">
        <v>2552789</v>
      </c>
      <c r="E93" s="156">
        <f>SUM(E94:E96)</f>
        <v>1588846</v>
      </c>
      <c r="F93" s="166"/>
      <c r="G93" s="220"/>
      <c r="H93" s="220"/>
      <c r="I93" s="156">
        <v>1599030</v>
      </c>
      <c r="J93" s="156">
        <v>2552789</v>
      </c>
      <c r="K93" s="253">
        <v>1588846</v>
      </c>
    </row>
    <row r="94" spans="1:11" s="1" customFormat="1" ht="15">
      <c r="A94" s="521" t="s">
        <v>708</v>
      </c>
      <c r="B94" s="165"/>
      <c r="C94" s="516"/>
      <c r="D94" s="516">
        <v>2000000</v>
      </c>
      <c r="E94" s="516">
        <v>1442122</v>
      </c>
      <c r="F94" s="517"/>
      <c r="G94" s="518"/>
      <c r="H94" s="518"/>
      <c r="I94" s="516"/>
      <c r="J94" s="516">
        <v>2000000</v>
      </c>
      <c r="K94" s="519">
        <v>1442122</v>
      </c>
    </row>
    <row r="95" spans="1:11" s="1" customFormat="1" ht="15">
      <c r="A95" s="521" t="s">
        <v>707</v>
      </c>
      <c r="B95" s="165"/>
      <c r="C95" s="516"/>
      <c r="D95" s="516">
        <v>350000</v>
      </c>
      <c r="E95" s="516">
        <v>141724</v>
      </c>
      <c r="F95" s="517"/>
      <c r="G95" s="518"/>
      <c r="H95" s="518"/>
      <c r="I95" s="516"/>
      <c r="J95" s="516">
        <v>350000</v>
      </c>
      <c r="K95" s="519">
        <v>141724</v>
      </c>
    </row>
    <row r="96" spans="1:11" s="1" customFormat="1" ht="15">
      <c r="A96" s="521" t="s">
        <v>709</v>
      </c>
      <c r="B96" s="520"/>
      <c r="C96" s="516"/>
      <c r="D96" s="516">
        <v>202789</v>
      </c>
      <c r="E96" s="516">
        <v>5000</v>
      </c>
      <c r="F96" s="517"/>
      <c r="G96" s="518"/>
      <c r="H96" s="518"/>
      <c r="I96" s="516"/>
      <c r="J96" s="516">
        <v>202789</v>
      </c>
      <c r="K96" s="519">
        <v>5000</v>
      </c>
    </row>
    <row r="97" spans="1:11" s="1" customFormat="1" ht="15">
      <c r="A97" s="531" t="s">
        <v>711</v>
      </c>
      <c r="B97" s="165"/>
      <c r="C97" s="156">
        <v>2000000</v>
      </c>
      <c r="D97" s="156">
        <f>SUM(D98:D113)</f>
        <v>4267083</v>
      </c>
      <c r="E97" s="40">
        <f>SUM(E98:E113)</f>
        <v>4267083</v>
      </c>
      <c r="F97" s="166"/>
      <c r="G97" s="220"/>
      <c r="H97" s="220"/>
      <c r="I97" s="156">
        <v>2000000</v>
      </c>
      <c r="J97" s="156">
        <f>SUM(J98:J113)</f>
        <v>4267083</v>
      </c>
      <c r="K97" s="535">
        <f>SUM(K98:K113)</f>
        <v>4267083</v>
      </c>
    </row>
    <row r="98" spans="1:11" s="1" customFormat="1" ht="15">
      <c r="A98" s="532" t="s">
        <v>727</v>
      </c>
      <c r="B98" s="520"/>
      <c r="C98" s="516"/>
      <c r="D98" s="526">
        <v>2479448</v>
      </c>
      <c r="E98" s="526">
        <v>2479448</v>
      </c>
      <c r="F98" s="517"/>
      <c r="G98" s="518"/>
      <c r="H98" s="518"/>
      <c r="I98" s="516"/>
      <c r="J98" s="526">
        <v>2479448</v>
      </c>
      <c r="K98" s="527">
        <v>2479448</v>
      </c>
    </row>
    <row r="99" spans="1:11" s="1" customFormat="1" ht="15">
      <c r="A99" s="532" t="s">
        <v>714</v>
      </c>
      <c r="B99" s="520"/>
      <c r="C99" s="516"/>
      <c r="D99" s="526">
        <v>472436</v>
      </c>
      <c r="E99" s="526">
        <v>472436</v>
      </c>
      <c r="F99" s="517"/>
      <c r="G99" s="518"/>
      <c r="H99" s="518"/>
      <c r="I99" s="516"/>
      <c r="J99" s="526">
        <v>472436</v>
      </c>
      <c r="K99" s="527">
        <v>472436</v>
      </c>
    </row>
    <row r="100" spans="1:11" s="1" customFormat="1" ht="15">
      <c r="A100" s="532" t="s">
        <v>715</v>
      </c>
      <c r="B100" s="520"/>
      <c r="C100" s="516"/>
      <c r="D100" s="526">
        <v>708654</v>
      </c>
      <c r="E100" s="526">
        <v>708654</v>
      </c>
      <c r="F100" s="517"/>
      <c r="G100" s="518"/>
      <c r="H100" s="518"/>
      <c r="I100" s="516"/>
      <c r="J100" s="526">
        <v>708654</v>
      </c>
      <c r="K100" s="527">
        <v>708654</v>
      </c>
    </row>
    <row r="101" spans="1:11" s="1" customFormat="1" ht="15">
      <c r="A101" s="532" t="s">
        <v>716</v>
      </c>
      <c r="B101" s="520"/>
      <c r="C101" s="516"/>
      <c r="D101" s="526">
        <v>66924</v>
      </c>
      <c r="E101" s="526">
        <v>66924</v>
      </c>
      <c r="F101" s="517"/>
      <c r="G101" s="518"/>
      <c r="H101" s="518"/>
      <c r="I101" s="516"/>
      <c r="J101" s="526">
        <v>66924</v>
      </c>
      <c r="K101" s="527">
        <v>66924</v>
      </c>
    </row>
    <row r="102" spans="1:11" s="1" customFormat="1" ht="15">
      <c r="A102" s="532" t="s">
        <v>717</v>
      </c>
      <c r="B102" s="520"/>
      <c r="C102" s="516"/>
      <c r="D102" s="526">
        <v>20472</v>
      </c>
      <c r="E102" s="526">
        <v>20472</v>
      </c>
      <c r="F102" s="517"/>
      <c r="G102" s="518"/>
      <c r="H102" s="518"/>
      <c r="I102" s="516"/>
      <c r="J102" s="526">
        <v>20472</v>
      </c>
      <c r="K102" s="527">
        <v>20472</v>
      </c>
    </row>
    <row r="103" spans="1:11" s="1" customFormat="1" ht="15">
      <c r="A103" s="532" t="s">
        <v>718</v>
      </c>
      <c r="B103" s="520"/>
      <c r="C103" s="516"/>
      <c r="D103" s="526">
        <v>8654</v>
      </c>
      <c r="E103" s="526">
        <v>8654</v>
      </c>
      <c r="F103" s="517"/>
      <c r="G103" s="518"/>
      <c r="H103" s="518"/>
      <c r="I103" s="516"/>
      <c r="J103" s="526">
        <v>8654</v>
      </c>
      <c r="K103" s="527">
        <v>8654</v>
      </c>
    </row>
    <row r="104" spans="1:11" s="1" customFormat="1" ht="15">
      <c r="A104" s="532" t="s">
        <v>719</v>
      </c>
      <c r="B104" s="520"/>
      <c r="C104" s="516"/>
      <c r="D104" s="526">
        <v>22039</v>
      </c>
      <c r="E104" s="526">
        <v>22039</v>
      </c>
      <c r="F104" s="517"/>
      <c r="G104" s="518"/>
      <c r="H104" s="518"/>
      <c r="I104" s="516"/>
      <c r="J104" s="526">
        <v>22039</v>
      </c>
      <c r="K104" s="527">
        <v>22039</v>
      </c>
    </row>
    <row r="105" spans="1:11" s="1" customFormat="1" ht="15">
      <c r="A105" s="533" t="s">
        <v>720</v>
      </c>
      <c r="B105" s="520"/>
      <c r="C105" s="516"/>
      <c r="D105" s="526">
        <v>100800</v>
      </c>
      <c r="E105" s="526">
        <v>100800</v>
      </c>
      <c r="F105" s="517"/>
      <c r="G105" s="518"/>
      <c r="H105" s="518"/>
      <c r="I105" s="516"/>
      <c r="J105" s="526">
        <v>100800</v>
      </c>
      <c r="K105" s="527">
        <v>100800</v>
      </c>
    </row>
    <row r="106" spans="1:11" s="1" customFormat="1" ht="15">
      <c r="A106" s="532" t="s">
        <v>721</v>
      </c>
      <c r="B106" s="520"/>
      <c r="C106" s="516"/>
      <c r="D106" s="526">
        <v>93302</v>
      </c>
      <c r="E106" s="526">
        <v>93302</v>
      </c>
      <c r="F106" s="517"/>
      <c r="G106" s="518"/>
      <c r="H106" s="518"/>
      <c r="I106" s="516"/>
      <c r="J106" s="526">
        <v>93302</v>
      </c>
      <c r="K106" s="527">
        <v>93302</v>
      </c>
    </row>
    <row r="107" spans="1:11" s="1" customFormat="1" ht="15">
      <c r="A107" s="534" t="s">
        <v>722</v>
      </c>
      <c r="B107" s="520"/>
      <c r="C107" s="516"/>
      <c r="D107" s="525">
        <v>131102</v>
      </c>
      <c r="E107" s="525">
        <v>131102</v>
      </c>
      <c r="F107" s="517"/>
      <c r="G107" s="518"/>
      <c r="H107" s="518"/>
      <c r="I107" s="516"/>
      <c r="J107" s="525">
        <v>131102</v>
      </c>
      <c r="K107" s="528">
        <v>131102</v>
      </c>
    </row>
    <row r="108" spans="1:11" s="1" customFormat="1" ht="15">
      <c r="A108" s="532" t="s">
        <v>725</v>
      </c>
      <c r="B108" s="520"/>
      <c r="C108" s="516"/>
      <c r="D108" s="529">
        <v>18032</v>
      </c>
      <c r="E108" s="529">
        <v>18032</v>
      </c>
      <c r="F108" s="517"/>
      <c r="G108" s="518"/>
      <c r="H108" s="518"/>
      <c r="I108" s="516"/>
      <c r="J108" s="529">
        <v>18032</v>
      </c>
      <c r="K108" s="530">
        <v>18032</v>
      </c>
    </row>
    <row r="109" spans="1:11" s="1" customFormat="1" ht="15">
      <c r="A109" s="532" t="s">
        <v>724</v>
      </c>
      <c r="B109" s="520"/>
      <c r="C109" s="516"/>
      <c r="D109" s="529">
        <v>15748</v>
      </c>
      <c r="E109" s="529">
        <v>15748</v>
      </c>
      <c r="F109" s="517"/>
      <c r="G109" s="518"/>
      <c r="H109" s="518"/>
      <c r="I109" s="516"/>
      <c r="J109" s="529">
        <v>15748</v>
      </c>
      <c r="K109" s="530">
        <v>15748</v>
      </c>
    </row>
    <row r="110" spans="1:11" s="1" customFormat="1" ht="15">
      <c r="A110" s="532" t="s">
        <v>723</v>
      </c>
      <c r="B110" s="520"/>
      <c r="C110" s="516"/>
      <c r="D110" s="529">
        <v>51000</v>
      </c>
      <c r="E110" s="529">
        <v>51000</v>
      </c>
      <c r="F110" s="517"/>
      <c r="G110" s="518"/>
      <c r="H110" s="518"/>
      <c r="I110" s="516"/>
      <c r="J110" s="529">
        <v>51000</v>
      </c>
      <c r="K110" s="530">
        <v>51000</v>
      </c>
    </row>
    <row r="111" spans="1:11" s="1" customFormat="1" ht="15">
      <c r="A111" s="532" t="s">
        <v>726</v>
      </c>
      <c r="B111" s="520"/>
      <c r="C111" s="516"/>
      <c r="D111" s="529">
        <v>18000</v>
      </c>
      <c r="E111" s="529">
        <v>18000</v>
      </c>
      <c r="F111" s="517"/>
      <c r="G111" s="518"/>
      <c r="H111" s="518"/>
      <c r="I111" s="516"/>
      <c r="J111" s="529">
        <v>18000</v>
      </c>
      <c r="K111" s="530">
        <v>18000</v>
      </c>
    </row>
    <row r="112" spans="1:11" s="1" customFormat="1" ht="15">
      <c r="A112" s="532" t="s">
        <v>728</v>
      </c>
      <c r="B112" s="520"/>
      <c r="C112" s="516"/>
      <c r="D112" s="529">
        <v>50000</v>
      </c>
      <c r="E112" s="529">
        <v>50000</v>
      </c>
      <c r="F112" s="517"/>
      <c r="G112" s="518"/>
      <c r="H112" s="518"/>
      <c r="I112" s="516"/>
      <c r="J112" s="529">
        <v>50000</v>
      </c>
      <c r="K112" s="530">
        <v>50000</v>
      </c>
    </row>
    <row r="113" spans="1:11" s="1" customFormat="1" ht="15">
      <c r="A113" s="532" t="s">
        <v>729</v>
      </c>
      <c r="B113" s="520"/>
      <c r="C113" s="516"/>
      <c r="D113" s="516">
        <v>10472</v>
      </c>
      <c r="E113" s="529">
        <v>10472</v>
      </c>
      <c r="F113" s="517"/>
      <c r="G113" s="518"/>
      <c r="H113" s="518"/>
      <c r="I113" s="516"/>
      <c r="J113" s="516">
        <v>10472</v>
      </c>
      <c r="K113" s="530">
        <v>10472</v>
      </c>
    </row>
    <row r="114" spans="1:11" s="1" customFormat="1" ht="28.5" customHeight="1">
      <c r="A114" s="541" t="s">
        <v>730</v>
      </c>
      <c r="B114" s="165"/>
      <c r="C114" s="156">
        <f>C115</f>
        <v>11023622</v>
      </c>
      <c r="D114" s="156">
        <v>14000000</v>
      </c>
      <c r="E114" s="156">
        <v>14000000</v>
      </c>
      <c r="F114" s="166"/>
      <c r="G114" s="220"/>
      <c r="H114" s="220"/>
      <c r="I114" s="156">
        <f>I115</f>
        <v>11023622</v>
      </c>
      <c r="J114" s="156">
        <v>14000000</v>
      </c>
      <c r="K114" s="253">
        <v>14000000</v>
      </c>
    </row>
    <row r="115" spans="1:11" s="1" customFormat="1" ht="28.5" customHeight="1">
      <c r="A115" s="80" t="s">
        <v>731</v>
      </c>
      <c r="B115" s="165"/>
      <c r="C115" s="156">
        <v>11023622</v>
      </c>
      <c r="D115" s="156">
        <v>14000000</v>
      </c>
      <c r="E115" s="156">
        <v>14000000</v>
      </c>
      <c r="F115" s="166"/>
      <c r="G115" s="220"/>
      <c r="H115" s="220"/>
      <c r="I115" s="156">
        <v>11023622</v>
      </c>
      <c r="J115" s="156">
        <v>14000000</v>
      </c>
      <c r="K115" s="253">
        <v>14000000</v>
      </c>
    </row>
    <row r="116" spans="1:11" s="1" customFormat="1" ht="28.5" customHeight="1">
      <c r="A116" s="515" t="s">
        <v>265</v>
      </c>
      <c r="B116" s="165"/>
      <c r="C116" s="156">
        <v>0</v>
      </c>
      <c r="D116" s="156">
        <v>2500000</v>
      </c>
      <c r="E116" s="156">
        <v>1558055</v>
      </c>
      <c r="F116" s="166"/>
      <c r="G116" s="220"/>
      <c r="H116" s="220"/>
      <c r="I116" s="156">
        <v>0</v>
      </c>
      <c r="J116" s="156">
        <v>2500000</v>
      </c>
      <c r="K116" s="253">
        <v>1558055</v>
      </c>
    </row>
    <row r="117" spans="1:11" s="1" customFormat="1" ht="28.5" customHeight="1">
      <c r="A117" s="57" t="s">
        <v>732</v>
      </c>
      <c r="B117" s="165"/>
      <c r="C117" s="156">
        <v>0</v>
      </c>
      <c r="D117" s="156">
        <v>2500000</v>
      </c>
      <c r="E117" s="156">
        <v>1558055</v>
      </c>
      <c r="F117" s="166"/>
      <c r="G117" s="220"/>
      <c r="H117" s="220"/>
      <c r="I117" s="156">
        <v>0</v>
      </c>
      <c r="J117" s="156">
        <v>2500000</v>
      </c>
      <c r="K117" s="254">
        <v>1558055</v>
      </c>
    </row>
    <row r="118" spans="1:12" s="1" customFormat="1" ht="29.25" customHeight="1" thickBot="1">
      <c r="A118" s="515" t="s">
        <v>62</v>
      </c>
      <c r="B118" s="41"/>
      <c r="C118" s="103">
        <v>17452415</v>
      </c>
      <c r="D118" s="103">
        <v>17665634</v>
      </c>
      <c r="E118" s="103">
        <v>4954991</v>
      </c>
      <c r="F118" s="512"/>
      <c r="G118" s="513"/>
      <c r="H118" s="513"/>
      <c r="I118" s="103">
        <v>17452415</v>
      </c>
      <c r="J118" s="103">
        <v>17665634</v>
      </c>
      <c r="K118" s="514">
        <v>4954991</v>
      </c>
      <c r="L118" s="155"/>
    </row>
    <row r="119" spans="1:11" s="62" customFormat="1" ht="15.75" thickBot="1">
      <c r="A119" s="58" t="s">
        <v>81</v>
      </c>
      <c r="B119" s="59" t="s">
        <v>63</v>
      </c>
      <c r="C119" s="60">
        <f>C83+C85+C92+C114+C116+C118</f>
        <v>82090988</v>
      </c>
      <c r="D119" s="60">
        <f>D83+D85+D92+D114+D116+D118</f>
        <v>88025049</v>
      </c>
      <c r="E119" s="60">
        <f>E83+E85+E92+E114+E116+E118</f>
        <v>47827639</v>
      </c>
      <c r="F119" s="60">
        <f aca="true" t="shared" si="14" ref="F119:K119">F83+F85+F92+F114+F116+F118</f>
        <v>0</v>
      </c>
      <c r="G119" s="60">
        <f t="shared" si="14"/>
        <v>0</v>
      </c>
      <c r="H119" s="60">
        <f t="shared" si="14"/>
        <v>0</v>
      </c>
      <c r="I119" s="60">
        <f t="shared" si="14"/>
        <v>82090988</v>
      </c>
      <c r="J119" s="60">
        <f t="shared" si="14"/>
        <v>88025049</v>
      </c>
      <c r="K119" s="61">
        <f t="shared" si="14"/>
        <v>47827639</v>
      </c>
    </row>
    <row r="120" spans="1:11" s="62" customFormat="1" ht="15">
      <c r="A120" s="542" t="s">
        <v>736</v>
      </c>
      <c r="B120" s="251"/>
      <c r="C120" s="91">
        <v>0</v>
      </c>
      <c r="D120" s="88">
        <v>6227340</v>
      </c>
      <c r="E120" s="88">
        <f>SUM(E121:E124)</f>
        <v>1247772</v>
      </c>
      <c r="F120" s="91"/>
      <c r="G120" s="91"/>
      <c r="H120" s="91"/>
      <c r="I120" s="88">
        <v>0</v>
      </c>
      <c r="J120" s="88">
        <v>6227340</v>
      </c>
      <c r="K120" s="537">
        <v>1247772</v>
      </c>
    </row>
    <row r="121" spans="1:11" s="62" customFormat="1" ht="15">
      <c r="A121" s="305" t="s">
        <v>733</v>
      </c>
      <c r="B121" s="93"/>
      <c r="C121" s="72"/>
      <c r="D121" s="76">
        <v>148448</v>
      </c>
      <c r="E121" s="524">
        <v>148448</v>
      </c>
      <c r="F121" s="72"/>
      <c r="G121" s="72"/>
      <c r="H121" s="72"/>
      <c r="I121" s="76"/>
      <c r="J121" s="76">
        <v>148448</v>
      </c>
      <c r="K121" s="524">
        <v>148448</v>
      </c>
    </row>
    <row r="122" spans="1:11" s="62" customFormat="1" ht="15">
      <c r="A122" s="305" t="s">
        <v>734</v>
      </c>
      <c r="B122" s="93"/>
      <c r="C122" s="72"/>
      <c r="D122" s="76">
        <v>42743</v>
      </c>
      <c r="E122" s="524">
        <v>42743</v>
      </c>
      <c r="F122" s="72"/>
      <c r="G122" s="72"/>
      <c r="H122" s="72"/>
      <c r="I122" s="76"/>
      <c r="J122" s="76">
        <v>42743</v>
      </c>
      <c r="K122" s="524">
        <v>42743</v>
      </c>
    </row>
    <row r="123" spans="1:11" s="62" customFormat="1" ht="15">
      <c r="A123" s="305" t="s">
        <v>735</v>
      </c>
      <c r="B123" s="93"/>
      <c r="C123" s="72"/>
      <c r="D123" s="76">
        <v>72329</v>
      </c>
      <c r="E123" s="524">
        <v>72329</v>
      </c>
      <c r="F123" s="72"/>
      <c r="G123" s="72"/>
      <c r="H123" s="72"/>
      <c r="I123" s="76"/>
      <c r="J123" s="76">
        <v>72329</v>
      </c>
      <c r="K123" s="524">
        <v>72329</v>
      </c>
    </row>
    <row r="124" spans="1:11" s="62" customFormat="1" ht="15">
      <c r="A124" s="305" t="s">
        <v>738</v>
      </c>
      <c r="B124" s="93"/>
      <c r="C124" s="72"/>
      <c r="D124" s="76"/>
      <c r="E124" s="524">
        <v>984252</v>
      </c>
      <c r="F124" s="72"/>
      <c r="G124" s="72"/>
      <c r="H124" s="72"/>
      <c r="I124" s="76"/>
      <c r="J124" s="76"/>
      <c r="K124" s="524">
        <v>984252</v>
      </c>
    </row>
    <row r="125" spans="1:11" s="62" customFormat="1" ht="15">
      <c r="A125" s="508" t="s">
        <v>737</v>
      </c>
      <c r="B125" s="93"/>
      <c r="C125" s="72"/>
      <c r="D125" s="76">
        <v>5963820</v>
      </c>
      <c r="E125" s="524">
        <v>0</v>
      </c>
      <c r="F125" s="72"/>
      <c r="G125" s="72"/>
      <c r="H125" s="72"/>
      <c r="I125" s="76"/>
      <c r="J125" s="76">
        <v>5963820</v>
      </c>
      <c r="K125" s="524">
        <v>0</v>
      </c>
    </row>
    <row r="126" spans="1:11" s="62" customFormat="1" ht="15.75" thickBot="1">
      <c r="A126" s="506" t="s">
        <v>266</v>
      </c>
      <c r="B126" s="41"/>
      <c r="C126" s="13">
        <v>0</v>
      </c>
      <c r="D126" s="70">
        <v>1681382</v>
      </c>
      <c r="E126" s="70">
        <v>336899</v>
      </c>
      <c r="F126" s="13"/>
      <c r="G126" s="13"/>
      <c r="H126" s="13"/>
      <c r="I126" s="70">
        <v>0</v>
      </c>
      <c r="J126" s="70">
        <v>1681382</v>
      </c>
      <c r="K126" s="310">
        <v>336899</v>
      </c>
    </row>
    <row r="127" spans="1:11" s="62" customFormat="1" ht="15.75" thickBot="1">
      <c r="A127" s="58" t="s">
        <v>134</v>
      </c>
      <c r="B127" s="59" t="s">
        <v>267</v>
      </c>
      <c r="C127" s="60">
        <f>SUM(C120:C126)</f>
        <v>0</v>
      </c>
      <c r="D127" s="60">
        <f>D120+D126</f>
        <v>7908722</v>
      </c>
      <c r="E127" s="60">
        <f aca="true" t="shared" si="15" ref="E127:K127">E120+E126</f>
        <v>1584671</v>
      </c>
      <c r="F127" s="60">
        <f t="shared" si="15"/>
        <v>0</v>
      </c>
      <c r="G127" s="60">
        <f t="shared" si="15"/>
        <v>0</v>
      </c>
      <c r="H127" s="60">
        <f t="shared" si="15"/>
        <v>0</v>
      </c>
      <c r="I127" s="60">
        <f t="shared" si="15"/>
        <v>0</v>
      </c>
      <c r="J127" s="60">
        <f t="shared" si="15"/>
        <v>7908722</v>
      </c>
      <c r="K127" s="60">
        <f t="shared" si="15"/>
        <v>1584671</v>
      </c>
    </row>
    <row r="128" spans="1:11" s="1" customFormat="1" ht="21.75" customHeight="1" thickBot="1">
      <c r="A128" s="99" t="s">
        <v>64</v>
      </c>
      <c r="B128" s="59" t="s">
        <v>65</v>
      </c>
      <c r="C128" s="97">
        <f aca="true" t="shared" si="16" ref="C128:K128">C14+C15+C44+C82+C119+C47+C127</f>
        <v>292874692</v>
      </c>
      <c r="D128" s="97">
        <f t="shared" si="16"/>
        <v>300112156</v>
      </c>
      <c r="E128" s="97">
        <f t="shared" si="16"/>
        <v>172622157</v>
      </c>
      <c r="F128" s="97">
        <f t="shared" si="16"/>
        <v>188928589</v>
      </c>
      <c r="G128" s="97">
        <f t="shared" si="16"/>
        <v>182323270</v>
      </c>
      <c r="H128" s="97">
        <f t="shared" si="16"/>
        <v>123209847</v>
      </c>
      <c r="I128" s="97">
        <f t="shared" si="16"/>
        <v>103946103</v>
      </c>
      <c r="J128" s="340">
        <f t="shared" si="16"/>
        <v>117788886</v>
      </c>
      <c r="K128" s="354">
        <f t="shared" si="16"/>
        <v>49412310</v>
      </c>
    </row>
    <row r="129" spans="1:11" s="1" customFormat="1" ht="15.75" customHeight="1">
      <c r="A129" s="100" t="s">
        <v>172</v>
      </c>
      <c r="B129" s="81"/>
      <c r="C129" s="82">
        <v>3997885</v>
      </c>
      <c r="D129" s="82">
        <v>4255920</v>
      </c>
      <c r="E129" s="82">
        <v>4255920</v>
      </c>
      <c r="F129" s="82">
        <v>3997885</v>
      </c>
      <c r="G129" s="219">
        <v>4255920</v>
      </c>
      <c r="H129" s="175">
        <v>4255920</v>
      </c>
      <c r="I129" s="255"/>
      <c r="J129" s="341"/>
      <c r="K129" s="351"/>
    </row>
    <row r="130" spans="1:11" s="1" customFormat="1" ht="15.75" thickBot="1">
      <c r="A130" s="39" t="s">
        <v>220</v>
      </c>
      <c r="B130" s="93"/>
      <c r="C130" s="14">
        <v>86316589</v>
      </c>
      <c r="D130" s="14">
        <v>86316589</v>
      </c>
      <c r="E130" s="14">
        <v>82102985</v>
      </c>
      <c r="F130" s="14">
        <v>86316589</v>
      </c>
      <c r="G130" s="42">
        <v>86316589</v>
      </c>
      <c r="H130" s="42">
        <v>82102985</v>
      </c>
      <c r="I130" s="98"/>
      <c r="J130" s="333"/>
      <c r="K130" s="254"/>
    </row>
    <row r="131" spans="1:11" s="1" customFormat="1" ht="15.75" thickBot="1">
      <c r="A131" s="99" t="s">
        <v>82</v>
      </c>
      <c r="B131" s="59" t="s">
        <v>66</v>
      </c>
      <c r="C131" s="97">
        <f aca="true" t="shared" si="17" ref="C131:K131">SUM(C129:C130)</f>
        <v>90314474</v>
      </c>
      <c r="D131" s="97">
        <f t="shared" si="17"/>
        <v>90572509</v>
      </c>
      <c r="E131" s="97">
        <f t="shared" si="17"/>
        <v>86358905</v>
      </c>
      <c r="F131" s="97">
        <f t="shared" si="17"/>
        <v>90314474</v>
      </c>
      <c r="G131" s="97">
        <f t="shared" si="17"/>
        <v>90572509</v>
      </c>
      <c r="H131" s="97">
        <f t="shared" si="17"/>
        <v>86358905</v>
      </c>
      <c r="I131" s="97">
        <f t="shared" si="17"/>
        <v>0</v>
      </c>
      <c r="J131" s="97">
        <f t="shared" si="17"/>
        <v>0</v>
      </c>
      <c r="K131" s="354">
        <f t="shared" si="17"/>
        <v>0</v>
      </c>
    </row>
    <row r="132" spans="1:11" s="1" customFormat="1" ht="15.75" thickBot="1">
      <c r="A132" s="4" t="s">
        <v>88</v>
      </c>
      <c r="B132" s="5"/>
      <c r="C132" s="6">
        <f aca="true" t="shared" si="18" ref="C132:K132">C128+C131</f>
        <v>383189166</v>
      </c>
      <c r="D132" s="6">
        <f>D128+D131</f>
        <v>390684665</v>
      </c>
      <c r="E132" s="6">
        <f>E128+E131</f>
        <v>258981062</v>
      </c>
      <c r="F132" s="6">
        <f t="shared" si="18"/>
        <v>279243063</v>
      </c>
      <c r="G132" s="6">
        <f t="shared" si="18"/>
        <v>272895779</v>
      </c>
      <c r="H132" s="6">
        <f t="shared" si="18"/>
        <v>209568752</v>
      </c>
      <c r="I132" s="6">
        <f t="shared" si="18"/>
        <v>103946103</v>
      </c>
      <c r="J132" s="342">
        <f t="shared" si="18"/>
        <v>117788886</v>
      </c>
      <c r="K132" s="61">
        <f t="shared" si="18"/>
        <v>49412310</v>
      </c>
    </row>
    <row r="133" spans="1:11" s="1" customFormat="1" ht="16.5" customHeight="1">
      <c r="A133" s="7" t="s">
        <v>67</v>
      </c>
      <c r="B133" s="8"/>
      <c r="C133" s="9">
        <v>8</v>
      </c>
      <c r="D133" s="9">
        <v>13</v>
      </c>
      <c r="E133" s="9">
        <v>13</v>
      </c>
      <c r="F133" s="8"/>
      <c r="G133" s="221"/>
      <c r="H133" s="221"/>
      <c r="I133" s="9"/>
      <c r="J133" s="343"/>
      <c r="K133" s="351"/>
    </row>
    <row r="134" spans="1:11" s="1" customFormat="1" ht="17.25" customHeight="1" thickBot="1">
      <c r="A134" s="10" t="s">
        <v>68</v>
      </c>
      <c r="B134" s="11"/>
      <c r="C134" s="12">
        <v>4</v>
      </c>
      <c r="D134" s="12">
        <v>3</v>
      </c>
      <c r="E134" s="12">
        <v>3</v>
      </c>
      <c r="F134" s="11"/>
      <c r="G134" s="222"/>
      <c r="H134" s="222"/>
      <c r="I134" s="12"/>
      <c r="J134" s="344"/>
      <c r="K134" s="352"/>
    </row>
    <row r="135" spans="1:9" ht="12.75">
      <c r="A135" s="101"/>
      <c r="B135" s="101"/>
      <c r="C135" s="101"/>
      <c r="D135" s="101"/>
      <c r="E135" s="101"/>
      <c r="F135" s="101"/>
      <c r="G135" s="101"/>
      <c r="H135" s="101"/>
      <c r="I135" s="101"/>
    </row>
    <row r="136" spans="6:8" ht="12.75">
      <c r="F136" s="51"/>
      <c r="G136" s="51"/>
      <c r="H136" s="51"/>
    </row>
    <row r="137" spans="6:8" ht="12.75">
      <c r="F137" s="51"/>
      <c r="G137" s="51"/>
      <c r="H137" s="51"/>
    </row>
    <row r="143" spans="1:9" ht="12.75">
      <c r="A143" s="2"/>
      <c r="B143" s="2"/>
      <c r="C143" s="2"/>
      <c r="D143" s="2"/>
      <c r="E143" s="2"/>
      <c r="F143" s="2"/>
      <c r="G143" s="2"/>
      <c r="H143" s="2"/>
      <c r="I143" s="51"/>
    </row>
  </sheetData>
  <sheetProtection/>
  <mergeCells count="3">
    <mergeCell ref="A1:K1"/>
    <mergeCell ref="A2:K2"/>
    <mergeCell ref="C3:K3"/>
  </mergeCells>
  <printOptions horizontalCentered="1"/>
  <pageMargins left="0.15748031496062992" right="0.15748031496062992" top="0.2755905511811024" bottom="0.15748031496062992" header="0.2362204724409449" footer="0.15748031496062992"/>
  <pageSetup horizontalDpi="300" verticalDpi="300" orientation="portrait" paperSize="8" scale="4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6" tint="-0.24997000396251678"/>
    <pageSetUpPr fitToPage="1"/>
  </sheetPr>
  <dimension ref="A1:M28"/>
  <sheetViews>
    <sheetView workbookViewId="0" topLeftCell="A1">
      <selection activeCell="G3" sqref="G3"/>
    </sheetView>
  </sheetViews>
  <sheetFormatPr defaultColWidth="9.140625" defaultRowHeight="15"/>
  <cols>
    <col min="1" max="1" width="44.421875" style="2" customWidth="1"/>
    <col min="2" max="2" width="21.7109375" style="2" bestFit="1" customWidth="1"/>
    <col min="3" max="3" width="20.421875" style="2" customWidth="1"/>
    <col min="4" max="4" width="19.140625" style="37" customWidth="1"/>
    <col min="5" max="5" width="22.8515625" style="2" customWidth="1"/>
    <col min="6" max="6" width="20.57421875" style="2" bestFit="1" customWidth="1"/>
    <col min="7" max="7" width="15.421875" style="2" bestFit="1" customWidth="1"/>
    <col min="8" max="8" width="20.7109375" style="2" customWidth="1"/>
    <col min="9" max="9" width="20.57421875" style="2" customWidth="1"/>
    <col min="10" max="10" width="15.421875" style="2" bestFit="1" customWidth="1"/>
    <col min="11" max="11" width="20.57421875" style="2" customWidth="1"/>
    <col min="12" max="12" width="22.421875" style="2" customWidth="1"/>
    <col min="13" max="13" width="16.140625" style="2" customWidth="1"/>
    <col min="14" max="16384" width="9.140625" style="2" customWidth="1"/>
  </cols>
  <sheetData>
    <row r="1" spans="1:13" ht="42.75" customHeight="1" thickBot="1">
      <c r="A1" s="587" t="s">
        <v>740</v>
      </c>
      <c r="B1" s="588"/>
      <c r="C1" s="588"/>
      <c r="D1" s="588"/>
      <c r="E1" s="588"/>
      <c r="F1" s="588"/>
      <c r="G1" s="588"/>
      <c r="H1" s="588"/>
      <c r="I1" s="588"/>
      <c r="J1" s="588"/>
      <c r="K1" s="588"/>
      <c r="L1" s="588"/>
      <c r="M1" s="589"/>
    </row>
    <row r="2" spans="1:13" ht="15" customHeight="1">
      <c r="A2" s="585" t="s">
        <v>0</v>
      </c>
      <c r="B2" s="590" t="s">
        <v>1</v>
      </c>
      <c r="C2" s="590"/>
      <c r="D2" s="590"/>
      <c r="E2" s="590"/>
      <c r="F2" s="590"/>
      <c r="G2" s="590"/>
      <c r="H2" s="590"/>
      <c r="I2" s="590"/>
      <c r="J2" s="357"/>
      <c r="K2" s="591" t="s">
        <v>2</v>
      </c>
      <c r="L2" s="593" t="s">
        <v>313</v>
      </c>
      <c r="M2" s="595" t="s">
        <v>314</v>
      </c>
    </row>
    <row r="3" spans="1:13" ht="45" customHeight="1">
      <c r="A3" s="586"/>
      <c r="B3" s="15" t="s">
        <v>157</v>
      </c>
      <c r="C3" s="15" t="s">
        <v>268</v>
      </c>
      <c r="D3" s="15" t="s">
        <v>315</v>
      </c>
      <c r="E3" s="15" t="s">
        <v>158</v>
      </c>
      <c r="F3" s="15" t="s">
        <v>269</v>
      </c>
      <c r="G3" s="15" t="s">
        <v>316</v>
      </c>
      <c r="H3" s="15" t="s">
        <v>159</v>
      </c>
      <c r="I3" s="256" t="s">
        <v>270</v>
      </c>
      <c r="J3" s="15" t="s">
        <v>317</v>
      </c>
      <c r="K3" s="592"/>
      <c r="L3" s="594"/>
      <c r="M3" s="596"/>
    </row>
    <row r="4" spans="1:13" ht="14.25">
      <c r="A4" s="547" t="s">
        <v>271</v>
      </c>
      <c r="B4" s="16">
        <v>0</v>
      </c>
      <c r="C4" s="16">
        <v>2943856</v>
      </c>
      <c r="D4" s="16">
        <v>3078455</v>
      </c>
      <c r="E4" s="16">
        <v>0</v>
      </c>
      <c r="F4" s="16">
        <v>913219</v>
      </c>
      <c r="G4" s="16">
        <v>913219</v>
      </c>
      <c r="H4" s="226">
        <v>0</v>
      </c>
      <c r="I4" s="226">
        <v>932410</v>
      </c>
      <c r="J4" s="358">
        <v>932410</v>
      </c>
      <c r="K4" s="257">
        <v>0</v>
      </c>
      <c r="L4" s="258">
        <f>C4+F4+I4</f>
        <v>4789485</v>
      </c>
      <c r="M4" s="548">
        <f>D4+G4+J4</f>
        <v>4924084</v>
      </c>
    </row>
    <row r="5" spans="1:13" ht="14.25">
      <c r="A5" s="43" t="s">
        <v>318</v>
      </c>
      <c r="B5" s="16">
        <v>200000</v>
      </c>
      <c r="C5" s="16">
        <v>0</v>
      </c>
      <c r="D5" s="16">
        <v>1275</v>
      </c>
      <c r="E5" s="16">
        <v>0</v>
      </c>
      <c r="F5" s="16">
        <v>0</v>
      </c>
      <c r="G5" s="16">
        <v>2</v>
      </c>
      <c r="H5" s="226">
        <v>0</v>
      </c>
      <c r="I5" s="226">
        <v>0</v>
      </c>
      <c r="J5" s="358">
        <v>0</v>
      </c>
      <c r="K5" s="259">
        <f>B5+E5+H5</f>
        <v>200000</v>
      </c>
      <c r="L5" s="36">
        <f>C5+F5+I5</f>
        <v>0</v>
      </c>
      <c r="M5" s="548">
        <f>D5+G5+J5</f>
        <v>1277</v>
      </c>
    </row>
    <row r="6" spans="1:13" ht="14.25">
      <c r="A6" s="43" t="s">
        <v>319</v>
      </c>
      <c r="B6" s="16">
        <v>0</v>
      </c>
      <c r="C6" s="16">
        <v>0</v>
      </c>
      <c r="D6" s="16">
        <v>0</v>
      </c>
      <c r="E6" s="16">
        <v>0</v>
      </c>
      <c r="F6" s="16">
        <v>0</v>
      </c>
      <c r="G6" s="16">
        <v>1800</v>
      </c>
      <c r="H6" s="226">
        <v>0</v>
      </c>
      <c r="I6" s="226">
        <v>0</v>
      </c>
      <c r="J6" s="358">
        <v>0</v>
      </c>
      <c r="K6" s="259">
        <v>0</v>
      </c>
      <c r="L6" s="36">
        <v>0</v>
      </c>
      <c r="M6" s="548">
        <f>D6+G6+J6</f>
        <v>1800</v>
      </c>
    </row>
    <row r="7" spans="1:13" ht="14.25">
      <c r="A7" s="44" t="s">
        <v>320</v>
      </c>
      <c r="B7" s="17">
        <f aca="true" t="shared" si="0" ref="B7:I7">SUM(B8:B19)</f>
        <v>48328777</v>
      </c>
      <c r="C7" s="17">
        <f t="shared" si="0"/>
        <v>48328777</v>
      </c>
      <c r="D7" s="17">
        <f>SUM(D8:D19)</f>
        <v>45507185</v>
      </c>
      <c r="E7" s="17">
        <f t="shared" si="0"/>
        <v>25179473</v>
      </c>
      <c r="F7" s="17">
        <f>SUM(F8:F19)</f>
        <v>25179473</v>
      </c>
      <c r="G7" s="17">
        <f>SUM(G8:G19)</f>
        <v>27463726</v>
      </c>
      <c r="H7" s="17">
        <f t="shared" si="0"/>
        <v>14076707</v>
      </c>
      <c r="I7" s="17">
        <f t="shared" si="0"/>
        <v>14076707</v>
      </c>
      <c r="J7" s="17">
        <f>SUM(J8:J19)</f>
        <v>14076707</v>
      </c>
      <c r="K7" s="257">
        <f>B7+E7+H7</f>
        <v>87584957</v>
      </c>
      <c r="L7" s="279">
        <f aca="true" t="shared" si="1" ref="L7:M22">C7+F7+I7</f>
        <v>87584957</v>
      </c>
      <c r="M7" s="549">
        <f>D7+G7+J7</f>
        <v>87047618</v>
      </c>
    </row>
    <row r="8" spans="1:13" ht="28.5">
      <c r="A8" s="44" t="s">
        <v>321</v>
      </c>
      <c r="B8" s="17">
        <v>43115615</v>
      </c>
      <c r="C8" s="17">
        <v>43115615</v>
      </c>
      <c r="D8" s="17">
        <v>43115615</v>
      </c>
      <c r="E8" s="17">
        <v>22626410</v>
      </c>
      <c r="F8" s="17">
        <v>22626410</v>
      </c>
      <c r="G8" s="17">
        <v>24910663</v>
      </c>
      <c r="H8" s="227">
        <v>14076707</v>
      </c>
      <c r="I8" s="227">
        <v>14076707</v>
      </c>
      <c r="J8" s="359">
        <v>14076707</v>
      </c>
      <c r="K8" s="257">
        <f>B8+E8+H8</f>
        <v>79818732</v>
      </c>
      <c r="L8" s="260">
        <f>C8+F8+I8</f>
        <v>79818732</v>
      </c>
      <c r="M8" s="550">
        <f>D8+G8+J8</f>
        <v>82102985</v>
      </c>
    </row>
    <row r="9" spans="1:13" ht="28.5">
      <c r="A9" s="45" t="s">
        <v>272</v>
      </c>
      <c r="B9" s="180">
        <v>494010</v>
      </c>
      <c r="C9" s="180">
        <v>494010</v>
      </c>
      <c r="D9" s="180">
        <v>494010</v>
      </c>
      <c r="E9" s="180"/>
      <c r="F9" s="261"/>
      <c r="G9" s="261"/>
      <c r="H9" s="227"/>
      <c r="I9" s="227"/>
      <c r="J9" s="359"/>
      <c r="K9" s="257">
        <v>494010</v>
      </c>
      <c r="L9" s="360">
        <f t="shared" si="1"/>
        <v>494010</v>
      </c>
      <c r="M9" s="551">
        <f t="shared" si="1"/>
        <v>494010</v>
      </c>
    </row>
    <row r="10" spans="1:13" ht="28.5">
      <c r="A10" s="45" t="s">
        <v>273</v>
      </c>
      <c r="B10" s="180">
        <v>949065</v>
      </c>
      <c r="C10" s="180">
        <v>949065</v>
      </c>
      <c r="D10" s="180">
        <v>0</v>
      </c>
      <c r="E10" s="180"/>
      <c r="F10" s="261"/>
      <c r="G10" s="261"/>
      <c r="H10" s="227"/>
      <c r="I10" s="227"/>
      <c r="J10" s="359"/>
      <c r="K10" s="257">
        <v>949065</v>
      </c>
      <c r="L10" s="360">
        <f t="shared" si="1"/>
        <v>949065</v>
      </c>
      <c r="M10" s="551">
        <f t="shared" si="1"/>
        <v>0</v>
      </c>
    </row>
    <row r="11" spans="1:13" ht="28.5">
      <c r="A11" s="45" t="s">
        <v>274</v>
      </c>
      <c r="B11" s="180">
        <v>764918</v>
      </c>
      <c r="C11" s="180">
        <v>764918</v>
      </c>
      <c r="D11" s="180">
        <v>0</v>
      </c>
      <c r="E11" s="180"/>
      <c r="F11" s="261"/>
      <c r="G11" s="261"/>
      <c r="H11" s="227"/>
      <c r="I11" s="227"/>
      <c r="J11" s="359"/>
      <c r="K11" s="257">
        <v>764918</v>
      </c>
      <c r="L11" s="360">
        <f t="shared" si="1"/>
        <v>764918</v>
      </c>
      <c r="M11" s="551">
        <f t="shared" si="1"/>
        <v>0</v>
      </c>
    </row>
    <row r="12" spans="1:13" ht="28.5">
      <c r="A12" s="45" t="s">
        <v>275</v>
      </c>
      <c r="B12" s="180">
        <v>543587</v>
      </c>
      <c r="C12" s="180">
        <v>543587</v>
      </c>
      <c r="D12" s="180">
        <v>543587</v>
      </c>
      <c r="E12" s="180"/>
      <c r="F12" s="261"/>
      <c r="G12" s="261"/>
      <c r="H12" s="227"/>
      <c r="I12" s="227"/>
      <c r="J12" s="359"/>
      <c r="K12" s="257">
        <v>543587</v>
      </c>
      <c r="L12" s="360">
        <f t="shared" si="1"/>
        <v>543587</v>
      </c>
      <c r="M12" s="551">
        <f t="shared" si="1"/>
        <v>543587</v>
      </c>
    </row>
    <row r="13" spans="1:13" ht="42.75">
      <c r="A13" s="45" t="s">
        <v>276</v>
      </c>
      <c r="B13" s="180">
        <v>1000413</v>
      </c>
      <c r="C13" s="180">
        <v>1000413</v>
      </c>
      <c r="D13" s="180">
        <v>1000413</v>
      </c>
      <c r="E13" s="180"/>
      <c r="F13" s="261"/>
      <c r="G13" s="261"/>
      <c r="H13" s="227"/>
      <c r="I13" s="227"/>
      <c r="J13" s="359"/>
      <c r="K13" s="257">
        <v>1000413</v>
      </c>
      <c r="L13" s="360">
        <f t="shared" si="1"/>
        <v>1000413</v>
      </c>
      <c r="M13" s="551">
        <f t="shared" si="1"/>
        <v>1000413</v>
      </c>
    </row>
    <row r="14" spans="1:13" ht="42.75">
      <c r="A14" s="45" t="s">
        <v>277</v>
      </c>
      <c r="B14" s="18">
        <v>519000</v>
      </c>
      <c r="C14" s="18">
        <v>519000</v>
      </c>
      <c r="D14" s="18">
        <v>0</v>
      </c>
      <c r="E14" s="18"/>
      <c r="F14" s="262"/>
      <c r="G14" s="262"/>
      <c r="H14" s="226"/>
      <c r="I14" s="226"/>
      <c r="J14" s="358"/>
      <c r="K14" s="259">
        <f>B14+E14+H14</f>
        <v>519000</v>
      </c>
      <c r="L14" s="360">
        <f t="shared" si="1"/>
        <v>519000</v>
      </c>
      <c r="M14" s="551">
        <f t="shared" si="1"/>
        <v>0</v>
      </c>
    </row>
    <row r="15" spans="1:13" ht="42.75">
      <c r="A15" s="45" t="s">
        <v>278</v>
      </c>
      <c r="B15" s="18"/>
      <c r="C15" s="18"/>
      <c r="D15" s="18"/>
      <c r="E15" s="18">
        <v>1384695</v>
      </c>
      <c r="F15" s="262">
        <v>1384695</v>
      </c>
      <c r="G15" s="262">
        <v>1384695</v>
      </c>
      <c r="H15" s="226"/>
      <c r="I15" s="263"/>
      <c r="J15" s="361"/>
      <c r="K15" s="259">
        <f>B15+E15+H15</f>
        <v>1384695</v>
      </c>
      <c r="L15" s="360">
        <f t="shared" si="1"/>
        <v>1384695</v>
      </c>
      <c r="M15" s="551">
        <f t="shared" si="1"/>
        <v>1384695</v>
      </c>
    </row>
    <row r="16" spans="1:13" ht="42.75">
      <c r="A16" s="45" t="s">
        <v>279</v>
      </c>
      <c r="B16" s="18"/>
      <c r="C16" s="18"/>
      <c r="D16" s="18"/>
      <c r="E16" s="18"/>
      <c r="F16" s="262"/>
      <c r="G16" s="262"/>
      <c r="H16" s="226">
        <v>0</v>
      </c>
      <c r="I16" s="263">
        <v>0</v>
      </c>
      <c r="J16" s="361">
        <v>0</v>
      </c>
      <c r="K16" s="259">
        <f>B16+E16+H16</f>
        <v>0</v>
      </c>
      <c r="L16" s="360">
        <f t="shared" si="1"/>
        <v>0</v>
      </c>
      <c r="M16" s="551">
        <f t="shared" si="1"/>
        <v>0</v>
      </c>
    </row>
    <row r="17" spans="1:13" ht="14.25">
      <c r="A17" s="44" t="s">
        <v>280</v>
      </c>
      <c r="B17" s="16">
        <v>100000</v>
      </c>
      <c r="C17" s="16">
        <v>100000</v>
      </c>
      <c r="D17" s="16">
        <v>35108</v>
      </c>
      <c r="E17" s="16">
        <v>1168368</v>
      </c>
      <c r="F17" s="16">
        <v>1168368</v>
      </c>
      <c r="G17" s="16">
        <v>1168368</v>
      </c>
      <c r="H17" s="226"/>
      <c r="I17" s="226">
        <v>0</v>
      </c>
      <c r="J17" s="358">
        <v>0</v>
      </c>
      <c r="K17" s="259">
        <f>B17+E17+H17</f>
        <v>1268368</v>
      </c>
      <c r="L17" s="360">
        <f t="shared" si="1"/>
        <v>1268368</v>
      </c>
      <c r="M17" s="551">
        <f t="shared" si="1"/>
        <v>1203476</v>
      </c>
    </row>
    <row r="18" spans="1:13" ht="28.5">
      <c r="A18" s="44" t="s">
        <v>292</v>
      </c>
      <c r="B18" s="18">
        <v>0</v>
      </c>
      <c r="C18" s="18">
        <v>523717</v>
      </c>
      <c r="D18" s="18">
        <v>0</v>
      </c>
      <c r="E18" s="18"/>
      <c r="F18" s="18"/>
      <c r="G18" s="18"/>
      <c r="H18" s="284"/>
      <c r="I18" s="284"/>
      <c r="J18" s="362"/>
      <c r="K18" s="262">
        <v>0</v>
      </c>
      <c r="L18" s="360">
        <v>523717</v>
      </c>
      <c r="M18" s="552">
        <v>0</v>
      </c>
    </row>
    <row r="19" spans="1:13" ht="29.25" thickBot="1">
      <c r="A19" s="181" t="s">
        <v>293</v>
      </c>
      <c r="B19" s="229">
        <v>842169</v>
      </c>
      <c r="C19" s="229">
        <v>318452</v>
      </c>
      <c r="D19" s="229">
        <v>318452</v>
      </c>
      <c r="E19" s="229"/>
      <c r="F19" s="229"/>
      <c r="G19" s="229"/>
      <c r="H19" s="264">
        <v>0</v>
      </c>
      <c r="I19" s="264">
        <v>0</v>
      </c>
      <c r="J19" s="363">
        <v>0</v>
      </c>
      <c r="K19" s="265">
        <v>842169</v>
      </c>
      <c r="L19" s="360">
        <f t="shared" si="1"/>
        <v>318452</v>
      </c>
      <c r="M19" s="552">
        <f t="shared" si="1"/>
        <v>318452</v>
      </c>
    </row>
    <row r="20" spans="1:13" ht="15" thickBot="1">
      <c r="A20" s="19" t="s">
        <v>3</v>
      </c>
      <c r="B20" s="55">
        <f>B7+B5</f>
        <v>48528777</v>
      </c>
      <c r="C20" s="55">
        <f>C4+C7+C5</f>
        <v>51272633</v>
      </c>
      <c r="D20" s="55">
        <f>D4+D7+D5</f>
        <v>48586915</v>
      </c>
      <c r="E20" s="55">
        <f>E7+E5</f>
        <v>25179473</v>
      </c>
      <c r="F20" s="55">
        <f>F4+F7+F5</f>
        <v>26092692</v>
      </c>
      <c r="G20" s="55">
        <f>G4+G5+G6+G7</f>
        <v>28378747</v>
      </c>
      <c r="H20" s="55">
        <f>H7+H5</f>
        <v>14076707</v>
      </c>
      <c r="I20" s="55">
        <f>I4+I7+I5</f>
        <v>15009117</v>
      </c>
      <c r="J20" s="55">
        <f>J4+J7+J5</f>
        <v>15009117</v>
      </c>
      <c r="K20" s="266">
        <f>B20+E20+H20</f>
        <v>87784957</v>
      </c>
      <c r="L20" s="267">
        <f>C20+F20+I20</f>
        <v>92374442</v>
      </c>
      <c r="M20" s="553">
        <f>M4+M5+M6+M7</f>
        <v>91974779</v>
      </c>
    </row>
    <row r="21" spans="1:13" ht="14.25">
      <c r="A21" s="46" t="s">
        <v>4</v>
      </c>
      <c r="B21" s="20">
        <v>32386305</v>
      </c>
      <c r="C21" s="20">
        <v>35961994</v>
      </c>
      <c r="D21" s="20">
        <v>33569491</v>
      </c>
      <c r="E21" s="20">
        <v>19085500</v>
      </c>
      <c r="F21" s="20">
        <v>20039179</v>
      </c>
      <c r="G21" s="20">
        <v>20039179</v>
      </c>
      <c r="H21" s="228">
        <v>10914027</v>
      </c>
      <c r="I21" s="228">
        <v>11643195</v>
      </c>
      <c r="J21" s="364">
        <v>11643064</v>
      </c>
      <c r="K21" s="268">
        <f>B21+E21+H21</f>
        <v>62385832</v>
      </c>
      <c r="L21" s="269">
        <f>C21+F21+I21</f>
        <v>67644368</v>
      </c>
      <c r="M21" s="554">
        <f t="shared" si="1"/>
        <v>65251734</v>
      </c>
    </row>
    <row r="22" spans="1:13" ht="28.5">
      <c r="A22" s="44" t="s">
        <v>160</v>
      </c>
      <c r="B22" s="21">
        <v>11582472</v>
      </c>
      <c r="C22" s="21">
        <v>10766916</v>
      </c>
      <c r="D22" s="21">
        <v>6997684</v>
      </c>
      <c r="E22" s="21">
        <v>3823973</v>
      </c>
      <c r="F22" s="21">
        <v>3799389</v>
      </c>
      <c r="G22" s="21">
        <v>3799389</v>
      </c>
      <c r="H22" s="224">
        <v>2300414</v>
      </c>
      <c r="I22" s="224">
        <v>2455510</v>
      </c>
      <c r="J22" s="365">
        <v>2390055</v>
      </c>
      <c r="K22" s="259">
        <f aca="true" t="shared" si="2" ref="K22:K28">B22+E22+H22</f>
        <v>17706859</v>
      </c>
      <c r="L22" s="269">
        <f>C22+F22+I22</f>
        <v>17021815</v>
      </c>
      <c r="M22" s="548">
        <f t="shared" si="1"/>
        <v>13187128</v>
      </c>
    </row>
    <row r="23" spans="1:13" ht="14.25">
      <c r="A23" s="43" t="s">
        <v>161</v>
      </c>
      <c r="B23" s="21">
        <v>4560000</v>
      </c>
      <c r="C23" s="21">
        <v>4515723</v>
      </c>
      <c r="D23" s="21">
        <v>3185479</v>
      </c>
      <c r="E23" s="21">
        <v>2270000</v>
      </c>
      <c r="F23" s="21">
        <v>2210924</v>
      </c>
      <c r="G23" s="21">
        <v>1722074</v>
      </c>
      <c r="H23" s="224">
        <v>862266</v>
      </c>
      <c r="I23" s="224">
        <v>910412</v>
      </c>
      <c r="J23" s="365">
        <v>471726</v>
      </c>
      <c r="K23" s="259">
        <f t="shared" si="2"/>
        <v>7692266</v>
      </c>
      <c r="L23" s="269">
        <f>C23+F23+I23</f>
        <v>7637059</v>
      </c>
      <c r="M23" s="548">
        <f aca="true" t="shared" si="3" ref="M23:M28">D23+G23+J23</f>
        <v>5379279</v>
      </c>
    </row>
    <row r="24" spans="1:13" ht="14.25">
      <c r="A24" s="54" t="s">
        <v>185</v>
      </c>
      <c r="B24" s="53">
        <v>0</v>
      </c>
      <c r="C24" s="53">
        <v>0</v>
      </c>
      <c r="D24" s="53"/>
      <c r="E24" s="53">
        <v>0</v>
      </c>
      <c r="F24" s="53">
        <v>0</v>
      </c>
      <c r="G24" s="53"/>
      <c r="H24" s="225">
        <v>0</v>
      </c>
      <c r="I24" s="225">
        <v>0</v>
      </c>
      <c r="J24" s="366">
        <v>0</v>
      </c>
      <c r="K24" s="262">
        <v>0</v>
      </c>
      <c r="L24" s="36">
        <f>C24+F24+I24</f>
        <v>0</v>
      </c>
      <c r="M24" s="548">
        <f t="shared" si="3"/>
        <v>0</v>
      </c>
    </row>
    <row r="25" spans="1:13" ht="15" thickBot="1">
      <c r="A25" s="270" t="s">
        <v>281</v>
      </c>
      <c r="B25" s="49">
        <v>0</v>
      </c>
      <c r="C25" s="49">
        <v>28000</v>
      </c>
      <c r="D25" s="49">
        <v>15200</v>
      </c>
      <c r="E25" s="49">
        <v>0</v>
      </c>
      <c r="F25" s="49">
        <v>43200</v>
      </c>
      <c r="G25" s="49">
        <v>36370</v>
      </c>
      <c r="H25" s="240">
        <v>0</v>
      </c>
      <c r="I25" s="240">
        <v>0</v>
      </c>
      <c r="J25" s="240">
        <v>0</v>
      </c>
      <c r="K25" s="229">
        <f t="shared" si="2"/>
        <v>0</v>
      </c>
      <c r="L25" s="271">
        <f>C25+F25+I25</f>
        <v>71200</v>
      </c>
      <c r="M25" s="555">
        <f t="shared" si="3"/>
        <v>51570</v>
      </c>
    </row>
    <row r="26" spans="1:13" ht="15" thickBot="1">
      <c r="A26" s="19" t="s">
        <v>5</v>
      </c>
      <c r="B26" s="52">
        <f>SUM(B21:B23)</f>
        <v>48528777</v>
      </c>
      <c r="C26" s="52">
        <f aca="true" t="shared" si="4" ref="C26:J26">SUM(C21:C25)</f>
        <v>51272633</v>
      </c>
      <c r="D26" s="52">
        <f t="shared" si="4"/>
        <v>43767854</v>
      </c>
      <c r="E26" s="52">
        <f t="shared" si="4"/>
        <v>25179473</v>
      </c>
      <c r="F26" s="52">
        <f t="shared" si="4"/>
        <v>26092692</v>
      </c>
      <c r="G26" s="52">
        <f t="shared" si="4"/>
        <v>25597012</v>
      </c>
      <c r="H26" s="52">
        <f t="shared" si="4"/>
        <v>14076707</v>
      </c>
      <c r="I26" s="52">
        <f t="shared" si="4"/>
        <v>15009117</v>
      </c>
      <c r="J26" s="52">
        <f t="shared" si="4"/>
        <v>14504845</v>
      </c>
      <c r="K26" s="52">
        <f>SUM(K21:K23)</f>
        <v>87784957</v>
      </c>
      <c r="L26" s="52">
        <f>SUM(L21:L25)</f>
        <v>92374442</v>
      </c>
      <c r="M26" s="553">
        <f t="shared" si="3"/>
        <v>83869711</v>
      </c>
    </row>
    <row r="27" spans="1:13" ht="14.25">
      <c r="A27" s="47" t="s">
        <v>6</v>
      </c>
      <c r="B27" s="20">
        <v>11</v>
      </c>
      <c r="C27" s="20">
        <v>11</v>
      </c>
      <c r="D27" s="20">
        <v>10</v>
      </c>
      <c r="E27" s="20">
        <v>6</v>
      </c>
      <c r="F27" s="20">
        <v>6</v>
      </c>
      <c r="G27" s="20">
        <v>6</v>
      </c>
      <c r="H27" s="185">
        <v>3</v>
      </c>
      <c r="I27" s="185">
        <v>3</v>
      </c>
      <c r="J27" s="367">
        <v>3</v>
      </c>
      <c r="K27" s="268">
        <f t="shared" si="2"/>
        <v>20</v>
      </c>
      <c r="L27" s="272">
        <v>20</v>
      </c>
      <c r="M27" s="554">
        <f t="shared" si="3"/>
        <v>19</v>
      </c>
    </row>
    <row r="28" spans="1:13" ht="15" thickBot="1">
      <c r="A28" s="48" t="s">
        <v>7</v>
      </c>
      <c r="B28" s="49">
        <v>11</v>
      </c>
      <c r="C28" s="49">
        <v>11</v>
      </c>
      <c r="D28" s="49">
        <v>10</v>
      </c>
      <c r="E28" s="49">
        <v>6</v>
      </c>
      <c r="F28" s="49">
        <v>6</v>
      </c>
      <c r="G28" s="49">
        <v>6</v>
      </c>
      <c r="H28" s="186">
        <v>3</v>
      </c>
      <c r="I28" s="186">
        <v>3</v>
      </c>
      <c r="J28" s="368">
        <v>3</v>
      </c>
      <c r="K28" s="265">
        <f t="shared" si="2"/>
        <v>20</v>
      </c>
      <c r="L28" s="273">
        <v>20</v>
      </c>
      <c r="M28" s="556">
        <f t="shared" si="3"/>
        <v>19</v>
      </c>
    </row>
  </sheetData>
  <sheetProtection/>
  <mergeCells count="6">
    <mergeCell ref="A2:A3"/>
    <mergeCell ref="A1:M1"/>
    <mergeCell ref="B2:I2"/>
    <mergeCell ref="K2:K3"/>
    <mergeCell ref="L2:L3"/>
    <mergeCell ref="M2:M3"/>
  </mergeCells>
  <printOptions horizontalCentered="1"/>
  <pageMargins left="0.3937007874015748" right="0.4330708661417323" top="0.984251968503937" bottom="0.984251968503937" header="0.5118110236220472" footer="0.5118110236220472"/>
  <pageSetup fitToHeight="0" fitToWidth="1" horizontalDpi="300" verticalDpi="300" orientation="landscape" paperSize="9" scale="49" r:id="rId1"/>
  <colBreaks count="1" manualBreakCount="1">
    <brk id="8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6" tint="-0.24997000396251678"/>
    <pageSetUpPr fitToPage="1"/>
  </sheetPr>
  <dimension ref="A1:H45"/>
  <sheetViews>
    <sheetView zoomScalePageLayoutView="0" workbookViewId="0" topLeftCell="A1">
      <selection activeCell="E38" sqref="E38"/>
    </sheetView>
  </sheetViews>
  <sheetFormatPr defaultColWidth="9.140625" defaultRowHeight="15"/>
  <cols>
    <col min="1" max="1" width="16.28125" style="22" customWidth="1"/>
    <col min="2" max="2" width="68.421875" style="22" customWidth="1"/>
    <col min="3" max="5" width="24.57421875" style="22" customWidth="1"/>
    <col min="6" max="6" width="25.00390625" style="22" customWidth="1"/>
    <col min="7" max="7" width="18.28125" style="22" customWidth="1"/>
    <col min="8" max="8" width="21.7109375" style="22" bestFit="1" customWidth="1"/>
    <col min="9" max="16384" width="9.140625" style="22" customWidth="1"/>
  </cols>
  <sheetData>
    <row r="1" spans="1:8" ht="39" customHeight="1">
      <c r="A1" s="599" t="s">
        <v>322</v>
      </c>
      <c r="B1" s="600"/>
      <c r="C1" s="600"/>
      <c r="D1" s="601"/>
      <c r="E1" s="601"/>
      <c r="F1" s="601"/>
      <c r="G1" s="601"/>
      <c r="H1" s="602"/>
    </row>
    <row r="2" spans="1:8" ht="48.75" customHeight="1">
      <c r="A2" s="23" t="s">
        <v>221</v>
      </c>
      <c r="B2" s="24" t="s">
        <v>222</v>
      </c>
      <c r="C2" s="24" t="s">
        <v>223</v>
      </c>
      <c r="D2" s="235" t="s">
        <v>240</v>
      </c>
      <c r="E2" s="370" t="s">
        <v>323</v>
      </c>
      <c r="F2" s="24" t="s">
        <v>224</v>
      </c>
      <c r="G2" s="235" t="s">
        <v>241</v>
      </c>
      <c r="H2" s="371" t="s">
        <v>324</v>
      </c>
    </row>
    <row r="3" spans="1:8" ht="15.75" customHeight="1">
      <c r="A3" s="603" t="s">
        <v>92</v>
      </c>
      <c r="B3" s="604"/>
      <c r="C3" s="604"/>
      <c r="D3" s="604"/>
      <c r="E3" s="604"/>
      <c r="F3" s="604"/>
      <c r="G3" s="604"/>
      <c r="H3" s="605"/>
    </row>
    <row r="4" spans="1:8" ht="32.25" customHeight="1">
      <c r="A4" s="25" t="s">
        <v>200</v>
      </c>
      <c r="B4" s="26" t="s">
        <v>199</v>
      </c>
      <c r="C4" s="184">
        <v>620000</v>
      </c>
      <c r="D4" s="230">
        <v>1650000</v>
      </c>
      <c r="E4" s="230">
        <v>1165916</v>
      </c>
      <c r="F4" s="184">
        <v>2500000</v>
      </c>
      <c r="G4" s="374">
        <v>4000000</v>
      </c>
      <c r="H4" s="245">
        <v>3915593</v>
      </c>
    </row>
    <row r="5" spans="1:8" ht="32.25" customHeight="1">
      <c r="A5" s="25" t="s">
        <v>327</v>
      </c>
      <c r="B5" s="26" t="s">
        <v>328</v>
      </c>
      <c r="C5" s="184"/>
      <c r="D5" s="230">
        <v>0</v>
      </c>
      <c r="E5" s="230"/>
      <c r="F5" s="184"/>
      <c r="G5" s="374">
        <v>1500000</v>
      </c>
      <c r="H5" s="245">
        <v>1487667</v>
      </c>
    </row>
    <row r="6" spans="1:8" ht="28.5" customHeight="1">
      <c r="A6" s="25" t="s">
        <v>93</v>
      </c>
      <c r="B6" s="26" t="s">
        <v>198</v>
      </c>
      <c r="C6" s="27">
        <v>21855115</v>
      </c>
      <c r="D6" s="231">
        <v>10205115</v>
      </c>
      <c r="E6" s="231">
        <v>6013680</v>
      </c>
      <c r="F6" s="27">
        <v>0</v>
      </c>
      <c r="G6" s="374">
        <v>1150000</v>
      </c>
      <c r="H6" s="245"/>
    </row>
    <row r="7" spans="1:8" ht="38.25" customHeight="1">
      <c r="A7" s="25" t="s">
        <v>94</v>
      </c>
      <c r="B7" s="26" t="s">
        <v>95</v>
      </c>
      <c r="C7" s="27"/>
      <c r="D7" s="231"/>
      <c r="E7" s="231"/>
      <c r="F7" s="183">
        <v>570000</v>
      </c>
      <c r="G7" s="374">
        <v>750000</v>
      </c>
      <c r="H7" s="245">
        <v>682949</v>
      </c>
    </row>
    <row r="8" spans="1:8" ht="38.25" customHeight="1">
      <c r="A8" s="25" t="s">
        <v>329</v>
      </c>
      <c r="B8" s="26" t="s">
        <v>330</v>
      </c>
      <c r="C8" s="27"/>
      <c r="D8" s="231"/>
      <c r="E8" s="231">
        <v>2933826</v>
      </c>
      <c r="F8" s="183"/>
      <c r="G8" s="374">
        <v>2150000</v>
      </c>
      <c r="H8" s="245">
        <v>1762907</v>
      </c>
    </row>
    <row r="9" spans="1:8" ht="30" customHeight="1">
      <c r="A9" s="25" t="s">
        <v>96</v>
      </c>
      <c r="B9" s="26" t="s">
        <v>197</v>
      </c>
      <c r="C9" s="183">
        <v>10075884</v>
      </c>
      <c r="D9" s="232">
        <v>15075884</v>
      </c>
      <c r="E9" s="232">
        <v>12691000</v>
      </c>
      <c r="F9" s="183">
        <v>56500000</v>
      </c>
      <c r="G9" s="374">
        <v>56500000</v>
      </c>
      <c r="H9" s="245">
        <v>4600912</v>
      </c>
    </row>
    <row r="10" spans="1:8" ht="38.25" customHeight="1">
      <c r="A10" s="25" t="s">
        <v>97</v>
      </c>
      <c r="B10" s="26" t="s">
        <v>98</v>
      </c>
      <c r="C10" s="160">
        <v>91956136</v>
      </c>
      <c r="D10" s="233">
        <v>12160588</v>
      </c>
      <c r="E10" s="233">
        <v>6160588</v>
      </c>
      <c r="F10" s="183">
        <v>48644125</v>
      </c>
      <c r="G10" s="374">
        <v>48644125</v>
      </c>
      <c r="H10" s="245">
        <v>25048458</v>
      </c>
    </row>
    <row r="11" spans="1:8" ht="30" customHeight="1">
      <c r="A11" s="25" t="s">
        <v>99</v>
      </c>
      <c r="B11" s="26" t="s">
        <v>100</v>
      </c>
      <c r="C11" s="27"/>
      <c r="D11" s="231"/>
      <c r="E11" s="231"/>
      <c r="F11" s="27">
        <v>1984000</v>
      </c>
      <c r="G11" s="374">
        <v>1984000</v>
      </c>
      <c r="H11" s="245">
        <v>661139</v>
      </c>
    </row>
    <row r="12" spans="1:8" ht="30.75" customHeight="1">
      <c r="A12" s="25" t="s">
        <v>101</v>
      </c>
      <c r="B12" s="26" t="s">
        <v>102</v>
      </c>
      <c r="C12" s="27"/>
      <c r="D12" s="231">
        <v>3200000</v>
      </c>
      <c r="E12" s="231">
        <v>3101377</v>
      </c>
      <c r="F12" s="183">
        <v>48644125</v>
      </c>
      <c r="G12" s="374">
        <v>55714711</v>
      </c>
      <c r="H12" s="245">
        <v>24368890</v>
      </c>
    </row>
    <row r="13" spans="1:8" ht="33.75" customHeight="1">
      <c r="A13" s="25" t="s">
        <v>103</v>
      </c>
      <c r="B13" s="26" t="s">
        <v>104</v>
      </c>
      <c r="C13" s="27">
        <v>107072991</v>
      </c>
      <c r="D13" s="231">
        <v>108024388</v>
      </c>
      <c r="E13" s="231">
        <v>105982096</v>
      </c>
      <c r="F13" s="27">
        <v>3997885</v>
      </c>
      <c r="G13" s="374">
        <v>4535120</v>
      </c>
      <c r="H13" s="245">
        <v>4332666</v>
      </c>
    </row>
    <row r="14" spans="1:8" ht="33" customHeight="1">
      <c r="A14" s="25" t="s">
        <v>105</v>
      </c>
      <c r="B14" s="26" t="s">
        <v>106</v>
      </c>
      <c r="C14" s="27"/>
      <c r="D14" s="231"/>
      <c r="E14" s="231"/>
      <c r="F14" s="27">
        <v>66652</v>
      </c>
      <c r="G14" s="374">
        <v>0</v>
      </c>
      <c r="H14" s="245"/>
    </row>
    <row r="15" spans="1:8" ht="40.5" customHeight="1">
      <c r="A15" s="25" t="s">
        <v>107</v>
      </c>
      <c r="B15" s="26" t="s">
        <v>108</v>
      </c>
      <c r="C15" s="27"/>
      <c r="D15" s="231"/>
      <c r="E15" s="231"/>
      <c r="F15" s="27">
        <v>67286</v>
      </c>
      <c r="G15" s="374">
        <v>171410</v>
      </c>
      <c r="H15" s="245"/>
    </row>
    <row r="16" spans="1:8" ht="25.5" customHeight="1">
      <c r="A16" s="25" t="s">
        <v>109</v>
      </c>
      <c r="B16" s="26" t="s">
        <v>110</v>
      </c>
      <c r="C16" s="27"/>
      <c r="D16" s="231"/>
      <c r="E16" s="231"/>
      <c r="F16" s="27">
        <v>411648</v>
      </c>
      <c r="G16" s="374">
        <v>411648</v>
      </c>
      <c r="H16" s="245">
        <v>411648</v>
      </c>
    </row>
    <row r="17" spans="1:8" ht="25.5" customHeight="1">
      <c r="A17" s="25" t="s">
        <v>249</v>
      </c>
      <c r="B17" s="26" t="s">
        <v>250</v>
      </c>
      <c r="C17" s="27">
        <v>0</v>
      </c>
      <c r="D17" s="231">
        <v>0</v>
      </c>
      <c r="E17" s="231"/>
      <c r="F17" s="27">
        <v>0</v>
      </c>
      <c r="G17" s="374">
        <v>250000</v>
      </c>
      <c r="H17" s="245">
        <v>229602</v>
      </c>
    </row>
    <row r="18" spans="1:8" ht="25.5" customHeight="1">
      <c r="A18" s="25" t="s">
        <v>251</v>
      </c>
      <c r="B18" s="26" t="s">
        <v>252</v>
      </c>
      <c r="C18" s="27">
        <v>0</v>
      </c>
      <c r="D18" s="231">
        <v>0</v>
      </c>
      <c r="E18" s="231"/>
      <c r="F18" s="27">
        <v>0</v>
      </c>
      <c r="G18" s="374">
        <v>15000</v>
      </c>
      <c r="H18" s="245">
        <v>7620</v>
      </c>
    </row>
    <row r="19" spans="1:8" ht="30" customHeight="1">
      <c r="A19" s="25" t="s">
        <v>111</v>
      </c>
      <c r="B19" s="26" t="s">
        <v>112</v>
      </c>
      <c r="C19" s="27"/>
      <c r="D19" s="231"/>
      <c r="E19" s="231"/>
      <c r="F19" s="27">
        <v>3091000</v>
      </c>
      <c r="G19" s="374">
        <v>3091000</v>
      </c>
      <c r="H19" s="245">
        <v>1954600</v>
      </c>
    </row>
    <row r="20" spans="1:8" ht="28.5" customHeight="1">
      <c r="A20" s="25" t="s">
        <v>113</v>
      </c>
      <c r="B20" s="26" t="s">
        <v>196</v>
      </c>
      <c r="C20" s="27">
        <v>3941160</v>
      </c>
      <c r="D20" s="231">
        <v>4100000</v>
      </c>
      <c r="E20" s="231">
        <v>4066683</v>
      </c>
      <c r="F20" s="27">
        <v>3941160</v>
      </c>
      <c r="G20" s="374">
        <v>4100000</v>
      </c>
      <c r="H20" s="245">
        <v>3965833</v>
      </c>
    </row>
    <row r="21" spans="1:8" ht="28.5" customHeight="1">
      <c r="A21" s="25" t="s">
        <v>331</v>
      </c>
      <c r="B21" s="26" t="s">
        <v>332</v>
      </c>
      <c r="C21" s="27"/>
      <c r="D21" s="231"/>
      <c r="E21" s="231"/>
      <c r="F21" s="27"/>
      <c r="G21" s="374">
        <v>25000</v>
      </c>
      <c r="H21" s="245">
        <v>19510</v>
      </c>
    </row>
    <row r="22" spans="1:8" ht="28.5" customHeight="1">
      <c r="A22" s="25" t="s">
        <v>333</v>
      </c>
      <c r="B22" s="26" t="s">
        <v>334</v>
      </c>
      <c r="C22" s="27"/>
      <c r="D22" s="231"/>
      <c r="E22" s="231"/>
      <c r="F22" s="27"/>
      <c r="G22" s="374">
        <v>15000</v>
      </c>
      <c r="H22" s="245">
        <v>10000</v>
      </c>
    </row>
    <row r="23" spans="1:8" ht="28.5" customHeight="1">
      <c r="A23" s="25" t="s">
        <v>230</v>
      </c>
      <c r="B23" s="26" t="s">
        <v>231</v>
      </c>
      <c r="C23" s="27">
        <v>71027880</v>
      </c>
      <c r="D23" s="231">
        <v>150000</v>
      </c>
      <c r="E23" s="231">
        <v>36000</v>
      </c>
      <c r="F23" s="27">
        <v>71027880</v>
      </c>
      <c r="G23" s="374">
        <v>19050000</v>
      </c>
      <c r="H23" s="245">
        <v>18158349</v>
      </c>
    </row>
    <row r="24" spans="1:8" ht="28.5" customHeight="1">
      <c r="A24" s="25" t="s">
        <v>253</v>
      </c>
      <c r="B24" s="26" t="s">
        <v>255</v>
      </c>
      <c r="C24" s="27">
        <v>0</v>
      </c>
      <c r="D24" s="231">
        <v>750000</v>
      </c>
      <c r="E24" s="231">
        <v>750000</v>
      </c>
      <c r="F24" s="27">
        <v>0</v>
      </c>
      <c r="G24" s="374">
        <v>450000</v>
      </c>
      <c r="H24" s="245">
        <v>423523</v>
      </c>
    </row>
    <row r="25" spans="1:8" ht="28.5" customHeight="1">
      <c r="A25" s="25" t="s">
        <v>254</v>
      </c>
      <c r="B25" s="26" t="s">
        <v>256</v>
      </c>
      <c r="C25" s="27">
        <v>0</v>
      </c>
      <c r="D25" s="231">
        <v>71027880</v>
      </c>
      <c r="E25" s="231">
        <v>33126350</v>
      </c>
      <c r="F25" s="27">
        <v>0</v>
      </c>
      <c r="G25" s="374">
        <v>32779848</v>
      </c>
      <c r="H25" s="245">
        <v>29211257</v>
      </c>
    </row>
    <row r="26" spans="1:8" ht="27" customHeight="1">
      <c r="A26" s="28" t="s">
        <v>114</v>
      </c>
      <c r="B26" s="26" t="s">
        <v>115</v>
      </c>
      <c r="C26" s="29"/>
      <c r="D26" s="234"/>
      <c r="E26" s="234"/>
      <c r="F26" s="27">
        <v>25915367</v>
      </c>
      <c r="G26" s="374">
        <v>25915367</v>
      </c>
      <c r="H26" s="245">
        <v>21438631</v>
      </c>
    </row>
    <row r="27" spans="1:8" ht="29.25" customHeight="1">
      <c r="A27" s="25" t="s">
        <v>116</v>
      </c>
      <c r="B27" s="26" t="s">
        <v>117</v>
      </c>
      <c r="C27" s="27"/>
      <c r="D27" s="231">
        <v>195450</v>
      </c>
      <c r="E27" s="231">
        <v>195450</v>
      </c>
      <c r="F27" s="27">
        <v>223767</v>
      </c>
      <c r="G27" s="374">
        <v>223767</v>
      </c>
      <c r="H27" s="245">
        <v>156072</v>
      </c>
    </row>
    <row r="28" spans="1:8" ht="29.25" customHeight="1">
      <c r="A28" s="25" t="s">
        <v>118</v>
      </c>
      <c r="B28" s="26" t="s">
        <v>119</v>
      </c>
      <c r="C28" s="27"/>
      <c r="D28" s="231"/>
      <c r="E28" s="231"/>
      <c r="F28" s="27">
        <v>1761520</v>
      </c>
      <c r="G28" s="374">
        <v>1950000</v>
      </c>
      <c r="H28" s="245">
        <v>1862865</v>
      </c>
    </row>
    <row r="29" spans="1:8" ht="29.25" customHeight="1">
      <c r="A29" s="25" t="s">
        <v>120</v>
      </c>
      <c r="B29" s="26" t="s">
        <v>121</v>
      </c>
      <c r="C29" s="27"/>
      <c r="D29" s="231"/>
      <c r="E29" s="231"/>
      <c r="F29" s="27">
        <v>3100000</v>
      </c>
      <c r="G29" s="374">
        <v>3526226</v>
      </c>
      <c r="H29" s="245">
        <v>4329440</v>
      </c>
    </row>
    <row r="30" spans="1:8" ht="29.25" customHeight="1">
      <c r="A30" s="25" t="s">
        <v>339</v>
      </c>
      <c r="B30" s="26" t="s">
        <v>340</v>
      </c>
      <c r="C30" s="27"/>
      <c r="D30" s="231">
        <v>2300000</v>
      </c>
      <c r="E30" s="231">
        <v>2300000</v>
      </c>
      <c r="F30" s="27"/>
      <c r="G30" s="374"/>
      <c r="H30" s="245"/>
    </row>
    <row r="31" spans="1:8" ht="29.25" customHeight="1">
      <c r="A31" s="25" t="s">
        <v>335</v>
      </c>
      <c r="B31" s="26" t="s">
        <v>336</v>
      </c>
      <c r="C31" s="27"/>
      <c r="D31" s="231"/>
      <c r="E31" s="231"/>
      <c r="F31" s="27"/>
      <c r="G31" s="374">
        <v>14000</v>
      </c>
      <c r="H31" s="245">
        <v>14000</v>
      </c>
    </row>
    <row r="32" spans="1:8" ht="30" customHeight="1">
      <c r="A32" s="25" t="s">
        <v>122</v>
      </c>
      <c r="B32" s="26" t="s">
        <v>123</v>
      </c>
      <c r="C32" s="27">
        <v>0</v>
      </c>
      <c r="D32" s="231">
        <v>1199997</v>
      </c>
      <c r="E32" s="231">
        <v>1199997</v>
      </c>
      <c r="F32" s="183">
        <v>11075000</v>
      </c>
      <c r="G32" s="374">
        <v>23150352</v>
      </c>
      <c r="H32" s="245">
        <v>23123923</v>
      </c>
    </row>
    <row r="33" spans="1:8" ht="30" customHeight="1">
      <c r="A33" s="25" t="s">
        <v>337</v>
      </c>
      <c r="B33" s="26" t="s">
        <v>338</v>
      </c>
      <c r="C33" s="27"/>
      <c r="D33" s="231">
        <v>229922</v>
      </c>
      <c r="E33" s="231">
        <v>229922</v>
      </c>
      <c r="F33" s="183"/>
      <c r="G33" s="374"/>
      <c r="H33" s="245"/>
    </row>
    <row r="34" spans="1:8" ht="27.75" customHeight="1">
      <c r="A34" s="28" t="s">
        <v>124</v>
      </c>
      <c r="B34" s="26" t="s">
        <v>125</v>
      </c>
      <c r="C34" s="29"/>
      <c r="D34" s="234">
        <v>2500000</v>
      </c>
      <c r="E34" s="234">
        <v>2081182</v>
      </c>
      <c r="F34" s="27">
        <v>1326850</v>
      </c>
      <c r="G34" s="374">
        <v>1450000</v>
      </c>
      <c r="H34" s="245">
        <v>608942</v>
      </c>
    </row>
    <row r="35" spans="1:8" ht="27.75" customHeight="1">
      <c r="A35" s="28" t="s">
        <v>325</v>
      </c>
      <c r="B35" s="26" t="s">
        <v>326</v>
      </c>
      <c r="C35" s="29"/>
      <c r="D35" s="234">
        <v>6053187</v>
      </c>
      <c r="E35" s="234">
        <v>4164622</v>
      </c>
      <c r="F35" s="27"/>
      <c r="G35" s="374">
        <v>3200000</v>
      </c>
      <c r="H35" s="245">
        <v>2823724</v>
      </c>
    </row>
    <row r="36" spans="1:8" ht="27.75" customHeight="1">
      <c r="A36" s="28" t="s">
        <v>155</v>
      </c>
      <c r="B36" s="26" t="s">
        <v>156</v>
      </c>
      <c r="C36" s="29"/>
      <c r="D36" s="234">
        <v>150000</v>
      </c>
      <c r="E36" s="234">
        <v>52000</v>
      </c>
      <c r="F36" s="183">
        <v>2000000</v>
      </c>
      <c r="G36" s="374">
        <v>1356000</v>
      </c>
      <c r="H36" s="245">
        <v>236924</v>
      </c>
    </row>
    <row r="37" spans="1:8" ht="27.75" customHeight="1">
      <c r="A37" s="28" t="s">
        <v>176</v>
      </c>
      <c r="B37" s="26" t="s">
        <v>232</v>
      </c>
      <c r="C37" s="29">
        <v>77260000</v>
      </c>
      <c r="D37" s="234">
        <v>77260000</v>
      </c>
      <c r="E37" s="234">
        <v>58098560</v>
      </c>
      <c r="F37" s="27">
        <v>0</v>
      </c>
      <c r="G37" s="374">
        <v>0</v>
      </c>
      <c r="H37" s="245"/>
    </row>
    <row r="38" spans="1:8" ht="27.75" customHeight="1">
      <c r="A38" s="28" t="s">
        <v>247</v>
      </c>
      <c r="B38" s="26" t="s">
        <v>248</v>
      </c>
      <c r="C38" s="29">
        <v>0</v>
      </c>
      <c r="D38" s="234">
        <v>7495499</v>
      </c>
      <c r="E38" s="234">
        <v>7495499</v>
      </c>
      <c r="F38" s="27">
        <v>0</v>
      </c>
      <c r="G38" s="374">
        <v>7495499</v>
      </c>
      <c r="H38" s="245">
        <v>1002919</v>
      </c>
    </row>
    <row r="39" spans="1:8" ht="27.75" customHeight="1">
      <c r="A39" s="28" t="s">
        <v>177</v>
      </c>
      <c r="B39" s="26" t="s">
        <v>178</v>
      </c>
      <c r="C39" s="29"/>
      <c r="D39" s="234">
        <v>66956755</v>
      </c>
      <c r="E39" s="234">
        <v>55950162</v>
      </c>
      <c r="F39" s="27">
        <v>86316589</v>
      </c>
      <c r="G39" s="374">
        <v>85116592</v>
      </c>
      <c r="H39" s="245">
        <v>82130499</v>
      </c>
    </row>
    <row r="40" spans="1:8" ht="29.25" customHeight="1" thickBot="1">
      <c r="A40" s="28"/>
      <c r="B40" s="30" t="s">
        <v>126</v>
      </c>
      <c r="C40" s="29"/>
      <c r="D40" s="234"/>
      <c r="E40" s="234">
        <v>0</v>
      </c>
      <c r="F40" s="236">
        <v>10024312</v>
      </c>
      <c r="G40" s="375">
        <v>0</v>
      </c>
      <c r="H40" s="372">
        <v>0</v>
      </c>
    </row>
    <row r="41" spans="1:8" ht="30" customHeight="1" thickBot="1">
      <c r="A41" s="597" t="s">
        <v>127</v>
      </c>
      <c r="B41" s="598"/>
      <c r="C41" s="31">
        <f>SUM(C6:C40)</f>
        <v>383189166</v>
      </c>
      <c r="D41" s="31">
        <f>SUM(D4:D40)</f>
        <v>390684665</v>
      </c>
      <c r="E41" s="31">
        <f>SUM(E4:E40)</f>
        <v>307794910</v>
      </c>
      <c r="F41" s="31">
        <f>SUM(F4:F40)</f>
        <v>383189166</v>
      </c>
      <c r="G41" s="31">
        <f>SUM(G4:G40)</f>
        <v>390684665</v>
      </c>
      <c r="H41" s="373">
        <f>SUM(H4:H40)</f>
        <v>258981062</v>
      </c>
    </row>
    <row r="43" spans="3:5" ht="14.25">
      <c r="C43" s="32"/>
      <c r="D43" s="32"/>
      <c r="E43" s="32"/>
    </row>
    <row r="45" spans="3:5" ht="14.25">
      <c r="C45" s="32"/>
      <c r="D45" s="32"/>
      <c r="E45" s="32"/>
    </row>
  </sheetData>
  <sheetProtection/>
  <mergeCells count="3">
    <mergeCell ref="A41:B41"/>
    <mergeCell ref="A1:H1"/>
    <mergeCell ref="A3:H3"/>
  </mergeCells>
  <printOptions/>
  <pageMargins left="0.17" right="0.16" top="0.35" bottom="0.38" header="0.51" footer="0.16"/>
  <pageSetup fitToHeight="1" fitToWidth="1" horizontalDpi="300" verticalDpi="300" orientation="portrait" paperSize="8" scale="64" r:id="rId1"/>
  <ignoredErrors>
    <ignoredError sqref="A34 A9:A16 A19:A20 A6:A7 A26:A29 A32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6" tint="-0.24997000396251678"/>
    <pageSetUpPr fitToPage="1"/>
  </sheetPr>
  <dimension ref="A1:J23"/>
  <sheetViews>
    <sheetView zoomScale="120" zoomScaleNormal="120" zoomScalePageLayoutView="0" workbookViewId="0" topLeftCell="A1">
      <selection activeCell="B20" sqref="B20"/>
    </sheetView>
  </sheetViews>
  <sheetFormatPr defaultColWidth="9.140625" defaultRowHeight="15"/>
  <cols>
    <col min="1" max="1" width="58.140625" style="2" customWidth="1"/>
    <col min="2" max="2" width="18.00390625" style="2" bestFit="1" customWidth="1"/>
    <col min="3" max="3" width="14.00390625" style="2" bestFit="1" customWidth="1"/>
    <col min="4" max="4" width="18.57421875" style="2" customWidth="1"/>
    <col min="5" max="5" width="19.00390625" style="2" customWidth="1"/>
    <col min="6" max="6" width="14.00390625" style="2" bestFit="1" customWidth="1"/>
    <col min="7" max="7" width="14.140625" style="2" bestFit="1" customWidth="1"/>
    <col min="8" max="8" width="19.00390625" style="2" bestFit="1" customWidth="1"/>
    <col min="9" max="9" width="14.00390625" style="2" bestFit="1" customWidth="1"/>
    <col min="10" max="10" width="14.421875" style="2" customWidth="1"/>
    <col min="11" max="16384" width="9.140625" style="2" customWidth="1"/>
  </cols>
  <sheetData>
    <row r="1" spans="1:10" ht="18.75" customHeight="1">
      <c r="A1" s="606" t="s">
        <v>162</v>
      </c>
      <c r="B1" s="607"/>
      <c r="C1" s="607"/>
      <c r="D1" s="607"/>
      <c r="E1" s="607"/>
      <c r="F1" s="607"/>
      <c r="G1" s="607"/>
      <c r="H1" s="607"/>
      <c r="I1" s="607"/>
      <c r="J1" s="608"/>
    </row>
    <row r="2" spans="1:10" ht="14.25">
      <c r="A2" s="609" t="s">
        <v>225</v>
      </c>
      <c r="B2" s="610"/>
      <c r="C2" s="610"/>
      <c r="D2" s="610"/>
      <c r="E2" s="610"/>
      <c r="F2" s="610"/>
      <c r="G2" s="610"/>
      <c r="H2" s="610"/>
      <c r="I2" s="610"/>
      <c r="J2" s="611"/>
    </row>
    <row r="3" spans="1:10" ht="15" customHeight="1">
      <c r="A3" s="612" t="s">
        <v>305</v>
      </c>
      <c r="B3" s="613"/>
      <c r="C3" s="613"/>
      <c r="D3" s="613"/>
      <c r="E3" s="613"/>
      <c r="F3" s="613"/>
      <c r="G3" s="613"/>
      <c r="H3" s="613"/>
      <c r="I3" s="613"/>
      <c r="J3" s="614"/>
    </row>
    <row r="4" spans="1:10" ht="42.75">
      <c r="A4" s="557" t="s">
        <v>8</v>
      </c>
      <c r="B4" s="238" t="s">
        <v>242</v>
      </c>
      <c r="C4" s="274" t="s">
        <v>243</v>
      </c>
      <c r="D4" s="238" t="s">
        <v>303</v>
      </c>
      <c r="E4" s="238" t="s">
        <v>226</v>
      </c>
      <c r="F4" s="238" t="s">
        <v>312</v>
      </c>
      <c r="G4" s="238" t="s">
        <v>304</v>
      </c>
      <c r="H4" s="238" t="s">
        <v>227</v>
      </c>
      <c r="I4" s="238" t="s">
        <v>244</v>
      </c>
      <c r="J4" s="558" t="s">
        <v>341</v>
      </c>
    </row>
    <row r="5" spans="1:10" ht="14.25">
      <c r="A5" s="559" t="s">
        <v>9</v>
      </c>
      <c r="B5" s="33">
        <v>322381036</v>
      </c>
      <c r="C5" s="356">
        <v>329876835</v>
      </c>
      <c r="D5" s="356">
        <v>247991798</v>
      </c>
      <c r="E5" s="33">
        <v>272710103</v>
      </c>
      <c r="F5" s="33">
        <v>272710103</v>
      </c>
      <c r="G5" s="33">
        <v>239296302</v>
      </c>
      <c r="H5" s="33">
        <v>49670933</v>
      </c>
      <c r="I5" s="276">
        <v>57166432</v>
      </c>
      <c r="J5" s="560">
        <v>8695496</v>
      </c>
    </row>
    <row r="6" spans="1:10" ht="14.25">
      <c r="A6" s="559" t="s">
        <v>10</v>
      </c>
      <c r="B6" s="33">
        <v>292874692</v>
      </c>
      <c r="C6" s="275">
        <v>300112156</v>
      </c>
      <c r="D6" s="275">
        <v>172622157</v>
      </c>
      <c r="E6" s="33">
        <v>188928589</v>
      </c>
      <c r="F6" s="33">
        <v>182323270</v>
      </c>
      <c r="G6" s="33">
        <v>123209847</v>
      </c>
      <c r="H6" s="33">
        <v>103946103</v>
      </c>
      <c r="I6" s="276">
        <v>117788886</v>
      </c>
      <c r="J6" s="560">
        <v>49412310</v>
      </c>
    </row>
    <row r="7" spans="1:10" ht="14.25">
      <c r="A7" s="559" t="s">
        <v>11</v>
      </c>
      <c r="B7" s="50">
        <v>0</v>
      </c>
      <c r="C7" s="50">
        <v>0</v>
      </c>
      <c r="D7" s="50">
        <v>0</v>
      </c>
      <c r="E7" s="50">
        <v>0</v>
      </c>
      <c r="F7" s="50">
        <v>0</v>
      </c>
      <c r="G7" s="50">
        <v>0</v>
      </c>
      <c r="H7" s="50">
        <f>H5-H6</f>
        <v>-54275170</v>
      </c>
      <c r="I7" s="50">
        <f>I5-I6</f>
        <v>-60622454</v>
      </c>
      <c r="J7" s="560">
        <f>J5-J6</f>
        <v>-40716814</v>
      </c>
    </row>
    <row r="8" spans="1:10" ht="14.25">
      <c r="A8" s="559" t="s">
        <v>12</v>
      </c>
      <c r="B8" s="50">
        <f aca="true" t="shared" si="0" ref="B8:G8">B5-B6</f>
        <v>29506344</v>
      </c>
      <c r="C8" s="50">
        <f t="shared" si="0"/>
        <v>29764679</v>
      </c>
      <c r="D8" s="50">
        <f t="shared" si="0"/>
        <v>75369641</v>
      </c>
      <c r="E8" s="50">
        <f t="shared" si="0"/>
        <v>83781514</v>
      </c>
      <c r="F8" s="50">
        <f t="shared" si="0"/>
        <v>90386833</v>
      </c>
      <c r="G8" s="50">
        <f t="shared" si="0"/>
        <v>116086455</v>
      </c>
      <c r="H8" s="50"/>
      <c r="I8" s="50"/>
      <c r="J8" s="560"/>
    </row>
    <row r="9" spans="1:10" ht="14.25">
      <c r="A9" s="561" t="s">
        <v>13</v>
      </c>
      <c r="B9" s="50">
        <v>60808130</v>
      </c>
      <c r="C9" s="50">
        <v>60808130</v>
      </c>
      <c r="D9" s="50">
        <v>55950162</v>
      </c>
      <c r="E9" s="33">
        <v>6532960</v>
      </c>
      <c r="F9" s="33">
        <v>6532960</v>
      </c>
      <c r="G9" s="33"/>
      <c r="H9" s="33">
        <v>54275170</v>
      </c>
      <c r="I9" s="276">
        <v>54275170</v>
      </c>
      <c r="J9" s="560">
        <v>55950162</v>
      </c>
    </row>
    <row r="10" spans="1:10" ht="14.25">
      <c r="A10" s="561" t="s">
        <v>282</v>
      </c>
      <c r="B10" s="50">
        <f aca="true" t="shared" si="1" ref="B10:G10">B8+B9</f>
        <v>90314474</v>
      </c>
      <c r="C10" s="50">
        <f t="shared" si="1"/>
        <v>90572809</v>
      </c>
      <c r="D10" s="50">
        <f t="shared" si="1"/>
        <v>131319803</v>
      </c>
      <c r="E10" s="50">
        <f t="shared" si="1"/>
        <v>90314474</v>
      </c>
      <c r="F10" s="50">
        <f t="shared" si="1"/>
        <v>96919793</v>
      </c>
      <c r="G10" s="50">
        <f t="shared" si="1"/>
        <v>116086455</v>
      </c>
      <c r="H10" s="33">
        <f>H7+H9</f>
        <v>0</v>
      </c>
      <c r="I10" s="33">
        <f>I7+I9</f>
        <v>-6347284</v>
      </c>
      <c r="J10" s="562">
        <f>J7+J9</f>
        <v>15233348</v>
      </c>
    </row>
    <row r="11" spans="1:10" ht="14.25">
      <c r="A11" s="561" t="s">
        <v>172</v>
      </c>
      <c r="B11" s="33">
        <v>3997885</v>
      </c>
      <c r="C11" s="33">
        <v>4255920</v>
      </c>
      <c r="D11" s="33">
        <v>4255920</v>
      </c>
      <c r="E11" s="33">
        <v>3997885</v>
      </c>
      <c r="F11" s="33">
        <v>4255920</v>
      </c>
      <c r="G11" s="33">
        <v>4255920</v>
      </c>
      <c r="H11" s="33">
        <v>0</v>
      </c>
      <c r="I11" s="33">
        <v>0</v>
      </c>
      <c r="J11" s="560">
        <v>0</v>
      </c>
    </row>
    <row r="12" spans="1:10" ht="14.25">
      <c r="A12" s="561" t="s">
        <v>290</v>
      </c>
      <c r="B12" s="33">
        <v>0</v>
      </c>
      <c r="C12" s="33">
        <v>0</v>
      </c>
      <c r="D12" s="33">
        <v>3852950</v>
      </c>
      <c r="E12" s="33">
        <v>0</v>
      </c>
      <c r="F12" s="33">
        <v>0</v>
      </c>
      <c r="G12" s="33">
        <v>3852950</v>
      </c>
      <c r="H12" s="33">
        <v>0</v>
      </c>
      <c r="I12" s="33">
        <v>0</v>
      </c>
      <c r="J12" s="560">
        <v>0</v>
      </c>
    </row>
    <row r="13" spans="1:10" ht="28.5">
      <c r="A13" s="561" t="s">
        <v>39</v>
      </c>
      <c r="B13" s="33">
        <v>86316589</v>
      </c>
      <c r="C13" s="33">
        <v>86316589</v>
      </c>
      <c r="D13" s="33">
        <v>82102985</v>
      </c>
      <c r="E13" s="33">
        <v>86316589</v>
      </c>
      <c r="F13" s="33">
        <v>86316589</v>
      </c>
      <c r="G13" s="33">
        <v>82102985</v>
      </c>
      <c r="H13" s="33">
        <v>0</v>
      </c>
      <c r="I13" s="33">
        <v>0</v>
      </c>
      <c r="J13" s="560">
        <v>0</v>
      </c>
    </row>
    <row r="14" spans="1:10" ht="28.5">
      <c r="A14" s="561" t="s">
        <v>179</v>
      </c>
      <c r="B14" s="50">
        <f>B10-B11-B13</f>
        <v>0</v>
      </c>
      <c r="C14" s="50">
        <v>0</v>
      </c>
      <c r="D14" s="50">
        <f>D10-D11+D12-D13</f>
        <v>48813848</v>
      </c>
      <c r="E14" s="50">
        <f>E10-E11-E13</f>
        <v>0</v>
      </c>
      <c r="F14" s="50">
        <f>F10-F11-F13</f>
        <v>6347284</v>
      </c>
      <c r="G14" s="50">
        <f>G10-G11+G12-G13</f>
        <v>33580500</v>
      </c>
      <c r="H14" s="33">
        <f>H10</f>
        <v>0</v>
      </c>
      <c r="I14" s="33">
        <f>I10</f>
        <v>-6347284</v>
      </c>
      <c r="J14" s="562">
        <f>J10</f>
        <v>15233348</v>
      </c>
    </row>
    <row r="15" spans="1:10" ht="14.25">
      <c r="A15" s="563" t="s">
        <v>14</v>
      </c>
      <c r="B15" s="34">
        <f aca="true" t="shared" si="2" ref="B15:G15">B6+B11+B13</f>
        <v>383189166</v>
      </c>
      <c r="C15" s="34">
        <f t="shared" si="2"/>
        <v>390684665</v>
      </c>
      <c r="D15" s="34">
        <f t="shared" si="2"/>
        <v>258981062</v>
      </c>
      <c r="E15" s="34">
        <f t="shared" si="2"/>
        <v>279243063</v>
      </c>
      <c r="F15" s="34">
        <f t="shared" si="2"/>
        <v>272895779</v>
      </c>
      <c r="G15" s="34">
        <f t="shared" si="2"/>
        <v>209568752</v>
      </c>
      <c r="H15" s="34">
        <f>H6</f>
        <v>103946103</v>
      </c>
      <c r="I15" s="34">
        <f>I6</f>
        <v>117788886</v>
      </c>
      <c r="J15" s="564">
        <f>J6</f>
        <v>49412310</v>
      </c>
    </row>
    <row r="16" spans="1:10" ht="15" thickBot="1">
      <c r="A16" s="565" t="s">
        <v>15</v>
      </c>
      <c r="B16" s="566">
        <f aca="true" t="shared" si="3" ref="B16:J16">B5+B9</f>
        <v>383189166</v>
      </c>
      <c r="C16" s="566">
        <f>C5+C9</f>
        <v>390684965</v>
      </c>
      <c r="D16" s="566">
        <f>D5+D9+D12</f>
        <v>307794910</v>
      </c>
      <c r="E16" s="566">
        <f t="shared" si="3"/>
        <v>279243063</v>
      </c>
      <c r="F16" s="566">
        <f>F5+F9</f>
        <v>279243063</v>
      </c>
      <c r="G16" s="566">
        <f>G5+G9+G12</f>
        <v>243149252</v>
      </c>
      <c r="H16" s="566">
        <f t="shared" si="3"/>
        <v>103946103</v>
      </c>
      <c r="I16" s="566">
        <f t="shared" si="3"/>
        <v>111441602</v>
      </c>
      <c r="J16" s="567">
        <f t="shared" si="3"/>
        <v>64645658</v>
      </c>
    </row>
    <row r="17" spans="1:8" ht="14.25">
      <c r="A17" s="35"/>
      <c r="B17" s="35"/>
      <c r="C17" s="35"/>
      <c r="D17" s="35"/>
      <c r="E17" s="35"/>
      <c r="F17" s="35"/>
      <c r="G17" s="35"/>
      <c r="H17" s="35"/>
    </row>
    <row r="18" spans="5:7" ht="12.75">
      <c r="E18" s="3"/>
      <c r="F18" s="3"/>
      <c r="G18" s="3"/>
    </row>
    <row r="20" spans="5:7" ht="12.75">
      <c r="E20" s="3"/>
      <c r="F20" s="3"/>
      <c r="G20" s="3"/>
    </row>
    <row r="23" spans="5:7" ht="12.75">
      <c r="E23" s="3"/>
      <c r="F23" s="3"/>
      <c r="G23" s="3"/>
    </row>
  </sheetData>
  <sheetProtection/>
  <mergeCells count="3">
    <mergeCell ref="A1:J1"/>
    <mergeCell ref="A2:J2"/>
    <mergeCell ref="A3:J3"/>
  </mergeCells>
  <printOptions/>
  <pageMargins left="0.3937007874015748" right="0.2362204724409449" top="0.54" bottom="0.7480314960629921" header="0.31496062992125984" footer="0.31496062992125984"/>
  <pageSetup fitToHeight="1" fitToWidth="1" horizontalDpi="300" verticalDpi="300" orientation="landscape" paperSize="9" scale="6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6" tint="-0.24997000396251678"/>
    <pageSetUpPr fitToPage="1"/>
  </sheetPr>
  <dimension ref="A1:I9"/>
  <sheetViews>
    <sheetView zoomScale="90" zoomScaleNormal="90" zoomScalePageLayoutView="0" workbookViewId="0" topLeftCell="A1">
      <selection activeCell="A19" sqref="A19"/>
    </sheetView>
  </sheetViews>
  <sheetFormatPr defaultColWidth="9.140625" defaultRowHeight="15"/>
  <cols>
    <col min="1" max="1" width="106.28125" style="0" customWidth="1"/>
    <col min="2" max="2" width="18.00390625" style="0" customWidth="1"/>
    <col min="3" max="5" width="23.57421875" style="0" customWidth="1"/>
    <col min="6" max="6" width="23.00390625" style="0" customWidth="1"/>
    <col min="7" max="7" width="17.7109375" style="0" customWidth="1"/>
    <col min="8" max="8" width="18.140625" style="0" customWidth="1"/>
  </cols>
  <sheetData>
    <row r="1" spans="1:8" ht="24.75" customHeight="1">
      <c r="A1" s="615" t="s">
        <v>228</v>
      </c>
      <c r="B1" s="616"/>
      <c r="C1" s="616"/>
      <c r="D1" s="616"/>
      <c r="E1" s="616"/>
      <c r="F1" s="616"/>
      <c r="G1" s="616"/>
      <c r="H1" s="617"/>
    </row>
    <row r="2" spans="1:8" ht="24.75" customHeight="1">
      <c r="A2" s="618"/>
      <c r="B2" s="619"/>
      <c r="C2" s="619"/>
      <c r="D2" s="619"/>
      <c r="E2" s="619"/>
      <c r="F2" s="619"/>
      <c r="G2" s="619"/>
      <c r="H2" s="620"/>
    </row>
    <row r="3" spans="1:8" ht="15">
      <c r="A3" s="618" t="s">
        <v>343</v>
      </c>
      <c r="B3" s="619"/>
      <c r="C3" s="619"/>
      <c r="D3" s="619"/>
      <c r="E3" s="619"/>
      <c r="F3" s="619"/>
      <c r="G3" s="619"/>
      <c r="H3" s="620"/>
    </row>
    <row r="4" spans="1:8" ht="58.5" customHeight="1">
      <c r="A4" s="569" t="s">
        <v>89</v>
      </c>
      <c r="B4" s="239" t="s">
        <v>347</v>
      </c>
      <c r="C4" s="239" t="s">
        <v>346</v>
      </c>
      <c r="D4" s="239" t="s">
        <v>739</v>
      </c>
      <c r="E4" s="376" t="s">
        <v>342</v>
      </c>
      <c r="F4" s="239" t="s">
        <v>348</v>
      </c>
      <c r="G4" s="239" t="s">
        <v>349</v>
      </c>
      <c r="H4" s="570" t="s">
        <v>344</v>
      </c>
    </row>
    <row r="5" spans="1:8" ht="46.5" customHeight="1">
      <c r="A5" s="571" t="s">
        <v>217</v>
      </c>
      <c r="B5" s="154">
        <v>47640165</v>
      </c>
      <c r="C5" s="154">
        <v>47640165</v>
      </c>
      <c r="D5" s="579">
        <v>0</v>
      </c>
      <c r="E5" s="154">
        <v>0</v>
      </c>
      <c r="F5" s="154">
        <v>63520220</v>
      </c>
      <c r="G5" s="277">
        <v>63520220</v>
      </c>
      <c r="H5" s="572">
        <v>0</v>
      </c>
    </row>
    <row r="6" spans="1:8" ht="47.25" customHeight="1">
      <c r="A6" s="571" t="s">
        <v>194</v>
      </c>
      <c r="B6" s="154">
        <v>1800000</v>
      </c>
      <c r="C6" s="154">
        <v>1800000</v>
      </c>
      <c r="D6" s="154">
        <v>0</v>
      </c>
      <c r="E6" s="154">
        <v>6053187</v>
      </c>
      <c r="F6" s="182">
        <v>5000000</v>
      </c>
      <c r="G6" s="277">
        <v>5000000</v>
      </c>
      <c r="H6" s="572">
        <v>0</v>
      </c>
    </row>
    <row r="7" spans="1:8" ht="47.25" customHeight="1">
      <c r="A7" s="571" t="s">
        <v>229</v>
      </c>
      <c r="B7" s="154">
        <v>71027880</v>
      </c>
      <c r="C7" s="154">
        <v>70071725</v>
      </c>
      <c r="D7" s="154">
        <v>13569109</v>
      </c>
      <c r="E7" s="154">
        <v>33126347</v>
      </c>
      <c r="F7" s="154">
        <v>71027880</v>
      </c>
      <c r="G7" s="277">
        <v>70071725</v>
      </c>
      <c r="H7" s="573">
        <v>29211257</v>
      </c>
    </row>
    <row r="8" spans="1:8" ht="30.75">
      <c r="A8" s="571" t="s">
        <v>291</v>
      </c>
      <c r="B8" s="154">
        <v>0</v>
      </c>
      <c r="C8" s="154">
        <v>1199997</v>
      </c>
      <c r="D8" s="154">
        <v>2800000</v>
      </c>
      <c r="E8" s="154">
        <v>1199997</v>
      </c>
      <c r="F8" s="154">
        <v>0</v>
      </c>
      <c r="G8" s="154">
        <v>0</v>
      </c>
      <c r="H8" s="572"/>
    </row>
    <row r="9" spans="1:9" ht="15.75" thickBot="1">
      <c r="A9" s="574" t="s">
        <v>345</v>
      </c>
      <c r="B9" s="575">
        <v>0</v>
      </c>
      <c r="C9" s="576">
        <v>229552</v>
      </c>
      <c r="D9" s="576">
        <v>0</v>
      </c>
      <c r="E9" s="576">
        <v>229922</v>
      </c>
      <c r="F9" s="576">
        <v>0</v>
      </c>
      <c r="G9" s="576">
        <v>0</v>
      </c>
      <c r="H9" s="577">
        <v>0</v>
      </c>
      <c r="I9" s="568"/>
    </row>
  </sheetData>
  <sheetProtection/>
  <mergeCells count="2">
    <mergeCell ref="A1:H2"/>
    <mergeCell ref="A3:H3"/>
  </mergeCells>
  <printOptions/>
  <pageMargins left="0.1968503937007874" right="0.15748031496062992" top="0.5118110236220472" bottom="0.7480314960629921" header="0.31496062992125984" footer="0.31496062992125984"/>
  <pageSetup fitToHeight="1" fitToWidth="1" horizontalDpi="300" verticalDpi="300" orientation="landscape" paperSize="9" scale="5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Y17"/>
  <sheetViews>
    <sheetView zoomScalePageLayoutView="0" workbookViewId="0" topLeftCell="F1">
      <selection activeCell="I16" sqref="I16"/>
    </sheetView>
  </sheetViews>
  <sheetFormatPr defaultColWidth="9.140625" defaultRowHeight="15"/>
  <cols>
    <col min="9" max="9" width="11.28125" style="0" bestFit="1" customWidth="1"/>
    <col min="10" max="13" width="11.140625" style="0" bestFit="1" customWidth="1"/>
    <col min="20" max="20" width="12.140625" style="0" customWidth="1"/>
    <col min="21" max="21" width="11.28125" style="0" bestFit="1" customWidth="1"/>
    <col min="22" max="22" width="11.00390625" style="0" bestFit="1" customWidth="1"/>
    <col min="23" max="25" width="11.140625" style="0" bestFit="1" customWidth="1"/>
  </cols>
  <sheetData>
    <row r="1" spans="1:25" ht="14.25">
      <c r="A1" s="664" t="s">
        <v>357</v>
      </c>
      <c r="B1" s="665"/>
      <c r="C1" s="665"/>
      <c r="D1" s="665"/>
      <c r="E1" s="665"/>
      <c r="F1" s="665"/>
      <c r="G1" s="665"/>
      <c r="H1" s="665"/>
      <c r="I1" s="665"/>
      <c r="J1" s="665"/>
      <c r="K1" s="665"/>
      <c r="L1" s="665"/>
      <c r="M1" s="665"/>
      <c r="N1" s="665"/>
      <c r="O1" s="665"/>
      <c r="P1" s="665"/>
      <c r="Q1" s="665"/>
      <c r="R1" s="665"/>
      <c r="S1" s="665"/>
      <c r="T1" s="666"/>
      <c r="U1" s="666"/>
      <c r="V1" s="666"/>
      <c r="W1" s="666"/>
      <c r="X1" s="666"/>
      <c r="Y1" s="667"/>
    </row>
    <row r="2" spans="1:25" ht="14.25">
      <c r="A2" s="377"/>
      <c r="B2" s="378"/>
      <c r="C2" s="378"/>
      <c r="D2" s="378"/>
      <c r="E2" s="378"/>
      <c r="F2" s="378"/>
      <c r="G2" s="378"/>
      <c r="H2" s="378"/>
      <c r="I2" s="378"/>
      <c r="J2" s="378"/>
      <c r="K2" s="378"/>
      <c r="L2" s="378"/>
      <c r="M2" s="378"/>
      <c r="N2" s="378"/>
      <c r="O2" s="378"/>
      <c r="P2" s="378"/>
      <c r="Q2" s="378"/>
      <c r="R2" s="378"/>
      <c r="S2" s="379"/>
      <c r="T2" s="378"/>
      <c r="U2" s="378"/>
      <c r="V2" s="378"/>
      <c r="W2" s="378"/>
      <c r="X2" s="378"/>
      <c r="Y2" s="378"/>
    </row>
    <row r="3" spans="1:25" ht="28.5">
      <c r="A3" s="631" t="s">
        <v>129</v>
      </c>
      <c r="B3" s="631"/>
      <c r="C3" s="631"/>
      <c r="D3" s="631"/>
      <c r="E3" s="631"/>
      <c r="F3" s="631"/>
      <c r="G3" s="625" t="s">
        <v>350</v>
      </c>
      <c r="H3" s="625"/>
      <c r="I3" s="187" t="s">
        <v>283</v>
      </c>
      <c r="J3" s="237" t="s">
        <v>356</v>
      </c>
      <c r="K3" s="237" t="s">
        <v>351</v>
      </c>
      <c r="L3" s="237" t="s">
        <v>354</v>
      </c>
      <c r="M3" s="237" t="s">
        <v>355</v>
      </c>
      <c r="N3" s="631" t="s">
        <v>130</v>
      </c>
      <c r="O3" s="631"/>
      <c r="P3" s="631"/>
      <c r="Q3" s="631"/>
      <c r="R3" s="631"/>
      <c r="S3" s="668"/>
      <c r="T3" s="187" t="s">
        <v>350</v>
      </c>
      <c r="U3" s="187" t="s">
        <v>283</v>
      </c>
      <c r="V3" s="237" t="s">
        <v>356</v>
      </c>
      <c r="W3" s="237" t="s">
        <v>351</v>
      </c>
      <c r="X3" s="237" t="s">
        <v>354</v>
      </c>
      <c r="Y3" s="237" t="s">
        <v>355</v>
      </c>
    </row>
    <row r="4" spans="1:25" ht="29.25" customHeight="1">
      <c r="A4" s="625" t="s">
        <v>23</v>
      </c>
      <c r="B4" s="625"/>
      <c r="C4" s="637" t="s">
        <v>83</v>
      </c>
      <c r="D4" s="637"/>
      <c r="E4" s="637"/>
      <c r="F4" s="637"/>
      <c r="G4" s="660">
        <v>176070103</v>
      </c>
      <c r="H4" s="625"/>
      <c r="I4" s="307">
        <v>176070103</v>
      </c>
      <c r="J4" s="307">
        <v>152546442</v>
      </c>
      <c r="K4" s="307">
        <f aca="true" t="shared" si="0" ref="K4:K9">I4*1.004</f>
        <v>176774383.412</v>
      </c>
      <c r="L4" s="307">
        <f aca="true" t="shared" si="1" ref="L4:M9">K4*1.003</f>
        <v>177304706.56223598</v>
      </c>
      <c r="M4" s="307">
        <f t="shared" si="1"/>
        <v>177836620.68192267</v>
      </c>
      <c r="N4" s="625" t="s">
        <v>41</v>
      </c>
      <c r="O4" s="625"/>
      <c r="P4" s="626" t="s">
        <v>74</v>
      </c>
      <c r="Q4" s="626"/>
      <c r="R4" s="626"/>
      <c r="S4" s="626"/>
      <c r="T4" s="380">
        <v>32956258</v>
      </c>
      <c r="U4" s="380">
        <v>41700100</v>
      </c>
      <c r="V4" s="380">
        <v>33984677</v>
      </c>
      <c r="W4" s="380">
        <f>U4*1.004</f>
        <v>41866900.4</v>
      </c>
      <c r="X4" s="380">
        <f aca="true" t="shared" si="2" ref="X4:Y6">W4*1.003</f>
        <v>41992501.10119999</v>
      </c>
      <c r="Y4" s="380">
        <f t="shared" si="2"/>
        <v>42118478.60450359</v>
      </c>
    </row>
    <row r="5" spans="1:25" ht="29.25" customHeight="1">
      <c r="A5" s="625" t="s">
        <v>30</v>
      </c>
      <c r="B5" s="625"/>
      <c r="C5" s="626" t="s">
        <v>85</v>
      </c>
      <c r="D5" s="626"/>
      <c r="E5" s="626"/>
      <c r="F5" s="626"/>
      <c r="G5" s="660">
        <v>77260000</v>
      </c>
      <c r="H5" s="625"/>
      <c r="I5" s="307">
        <v>77260000</v>
      </c>
      <c r="J5" s="307">
        <v>58098554</v>
      </c>
      <c r="K5" s="307">
        <f t="shared" si="0"/>
        <v>77569040</v>
      </c>
      <c r="L5" s="307">
        <f t="shared" si="1"/>
        <v>77801747.11999999</v>
      </c>
      <c r="M5" s="307">
        <f t="shared" si="1"/>
        <v>78035152.36135998</v>
      </c>
      <c r="N5" s="625" t="s">
        <v>43</v>
      </c>
      <c r="O5" s="625"/>
      <c r="P5" s="637" t="s">
        <v>42</v>
      </c>
      <c r="Q5" s="637"/>
      <c r="R5" s="637"/>
      <c r="S5" s="637"/>
      <c r="T5" s="380">
        <v>6410721</v>
      </c>
      <c r="U5" s="380">
        <v>9000000</v>
      </c>
      <c r="V5" s="380">
        <v>5952932</v>
      </c>
      <c r="W5" s="380">
        <f>U5*1.004</f>
        <v>9036000</v>
      </c>
      <c r="X5" s="380">
        <f t="shared" si="2"/>
        <v>9063107.999999998</v>
      </c>
      <c r="Y5" s="380">
        <f t="shared" si="2"/>
        <v>9090297.323999997</v>
      </c>
    </row>
    <row r="6" spans="1:25" ht="29.25" customHeight="1">
      <c r="A6" s="651" t="s">
        <v>33</v>
      </c>
      <c r="B6" s="652"/>
      <c r="C6" s="661" t="s">
        <v>352</v>
      </c>
      <c r="D6" s="662"/>
      <c r="E6" s="662"/>
      <c r="F6" s="663"/>
      <c r="G6" s="656">
        <v>19380000</v>
      </c>
      <c r="H6" s="657"/>
      <c r="I6" s="381">
        <v>19380000</v>
      </c>
      <c r="J6" s="381">
        <v>28651306</v>
      </c>
      <c r="K6" s="307">
        <f t="shared" si="0"/>
        <v>19457520</v>
      </c>
      <c r="L6" s="307">
        <f t="shared" si="1"/>
        <v>19515892.56</v>
      </c>
      <c r="M6" s="307">
        <f t="shared" si="1"/>
        <v>19574440.237679996</v>
      </c>
      <c r="N6" s="658" t="s">
        <v>49</v>
      </c>
      <c r="O6" s="658"/>
      <c r="P6" s="659" t="s">
        <v>78</v>
      </c>
      <c r="Q6" s="659"/>
      <c r="R6" s="659"/>
      <c r="S6" s="659"/>
      <c r="T6" s="632">
        <v>94197250</v>
      </c>
      <c r="U6" s="634">
        <v>99388887</v>
      </c>
      <c r="V6" s="634">
        <v>72740858</v>
      </c>
      <c r="W6" s="635">
        <f>U6*1.004</f>
        <v>99786442.548</v>
      </c>
      <c r="X6" s="635">
        <f t="shared" si="2"/>
        <v>100085801.87564398</v>
      </c>
      <c r="Y6" s="634">
        <f t="shared" si="2"/>
        <v>100386059.2812709</v>
      </c>
    </row>
    <row r="7" spans="1:25" ht="29.25" customHeight="1">
      <c r="A7" s="651" t="s">
        <v>246</v>
      </c>
      <c r="B7" s="652"/>
      <c r="C7" s="653" t="s">
        <v>142</v>
      </c>
      <c r="D7" s="654"/>
      <c r="E7" s="654"/>
      <c r="F7" s="655"/>
      <c r="G7" s="656">
        <v>0</v>
      </c>
      <c r="H7" s="657"/>
      <c r="I7" s="382">
        <v>0</v>
      </c>
      <c r="J7" s="382">
        <v>0</v>
      </c>
      <c r="K7" s="307">
        <f t="shared" si="0"/>
        <v>0</v>
      </c>
      <c r="L7" s="307">
        <f t="shared" si="1"/>
        <v>0</v>
      </c>
      <c r="M7" s="307">
        <f t="shared" si="1"/>
        <v>0</v>
      </c>
      <c r="N7" s="658"/>
      <c r="O7" s="658"/>
      <c r="P7" s="659"/>
      <c r="Q7" s="659"/>
      <c r="R7" s="659"/>
      <c r="S7" s="659"/>
      <c r="T7" s="633"/>
      <c r="U7" s="634"/>
      <c r="V7" s="634"/>
      <c r="W7" s="636"/>
      <c r="X7" s="636"/>
      <c r="Y7" s="634"/>
    </row>
    <row r="8" spans="1:25" ht="29.25" customHeight="1">
      <c r="A8" s="648" t="s">
        <v>131</v>
      </c>
      <c r="B8" s="649"/>
      <c r="C8" s="649"/>
      <c r="D8" s="649"/>
      <c r="E8" s="649"/>
      <c r="F8" s="650"/>
      <c r="G8" s="623">
        <f>SUM(G4:H7)</f>
        <v>272710103</v>
      </c>
      <c r="H8" s="624"/>
      <c r="I8" s="386">
        <f>SUM(I4:I7)</f>
        <v>272710103</v>
      </c>
      <c r="J8" s="386">
        <f>SUM(J4:J7)</f>
        <v>239296302</v>
      </c>
      <c r="K8" s="307">
        <f t="shared" si="0"/>
        <v>273800943.412</v>
      </c>
      <c r="L8" s="307">
        <f t="shared" si="1"/>
        <v>274622346.24223596</v>
      </c>
      <c r="M8" s="307">
        <f t="shared" si="1"/>
        <v>275446213.28096265</v>
      </c>
      <c r="N8" s="625" t="s">
        <v>50</v>
      </c>
      <c r="O8" s="625"/>
      <c r="P8" s="626" t="s">
        <v>79</v>
      </c>
      <c r="Q8" s="626"/>
      <c r="R8" s="626"/>
      <c r="S8" s="626"/>
      <c r="T8" s="380">
        <v>3091000</v>
      </c>
      <c r="U8" s="380">
        <v>3091000</v>
      </c>
      <c r="V8" s="380">
        <v>1579600</v>
      </c>
      <c r="W8" s="380">
        <f>U8*1.004</f>
        <v>3103364</v>
      </c>
      <c r="X8" s="380">
        <f>W8*1.003</f>
        <v>3112674.0919999997</v>
      </c>
      <c r="Y8" s="380">
        <f>X8*1.003</f>
        <v>3122012.1142759994</v>
      </c>
    </row>
    <row r="9" spans="1:25" ht="29.25" customHeight="1">
      <c r="A9" s="640" t="s">
        <v>358</v>
      </c>
      <c r="B9" s="641"/>
      <c r="C9" s="641"/>
      <c r="D9" s="641"/>
      <c r="E9" s="641"/>
      <c r="F9" s="643" t="s">
        <v>215</v>
      </c>
      <c r="G9" s="627">
        <v>49670933</v>
      </c>
      <c r="H9" s="628"/>
      <c r="I9" s="621">
        <v>57166432</v>
      </c>
      <c r="J9" s="621">
        <v>7495499</v>
      </c>
      <c r="K9" s="621">
        <f t="shared" si="0"/>
        <v>57395097.728</v>
      </c>
      <c r="L9" s="621">
        <f t="shared" si="1"/>
        <v>57567283.021184</v>
      </c>
      <c r="M9" s="621">
        <f>L9*1.003</f>
        <v>57739984.87024754</v>
      </c>
      <c r="N9" s="625" t="s">
        <v>61</v>
      </c>
      <c r="O9" s="625"/>
      <c r="P9" s="626" t="s">
        <v>80</v>
      </c>
      <c r="Q9" s="626"/>
      <c r="R9" s="626"/>
      <c r="S9" s="626"/>
      <c r="T9" s="380">
        <v>52273360</v>
      </c>
      <c r="U9" s="380">
        <v>29143283</v>
      </c>
      <c r="V9" s="380">
        <v>8951780</v>
      </c>
      <c r="W9" s="380">
        <f>U9*1.004</f>
        <v>29259856.132</v>
      </c>
      <c r="X9" s="380">
        <f aca="true" t="shared" si="3" ref="X9:Y17">W9*1.003</f>
        <v>29347635.700395998</v>
      </c>
      <c r="Y9" s="380">
        <f t="shared" si="3"/>
        <v>29435678.60749718</v>
      </c>
    </row>
    <row r="10" spans="1:25" ht="29.25" customHeight="1">
      <c r="A10" s="591"/>
      <c r="B10" s="642"/>
      <c r="C10" s="642"/>
      <c r="D10" s="642"/>
      <c r="E10" s="642"/>
      <c r="F10" s="643"/>
      <c r="G10" s="629"/>
      <c r="H10" s="630"/>
      <c r="I10" s="622"/>
      <c r="J10" s="622"/>
      <c r="K10" s="622"/>
      <c r="L10" s="622"/>
      <c r="M10" s="622"/>
      <c r="N10" s="631" t="s">
        <v>132</v>
      </c>
      <c r="O10" s="631"/>
      <c r="P10" s="631"/>
      <c r="Q10" s="631"/>
      <c r="R10" s="631"/>
      <c r="S10" s="631"/>
      <c r="T10" s="384">
        <f>SUM(T4:T9)</f>
        <v>188928589</v>
      </c>
      <c r="U10" s="385">
        <f>SUM(U4:U9)</f>
        <v>182323270</v>
      </c>
      <c r="V10" s="385">
        <f>SUM(V4:V9)</f>
        <v>123209847</v>
      </c>
      <c r="W10" s="384">
        <f>U10*1.004</f>
        <v>183052563.08</v>
      </c>
      <c r="X10" s="384">
        <f t="shared" si="3"/>
        <v>183601720.76924</v>
      </c>
      <c r="Y10" s="384">
        <f t="shared" si="3"/>
        <v>184152525.9315477</v>
      </c>
    </row>
    <row r="11" spans="1:25" ht="29.25" customHeight="1">
      <c r="A11" s="640" t="s">
        <v>359</v>
      </c>
      <c r="B11" s="641"/>
      <c r="C11" s="641"/>
      <c r="D11" s="641"/>
      <c r="E11" s="641"/>
      <c r="F11" s="644" t="s">
        <v>284</v>
      </c>
      <c r="G11" s="627">
        <v>0</v>
      </c>
      <c r="H11" s="628"/>
      <c r="I11" s="621">
        <v>0</v>
      </c>
      <c r="J11" s="621">
        <v>1199997</v>
      </c>
      <c r="K11" s="621">
        <f>J11*1.004</f>
        <v>1204796.988</v>
      </c>
      <c r="L11" s="621">
        <f>K11*1.003</f>
        <v>1208411.3789639997</v>
      </c>
      <c r="M11" s="621">
        <f>L11*1.003</f>
        <v>1212036.6131008915</v>
      </c>
      <c r="N11" s="625" t="s">
        <v>61</v>
      </c>
      <c r="O11" s="625"/>
      <c r="P11" s="637" t="s">
        <v>353</v>
      </c>
      <c r="Q11" s="637"/>
      <c r="R11" s="637"/>
      <c r="S11" s="637"/>
      <c r="T11" s="380">
        <v>21855115</v>
      </c>
      <c r="U11" s="380">
        <v>21855115</v>
      </c>
      <c r="V11" s="380"/>
      <c r="W11" s="380">
        <f>U11*1.004</f>
        <v>21942535.46</v>
      </c>
      <c r="X11" s="380">
        <f t="shared" si="3"/>
        <v>22008363.066379998</v>
      </c>
      <c r="Y11" s="380">
        <f t="shared" si="3"/>
        <v>22074388.155579135</v>
      </c>
    </row>
    <row r="12" spans="1:25" ht="29.25" customHeight="1">
      <c r="A12" s="591"/>
      <c r="B12" s="642"/>
      <c r="C12" s="642"/>
      <c r="D12" s="642"/>
      <c r="E12" s="642"/>
      <c r="F12" s="644"/>
      <c r="G12" s="629"/>
      <c r="H12" s="630"/>
      <c r="I12" s="622"/>
      <c r="J12" s="622"/>
      <c r="K12" s="622"/>
      <c r="L12" s="622"/>
      <c r="M12" s="622"/>
      <c r="N12" s="625" t="s">
        <v>63</v>
      </c>
      <c r="O12" s="625"/>
      <c r="P12" s="626" t="s">
        <v>81</v>
      </c>
      <c r="Q12" s="626"/>
      <c r="R12" s="626"/>
      <c r="S12" s="626"/>
      <c r="T12" s="380">
        <v>82090988</v>
      </c>
      <c r="U12" s="380">
        <v>88025049</v>
      </c>
      <c r="V12" s="380">
        <v>47827639</v>
      </c>
      <c r="W12" s="380">
        <f aca="true" t="shared" si="4" ref="W12:W17">U12*1.004</f>
        <v>88377149.196</v>
      </c>
      <c r="X12" s="380">
        <f t="shared" si="3"/>
        <v>88642280.64358799</v>
      </c>
      <c r="Y12" s="380">
        <f t="shared" si="3"/>
        <v>88908207.48551874</v>
      </c>
    </row>
    <row r="13" spans="1:25" ht="29.25" customHeight="1">
      <c r="A13" s="645" t="s">
        <v>360</v>
      </c>
      <c r="B13" s="646"/>
      <c r="C13" s="646"/>
      <c r="D13" s="646"/>
      <c r="E13" s="646"/>
      <c r="F13" s="578" t="s">
        <v>35</v>
      </c>
      <c r="G13" s="623">
        <v>60808130</v>
      </c>
      <c r="H13" s="624"/>
      <c r="I13" s="383">
        <v>60808130</v>
      </c>
      <c r="J13" s="383">
        <v>59803112</v>
      </c>
      <c r="K13" s="383">
        <f>I13*1.004</f>
        <v>61051362.52</v>
      </c>
      <c r="L13" s="383">
        <f>K13*1.003</f>
        <v>61234516.607559994</v>
      </c>
      <c r="M13" s="383">
        <f>L13*1.003</f>
        <v>61418220.15738267</v>
      </c>
      <c r="N13" s="625" t="s">
        <v>267</v>
      </c>
      <c r="O13" s="625"/>
      <c r="P13" s="626" t="s">
        <v>134</v>
      </c>
      <c r="Q13" s="626"/>
      <c r="R13" s="626"/>
      <c r="S13" s="626"/>
      <c r="T13" s="380">
        <v>0</v>
      </c>
      <c r="U13" s="380">
        <v>7908722</v>
      </c>
      <c r="V13" s="380">
        <v>1584671</v>
      </c>
      <c r="W13" s="380">
        <f t="shared" si="4"/>
        <v>7940356.888</v>
      </c>
      <c r="X13" s="380">
        <f t="shared" si="3"/>
        <v>7964177.958663999</v>
      </c>
      <c r="Y13" s="380">
        <f t="shared" si="3"/>
        <v>7988070.492539991</v>
      </c>
    </row>
    <row r="14" spans="1:25" ht="29.25" customHeight="1">
      <c r="A14" s="645" t="s">
        <v>133</v>
      </c>
      <c r="B14" s="646"/>
      <c r="C14" s="646"/>
      <c r="D14" s="646"/>
      <c r="E14" s="646"/>
      <c r="F14" s="647"/>
      <c r="G14" s="623">
        <f>G8+G9+G11+G13</f>
        <v>383189166</v>
      </c>
      <c r="H14" s="624"/>
      <c r="I14" s="386">
        <f>I8+I9+I11+I13</f>
        <v>390684665</v>
      </c>
      <c r="J14" s="386">
        <f>J8+J9+J11+J13</f>
        <v>307794910</v>
      </c>
      <c r="K14" s="383">
        <f>I14*1.004</f>
        <v>392247403.66</v>
      </c>
      <c r="L14" s="383">
        <f>K14*1.003</f>
        <v>393424145.87097996</v>
      </c>
      <c r="M14" s="383">
        <f>L14*1.003</f>
        <v>394604418.30859286</v>
      </c>
      <c r="N14" s="625" t="s">
        <v>286</v>
      </c>
      <c r="O14" s="625"/>
      <c r="P14" s="626" t="s">
        <v>287</v>
      </c>
      <c r="Q14" s="626"/>
      <c r="R14" s="626"/>
      <c r="S14" s="626"/>
      <c r="T14" s="380">
        <v>0</v>
      </c>
      <c r="U14" s="380">
        <v>0</v>
      </c>
      <c r="V14" s="380">
        <v>0</v>
      </c>
      <c r="W14" s="380">
        <f t="shared" si="4"/>
        <v>0</v>
      </c>
      <c r="X14" s="380">
        <f t="shared" si="3"/>
        <v>0</v>
      </c>
      <c r="Y14" s="380">
        <f t="shared" si="3"/>
        <v>0</v>
      </c>
    </row>
    <row r="15" spans="1:25" ht="29.25" customHeight="1">
      <c r="A15" s="639"/>
      <c r="B15" s="639"/>
      <c r="C15" s="639"/>
      <c r="D15" s="639"/>
      <c r="E15" s="639"/>
      <c r="F15" s="639"/>
      <c r="G15" s="638"/>
      <c r="H15" s="638"/>
      <c r="I15" s="387"/>
      <c r="J15" s="387"/>
      <c r="K15" s="387"/>
      <c r="L15" s="387"/>
      <c r="M15" s="387"/>
      <c r="N15" s="631" t="s">
        <v>135</v>
      </c>
      <c r="O15" s="631"/>
      <c r="P15" s="631"/>
      <c r="Q15" s="631"/>
      <c r="R15" s="631"/>
      <c r="S15" s="631"/>
      <c r="T15" s="384">
        <f>SUM(T11:T14)</f>
        <v>103946103</v>
      </c>
      <c r="U15" s="384">
        <f>SUM(U11:U14)</f>
        <v>117788886</v>
      </c>
      <c r="V15" s="384">
        <f>SUM(V11:V14)</f>
        <v>49412310</v>
      </c>
      <c r="W15" s="384">
        <f t="shared" si="4"/>
        <v>118260041.544</v>
      </c>
      <c r="X15" s="384">
        <f t="shared" si="3"/>
        <v>118614821.66863199</v>
      </c>
      <c r="Y15" s="384">
        <f t="shared" si="3"/>
        <v>118970666.13363788</v>
      </c>
    </row>
    <row r="16" spans="1:25" ht="29.25" customHeight="1">
      <c r="A16" s="378"/>
      <c r="B16" s="378"/>
      <c r="C16" s="378"/>
      <c r="D16" s="378"/>
      <c r="E16" s="378"/>
      <c r="F16" s="378"/>
      <c r="G16" s="378"/>
      <c r="H16" s="378"/>
      <c r="I16" s="378"/>
      <c r="J16" s="378"/>
      <c r="K16" s="378"/>
      <c r="L16" s="378"/>
      <c r="M16" s="378"/>
      <c r="N16" s="631" t="s">
        <v>137</v>
      </c>
      <c r="O16" s="631"/>
      <c r="P16" s="631"/>
      <c r="Q16" s="631"/>
      <c r="R16" s="631"/>
      <c r="S16" s="631"/>
      <c r="T16" s="384">
        <v>90314474</v>
      </c>
      <c r="U16" s="384">
        <v>90572509</v>
      </c>
      <c r="V16" s="384">
        <v>86358905</v>
      </c>
      <c r="W16" s="384">
        <f t="shared" si="4"/>
        <v>90934799.036</v>
      </c>
      <c r="X16" s="384">
        <f t="shared" si="3"/>
        <v>91207603.43310799</v>
      </c>
      <c r="Y16" s="384">
        <f t="shared" si="3"/>
        <v>91481226.2434073</v>
      </c>
    </row>
    <row r="17" spans="1:25" ht="29.25" customHeight="1">
      <c r="A17" s="378"/>
      <c r="B17" s="378"/>
      <c r="C17" s="378"/>
      <c r="D17" s="378"/>
      <c r="E17" s="378"/>
      <c r="F17" s="378"/>
      <c r="G17" s="378"/>
      <c r="H17" s="378"/>
      <c r="I17" s="378"/>
      <c r="J17" s="378"/>
      <c r="K17" s="378"/>
      <c r="L17" s="378"/>
      <c r="M17" s="378"/>
      <c r="N17" s="631" t="s">
        <v>136</v>
      </c>
      <c r="O17" s="631"/>
      <c r="P17" s="631"/>
      <c r="Q17" s="631"/>
      <c r="R17" s="631"/>
      <c r="S17" s="631"/>
      <c r="T17" s="384">
        <f>SUM(T16,T15,T10)</f>
        <v>383189166</v>
      </c>
      <c r="U17" s="384">
        <f>SUM(U16,U15,U10)</f>
        <v>390684665</v>
      </c>
      <c r="V17" s="384">
        <f>V10+V15+V16</f>
        <v>258981062</v>
      </c>
      <c r="W17" s="384">
        <f t="shared" si="4"/>
        <v>392247403.66</v>
      </c>
      <c r="X17" s="384">
        <f t="shared" si="3"/>
        <v>393424145.87097996</v>
      </c>
      <c r="Y17" s="384">
        <f t="shared" si="3"/>
        <v>394604418.30859286</v>
      </c>
    </row>
  </sheetData>
  <sheetProtection/>
  <mergeCells count="68">
    <mergeCell ref="A3:F3"/>
    <mergeCell ref="G3:H3"/>
    <mergeCell ref="A1:Y1"/>
    <mergeCell ref="N3:S3"/>
    <mergeCell ref="A4:B4"/>
    <mergeCell ref="C4:F4"/>
    <mergeCell ref="G4:H4"/>
    <mergeCell ref="N4:O4"/>
    <mergeCell ref="P4:S4"/>
    <mergeCell ref="N5:O5"/>
    <mergeCell ref="P5:S5"/>
    <mergeCell ref="P6:S7"/>
    <mergeCell ref="A5:B5"/>
    <mergeCell ref="C5:F5"/>
    <mergeCell ref="G5:H5"/>
    <mergeCell ref="A6:B6"/>
    <mergeCell ref="C6:F6"/>
    <mergeCell ref="G6:H6"/>
    <mergeCell ref="A8:F8"/>
    <mergeCell ref="G8:H8"/>
    <mergeCell ref="A7:B7"/>
    <mergeCell ref="C7:F7"/>
    <mergeCell ref="G7:H7"/>
    <mergeCell ref="N6:O7"/>
    <mergeCell ref="N8:O8"/>
    <mergeCell ref="G15:H15"/>
    <mergeCell ref="A15:F15"/>
    <mergeCell ref="A9:E10"/>
    <mergeCell ref="F9:F10"/>
    <mergeCell ref="A11:E12"/>
    <mergeCell ref="F11:F12"/>
    <mergeCell ref="A14:F14"/>
    <mergeCell ref="A13:E13"/>
    <mergeCell ref="N15:S15"/>
    <mergeCell ref="N16:S16"/>
    <mergeCell ref="N17:S17"/>
    <mergeCell ref="L11:L12"/>
    <mergeCell ref="K11:K12"/>
    <mergeCell ref="J11:J12"/>
    <mergeCell ref="N11:O11"/>
    <mergeCell ref="P11:S11"/>
    <mergeCell ref="N12:O12"/>
    <mergeCell ref="P12:S12"/>
    <mergeCell ref="T6:T7"/>
    <mergeCell ref="U6:U7"/>
    <mergeCell ref="V6:V7"/>
    <mergeCell ref="W6:W7"/>
    <mergeCell ref="X6:X7"/>
    <mergeCell ref="Y6:Y7"/>
    <mergeCell ref="P8:S8"/>
    <mergeCell ref="G9:H10"/>
    <mergeCell ref="I9:I10"/>
    <mergeCell ref="J9:J10"/>
    <mergeCell ref="K9:K10"/>
    <mergeCell ref="L9:L10"/>
    <mergeCell ref="M9:M10"/>
    <mergeCell ref="N9:O9"/>
    <mergeCell ref="P9:S9"/>
    <mergeCell ref="N10:S10"/>
    <mergeCell ref="M11:M12"/>
    <mergeCell ref="G13:H13"/>
    <mergeCell ref="N13:O13"/>
    <mergeCell ref="P13:S13"/>
    <mergeCell ref="N14:O14"/>
    <mergeCell ref="P14:S14"/>
    <mergeCell ref="G14:H14"/>
    <mergeCell ref="I11:I12"/>
    <mergeCell ref="G11:H12"/>
  </mergeCells>
  <printOptions/>
  <pageMargins left="0.31496062992125984" right="0.11811023622047245" top="0.5511811023622047" bottom="0.15748031496062992" header="0.31496062992125984" footer="0.31496062992125984"/>
  <pageSetup horizontalDpi="300" verticalDpi="300" orientation="landscape" paperSize="9" scale="5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C12"/>
  <sheetViews>
    <sheetView zoomScalePageLayoutView="0" workbookViewId="0" topLeftCell="A1">
      <selection activeCell="C9" sqref="C9"/>
    </sheetView>
  </sheetViews>
  <sheetFormatPr defaultColWidth="9.140625" defaultRowHeight="15"/>
  <cols>
    <col min="1" max="1" width="2.7109375" style="0" bestFit="1" customWidth="1"/>
    <col min="2" max="2" width="72.421875" style="0" customWidth="1"/>
    <col min="3" max="3" width="20.140625" style="0" customWidth="1"/>
  </cols>
  <sheetData>
    <row r="1" spans="1:3" ht="18">
      <c r="A1" s="669" t="s">
        <v>383</v>
      </c>
      <c r="B1" s="670"/>
      <c r="C1" s="671"/>
    </row>
    <row r="2" spans="1:3" ht="18">
      <c r="A2" s="398"/>
      <c r="B2" s="398" t="s">
        <v>8</v>
      </c>
      <c r="C2" s="398" t="s">
        <v>362</v>
      </c>
    </row>
    <row r="3" spans="1:3" ht="15">
      <c r="A3" s="388" t="s">
        <v>363</v>
      </c>
      <c r="B3" s="394" t="s">
        <v>364</v>
      </c>
      <c r="C3" s="395">
        <v>247991798</v>
      </c>
    </row>
    <row r="4" spans="1:3" ht="15">
      <c r="A4" s="388" t="s">
        <v>365</v>
      </c>
      <c r="B4" s="394" t="s">
        <v>366</v>
      </c>
      <c r="C4" s="395">
        <v>172622157</v>
      </c>
    </row>
    <row r="5" spans="1:3" ht="15">
      <c r="A5" s="391" t="s">
        <v>367</v>
      </c>
      <c r="B5" s="396" t="s">
        <v>368</v>
      </c>
      <c r="C5" s="397">
        <f>C3-C4</f>
        <v>75369641</v>
      </c>
    </row>
    <row r="6" spans="1:3" ht="15">
      <c r="A6" s="388" t="s">
        <v>369</v>
      </c>
      <c r="B6" s="394" t="s">
        <v>370</v>
      </c>
      <c r="C6" s="395">
        <v>59803112</v>
      </c>
    </row>
    <row r="7" spans="1:3" ht="15">
      <c r="A7" s="388" t="s">
        <v>371</v>
      </c>
      <c r="B7" s="394" t="s">
        <v>372</v>
      </c>
      <c r="C7" s="395">
        <v>86358905</v>
      </c>
    </row>
    <row r="8" spans="1:3" ht="15">
      <c r="A8" s="391" t="s">
        <v>373</v>
      </c>
      <c r="B8" s="396" t="s">
        <v>374</v>
      </c>
      <c r="C8" s="397">
        <f>C6-C7</f>
        <v>-26555793</v>
      </c>
    </row>
    <row r="9" spans="1:3" ht="15">
      <c r="A9" s="391" t="s">
        <v>375</v>
      </c>
      <c r="B9" s="396" t="s">
        <v>376</v>
      </c>
      <c r="C9" s="397">
        <f>C5+C8</f>
        <v>48813848</v>
      </c>
    </row>
    <row r="10" spans="1:3" ht="15">
      <c r="A10" s="391" t="s">
        <v>377</v>
      </c>
      <c r="B10" s="396" t="s">
        <v>378</v>
      </c>
      <c r="C10" s="397">
        <f>C9</f>
        <v>48813848</v>
      </c>
    </row>
    <row r="11" spans="1:3" ht="15">
      <c r="A11" s="391" t="s">
        <v>379</v>
      </c>
      <c r="B11" s="396" t="s">
        <v>380</v>
      </c>
      <c r="C11" s="397">
        <v>45694608</v>
      </c>
    </row>
    <row r="12" spans="1:3" ht="15">
      <c r="A12" s="391" t="s">
        <v>381</v>
      </c>
      <c r="B12" s="396" t="s">
        <v>382</v>
      </c>
      <c r="C12" s="397">
        <v>3119240</v>
      </c>
    </row>
  </sheetData>
  <sheetProtection/>
  <mergeCells count="1">
    <mergeCell ref="A1:C1"/>
  </mergeCells>
  <printOptions/>
  <pageMargins left="0.31496062992125984" right="0.31496062992125984" top="0.7480314960629921" bottom="0.35433070866141736" header="0.31496062992125984" footer="0.31496062992125984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C11"/>
  <sheetViews>
    <sheetView workbookViewId="0" topLeftCell="A1">
      <selection activeCell="E20" sqref="E20"/>
    </sheetView>
  </sheetViews>
  <sheetFormatPr defaultColWidth="9.140625" defaultRowHeight="15"/>
  <cols>
    <col min="1" max="1" width="5.28125" style="0" customWidth="1"/>
    <col min="2" max="2" width="59.421875" style="0" customWidth="1"/>
    <col min="3" max="3" width="35.140625" style="0" customWidth="1"/>
  </cols>
  <sheetData>
    <row r="1" spans="1:3" ht="14.25">
      <c r="A1" s="675"/>
      <c r="B1" s="675"/>
      <c r="C1" s="675"/>
    </row>
    <row r="2" spans="1:3" ht="15">
      <c r="A2" s="672" t="s">
        <v>697</v>
      </c>
      <c r="B2" s="673"/>
      <c r="C2" s="674"/>
    </row>
    <row r="3" spans="1:3" ht="18">
      <c r="A3" s="398"/>
      <c r="B3" s="398" t="s">
        <v>8</v>
      </c>
      <c r="C3" s="398" t="s">
        <v>362</v>
      </c>
    </row>
    <row r="4" spans="1:3" ht="15">
      <c r="A4" s="388" t="s">
        <v>363</v>
      </c>
      <c r="B4" s="394" t="s">
        <v>364</v>
      </c>
      <c r="C4" s="395">
        <v>4927161</v>
      </c>
    </row>
    <row r="5" spans="1:3" ht="15">
      <c r="A5" s="388" t="s">
        <v>365</v>
      </c>
      <c r="B5" s="394" t="s">
        <v>366</v>
      </c>
      <c r="C5" s="395">
        <v>83869711</v>
      </c>
    </row>
    <row r="6" spans="1:3" ht="15">
      <c r="A6" s="391" t="s">
        <v>367</v>
      </c>
      <c r="B6" s="396" t="s">
        <v>368</v>
      </c>
      <c r="C6" s="397">
        <f>C4-C5</f>
        <v>-78942550</v>
      </c>
    </row>
    <row r="7" spans="1:3" ht="15">
      <c r="A7" s="388" t="s">
        <v>369</v>
      </c>
      <c r="B7" s="394" t="s">
        <v>370</v>
      </c>
      <c r="C7" s="395">
        <v>83306461</v>
      </c>
    </row>
    <row r="8" spans="1:3" ht="15">
      <c r="A8" s="391" t="s">
        <v>373</v>
      </c>
      <c r="B8" s="396" t="s">
        <v>374</v>
      </c>
      <c r="C8" s="397">
        <f>C7</f>
        <v>83306461</v>
      </c>
    </row>
    <row r="9" spans="1:3" ht="15">
      <c r="A9" s="391" t="s">
        <v>375</v>
      </c>
      <c r="B9" s="396" t="s">
        <v>376</v>
      </c>
      <c r="C9" s="397">
        <f>C6+C8</f>
        <v>4363911</v>
      </c>
    </row>
    <row r="10" spans="1:3" ht="15">
      <c r="A10" s="391" t="s">
        <v>377</v>
      </c>
      <c r="B10" s="396" t="s">
        <v>378</v>
      </c>
      <c r="C10" s="397">
        <f>C9</f>
        <v>4363911</v>
      </c>
    </row>
    <row r="11" spans="1:3" ht="15">
      <c r="A11" s="391" t="s">
        <v>381</v>
      </c>
      <c r="B11" s="396" t="s">
        <v>382</v>
      </c>
      <c r="C11" s="397">
        <v>4363911</v>
      </c>
    </row>
  </sheetData>
  <sheetProtection/>
  <mergeCells count="2">
    <mergeCell ref="A2:C2"/>
    <mergeCell ref="A1:C1"/>
  </mergeCells>
  <printOptions/>
  <pageMargins left="0.31496062992125984" right="0.11811023622047245" top="0.7480314960629921" bottom="0.7480314960629921" header="0.31496062992125984" footer="0.31496062992125984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2015-02-24T12:53:01Z</cp:lastPrinted>
  <dcterms:created xsi:type="dcterms:W3CDTF">2006-10-17T13:40:18Z</dcterms:created>
  <dcterms:modified xsi:type="dcterms:W3CDTF">2019-05-24T14:21:30Z</dcterms:modified>
  <cp:category/>
  <cp:version/>
  <cp:contentType/>
  <cp:contentStatus/>
</cp:coreProperties>
</file>