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1 TESTÜLET\Rendeletek\2.RENDELETEK ÉVENKÉNTI BONTÁSBAN\2020. évi rendeletek\"/>
    </mc:Choice>
  </mc:AlternateContent>
  <xr:revisionPtr revIDLastSave="0" documentId="13_ncr:1_{B2761692-FBE9-47D7-ADC2-7F92F1639737}" xr6:coauthVersionLast="45" xr6:coauthVersionMax="45" xr10:uidLastSave="{00000000-0000-0000-0000-000000000000}"/>
  <bookViews>
    <workbookView xWindow="-120" yWindow="-120" windowWidth="29040" windowHeight="15840" tabRatio="844" activeTab="13" xr2:uid="{00000000-000D-0000-FFFF-FFFF00000000}"/>
  </bookViews>
  <sheets>
    <sheet name="1. melléklet" sheetId="1" r:id="rId1"/>
    <sheet name="2. melléklet" sheetId="2" r:id="rId2"/>
    <sheet name="3.1 melléklet" sheetId="7" r:id="rId3"/>
    <sheet name="3.2 melléklet" sheetId="8" r:id="rId4"/>
    <sheet name="4.1" sheetId="27" r:id="rId5"/>
    <sheet name="4.2" sheetId="23" r:id="rId6"/>
    <sheet name="4.3" sheetId="25" r:id="rId7"/>
    <sheet name="4.4" sheetId="24" r:id="rId8"/>
    <sheet name="4.5" sheetId="26" r:id="rId9"/>
    <sheet name="4.6" sheetId="28" r:id="rId10"/>
    <sheet name="4.7" sheetId="30" r:id="rId11"/>
    <sheet name="5.1" sheetId="31" r:id="rId12"/>
    <sheet name="5.2" sheetId="32" r:id="rId13"/>
    <sheet name="5.3" sheetId="33" r:id="rId14"/>
    <sheet name="5.4" sheetId="34" r:id="rId15"/>
    <sheet name="5.5" sheetId="35" r:id="rId16"/>
    <sheet name="5.6" sheetId="36" r:id="rId17"/>
    <sheet name="5.7" sheetId="37" r:id="rId18"/>
    <sheet name="6.1" sheetId="38" r:id="rId19"/>
    <sheet name="6.2" sheetId="39" r:id="rId20"/>
    <sheet name="6.3" sheetId="40" r:id="rId21"/>
    <sheet name="6.4" sheetId="41" r:id="rId22"/>
    <sheet name="6.5" sheetId="42" r:id="rId23"/>
    <sheet name="6.6" sheetId="43" r:id="rId24"/>
    <sheet name="6.7" sheetId="44" r:id="rId25"/>
    <sheet name="7.1" sheetId="45" r:id="rId26"/>
    <sheet name="7.2" sheetId="46" r:id="rId27"/>
    <sheet name="7.3" sheetId="47" r:id="rId28"/>
    <sheet name="7.4" sheetId="48" r:id="rId29"/>
    <sheet name="7.5" sheetId="49" r:id="rId30"/>
    <sheet name="7.6" sheetId="50" r:id="rId31"/>
    <sheet name="7.7" sheetId="52" r:id="rId32"/>
    <sheet name="8. melléklet" sheetId="53" r:id="rId33"/>
    <sheet name="9.1 melléklet" sheetId="13" r:id="rId34"/>
    <sheet name="9.2 melléklet bevétel" sheetId="14" r:id="rId35"/>
    <sheet name="9.2 kiadás" sheetId="15" r:id="rId36"/>
    <sheet name="9.3 melléklet" sheetId="16" r:id="rId37"/>
    <sheet name=" 9.4 melléklet" sheetId="17" r:id="rId38"/>
    <sheet name="9.5 melléklet" sheetId="18" r:id="rId39"/>
    <sheet name="9.6 melléklet" sheetId="19" r:id="rId40"/>
    <sheet name="9.7 melléklet" sheetId="20" r:id="rId41"/>
    <sheet name="9.8 melléklet" sheetId="21" r:id="rId42"/>
    <sheet name="10 melléklet" sheetId="54" r:id="rId43"/>
    <sheet name="11.1 melléklet" sheetId="55" r:id="rId44"/>
    <sheet name="11.2 melléklet" sheetId="56" r:id="rId45"/>
    <sheet name="11.3 melléklet" sheetId="57" r:id="rId46"/>
    <sheet name="11.4 melléklet" sheetId="58" r:id="rId47"/>
    <sheet name="11.5 meléklet" sheetId="59" r:id="rId48"/>
    <sheet name="11.6 melléklet" sheetId="60" r:id="rId49"/>
    <sheet name="11.7 melléklet" sheetId="61" r:id="rId50"/>
    <sheet name="11.8 melléklet" sheetId="62" r:id="rId51"/>
  </sheets>
  <definedNames>
    <definedName name="_xlnm.Print_Area" localSheetId="37">' 9.4 melléklet'!$A$1:$E$157</definedName>
    <definedName name="_xlnm.Print_Area" localSheetId="0">'1. melléklet'!$A$1:$E$89</definedName>
    <definedName name="_xlnm.Print_Area" localSheetId="50">'11.8 melléklet'!$A$1:$E$95</definedName>
    <definedName name="_xlnm.Print_Area" localSheetId="1">'2. melléklet'!$A$1:$E$61</definedName>
    <definedName name="_xlnm.Print_Area" localSheetId="33">'9.1 melléklet'!$A$1:$F$160</definedName>
    <definedName name="_xlnm.Print_Area" localSheetId="34">'9.2 melléklet bevétel'!$A$1:$H$90</definedName>
    <definedName name="_xlnm.Print_Area" localSheetId="38">'9.5 melléklet'!$A$1:$E$155</definedName>
    <definedName name="_xlnm.Print_Area" localSheetId="40">'9.7 melléklet'!$A$1:$E$157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62" l="1"/>
  <c r="E15" i="62"/>
  <c r="E18" i="62"/>
  <c r="E25" i="62"/>
  <c r="E26" i="62"/>
  <c r="E27" i="62"/>
  <c r="E29" i="62"/>
  <c r="E30" i="62"/>
  <c r="E31" i="62"/>
  <c r="E32" i="62"/>
  <c r="E34" i="62"/>
  <c r="E35" i="62"/>
  <c r="E41" i="62"/>
  <c r="E45" i="62"/>
  <c r="E51" i="62"/>
  <c r="E52" i="62"/>
  <c r="E55" i="62"/>
  <c r="E81" i="62"/>
  <c r="E84" i="62"/>
  <c r="E88" i="62"/>
  <c r="E89" i="62"/>
  <c r="E91" i="62"/>
  <c r="E8" i="62"/>
  <c r="C88" i="62"/>
  <c r="D88" i="62"/>
  <c r="C89" i="62"/>
  <c r="D89" i="62"/>
  <c r="C90" i="62"/>
  <c r="D90" i="62"/>
  <c r="C91" i="62"/>
  <c r="D91" i="62"/>
  <c r="C92" i="62"/>
  <c r="D92" i="62"/>
  <c r="C93" i="62"/>
  <c r="D93" i="62"/>
  <c r="C94" i="62"/>
  <c r="D94" i="62"/>
  <c r="C95" i="62"/>
  <c r="D95" i="62"/>
  <c r="C9" i="62"/>
  <c r="D9" i="62"/>
  <c r="C10" i="62"/>
  <c r="D10" i="62"/>
  <c r="C11" i="62"/>
  <c r="D11" i="62"/>
  <c r="C12" i="62"/>
  <c r="D12" i="62"/>
  <c r="C13" i="62"/>
  <c r="D13" i="62"/>
  <c r="C14" i="62"/>
  <c r="D14" i="62"/>
  <c r="C15" i="62"/>
  <c r="D15" i="62"/>
  <c r="C16" i="62"/>
  <c r="D16" i="62"/>
  <c r="C17" i="62"/>
  <c r="D17" i="62"/>
  <c r="C18" i="62"/>
  <c r="D18" i="62"/>
  <c r="C19" i="62"/>
  <c r="D19" i="62"/>
  <c r="C20" i="62"/>
  <c r="D20" i="62"/>
  <c r="C21" i="62"/>
  <c r="D21" i="62"/>
  <c r="C22" i="62"/>
  <c r="D22" i="62"/>
  <c r="C23" i="62"/>
  <c r="D23" i="62"/>
  <c r="C24" i="62"/>
  <c r="D24" i="62"/>
  <c r="C25" i="62"/>
  <c r="D25" i="62"/>
  <c r="C26" i="62"/>
  <c r="D26" i="62"/>
  <c r="C27" i="62"/>
  <c r="D27" i="62"/>
  <c r="C28" i="62"/>
  <c r="D28" i="62"/>
  <c r="C29" i="62"/>
  <c r="D29" i="62"/>
  <c r="C30" i="62"/>
  <c r="D30" i="62"/>
  <c r="C31" i="62"/>
  <c r="D31" i="62"/>
  <c r="C32" i="62"/>
  <c r="D32" i="62"/>
  <c r="C33" i="62"/>
  <c r="D33" i="62"/>
  <c r="C34" i="62"/>
  <c r="D34" i="62"/>
  <c r="C35" i="62"/>
  <c r="D35" i="62"/>
  <c r="C36" i="62"/>
  <c r="D36" i="62"/>
  <c r="C37" i="62"/>
  <c r="D37" i="62"/>
  <c r="C38" i="62"/>
  <c r="D38" i="62"/>
  <c r="C39" i="62"/>
  <c r="D39" i="62"/>
  <c r="C40" i="62"/>
  <c r="D40" i="62"/>
  <c r="C41" i="62"/>
  <c r="D41" i="62"/>
  <c r="C42" i="62"/>
  <c r="D42" i="62"/>
  <c r="C43" i="62"/>
  <c r="D43" i="62"/>
  <c r="C44" i="62"/>
  <c r="D44" i="62"/>
  <c r="C45" i="62"/>
  <c r="D45" i="62"/>
  <c r="C46" i="62"/>
  <c r="D46" i="62"/>
  <c r="C47" i="62"/>
  <c r="D47" i="62"/>
  <c r="C48" i="62"/>
  <c r="D48" i="62"/>
  <c r="C49" i="62"/>
  <c r="D49" i="62"/>
  <c r="C50" i="62"/>
  <c r="D50" i="62"/>
  <c r="C51" i="62"/>
  <c r="D51" i="62"/>
  <c r="C52" i="62"/>
  <c r="D52" i="62"/>
  <c r="C53" i="62"/>
  <c r="D53" i="62"/>
  <c r="C54" i="62"/>
  <c r="D54" i="62"/>
  <c r="C55" i="62"/>
  <c r="D55" i="62"/>
  <c r="C56" i="62"/>
  <c r="D56" i="62"/>
  <c r="C57" i="62"/>
  <c r="D57" i="62"/>
  <c r="C58" i="62"/>
  <c r="D58" i="62"/>
  <c r="C59" i="62"/>
  <c r="D59" i="62"/>
  <c r="C60" i="62"/>
  <c r="D60" i="62"/>
  <c r="C61" i="62"/>
  <c r="D61" i="62"/>
  <c r="C62" i="62"/>
  <c r="D62" i="62"/>
  <c r="C63" i="62"/>
  <c r="D63" i="62"/>
  <c r="C64" i="62"/>
  <c r="D64" i="62"/>
  <c r="C65" i="62"/>
  <c r="D65" i="62"/>
  <c r="C66" i="62"/>
  <c r="D66" i="62"/>
  <c r="C67" i="62"/>
  <c r="D67" i="62"/>
  <c r="C68" i="62"/>
  <c r="D68" i="62"/>
  <c r="C69" i="62"/>
  <c r="D69" i="62"/>
  <c r="C70" i="62"/>
  <c r="D70" i="62"/>
  <c r="C71" i="62"/>
  <c r="D71" i="62"/>
  <c r="C72" i="62"/>
  <c r="D72" i="62"/>
  <c r="C73" i="62"/>
  <c r="D73" i="62"/>
  <c r="C74" i="62"/>
  <c r="D74" i="62"/>
  <c r="C75" i="62"/>
  <c r="D75" i="62"/>
  <c r="C76" i="62"/>
  <c r="D76" i="62"/>
  <c r="C77" i="62"/>
  <c r="D77" i="62"/>
  <c r="C78" i="62"/>
  <c r="D78" i="62"/>
  <c r="C79" i="62"/>
  <c r="D79" i="62"/>
  <c r="C80" i="62"/>
  <c r="D80" i="62"/>
  <c r="C81" i="62"/>
  <c r="D81" i="62"/>
  <c r="C82" i="62"/>
  <c r="D82" i="62"/>
  <c r="C83" i="62"/>
  <c r="D83" i="62"/>
  <c r="C84" i="62"/>
  <c r="D84" i="62"/>
  <c r="C85" i="62"/>
  <c r="D85" i="62"/>
  <c r="D8" i="62"/>
  <c r="C8" i="62"/>
  <c r="F11" i="54" l="1"/>
  <c r="E11" i="54"/>
  <c r="D5" i="54"/>
  <c r="D11" i="54" s="1"/>
  <c r="C5" i="54"/>
  <c r="C11" i="54" s="1"/>
  <c r="D63" i="2" l="1"/>
  <c r="D62" i="2"/>
  <c r="D89" i="1"/>
  <c r="D88" i="1"/>
  <c r="E89" i="1"/>
  <c r="E88" i="1"/>
  <c r="E63" i="2"/>
  <c r="E62" i="2"/>
  <c r="B17" i="8" l="1"/>
  <c r="B16" i="53"/>
  <c r="C7" i="52"/>
  <c r="C14" i="52" s="1"/>
  <c r="D91" i="20" l="1"/>
  <c r="E91" i="20"/>
  <c r="C91" i="20"/>
  <c r="C7" i="50"/>
  <c r="C14" i="50" s="1"/>
  <c r="B40" i="7"/>
  <c r="B29" i="7"/>
  <c r="C7" i="49"/>
  <c r="C14" i="49" s="1"/>
  <c r="C7" i="48"/>
  <c r="C14" i="48" s="1"/>
  <c r="B35" i="7"/>
  <c r="C7" i="47"/>
  <c r="C14" i="47" s="1"/>
  <c r="D90" i="16"/>
  <c r="E90" i="16"/>
  <c r="D89" i="16"/>
  <c r="E89" i="16"/>
  <c r="C90" i="16"/>
  <c r="C89" i="16"/>
  <c r="C14" i="46"/>
  <c r="C14" i="45"/>
  <c r="C7" i="46" l="1"/>
  <c r="B24" i="7"/>
  <c r="B10" i="7"/>
  <c r="G78" i="14"/>
  <c r="G17" i="14"/>
  <c r="B8" i="8"/>
  <c r="B11" i="8"/>
  <c r="B18" i="7" l="1"/>
  <c r="B17" i="7"/>
  <c r="B16" i="7"/>
  <c r="B15" i="7"/>
  <c r="B12" i="7"/>
  <c r="B11" i="7"/>
  <c r="B8" i="7"/>
  <c r="B7" i="7"/>
  <c r="B19" i="7" s="1"/>
  <c r="B47" i="7" s="1"/>
  <c r="F157" i="13" l="1"/>
  <c r="F33" i="13"/>
  <c r="E32" i="13"/>
  <c r="F32" i="13"/>
  <c r="E33" i="13"/>
  <c r="D33" i="13"/>
  <c r="D32" i="13" s="1"/>
  <c r="E131" i="13"/>
  <c r="F131" i="13"/>
  <c r="E106" i="13"/>
  <c r="F106" i="13"/>
  <c r="D106" i="13"/>
  <c r="E10" i="21" l="1"/>
  <c r="C7" i="45" l="1"/>
  <c r="D98" i="16" l="1"/>
  <c r="E98" i="16"/>
  <c r="E100" i="21"/>
  <c r="D10" i="21"/>
  <c r="D89" i="21"/>
  <c r="C89" i="21"/>
  <c r="D88" i="21"/>
  <c r="C88" i="21"/>
  <c r="D87" i="21"/>
  <c r="C87" i="21"/>
  <c r="D86" i="21"/>
  <c r="C86" i="21"/>
  <c r="D85" i="21"/>
  <c r="C85" i="21"/>
  <c r="D84" i="21"/>
  <c r="C84" i="21"/>
  <c r="E83" i="21"/>
  <c r="D83" i="21"/>
  <c r="C83" i="21"/>
  <c r="D82" i="21"/>
  <c r="C82" i="21"/>
  <c r="D81" i="21"/>
  <c r="C81" i="21"/>
  <c r="D80" i="21"/>
  <c r="C80" i="21"/>
  <c r="D78" i="21"/>
  <c r="C78" i="21"/>
  <c r="E77" i="21"/>
  <c r="D77" i="21"/>
  <c r="C77" i="21"/>
  <c r="D75" i="21"/>
  <c r="C75" i="21"/>
  <c r="D74" i="21"/>
  <c r="C74" i="21"/>
  <c r="D73" i="21"/>
  <c r="C73" i="21"/>
  <c r="D72" i="21"/>
  <c r="C72" i="21"/>
  <c r="D71" i="21"/>
  <c r="C71" i="21"/>
  <c r="D70" i="21"/>
  <c r="C70" i="21"/>
  <c r="D69" i="21"/>
  <c r="C69" i="21"/>
  <c r="D68" i="21"/>
  <c r="C68" i="21"/>
  <c r="D67" i="21"/>
  <c r="C67" i="21"/>
  <c r="D65" i="21"/>
  <c r="C65" i="21"/>
  <c r="D64" i="21"/>
  <c r="C64" i="21"/>
  <c r="D63" i="21"/>
  <c r="C63" i="21"/>
  <c r="D62" i="21"/>
  <c r="C62" i="21"/>
  <c r="D61" i="21"/>
  <c r="C61" i="21"/>
  <c r="D60" i="21"/>
  <c r="C60" i="21"/>
  <c r="D59" i="21"/>
  <c r="C59" i="21"/>
  <c r="D58" i="21"/>
  <c r="C58" i="21"/>
  <c r="D57" i="21"/>
  <c r="C57" i="21"/>
  <c r="D55" i="21"/>
  <c r="C55" i="21"/>
  <c r="D54" i="21"/>
  <c r="C54" i="21"/>
  <c r="D53" i="21"/>
  <c r="C53" i="21"/>
  <c r="D52" i="21"/>
  <c r="C52" i="21"/>
  <c r="D51" i="21"/>
  <c r="C51" i="21"/>
  <c r="D50" i="21"/>
  <c r="C50" i="21"/>
  <c r="E49" i="21"/>
  <c r="D49" i="21"/>
  <c r="C49" i="21"/>
  <c r="D48" i="21"/>
  <c r="C48" i="21"/>
  <c r="E47" i="21"/>
  <c r="D47" i="21"/>
  <c r="C47" i="21"/>
  <c r="D46" i="21"/>
  <c r="C46" i="21"/>
  <c r="E45" i="21"/>
  <c r="D45" i="21"/>
  <c r="C45" i="21"/>
  <c r="D44" i="21"/>
  <c r="C44" i="21"/>
  <c r="D43" i="21"/>
  <c r="C43" i="21"/>
  <c r="E42" i="21"/>
  <c r="D42" i="21"/>
  <c r="C42" i="21"/>
  <c r="E41" i="21"/>
  <c r="D41" i="21"/>
  <c r="C41" i="21"/>
  <c r="D40" i="21"/>
  <c r="C40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D114" i="19"/>
  <c r="E114" i="19"/>
  <c r="D98" i="19"/>
  <c r="D131" i="19" s="1"/>
  <c r="D152" i="19" s="1"/>
  <c r="E98" i="19"/>
  <c r="E131" i="19" s="1"/>
  <c r="E152" i="19" s="1"/>
  <c r="D78" i="19"/>
  <c r="E78" i="19"/>
  <c r="D75" i="19"/>
  <c r="E75" i="19"/>
  <c r="C75" i="19"/>
  <c r="D38" i="19"/>
  <c r="D65" i="19" s="1"/>
  <c r="E38" i="19"/>
  <c r="E65" i="19" s="1"/>
  <c r="C38" i="19"/>
  <c r="D116" i="20"/>
  <c r="E116" i="20"/>
  <c r="D100" i="20"/>
  <c r="D133" i="20" s="1"/>
  <c r="D154" i="20" s="1"/>
  <c r="E100" i="20"/>
  <c r="E133" i="20" s="1"/>
  <c r="E154" i="20" s="1"/>
  <c r="D80" i="20"/>
  <c r="E80" i="20"/>
  <c r="D77" i="20"/>
  <c r="E77" i="20"/>
  <c r="C77" i="20"/>
  <c r="D40" i="20"/>
  <c r="D67" i="20" s="1"/>
  <c r="E40" i="20"/>
  <c r="E67" i="20" s="1"/>
  <c r="D114" i="16"/>
  <c r="E114" i="16"/>
  <c r="D78" i="16"/>
  <c r="E78" i="16"/>
  <c r="D75" i="16"/>
  <c r="E75" i="16"/>
  <c r="C75" i="16"/>
  <c r="D38" i="16"/>
  <c r="D65" i="16" s="1"/>
  <c r="E38" i="16"/>
  <c r="E65" i="16" s="1"/>
  <c r="D39" i="17"/>
  <c r="E39" i="17"/>
  <c r="C39" i="17"/>
  <c r="D116" i="17"/>
  <c r="E116" i="17"/>
  <c r="D100" i="17"/>
  <c r="D133" i="17" s="1"/>
  <c r="D154" i="17" s="1"/>
  <c r="D79" i="17"/>
  <c r="E79" i="17"/>
  <c r="D76" i="17"/>
  <c r="D90" i="17" s="1"/>
  <c r="E76" i="17"/>
  <c r="C76" i="17"/>
  <c r="D18" i="17"/>
  <c r="E18" i="17"/>
  <c r="C18" i="17"/>
  <c r="D114" i="18"/>
  <c r="E114" i="18"/>
  <c r="D98" i="18"/>
  <c r="E98" i="18"/>
  <c r="E131" i="18" s="1"/>
  <c r="E152" i="18" s="1"/>
  <c r="D75" i="18"/>
  <c r="E75" i="18"/>
  <c r="C75" i="18"/>
  <c r="D78" i="18"/>
  <c r="E78" i="18"/>
  <c r="D55" i="18"/>
  <c r="D56" i="21" s="1"/>
  <c r="E55" i="18"/>
  <c r="C55" i="18"/>
  <c r="C56" i="21" s="1"/>
  <c r="D38" i="18"/>
  <c r="E38" i="18"/>
  <c r="D25" i="15"/>
  <c r="E25" i="15"/>
  <c r="C25" i="15"/>
  <c r="D9" i="15"/>
  <c r="E9" i="15"/>
  <c r="C9" i="15"/>
  <c r="C42" i="15" s="1"/>
  <c r="C63" i="15" s="1"/>
  <c r="E78" i="14"/>
  <c r="F75" i="14"/>
  <c r="G75" i="14"/>
  <c r="E75" i="14"/>
  <c r="F38" i="14"/>
  <c r="E38" i="14"/>
  <c r="E17" i="14"/>
  <c r="E144" i="13"/>
  <c r="E155" i="13" s="1"/>
  <c r="F144" i="13"/>
  <c r="F155" i="13" s="1"/>
  <c r="E117" i="13"/>
  <c r="F117" i="13"/>
  <c r="D117" i="13"/>
  <c r="F101" i="13"/>
  <c r="F134" i="13" s="1"/>
  <c r="D131" i="13"/>
  <c r="E79" i="13"/>
  <c r="F79" i="13"/>
  <c r="D79" i="13"/>
  <c r="E76" i="13"/>
  <c r="F76" i="13"/>
  <c r="E61" i="13"/>
  <c r="F61" i="13"/>
  <c r="D61" i="13"/>
  <c r="E56" i="13"/>
  <c r="F56" i="13"/>
  <c r="D56" i="13"/>
  <c r="E50" i="13"/>
  <c r="F50" i="13"/>
  <c r="D50" i="13"/>
  <c r="E39" i="13"/>
  <c r="F39" i="13"/>
  <c r="D25" i="13"/>
  <c r="E25" i="13"/>
  <c r="F18" i="13"/>
  <c r="E18" i="13"/>
  <c r="D10" i="13"/>
  <c r="E10" i="13"/>
  <c r="D131" i="18" l="1"/>
  <c r="D152" i="18" s="1"/>
  <c r="E89" i="18"/>
  <c r="E65" i="18"/>
  <c r="C66" i="17"/>
  <c r="E66" i="17"/>
  <c r="D131" i="16"/>
  <c r="D152" i="16" s="1"/>
  <c r="E89" i="14"/>
  <c r="C18" i="21"/>
  <c r="D42" i="15"/>
  <c r="D63" i="15" s="1"/>
  <c r="F90" i="13"/>
  <c r="E90" i="13"/>
  <c r="D76" i="21"/>
  <c r="E89" i="19"/>
  <c r="E90" i="19" s="1"/>
  <c r="E66" i="13"/>
  <c r="E65" i="14"/>
  <c r="D39" i="21"/>
  <c r="E76" i="21"/>
  <c r="E42" i="15"/>
  <c r="E63" i="15" s="1"/>
  <c r="D65" i="18"/>
  <c r="D89" i="18"/>
  <c r="E90" i="17"/>
  <c r="E91" i="17" s="1"/>
  <c r="D66" i="17"/>
  <c r="D91" i="17" s="1"/>
  <c r="E92" i="20"/>
  <c r="C76" i="21"/>
  <c r="D89" i="19"/>
  <c r="D90" i="19" s="1"/>
  <c r="E90" i="14"/>
  <c r="D92" i="20"/>
  <c r="E131" i="16"/>
  <c r="E152" i="16" s="1"/>
  <c r="F156" i="13"/>
  <c r="F25" i="13"/>
  <c r="F10" i="13"/>
  <c r="E90" i="18" l="1"/>
  <c r="E91" i="13"/>
  <c r="F66" i="13"/>
  <c r="F91" i="13" s="1"/>
  <c r="D90" i="18"/>
  <c r="D153" i="21" l="1"/>
  <c r="D152" i="21"/>
  <c r="D59" i="2" s="1"/>
  <c r="C152" i="21"/>
  <c r="C59" i="2" s="1"/>
  <c r="D151" i="21"/>
  <c r="D58" i="2" s="1"/>
  <c r="C151" i="21"/>
  <c r="C58" i="2" s="1"/>
  <c r="D150" i="21"/>
  <c r="D57" i="2" s="1"/>
  <c r="C150" i="21"/>
  <c r="C57" i="2" s="1"/>
  <c r="D149" i="21"/>
  <c r="D56" i="2" s="1"/>
  <c r="C149" i="21"/>
  <c r="C56" i="2" s="1"/>
  <c r="D148" i="21"/>
  <c r="D55" i="2" s="1"/>
  <c r="C148" i="21"/>
  <c r="C55" i="2" s="1"/>
  <c r="D147" i="21"/>
  <c r="D54" i="2" s="1"/>
  <c r="C147" i="21"/>
  <c r="C54" i="2" s="1"/>
  <c r="D146" i="21"/>
  <c r="D53" i="2" s="1"/>
  <c r="C146" i="21"/>
  <c r="C53" i="2" s="1"/>
  <c r="D145" i="21"/>
  <c r="D52" i="2" s="1"/>
  <c r="C145" i="21"/>
  <c r="C52" i="2" s="1"/>
  <c r="D144" i="21"/>
  <c r="D51" i="2" s="1"/>
  <c r="C144" i="21"/>
  <c r="C51" i="2" s="1"/>
  <c r="D143" i="21"/>
  <c r="D50" i="2" s="1"/>
  <c r="C143" i="21"/>
  <c r="C50" i="2" s="1"/>
  <c r="D142" i="21"/>
  <c r="C142" i="21"/>
  <c r="D141" i="21"/>
  <c r="D48" i="2" s="1"/>
  <c r="C141" i="21"/>
  <c r="C48" i="2" s="1"/>
  <c r="D140" i="21"/>
  <c r="D47" i="2" s="1"/>
  <c r="C140" i="21"/>
  <c r="C47" i="2" s="1"/>
  <c r="D139" i="21"/>
  <c r="D46" i="2" s="1"/>
  <c r="C139" i="21"/>
  <c r="C46" i="2" s="1"/>
  <c r="D138" i="21"/>
  <c r="D45" i="2" s="1"/>
  <c r="C138" i="21"/>
  <c r="C45" i="2" s="1"/>
  <c r="D137" i="21"/>
  <c r="D44" i="2" s="1"/>
  <c r="C137" i="21"/>
  <c r="C44" i="2" s="1"/>
  <c r="D136" i="21"/>
  <c r="D43" i="2" s="1"/>
  <c r="C136" i="21"/>
  <c r="C43" i="2" s="1"/>
  <c r="D135" i="21"/>
  <c r="D42" i="2" s="1"/>
  <c r="C135" i="21"/>
  <c r="C42" i="2" s="1"/>
  <c r="D134" i="21"/>
  <c r="D41" i="2" s="1"/>
  <c r="C134" i="21"/>
  <c r="C41" i="2" s="1"/>
  <c r="D133" i="21"/>
  <c r="D40" i="2" s="1"/>
  <c r="C133" i="21"/>
  <c r="C40" i="2" s="1"/>
  <c r="D132" i="21"/>
  <c r="D131" i="21"/>
  <c r="D38" i="2" s="1"/>
  <c r="C131" i="21"/>
  <c r="C38" i="2" s="1"/>
  <c r="D130" i="21"/>
  <c r="D37" i="2" s="1"/>
  <c r="C130" i="21"/>
  <c r="C37" i="2" s="1"/>
  <c r="D129" i="21"/>
  <c r="C129" i="21"/>
  <c r="C36" i="2" s="1"/>
  <c r="D128" i="21"/>
  <c r="D35" i="2" s="1"/>
  <c r="C128" i="21"/>
  <c r="C35" i="2" s="1"/>
  <c r="D127" i="21"/>
  <c r="D34" i="2" s="1"/>
  <c r="C127" i="21"/>
  <c r="C34" i="2" s="1"/>
  <c r="D126" i="21"/>
  <c r="D33" i="2" s="1"/>
  <c r="C126" i="21"/>
  <c r="C33" i="2" s="1"/>
  <c r="D125" i="21"/>
  <c r="D32" i="2" s="1"/>
  <c r="C125" i="21"/>
  <c r="C32" i="2" s="1"/>
  <c r="D124" i="21"/>
  <c r="D31" i="2" s="1"/>
  <c r="C124" i="21"/>
  <c r="C31" i="2" s="1"/>
  <c r="D123" i="21"/>
  <c r="D30" i="2" s="1"/>
  <c r="C123" i="21"/>
  <c r="C30" i="2" s="1"/>
  <c r="D122" i="21"/>
  <c r="D29" i="2" s="1"/>
  <c r="C122" i="21"/>
  <c r="C29" i="2" s="1"/>
  <c r="D121" i="21"/>
  <c r="D28" i="2" s="1"/>
  <c r="C121" i="21"/>
  <c r="C28" i="2" s="1"/>
  <c r="D120" i="21"/>
  <c r="D27" i="2" s="1"/>
  <c r="C120" i="21"/>
  <c r="C27" i="2" s="1"/>
  <c r="D119" i="21"/>
  <c r="D26" i="2" s="1"/>
  <c r="C119" i="21"/>
  <c r="C26" i="2" s="1"/>
  <c r="D118" i="21"/>
  <c r="D25" i="2" s="1"/>
  <c r="C118" i="21"/>
  <c r="C25" i="2" s="1"/>
  <c r="D117" i="21"/>
  <c r="D24" i="2" s="1"/>
  <c r="C117" i="21"/>
  <c r="C24" i="2" s="1"/>
  <c r="D116" i="21"/>
  <c r="D23" i="2" s="1"/>
  <c r="C116" i="21"/>
  <c r="C23" i="2" s="1"/>
  <c r="D115" i="21"/>
  <c r="D114" i="21"/>
  <c r="D21" i="2" s="1"/>
  <c r="C114" i="21"/>
  <c r="C21" i="2" s="1"/>
  <c r="D113" i="21"/>
  <c r="D20" i="2" s="1"/>
  <c r="C113" i="21"/>
  <c r="C20" i="2" s="1"/>
  <c r="D112" i="21"/>
  <c r="D19" i="2" s="1"/>
  <c r="C112" i="21"/>
  <c r="C19" i="2" s="1"/>
  <c r="D111" i="21"/>
  <c r="D18" i="2" s="1"/>
  <c r="C111" i="21"/>
  <c r="C18" i="2" s="1"/>
  <c r="D110" i="21"/>
  <c r="D17" i="2" s="1"/>
  <c r="C110" i="21"/>
  <c r="C17" i="2" s="1"/>
  <c r="D109" i="21"/>
  <c r="D16" i="2" s="1"/>
  <c r="C109" i="21"/>
  <c r="C16" i="2" s="1"/>
  <c r="D108" i="21"/>
  <c r="D15" i="2" s="1"/>
  <c r="C108" i="21"/>
  <c r="C15" i="2" s="1"/>
  <c r="D107" i="21"/>
  <c r="D14" i="2" s="1"/>
  <c r="C107" i="21"/>
  <c r="C14" i="2" s="1"/>
  <c r="D106" i="21"/>
  <c r="D13" i="2" s="1"/>
  <c r="C106" i="21"/>
  <c r="C13" i="2" s="1"/>
  <c r="D105" i="21"/>
  <c r="D12" i="2" s="1"/>
  <c r="C105" i="21"/>
  <c r="C12" i="2" s="1"/>
  <c r="D104" i="21"/>
  <c r="D11" i="2" s="1"/>
  <c r="C104" i="21"/>
  <c r="C11" i="2" s="1"/>
  <c r="D103" i="21"/>
  <c r="D10" i="2" s="1"/>
  <c r="C103" i="21"/>
  <c r="C10" i="2" s="1"/>
  <c r="D102" i="21"/>
  <c r="D9" i="2" s="1"/>
  <c r="C102" i="21"/>
  <c r="C9" i="2" s="1"/>
  <c r="D101" i="21"/>
  <c r="D8" i="2" s="1"/>
  <c r="C101" i="21"/>
  <c r="C8" i="2" s="1"/>
  <c r="D100" i="21"/>
  <c r="D7" i="2" s="1"/>
  <c r="C100" i="21"/>
  <c r="C7" i="2" s="1"/>
  <c r="D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4" i="1"/>
  <c r="C74" i="1"/>
  <c r="D73" i="1"/>
  <c r="C73" i="1"/>
  <c r="D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4" i="1"/>
  <c r="C34" i="1"/>
  <c r="D33" i="1"/>
  <c r="C33" i="1"/>
  <c r="D32" i="1"/>
  <c r="C32" i="1"/>
  <c r="D31" i="1"/>
  <c r="C31" i="1"/>
  <c r="D30" i="1"/>
  <c r="C30" i="1"/>
  <c r="D29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C10" i="21"/>
  <c r="C116" i="20"/>
  <c r="C100" i="20"/>
  <c r="C80" i="20"/>
  <c r="E32" i="1"/>
  <c r="E30" i="1"/>
  <c r="E26" i="1"/>
  <c r="E10" i="1"/>
  <c r="C40" i="20"/>
  <c r="C67" i="20" s="1"/>
  <c r="C114" i="19"/>
  <c r="C98" i="19"/>
  <c r="C65" i="19"/>
  <c r="C78" i="19"/>
  <c r="C89" i="19" s="1"/>
  <c r="E33" i="1"/>
  <c r="E31" i="1"/>
  <c r="E28" i="1"/>
  <c r="E27" i="1"/>
  <c r="E13" i="1"/>
  <c r="E12" i="1"/>
  <c r="E8" i="1"/>
  <c r="E7" i="1"/>
  <c r="C114" i="18"/>
  <c r="C98" i="18"/>
  <c r="C78" i="18"/>
  <c r="C89" i="18" s="1"/>
  <c r="C38" i="18"/>
  <c r="C65" i="18" s="1"/>
  <c r="E24" i="1"/>
  <c r="C116" i="17"/>
  <c r="C100" i="17"/>
  <c r="C79" i="17"/>
  <c r="C90" i="17" s="1"/>
  <c r="C91" i="17" s="1"/>
  <c r="E11" i="1"/>
  <c r="C114" i="16"/>
  <c r="D99" i="21"/>
  <c r="C98" i="16"/>
  <c r="C78" i="16"/>
  <c r="E34" i="1"/>
  <c r="E29" i="1"/>
  <c r="E25" i="1"/>
  <c r="E23" i="1"/>
  <c r="E22" i="1"/>
  <c r="E21" i="1"/>
  <c r="E20" i="1"/>
  <c r="E9" i="1"/>
  <c r="C38" i="16"/>
  <c r="C133" i="20" l="1"/>
  <c r="C154" i="20" s="1"/>
  <c r="C131" i="19"/>
  <c r="C152" i="19" s="1"/>
  <c r="C92" i="20"/>
  <c r="C79" i="21"/>
  <c r="C75" i="1" s="1"/>
  <c r="C90" i="21"/>
  <c r="C39" i="21"/>
  <c r="C90" i="19"/>
  <c r="C131" i="16"/>
  <c r="C152" i="16" s="1"/>
  <c r="C65" i="16"/>
  <c r="C66" i="21" s="1"/>
  <c r="C133" i="17"/>
  <c r="E100" i="17"/>
  <c r="E133" i="17" s="1"/>
  <c r="E154" i="17" s="1"/>
  <c r="C154" i="17"/>
  <c r="C99" i="21"/>
  <c r="C115" i="21"/>
  <c r="C22" i="2" s="1"/>
  <c r="C131" i="18"/>
  <c r="E151" i="16"/>
  <c r="E152" i="21" s="1"/>
  <c r="E59" i="2" s="1"/>
  <c r="E150" i="16"/>
  <c r="E151" i="21" s="1"/>
  <c r="E58" i="2" s="1"/>
  <c r="E149" i="16"/>
  <c r="E150" i="21" s="1"/>
  <c r="E57" i="2" s="1"/>
  <c r="E148" i="16"/>
  <c r="E147" i="16"/>
  <c r="E148" i="21" s="1"/>
  <c r="E55" i="2" s="1"/>
  <c r="E146" i="16"/>
  <c r="E147" i="21" s="1"/>
  <c r="E54" i="2" s="1"/>
  <c r="E145" i="16"/>
  <c r="E146" i="21" s="1"/>
  <c r="E53" i="2" s="1"/>
  <c r="E144" i="16"/>
  <c r="E145" i="21" s="1"/>
  <c r="E52" i="2" s="1"/>
  <c r="E143" i="16"/>
  <c r="E144" i="21" s="1"/>
  <c r="E51" i="2" s="1"/>
  <c r="E142" i="16"/>
  <c r="E143" i="21" s="1"/>
  <c r="E50" i="2" s="1"/>
  <c r="E141" i="16"/>
  <c r="E142" i="21" s="1"/>
  <c r="E140" i="16"/>
  <c r="E139" i="16"/>
  <c r="E140" i="21" s="1"/>
  <c r="E47" i="2" s="1"/>
  <c r="E138" i="16"/>
  <c r="E139" i="21" s="1"/>
  <c r="E46" i="2" s="1"/>
  <c r="E137" i="16"/>
  <c r="E138" i="21" s="1"/>
  <c r="E45" i="2" s="1"/>
  <c r="E136" i="16"/>
  <c r="E137" i="21" s="1"/>
  <c r="E44" i="2" s="1"/>
  <c r="E135" i="16"/>
  <c r="E136" i="21" s="1"/>
  <c r="E43" i="2" s="1"/>
  <c r="E134" i="16"/>
  <c r="E135" i="21" s="1"/>
  <c r="E42" i="2" s="1"/>
  <c r="E133" i="16"/>
  <c r="E134" i="21" s="1"/>
  <c r="E41" i="2" s="1"/>
  <c r="E132" i="16"/>
  <c r="E130" i="16"/>
  <c r="E131" i="21" s="1"/>
  <c r="E38" i="2" s="1"/>
  <c r="E129" i="16"/>
  <c r="E130" i="21" s="1"/>
  <c r="E37" i="2" s="1"/>
  <c r="E128" i="16"/>
  <c r="E127" i="16"/>
  <c r="E126" i="16"/>
  <c r="E125" i="16"/>
  <c r="E126" i="21" s="1"/>
  <c r="E33" i="2" s="1"/>
  <c r="E124" i="16"/>
  <c r="E123" i="16"/>
  <c r="E124" i="21" s="1"/>
  <c r="E31" i="2" s="1"/>
  <c r="E122" i="16"/>
  <c r="E123" i="21" s="1"/>
  <c r="E30" i="2" s="1"/>
  <c r="E121" i="16"/>
  <c r="E122" i="21" s="1"/>
  <c r="E29" i="2" s="1"/>
  <c r="E120" i="16"/>
  <c r="E119" i="16"/>
  <c r="E120" i="21" s="1"/>
  <c r="E27" i="2" s="1"/>
  <c r="E118" i="16"/>
  <c r="E119" i="21" s="1"/>
  <c r="E26" i="2" s="1"/>
  <c r="E117" i="16"/>
  <c r="E118" i="21" s="1"/>
  <c r="E25" i="2" s="1"/>
  <c r="E116" i="16"/>
  <c r="E114" i="21"/>
  <c r="E21" i="2" s="1"/>
  <c r="E110" i="21"/>
  <c r="E17" i="2" s="1"/>
  <c r="E106" i="21"/>
  <c r="E13" i="2" s="1"/>
  <c r="E102" i="21"/>
  <c r="E9" i="2" s="1"/>
  <c r="E149" i="21"/>
  <c r="E56" i="2" s="1"/>
  <c r="E141" i="21"/>
  <c r="E48" i="2" s="1"/>
  <c r="E133" i="21"/>
  <c r="E40" i="2" s="1"/>
  <c r="E129" i="21"/>
  <c r="E128" i="21"/>
  <c r="E35" i="2" s="1"/>
  <c r="E127" i="21"/>
  <c r="E34" i="2" s="1"/>
  <c r="E125" i="21"/>
  <c r="E32" i="2" s="1"/>
  <c r="E121" i="21"/>
  <c r="E28" i="2" s="1"/>
  <c r="E117" i="21"/>
  <c r="E24" i="2" s="1"/>
  <c r="E116" i="21"/>
  <c r="E23" i="2" s="1"/>
  <c r="E115" i="21"/>
  <c r="E113" i="21"/>
  <c r="E20" i="2" s="1"/>
  <c r="E112" i="21"/>
  <c r="E19" i="2" s="1"/>
  <c r="E111" i="21"/>
  <c r="E18" i="2" s="1"/>
  <c r="E109" i="21"/>
  <c r="E16" i="2" s="1"/>
  <c r="E108" i="21"/>
  <c r="E15" i="2" s="1"/>
  <c r="E107" i="21"/>
  <c r="E14" i="2" s="1"/>
  <c r="E105" i="21"/>
  <c r="E12" i="2" s="1"/>
  <c r="E104" i="21"/>
  <c r="E11" i="2" s="1"/>
  <c r="E103" i="21"/>
  <c r="E10" i="2" s="1"/>
  <c r="E101" i="21"/>
  <c r="E8" i="2" s="1"/>
  <c r="E7" i="2"/>
  <c r="F78" i="14"/>
  <c r="F17" i="14"/>
  <c r="E19" i="1"/>
  <c r="G88" i="14"/>
  <c r="G87" i="14"/>
  <c r="G86" i="14"/>
  <c r="G85" i="14"/>
  <c r="G84" i="14"/>
  <c r="G83" i="14"/>
  <c r="E79" i="1"/>
  <c r="G81" i="14"/>
  <c r="G80" i="14"/>
  <c r="G79" i="14"/>
  <c r="E73" i="1"/>
  <c r="G74" i="14"/>
  <c r="G73" i="14"/>
  <c r="G72" i="14"/>
  <c r="G71" i="14"/>
  <c r="G70" i="14"/>
  <c r="G69" i="14"/>
  <c r="G68" i="14"/>
  <c r="G67" i="14"/>
  <c r="G66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E45" i="1"/>
  <c r="E43" i="1"/>
  <c r="E41" i="1"/>
  <c r="E38" i="1"/>
  <c r="E37" i="1"/>
  <c r="G39" i="14"/>
  <c r="D49" i="2"/>
  <c r="D144" i="13"/>
  <c r="E101" i="13"/>
  <c r="E134" i="13" s="1"/>
  <c r="D36" i="2"/>
  <c r="D101" i="13"/>
  <c r="D134" i="13" s="1"/>
  <c r="D76" i="13"/>
  <c r="D35" i="1"/>
  <c r="D39" i="13"/>
  <c r="D28" i="1"/>
  <c r="C29" i="1"/>
  <c r="E18" i="1"/>
  <c r="E17" i="1"/>
  <c r="E16" i="1"/>
  <c r="D18" i="13"/>
  <c r="C14" i="1" s="1"/>
  <c r="C72" i="1" l="1"/>
  <c r="D90" i="13"/>
  <c r="E50" i="21"/>
  <c r="E46" i="1" s="1"/>
  <c r="E58" i="21"/>
  <c r="E54" i="1" s="1"/>
  <c r="E67" i="21"/>
  <c r="E63" i="1" s="1"/>
  <c r="E75" i="21"/>
  <c r="E71" i="1" s="1"/>
  <c r="E81" i="21"/>
  <c r="E77" i="1" s="1"/>
  <c r="E89" i="21"/>
  <c r="E85" i="1" s="1"/>
  <c r="E55" i="21"/>
  <c r="E51" i="1" s="1"/>
  <c r="E63" i="21"/>
  <c r="E59" i="1" s="1"/>
  <c r="E68" i="21"/>
  <c r="E64" i="1" s="1"/>
  <c r="E82" i="21"/>
  <c r="E78" i="1" s="1"/>
  <c r="E86" i="21"/>
  <c r="E82" i="1" s="1"/>
  <c r="E40" i="21"/>
  <c r="E36" i="1" s="1"/>
  <c r="G38" i="14"/>
  <c r="E39" i="21" s="1"/>
  <c r="E35" i="1" s="1"/>
  <c r="E44" i="21"/>
  <c r="E40" i="1" s="1"/>
  <c r="E48" i="21"/>
  <c r="E44" i="1" s="1"/>
  <c r="E52" i="21"/>
  <c r="E48" i="1" s="1"/>
  <c r="E56" i="21"/>
  <c r="E52" i="1" s="1"/>
  <c r="E60" i="21"/>
  <c r="E56" i="1" s="1"/>
  <c r="E64" i="21"/>
  <c r="E60" i="1" s="1"/>
  <c r="E69" i="21"/>
  <c r="E65" i="1" s="1"/>
  <c r="E73" i="21"/>
  <c r="E69" i="1" s="1"/>
  <c r="E78" i="21"/>
  <c r="E74" i="1" s="1"/>
  <c r="E87" i="21"/>
  <c r="E83" i="1" s="1"/>
  <c r="D18" i="21"/>
  <c r="F65" i="14"/>
  <c r="E46" i="21"/>
  <c r="E42" i="1" s="1"/>
  <c r="E54" i="21"/>
  <c r="E50" i="1" s="1"/>
  <c r="E62" i="21"/>
  <c r="E58" i="1" s="1"/>
  <c r="E71" i="21"/>
  <c r="E67" i="1" s="1"/>
  <c r="E85" i="21"/>
  <c r="E81" i="1" s="1"/>
  <c r="E43" i="21"/>
  <c r="E39" i="1" s="1"/>
  <c r="E51" i="21"/>
  <c r="E47" i="1" s="1"/>
  <c r="E59" i="21"/>
  <c r="E55" i="1" s="1"/>
  <c r="E72" i="21"/>
  <c r="E68" i="1" s="1"/>
  <c r="D6" i="2"/>
  <c r="E156" i="13"/>
  <c r="E53" i="21"/>
  <c r="E49" i="1" s="1"/>
  <c r="E57" i="21"/>
  <c r="E53" i="1" s="1"/>
  <c r="E61" i="21"/>
  <c r="E57" i="1" s="1"/>
  <c r="E61" i="1"/>
  <c r="E65" i="21"/>
  <c r="E70" i="21"/>
  <c r="E66" i="1" s="1"/>
  <c r="E74" i="21"/>
  <c r="E70" i="1" s="1"/>
  <c r="E80" i="21"/>
  <c r="E76" i="1" s="1"/>
  <c r="E84" i="21"/>
  <c r="E80" i="1" s="1"/>
  <c r="E88" i="21"/>
  <c r="E84" i="1" s="1"/>
  <c r="D79" i="21"/>
  <c r="D75" i="1" s="1"/>
  <c r="F89" i="14"/>
  <c r="D90" i="21" s="1"/>
  <c r="D86" i="1" s="1"/>
  <c r="E99" i="21"/>
  <c r="E6" i="2" s="1"/>
  <c r="C90" i="18"/>
  <c r="E132" i="21"/>
  <c r="C132" i="21"/>
  <c r="C39" i="2" s="1"/>
  <c r="C152" i="18"/>
  <c r="E72" i="1"/>
  <c r="D14" i="1"/>
  <c r="E49" i="2"/>
  <c r="C49" i="2"/>
  <c r="E15" i="1"/>
  <c r="C28" i="1"/>
  <c r="C35" i="1"/>
  <c r="C6" i="2"/>
  <c r="E36" i="2"/>
  <c r="E22" i="2"/>
  <c r="D22" i="2"/>
  <c r="D60" i="2"/>
  <c r="D155" i="13"/>
  <c r="E79" i="21" l="1"/>
  <c r="E75" i="1" s="1"/>
  <c r="G89" i="14"/>
  <c r="E90" i="21" s="1"/>
  <c r="C91" i="21"/>
  <c r="E18" i="21"/>
  <c r="E14" i="1" s="1"/>
  <c r="G65" i="14"/>
  <c r="D66" i="21"/>
  <c r="D62" i="1" s="1"/>
  <c r="F90" i="14"/>
  <c r="D91" i="21" s="1"/>
  <c r="D87" i="1" s="1"/>
  <c r="E153" i="21"/>
  <c r="C153" i="21"/>
  <c r="E86" i="1"/>
  <c r="E60" i="2"/>
  <c r="E39" i="2"/>
  <c r="D61" i="2"/>
  <c r="D39" i="2"/>
  <c r="D156" i="13"/>
  <c r="C60" i="2"/>
  <c r="C86" i="1"/>
  <c r="C6" i="1"/>
  <c r="G90" i="14" l="1"/>
  <c r="E91" i="21" s="1"/>
  <c r="E66" i="21"/>
  <c r="E61" i="2"/>
  <c r="C61" i="2"/>
  <c r="E6" i="1"/>
  <c r="D66" i="13"/>
  <c r="E62" i="1" l="1"/>
  <c r="D91" i="13"/>
  <c r="C87" i="1" l="1"/>
  <c r="E87" i="1" l="1"/>
  <c r="C62" i="1"/>
</calcChain>
</file>

<file path=xl/sharedStrings.xml><?xml version="1.0" encoding="utf-8"?>
<sst xmlns="http://schemas.openxmlformats.org/spreadsheetml/2006/main" count="5433" uniqueCount="802">
  <si>
    <t>B E V É T E L E K</t>
  </si>
  <si>
    <t>Forintban</t>
  </si>
  <si>
    <t>Bevételi jogcím</t>
  </si>
  <si>
    <t>1.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</si>
  <si>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</si>
  <si>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</si>
  <si>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</si>
  <si>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</si>
  <si>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</si>
  <si>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</si>
  <si>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</si>
  <si>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2.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</si>
  <si>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</si>
  <si>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</si>
  <si>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</si>
  <si>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</si>
  <si>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</si>
  <si>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</si>
  <si>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</si>
  <si>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3.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</si>
  <si>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</si>
  <si>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</si>
  <si>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</si>
  <si>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</si>
  <si>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</si>
  <si>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</si>
  <si>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</si>
  <si>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 xml:space="preserve">4. </t>
  </si>
  <si>
    <t>Közhatalmi bevételek (4.1.+4.2.+4.3.+4.4.)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</si>
  <si>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</si>
  <si>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</si>
  <si>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</si>
  <si>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</si>
  <si>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</si>
  <si>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</si>
  <si>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</si>
  <si>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</si>
  <si>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</si>
  <si>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</si>
  <si>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</si>
  <si>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</si>
  <si>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</si>
  <si>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</si>
  <si>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</si>
  <si>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</si>
  <si>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</si>
  <si>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</si>
  <si>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6.</t>
  </si>
  <si>
    <t>Felhalmozási bevételek (6.1.+…+6.5.)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</si>
  <si>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</si>
  <si>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</si>
  <si>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</si>
  <si>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</si>
  <si>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</si>
  <si>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7. 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</si>
  <si>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</si>
  <si>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</si>
  <si>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</si>
  <si>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</si>
  <si>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</si>
  <si>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8.</t>
  </si>
  <si>
    <t>Felhalmozási célú átvett pénzeszközök (8.1.+8.2.+8.3.)</t>
  </si>
  <si>
    <t>Felhalm. célú garancia- és kezességvállalásból megtérülések ÁH-n kívülről</t>
  </si>
  <si>
    <t>Felhalm. célú visszatérítendő támogatások kölcsönök visszatér. ÁH-n kívülről</t>
  </si>
  <si>
    <t>Egyéb felhalmozási célú átvett pénzeszköz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</si>
  <si>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</si>
  <si>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</si>
  <si>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</si>
  <si>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</si>
  <si>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</si>
  <si>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</si>
  <si>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</si>
  <si>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</si>
  <si>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</si>
  <si>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</si>
  <si>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</si>
  <si>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</si>
  <si>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</si>
  <si>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</si>
  <si>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</si>
  <si>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</si>
  <si>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</si>
  <si>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</si>
  <si>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</si>
  <si>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</si>
  <si>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</si>
  <si>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</si>
  <si>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</si>
  <si>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</si>
  <si>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</si>
  <si>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</si>
  <si>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</si>
  <si>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</si>
  <si>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</si>
  <si>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</si>
  <si>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</si>
  <si>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</si>
  <si>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</si>
  <si>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</si>
  <si>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</si>
  <si>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</si>
  <si>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</si>
  <si>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</si>
  <si>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</si>
  <si>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</si>
  <si>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</t>
  </si>
  <si>
    <r>
      <t xml:space="preserve">Működési költségvetés kiadásai </t>
    </r>
    <r>
      <rPr>
        <sz val="8"/>
        <color theme="1"/>
        <rFont val="Times New Roman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</si>
  <si>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</si>
  <si>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</si>
  <si>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</si>
  <si>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</si>
  <si>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</si>
  <si>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</si>
  <si>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</si>
  <si>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</si>
  <si>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</si>
  <si>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</si>
  <si>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</si>
  <si>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</si>
  <si>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</si>
  <si>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</si>
  <si>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</si>
  <si>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Felhalmozási költségvetés kiadásai </t>
    </r>
    <r>
      <rPr>
        <sz val="8"/>
        <color theme="1"/>
        <rFont val="Times New Roman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</si>
  <si>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</si>
  <si>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</si>
  <si>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</si>
  <si>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</si>
  <si>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</si>
  <si>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</si>
  <si>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</si>
  <si>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</si>
  <si>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</si>
  <si>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 xml:space="preserve">   - Lakástámogatás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</si>
  <si>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</si>
  <si>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</si>
  <si>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</si>
  <si>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</si>
  <si>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</si>
  <si>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</si>
  <si>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</si>
  <si>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</si>
  <si>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</si>
  <si>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</si>
  <si>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</si>
  <si>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</si>
  <si>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</si>
  <si>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</si>
  <si>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</si>
  <si>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</si>
  <si>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</si>
  <si>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</si>
  <si>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</si>
  <si>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</si>
  <si>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</si>
  <si>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</si>
  <si>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</si>
  <si>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</si>
  <si>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</si>
  <si>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</si>
  <si>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</si>
  <si>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</si>
  <si>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</si>
  <si>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Bevételek</t>
  </si>
  <si>
    <t>Kiadások</t>
  </si>
  <si>
    <t>Megnevezés</t>
  </si>
  <si>
    <t>Sor-szám</t>
  </si>
  <si>
    <t>Beruházás  megnevezése</t>
  </si>
  <si>
    <t>ÖSSZESEN:</t>
  </si>
  <si>
    <t>Felújítás  megnevezése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</si>
  <si>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</si>
  <si>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</si>
  <si>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</si>
  <si>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</si>
  <si>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</si>
  <si>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 xml:space="preserve">Működési célú visszatérítendő támogatások kölcsönök visszatérülése </t>
  </si>
  <si>
    <t>Működési célú visszatérítendő támogatások kölcsönök igénybevétele</t>
  </si>
  <si>
    <t>Felhalmozási célú visszatérítendő támogatások kölcsönök visszatérülése</t>
  </si>
  <si>
    <t>Felhalmozási célú visszatérítendő támogatások kölcsönök igénybevétele</t>
  </si>
  <si>
    <t xml:space="preserve"> 10.</t>
  </si>
  <si>
    <t xml:space="preserve">    Rövid lejáratú  hitelek, kölcsönök felvétele</t>
  </si>
  <si>
    <t>BEVÉTELEK ÖSSZESEN: (9+16)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</si>
  <si>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</si>
  <si>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</si>
  <si>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</si>
  <si>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</si>
  <si>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</si>
  <si>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</si>
  <si>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</si>
  <si>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Közfoglalkoztatottak létszáma (fő)</t>
  </si>
  <si>
    <t>Kerepesi Polgármesteri Hivatal</t>
  </si>
  <si>
    <t>Közfoglalkoztatottak létszáma (fő) </t>
  </si>
  <si>
    <t>Babaliget Bölcsőde</t>
  </si>
  <si>
    <t>Forrás Művelődési Ház</t>
  </si>
  <si>
    <t>Napközi-otthonos Óvoda</t>
  </si>
  <si>
    <t>Szociális Alapszolgáltatási Központ</t>
  </si>
  <si>
    <t>Önkormányzat irányítása alá tartozó költségvetési szervek összesen</t>
  </si>
  <si>
    <t>Elszámolásból származó bevételek</t>
  </si>
  <si>
    <t>Központi, irányítószervi támogatás</t>
  </si>
  <si>
    <t xml:space="preserve"> </t>
  </si>
  <si>
    <t>Központi, irnyítószervi támogatások kiadása</t>
  </si>
  <si>
    <t>Elszámolásból származó bevétel</t>
  </si>
  <si>
    <t>1.2.</t>
  </si>
  <si>
    <t>1.1.</t>
  </si>
  <si>
    <t>1.3.</t>
  </si>
  <si>
    <t>1.4.</t>
  </si>
  <si>
    <t>1.5.</t>
  </si>
  <si>
    <t>1.6.</t>
  </si>
  <si>
    <t>1.7.</t>
  </si>
  <si>
    <t>2.1.</t>
  </si>
  <si>
    <t>2.2.</t>
  </si>
  <si>
    <t>2.3.</t>
  </si>
  <si>
    <t>2.4.</t>
  </si>
  <si>
    <t>2.5.</t>
  </si>
  <si>
    <t>2.6.</t>
  </si>
  <si>
    <t>3.1.</t>
  </si>
  <si>
    <t>3.2.</t>
  </si>
  <si>
    <t>3.3.</t>
  </si>
  <si>
    <t>3.4.</t>
  </si>
  <si>
    <t>3.5.</t>
  </si>
  <si>
    <t>3.6.</t>
  </si>
  <si>
    <t>4.1.</t>
  </si>
  <si>
    <t>4.2.</t>
  </si>
  <si>
    <t>4.3.</t>
  </si>
  <si>
    <t>4.4.</t>
  </si>
  <si>
    <t>Sorszám</t>
  </si>
  <si>
    <t>1.1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</si>
  <si>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</si>
  <si>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</si>
  <si>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</si>
  <si>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</si>
  <si>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</si>
  <si>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</si>
  <si>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</si>
  <si>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</si>
  <si>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</si>
  <si>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</si>
  <si>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</si>
  <si>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</si>
  <si>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</si>
  <si>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</si>
  <si>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</si>
  <si>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</si>
  <si>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</si>
  <si>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</si>
  <si>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</si>
  <si>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</si>
  <si>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</si>
  <si>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</si>
  <si>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</si>
  <si>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</si>
  <si>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</si>
  <si>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</si>
  <si>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</si>
  <si>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</si>
  <si>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</si>
  <si>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</si>
  <si>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</si>
  <si>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</si>
  <si>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</si>
  <si>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</si>
  <si>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</si>
  <si>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</si>
  <si>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</si>
  <si>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</si>
  <si>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</si>
  <si>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</si>
  <si>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</si>
  <si>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</si>
  <si>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8.1</t>
  </si>
  <si>
    <t>8.2</t>
  </si>
  <si>
    <t>8.3</t>
  </si>
  <si>
    <t>8.4</t>
  </si>
  <si>
    <t>101</t>
  </si>
  <si>
    <t>10.2</t>
  </si>
  <si>
    <t>10.3</t>
  </si>
  <si>
    <t>11.1</t>
  </si>
  <si>
    <t>11.2</t>
  </si>
  <si>
    <t>11.3</t>
  </si>
  <si>
    <t>11.4</t>
  </si>
  <si>
    <t>12.1</t>
  </si>
  <si>
    <t>12.2</t>
  </si>
  <si>
    <t>13.1</t>
  </si>
  <si>
    <t>13.2</t>
  </si>
  <si>
    <t>13.3</t>
  </si>
  <si>
    <t>13.4</t>
  </si>
  <si>
    <t>14</t>
  </si>
  <si>
    <t>1.2</t>
  </si>
  <si>
    <t>1.8</t>
  </si>
  <si>
    <t>1.9</t>
  </si>
  <si>
    <t>1.10</t>
  </si>
  <si>
    <t>1.11</t>
  </si>
  <si>
    <t>1.12</t>
  </si>
  <si>
    <t>1.13</t>
  </si>
  <si>
    <t>1.14</t>
  </si>
  <si>
    <t>1.15</t>
  </si>
  <si>
    <t>2.7</t>
  </si>
  <si>
    <t>2.8</t>
  </si>
  <si>
    <t>2.9</t>
  </si>
  <si>
    <t>2.10</t>
  </si>
  <si>
    <t>2.11</t>
  </si>
  <si>
    <t>2.12</t>
  </si>
  <si>
    <t>2.13</t>
  </si>
  <si>
    <t>7.5</t>
  </si>
  <si>
    <r>
      <t xml:space="preserve">Működési költségvetés kiadásai </t>
    </r>
    <r>
      <rPr>
        <sz val="8"/>
        <rFont val="Times New Roman"/>
        <family val="1"/>
        <charset val="238"/>
      </rPr>
      <t>(1.1+…+1.5.)</t>
    </r>
  </si>
  <si>
    <r>
      <t xml:space="preserve">Felhalmozási költségvetés kiadásai </t>
    </r>
    <r>
      <rPr>
        <sz val="8"/>
        <rFont val="Times New Roman"/>
        <family val="1"/>
        <charset val="238"/>
      </rPr>
      <t>(2.1.+2.3.+2.5.)</t>
    </r>
  </si>
  <si>
    <t>10,1</t>
  </si>
  <si>
    <t>10.1</t>
  </si>
  <si>
    <t xml:space="preserve">Értékesítési és forgalmi adók </t>
  </si>
  <si>
    <t xml:space="preserve">Termékek és szolgáltatások adói (=4.3+…+4.5) </t>
  </si>
  <si>
    <t>Közhatalmi bevételek (4.1.+4.2+4.6)</t>
  </si>
  <si>
    <t>2019. évi eredeti előirányzat</t>
  </si>
  <si>
    <t>Polg. Hiv.</t>
  </si>
  <si>
    <t>Óvoda</t>
  </si>
  <si>
    <t xml:space="preserve">Forrás Műv.ház </t>
  </si>
  <si>
    <t>Szabó M. Könyvtár</t>
  </si>
  <si>
    <t>SZAK</t>
  </si>
  <si>
    <t>Bölcsőde</t>
  </si>
  <si>
    <t xml:space="preserve"> Egyéb működési célú támogatások államháztartáson belülről (2.1.+…+.2.5.)</t>
  </si>
  <si>
    <t>Eredeti előiányzat</t>
  </si>
  <si>
    <t>Módosított előirányzat</t>
  </si>
  <si>
    <t>Teljesítés</t>
  </si>
  <si>
    <t>Egyéb biztosító által fizetett kártérítés</t>
  </si>
  <si>
    <t>ebből: háztartások</t>
  </si>
  <si>
    <t>ebből: egyéb fejezeti kezelésű előirányzatok</t>
  </si>
  <si>
    <t>Szabó Magda Városi Könyvtár</t>
  </si>
  <si>
    <t>Felújítási (felhalmozási) kiadások teljesítése célonként</t>
  </si>
  <si>
    <t>Beruházási (felhalmozási) kiadások teljesítése célonként</t>
  </si>
  <si>
    <t>#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</si>
  <si>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</si>
  <si>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</si>
  <si>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</si>
  <si>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</si>
  <si>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</si>
  <si>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</si>
  <si>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</si>
  <si>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</si>
  <si>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</si>
  <si>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</si>
  <si>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</si>
  <si>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</si>
  <si>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</si>
  <si>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</si>
  <si>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</si>
  <si>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</si>
  <si>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</si>
  <si>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 xml:space="preserve"> Maradványkimutatás Polgármesteri Hivatal</t>
  </si>
  <si>
    <t xml:space="preserve"> Maradványkimutatás Napközi-otthonos Óvoda</t>
  </si>
  <si>
    <t xml:space="preserve"> Maradványkimutatás Forrás Művelődési Ház</t>
  </si>
  <si>
    <t>05</t>
  </si>
  <si>
    <t>04        Alaptevékenység finanszírozási kiadásai</t>
  </si>
  <si>
    <t xml:space="preserve"> Maradványkimutatás Önkormányzat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</si>
  <si>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</si>
  <si>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</si>
  <si>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</si>
  <si>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</si>
  <si>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</si>
  <si>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</si>
  <si>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</si>
  <si>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</si>
  <si>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</si>
  <si>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</si>
  <si>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</si>
  <si>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</si>
  <si>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</si>
  <si>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</si>
  <si>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</si>
  <si>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</si>
  <si>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</si>
  <si>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28</t>
  </si>
  <si>
    <t>A) NEMZETI VAGYONBA TARTOZÓ BEFEKTETETT ESZKÖZÖK (=A/I+A/II+A/III+A/IV)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</si>
  <si>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</si>
  <si>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</si>
  <si>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</si>
  <si>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</si>
  <si>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</si>
  <si>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</si>
  <si>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</si>
  <si>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</si>
  <si>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</si>
  <si>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</si>
  <si>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</si>
  <si>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</si>
  <si>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</si>
  <si>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</si>
  <si>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</si>
  <si>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</si>
  <si>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</si>
  <si>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</si>
  <si>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</si>
  <si>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</si>
  <si>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</si>
  <si>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</si>
  <si>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</si>
  <si>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</si>
  <si>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77</t>
  </si>
  <si>
    <t>D/I/4h - ebből: költségvetési évben esedékes követelések biztosító által fizetett kártérítésre</t>
  </si>
  <si>
    <t>78</t>
  </si>
  <si>
    <t>D/I/4i - ebből: költségvetési évben esedékes követelések egyéb működési bevételekre</t>
  </si>
  <si>
    <t>D/I Költségvetési évben esedékes követelések (=D/I/1+…+D/I/8)</t>
  </si>
  <si>
    <t>106</t>
  </si>
  <si>
    <t>D/II/3 Költségvetési évet követően esedékes követelések közhatalmi bevételre (=D/II/3a+…+D/II/3f)</t>
  </si>
  <si>
    <t>110</t>
  </si>
  <si>
    <t>D/II/3d - ebből: költségvetési évet követően esedékes követelések vagyoni típusú adókra</t>
  </si>
  <si>
    <t>111</t>
  </si>
  <si>
    <t>D/II/3e - ebből: költségvetési évet követően esedékes követelések termékek és szolgáltatások adóira</t>
  </si>
  <si>
    <t>112</t>
  </si>
  <si>
    <t>D/II/3f - ebből: költségvetési évet követően esedékes követelések egyéb közhatalmi bevételekre</t>
  </si>
  <si>
    <t>142</t>
  </si>
  <si>
    <t>D/II Költségvetési évet követően esedékes követelések (=D/II/1+…+D/II/8)</t>
  </si>
  <si>
    <t>143</t>
  </si>
  <si>
    <t>D/III/1 Adott előlegek (=D/III/1a+…+D/III/1f)</t>
  </si>
  <si>
    <t>148</t>
  </si>
  <si>
    <t>D/III/1e - ebből: foglalkoztatottaknak adott előlegek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</si>
  <si>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</si>
  <si>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</si>
  <si>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</si>
  <si>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</si>
  <si>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</si>
  <si>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</si>
  <si>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</si>
  <si>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</si>
  <si>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</si>
  <si>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</si>
  <si>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</si>
  <si>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</si>
  <si>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</si>
  <si>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</si>
  <si>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</si>
  <si>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</si>
  <si>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176</t>
  </si>
  <si>
    <t>ESZKÖZÖK ÖSSZESEN (=A+B+C+D+E+F)</t>
  </si>
  <si>
    <t>177</t>
  </si>
  <si>
    <t>G/I  Nemzeti vagyon induláskori értéke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</si>
  <si>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</si>
  <si>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</si>
  <si>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</si>
  <si>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</si>
  <si>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</si>
  <si>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</si>
  <si>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</si>
  <si>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</si>
  <si>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186</t>
  </si>
  <si>
    <t>H/I/3 Költségvetési évben esedékes kötelezettségek dologi kiadásokra</t>
  </si>
  <si>
    <t>192</t>
  </si>
  <si>
    <t>H/I/7 Költségvetési évben esedékes kötelezettségek felújításokra</t>
  </si>
  <si>
    <t>209</t>
  </si>
  <si>
    <t>H/I Költségvetési évben esedékes kötelezettségek (=H/I/1+…+H/I/9)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</si>
  <si>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</si>
  <si>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</si>
  <si>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</si>
  <si>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</si>
  <si>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</si>
  <si>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</si>
  <si>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</si>
  <si>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</si>
  <si>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</si>
  <si>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</si>
  <si>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</si>
  <si>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</si>
  <si>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</si>
  <si>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</si>
  <si>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</si>
  <si>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</si>
  <si>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</si>
  <si>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</si>
  <si>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</si>
  <si>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</si>
  <si>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</si>
  <si>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</si>
  <si>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 xml:space="preserve"> Mérleg Önkormányzat</t>
  </si>
  <si>
    <t>161</t>
  </si>
  <si>
    <t>E/I/2 Más előzetesen felszámított levonható általános forgalmi adó</t>
  </si>
  <si>
    <t>164</t>
  </si>
  <si>
    <t>E/I Előzetesen felszámított általános forgalmi adó elszámolása (=E/I/1+…+E/I/4)</t>
  </si>
  <si>
    <t>Mérleg Polgármesteri Hivatal</t>
  </si>
  <si>
    <t>Mérleg Forrás Művelődési Ház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</si>
  <si>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</si>
  <si>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</si>
  <si>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</si>
  <si>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</si>
  <si>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</si>
  <si>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09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</si>
  <si>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</si>
  <si>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</si>
  <si>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</si>
  <si>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12</t>
  </si>
  <si>
    <t>III Egyéb eredményszemléletű bevételek (=06+07+08+09)</t>
  </si>
  <si>
    <t>10 Anyagköltség</t>
  </si>
  <si>
    <t>11 Igénybe vett szolgáltatások értéke</t>
  </si>
  <si>
    <t>16</t>
  </si>
  <si>
    <t>13 Eladott (közvetített) szolgáltatások értéke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</si>
  <si>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</si>
  <si>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</si>
  <si>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</si>
  <si>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</si>
  <si>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</si>
  <si>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</si>
  <si>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</si>
  <si>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</si>
  <si>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</si>
  <si>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</si>
  <si>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</si>
  <si>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</si>
  <si>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</si>
  <si>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</si>
  <si>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</si>
  <si>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</si>
  <si>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</si>
  <si>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</si>
  <si>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</si>
  <si>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</si>
  <si>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</si>
  <si>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</si>
  <si>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</si>
  <si>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</si>
  <si>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</si>
  <si>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39</t>
  </si>
  <si>
    <t>26 Pénzügyi műveletek egyéb ráfordításai (&gt;=26a+26b)</t>
  </si>
  <si>
    <t>Eredménykimutatás Önkormányzat</t>
  </si>
  <si>
    <t xml:space="preserve"> Eredménykimutatás Polgármesteri Hivatal</t>
  </si>
  <si>
    <t xml:space="preserve"> Eredménykimutatás Forrás Művelődési Ház</t>
  </si>
  <si>
    <t>Pénzkészlet tárgyidőszak elején Bankszámla egyenleg</t>
  </si>
  <si>
    <t>pénztárak egyenlege</t>
  </si>
  <si>
    <t>Pénzkészlet összesen tárgyidőszak elején</t>
  </si>
  <si>
    <t>Pénzkészlet összesen tárgyidőszak végén</t>
  </si>
  <si>
    <t xml:space="preserve"> Forintban</t>
  </si>
  <si>
    <t>Pénzeszközátadás megnevezése</t>
  </si>
  <si>
    <t>Működési célú pénzeszközátadás</t>
  </si>
  <si>
    <t>Sportfeladatok támogatása</t>
  </si>
  <si>
    <t>Civil szervezetek támogatása</t>
  </si>
  <si>
    <t>Polgárőrség támogatása</t>
  </si>
  <si>
    <t>Gödöllő-Vác Térségi Vízgazd.Társulás</t>
  </si>
  <si>
    <t>Horváth házaspár életjáradék</t>
  </si>
  <si>
    <t>Helyi közösségi közlekedés támogatása</t>
  </si>
  <si>
    <t>Előző évi elszámolásából származó kiadások</t>
  </si>
  <si>
    <t>Összes bevétel</t>
  </si>
  <si>
    <t>Összes kiadás</t>
  </si>
  <si>
    <t>Kerepesi Városüzemeltetési Nonprofit  Kft</t>
  </si>
  <si>
    <t>7.3. melléklet a  ….../2019. (...) önkormányzati rendelethez</t>
  </si>
  <si>
    <t>7.4. melléklet a  ….../2019. (...) önkormányzati rendelethez</t>
  </si>
  <si>
    <t>9.3. melléklet a  ….../2019. (...) önkormányzati rendelethez</t>
  </si>
  <si>
    <t>9.6. melléklet a  ….../2019. (...) önkormányzati rendelethez</t>
  </si>
  <si>
    <t>9.8. melléklet a  ….../2019. (...) önkormányzati rendelethez</t>
  </si>
  <si>
    <t>Ft</t>
  </si>
  <si>
    <t xml:space="preserve"> -  Elvonások és befizetések</t>
  </si>
  <si>
    <t>A/III/1e - ebből: egyéb tartós részesedések</t>
  </si>
  <si>
    <t>163</t>
  </si>
  <si>
    <t>E/I/4 Más előzetesen felszámított nem levonható általános forgalmi adó</t>
  </si>
  <si>
    <t>240</t>
  </si>
  <si>
    <t>H/III/8 Letétre, megőrzésre, fedezetkezelésre átvett pénzeszközök, biztosítékok</t>
  </si>
  <si>
    <t xml:space="preserve">     Pénzszközök változásának bemutatása 2019.</t>
  </si>
  <si>
    <t>Költségvetési bevételek</t>
  </si>
  <si>
    <t>Költségvetési kiadások</t>
  </si>
  <si>
    <t>Kerepesi utcák út, járda, csapadékvíz elvezetés engedélyezése</t>
  </si>
  <si>
    <t>Összeg (Ft)</t>
  </si>
  <si>
    <t>Előző időszak (Ft)</t>
  </si>
  <si>
    <t>Tárgyi időszak (Ft)</t>
  </si>
  <si>
    <t>Egészségügyi centrum engedélyezési terve</t>
  </si>
  <si>
    <t>Ingatlan vásárlás (2800/7 hrsz)</t>
  </si>
  <si>
    <t>Kerepes, Mogyoródi út és Béke u. gyalogos átkelőhelyek létesítése</t>
  </si>
  <si>
    <t>Kerepes, Szilasligeti rét  területére vonatkozó beépítési tanulmány</t>
  </si>
  <si>
    <t>Beléptető rendszer telepítése /PH</t>
  </si>
  <si>
    <t>Beléptető kapu /fémszerkezzet</t>
  </si>
  <si>
    <t>Ingóság beszerzése</t>
  </si>
  <si>
    <t>Mobiltelefon+tok</t>
  </si>
  <si>
    <t>Tölgyfa u. 3. fogorvosi rendelő bojler csere</t>
  </si>
  <si>
    <t>Pad és szemetes beszerzése</t>
  </si>
  <si>
    <t>MS office 2019 / nemzetiségi önkormányzatok gépeire</t>
  </si>
  <si>
    <t>Ingatlan felújítása Csicsergő óvoda felújítása villámvédelemmel</t>
  </si>
  <si>
    <t>Dessewffy u. 2. rész csapadékvíz. elvez. járda ép. és felúj.</t>
  </si>
  <si>
    <t>Mártírok útja út-, járda és víztelenítési munkák</t>
  </si>
  <si>
    <t>Meseliget óvoda felújítása</t>
  </si>
  <si>
    <t>Átlagos statisztikai állományi létszám (fő)</t>
  </si>
  <si>
    <t>173</t>
  </si>
  <si>
    <t>F/2 Költségek, ráfordítások aktív időbeli elhatárolása</t>
  </si>
  <si>
    <t>175</t>
  </si>
  <si>
    <t>F) AKTÍV IDŐBELI  ELHATÁROLÁSOK  (=F/1+F/2+F/3)</t>
  </si>
  <si>
    <t>Memória bővítés</t>
  </si>
  <si>
    <t>Számítátechnikai eszközök beszerzése</t>
  </si>
  <si>
    <t>Kisértékű tárgyi eszközök beszerzése</t>
  </si>
  <si>
    <t>2019. évi teljesítés ÁFA-val (Ft)</t>
  </si>
  <si>
    <t>2019 évi teljesítés ÁFA-val (Ft)</t>
  </si>
  <si>
    <t>Polgármesteri hivatal</t>
  </si>
  <si>
    <t>Előző évi költségvetési maradvány</t>
  </si>
  <si>
    <t>Követelés jellegű sajátos elszámolások forgalma</t>
  </si>
  <si>
    <t>Egyéb sajátos eszközoldali elszámolások forgalma</t>
  </si>
  <si>
    <t>Kötelezettség jellegű sajátos elszámolások forgalma</t>
  </si>
  <si>
    <t>Számítástechnikai eszközök beszerzése</t>
  </si>
  <si>
    <t>29</t>
  </si>
  <si>
    <t>B/I/1 Vásárolt készletek</t>
  </si>
  <si>
    <t>34</t>
  </si>
  <si>
    <t>B/I Készletek (=B/I/1+…+B/I/5)</t>
  </si>
  <si>
    <t>B) NEMZETI VAGYONBA TARTOZÓ FORGÓESZKÖZÖK (= B/I+B/II)</t>
  </si>
  <si>
    <t xml:space="preserve"> Maradványkimutatás  KEREPESI BABALIGET BÖLCSŐDE</t>
  </si>
  <si>
    <t>Mérleg KEREPESI BABALIGET BÖLCSŐDE</t>
  </si>
  <si>
    <t>Eredménykimutatás KEREPESI BABALIGET BÖLCSŐDE</t>
  </si>
  <si>
    <t>Kerepesi Babaliget Bölcsőde</t>
  </si>
  <si>
    <t>Raktár építése</t>
  </si>
  <si>
    <t>Informatikai eszközök beszerzése</t>
  </si>
  <si>
    <t>Kisértékű tárgyieszköz beszerzés</t>
  </si>
  <si>
    <t>149</t>
  </si>
  <si>
    <t>D/III/1f - ebből: túlfizetések, téves és visszajáró kifizetések</t>
  </si>
  <si>
    <t>6 fő</t>
  </si>
  <si>
    <t xml:space="preserve"> Mérleg Napközi-otthonos Óvoda</t>
  </si>
  <si>
    <t xml:space="preserve"> Eredménykimutatás Napközi-otthonos Óvoda</t>
  </si>
  <si>
    <t>Szoftver telepítés</t>
  </si>
  <si>
    <t>Könyv beszerzés</t>
  </si>
  <si>
    <t xml:space="preserve"> Maradványkimutatás Szabó Magda Városi Könyvtár</t>
  </si>
  <si>
    <t>Mérleg Szabó Magda Városi Könyvtár</t>
  </si>
  <si>
    <t>Eredménykimutatás Szabó Magda Városi Könyvtár</t>
  </si>
  <si>
    <t>Könyvtár terem átalakítás</t>
  </si>
  <si>
    <t xml:space="preserve"> Maradványkimutatás Szociális Alapszolgáltatási Központ</t>
  </si>
  <si>
    <t>Mérleg Szociális Alapszolgáltatási Központ</t>
  </si>
  <si>
    <t xml:space="preserve"> Eredménykimutatás Szociális Alapszolgáltatási Központ</t>
  </si>
  <si>
    <t>Pénzeszközátadások 2019.</t>
  </si>
  <si>
    <t>Bursa Hungarica ösztöndíj pályázat hozzájárulás</t>
  </si>
  <si>
    <t>Az önkormányzat 2019. évi közvetett támogatásai</t>
  </si>
  <si>
    <t>Kedvezmény nélkül elért bevétel</t>
  </si>
  <si>
    <t>Kedvezmények összege</t>
  </si>
  <si>
    <t>Adóelengedés</t>
  </si>
  <si>
    <t>Adókedvezmény</t>
  </si>
  <si>
    <t>Egyéb</t>
  </si>
  <si>
    <t>Helyi adók összesen</t>
  </si>
  <si>
    <t xml:space="preserve">Ebből: </t>
  </si>
  <si>
    <t>Magánszemélyek kommunális adója</t>
  </si>
  <si>
    <t>Idegenforgalmi adó</t>
  </si>
  <si>
    <t>Iparűzési adó</t>
  </si>
  <si>
    <t>Talajterhelési díj</t>
  </si>
  <si>
    <t>KEREPES VÁROS ÖNKORMÁNYZATA</t>
  </si>
  <si>
    <t>Vagyonkimutatás - 2019</t>
  </si>
  <si>
    <t>Előző év</t>
  </si>
  <si>
    <t>Tárgyév</t>
  </si>
  <si>
    <t>Index (%)</t>
  </si>
  <si>
    <t>ESZKÖZÖK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</si>
  <si>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</si>
  <si>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</si>
  <si>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</si>
  <si>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</si>
  <si>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</si>
  <si>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</si>
  <si>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</si>
  <si>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</si>
  <si>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</si>
  <si>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</si>
  <si>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</si>
  <si>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</si>
  <si>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</si>
  <si>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</si>
  <si>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</si>
  <si>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</si>
  <si>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</si>
  <si>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</si>
  <si>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</si>
  <si>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</si>
  <si>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</si>
  <si>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</si>
  <si>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</si>
  <si>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</si>
  <si>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</si>
  <si>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</si>
  <si>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</si>
  <si>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</si>
  <si>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</si>
  <si>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</si>
  <si>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</si>
  <si>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</si>
  <si>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</si>
  <si>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</si>
  <si>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</si>
  <si>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</si>
  <si>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</si>
  <si>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</si>
  <si>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</si>
  <si>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</si>
  <si>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</si>
  <si>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</si>
  <si>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</si>
  <si>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</si>
  <si>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</si>
  <si>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</si>
  <si>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</si>
  <si>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</si>
  <si>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</si>
  <si>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</si>
  <si>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</si>
  <si>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</si>
  <si>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</si>
  <si>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</si>
  <si>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</si>
  <si>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</si>
  <si>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</si>
  <si>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</si>
  <si>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</si>
  <si>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</si>
  <si>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</si>
  <si>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</si>
  <si>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</si>
  <si>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</si>
  <si>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</si>
  <si>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</si>
  <si>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</si>
  <si>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</si>
  <si>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</si>
  <si>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</si>
  <si>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</si>
  <si>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</si>
  <si>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</si>
  <si>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</si>
  <si>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</si>
  <si>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</si>
  <si>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</si>
  <si>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</si>
  <si>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</si>
  <si>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</si>
  <si>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</si>
  <si>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</si>
  <si>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</si>
  <si>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</si>
  <si>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</si>
  <si>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</si>
  <si>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</si>
  <si>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</si>
  <si>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</si>
  <si>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</si>
  <si>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</si>
  <si>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</si>
  <si>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</si>
  <si>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</si>
  <si>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</si>
  <si>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</si>
  <si>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</si>
  <si>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</si>
  <si>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</si>
  <si>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</si>
  <si>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</si>
  <si>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</si>
  <si>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</si>
  <si>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</si>
  <si>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</si>
  <si>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</si>
  <si>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</si>
  <si>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</si>
  <si>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</si>
  <si>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</si>
  <si>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</si>
  <si>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</si>
  <si>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</si>
  <si>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</si>
  <si>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</si>
  <si>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</si>
  <si>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</si>
  <si>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</si>
  <si>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</si>
  <si>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</si>
  <si>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</si>
  <si>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</si>
  <si>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</si>
  <si>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</si>
  <si>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</si>
  <si>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</si>
  <si>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KEREPESI POLGÁRMESTERI HIVATAL</t>
  </si>
  <si>
    <t>KEREPESI BABALIGET BÖLCSŐDE</t>
  </si>
  <si>
    <t>FORRÁS MŰVELŐDÉSI HÁZ</t>
  </si>
  <si>
    <t>KEREPESI NAPKÖZI-OTTHONOS ÓVODA</t>
  </si>
  <si>
    <t>SZABÓ MAGDA VÁROSI KÖNYVTÁR</t>
  </si>
  <si>
    <t>KEREPES VÁROS SZOCIÁLIS ALAPSZOLGÁLTATÁSI KÖZPONT</t>
  </si>
  <si>
    <t>KEREPES VÁROS ÖNKORMÁNYZATA ÉS INTÉZMÉNYEI</t>
  </si>
  <si>
    <r>
      <t xml:space="preserve">1. melléklet </t>
    </r>
    <r>
      <rPr>
        <i/>
        <sz val="10"/>
        <color rgb="FF000000"/>
        <rFont val="Times New Roman"/>
        <family val="1"/>
        <charset val="238"/>
      </rPr>
      <t xml:space="preserve">a </t>
    </r>
    <r>
      <rPr>
        <i/>
        <sz val="10"/>
        <color theme="1"/>
        <rFont val="Times New Roman"/>
        <family val="1"/>
        <charset val="238"/>
      </rPr>
      <t xml:space="preserve"> 12/2020. (VI.30.) önkormányzati rendelethez</t>
    </r>
  </si>
  <si>
    <r>
      <t xml:space="preserve">2. melléklet </t>
    </r>
    <r>
      <rPr>
        <i/>
        <sz val="8"/>
        <color rgb="FF000000"/>
        <rFont val="Times New Roman"/>
        <family val="1"/>
        <charset val="238"/>
      </rPr>
      <t xml:space="preserve">a </t>
    </r>
    <r>
      <rPr>
        <i/>
        <sz val="8"/>
        <color theme="1"/>
        <rFont val="Times New Roman"/>
        <family val="1"/>
        <charset val="238"/>
      </rPr>
      <t>12/2020. (VI.30.) önkormányzati rendelethez</t>
    </r>
  </si>
  <si>
    <t>3.1. melléklet a  12/2020. (VI.30.)  önkormányzati rendelethez</t>
  </si>
  <si>
    <t>3.2. melléklet a  12/2020. (VI.30.)  önkormányzati rendelethez</t>
  </si>
  <si>
    <t>4.1. melléklet a  12/2020. (VI.30.)  önkormányzati rendelethez</t>
  </si>
  <si>
    <t>4.2. melléklet a  12/2020. (VI.30.)  önkormányzati rendelethez</t>
  </si>
  <si>
    <t>4.3. melléklet a  12/2020. (VI.30.)  önkormányzati rendelethez</t>
  </si>
  <si>
    <t>4.4. melléklet a  12/2020. (VI.30.)  önkormányzati rendelethez</t>
  </si>
  <si>
    <t>4.5. melléklet a  12/2020. (VI.30.)  önkormányzati rendelethez</t>
  </si>
  <si>
    <t>4.6. melléklet a  12/2020. (VI.30.)  önkormányzati rendelethez</t>
  </si>
  <si>
    <t>4.7. melléklet a  12/2020. (VI.30.)  önkormányzati rendelethez</t>
  </si>
  <si>
    <t>5.1. melléklet a  12/2020. (VI.30.)  önkormányzati rendelethez</t>
  </si>
  <si>
    <t>5.2. melléklet a  12/2020. (VI.30.)  önkormányzati rendelethez</t>
  </si>
  <si>
    <t>5.3. melléklet a  12/2020. (VI.30.)  önkormányzati rendelethez</t>
  </si>
  <si>
    <t>5.4. melléklet a  12/2020. (VI.30.)  önkormányzati rendelethez</t>
  </si>
  <si>
    <t>5.5. melléklet a  12/2020. (VI.30.)  önkormányzati rendelethez</t>
  </si>
  <si>
    <t>5.6. melléklet a  12/2020. (VI.30.)  önkormányzati rendelethez</t>
  </si>
  <si>
    <t>5.7. melléklet a  12/2020. (VI.30.)  önkormányzati rendelethez</t>
  </si>
  <si>
    <t>6.1. melléklet a  12/2020. (VI.30.)  önkormányzati rendelethez</t>
  </si>
  <si>
    <t>6.2. melléklet a  12/2020. (VI.30.)  önkormányzati rendelethez</t>
  </si>
  <si>
    <t>6.3. melléklet a  12/2020. (VI.30.)  önkormányzati rendelethez</t>
  </si>
  <si>
    <t>6.4. melléklet a  12/2020. (VI.30.)  önkormányzati rendelethez</t>
  </si>
  <si>
    <t>6.5. melléklet a  12/2020. (VI.30.)  önkormányzati rendelethez</t>
  </si>
  <si>
    <t>6.6. melléklet a  12/2020. (VI.30.)  önkormányzati rendelethez</t>
  </si>
  <si>
    <t>6.7. melléklet a  12/2020. (VI.30.)  önkormányzati rendelethez</t>
  </si>
  <si>
    <t>7.1. melléklet a  12/2020. (VI.30.)  önkormányzati rendelethez</t>
  </si>
  <si>
    <t>7.5. melléklet a  12/2020. (VI.30.)  önkormányzati rendelethez</t>
  </si>
  <si>
    <t>7.6. melléklet a  12/2020. (VI.30.)  önkormányzati rendelethez</t>
  </si>
  <si>
    <t>7.7. melléklet a  12/2020. (VI.30.)  önkormányzati rendelethez</t>
  </si>
  <si>
    <t>8. melléklet a  12/2020. (VI.30.)  önkormányzati rendelethez</t>
  </si>
  <si>
    <t>9.1. melléklet a  12/2020. (VI.30.)  önkormányzati rendelethez</t>
  </si>
  <si>
    <t>9.2. melléklet a  12/2020. (VI.30.)  önkormányzati rendelethez</t>
  </si>
  <si>
    <t>9.4. melléklet a  12/2020. (VI.30.)  önkormányzati rendelethez</t>
  </si>
  <si>
    <t>9.5. melléklet a  12/2020. (VI.30.)  önkormányzati rendelethez</t>
  </si>
  <si>
    <t>9.7. melléklet a  12/2020. (VI.30.)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</si>
</sst>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F_t_-;\-* #,##0\ _F_t_-;_-* &quot;-&quot;\ _F_t_-;_-@_-"/>
    <numFmt numFmtId="165" formatCode="_-* #,##0.00\ _F_t_-;\-* #,##0.00\ _F_t_-;_-* &quot;-&quot;??\ _F_t_-;_-@_-"/>
    <numFmt numFmtId="166" formatCode="_-* #,##0\ _F_t_-;\-* #,##0\ _F_t_-;_-* &quot;-&quot;??\ _F_t_-;_-@_-"/>
    <numFmt numFmtId="167" formatCode="#,##0&quot;   &quot;"/>
  </numFmts>
  <fonts count="5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i/>
      <sz val="8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rgb="FF000000"/>
      <name val="Calibri"/>
    </font>
    <font>
      <b/>
      <sz val="9"/>
      <color rgb="FF000000"/>
      <name val="Calibri"/>
    </font>
    <font>
      <sz val="10"/>
      <color rgb="FF000000"/>
      <name val="Calibri"/>
    </font>
    <font>
      <sz val="9"/>
      <color rgb="FF000000"/>
      <name val="Calibri"/>
    </font>
    <font>
      <b/>
      <sz val="10.5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i/>
      <sz val="10.5"/>
      <name val="Times New Roman"/>
      <family val="1"/>
      <charset val="238"/>
    </font>
    <font>
      <sz val="10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3" fillId="0" borderId="0" applyFont="0" applyFill="0" applyBorder="0" applyAlignment="0" applyProtection="0"/>
    <xf numFmtId="0" fontId="25" fillId="0" borderId="0"/>
    <xf numFmtId="0" fontId="13" fillId="0" borderId="0"/>
  </cellStyleXfs>
  <cellXfs count="38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 wrapText="1" indent="1"/>
    </xf>
    <xf numFmtId="0" fontId="5" fillId="0" borderId="4" xfId="0" applyFont="1" applyBorder="1" applyAlignment="1">
      <alignment horizontal="right" vertical="center" wrapText="1" indent="1"/>
    </xf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right" vertical="center" wrapText="1" indent="1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2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right" vertical="center" wrapText="1" indent="1"/>
    </xf>
    <xf numFmtId="3" fontId="5" fillId="0" borderId="4" xfId="0" applyNumberFormat="1" applyFont="1" applyBorder="1" applyAlignment="1">
      <alignment horizontal="right" vertical="center" wrapText="1" indent="1"/>
    </xf>
    <xf numFmtId="0" fontId="5" fillId="0" borderId="4" xfId="0" applyFont="1" applyBorder="1" applyAlignment="1">
      <alignment horizontal="right" vertical="center" wrapText="1" indent="1"/>
    </xf>
    <xf numFmtId="0" fontId="5" fillId="0" borderId="5" xfId="0" applyFont="1" applyBorder="1" applyAlignment="1">
      <alignment horizontal="center" vertical="center" wrapText="1"/>
    </xf>
    <xf numFmtId="3" fontId="0" fillId="0" borderId="0" xfId="0" applyNumberFormat="1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6" fontId="0" fillId="0" borderId="0" xfId="1" applyNumberFormat="1" applyFont="1"/>
    <xf numFmtId="0" fontId="1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 indent="1"/>
    </xf>
    <xf numFmtId="0" fontId="14" fillId="0" borderId="4" xfId="0" applyFont="1" applyBorder="1" applyAlignment="1">
      <alignment vertical="center" wrapText="1"/>
    </xf>
    <xf numFmtId="3" fontId="15" fillId="0" borderId="4" xfId="0" applyNumberFormat="1" applyFont="1" applyBorder="1" applyAlignment="1">
      <alignment horizontal="right" vertical="center" wrapText="1" indent="1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right" vertical="center" wrapText="1" indent="1"/>
    </xf>
    <xf numFmtId="0" fontId="6" fillId="0" borderId="4" xfId="0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right" vertical="center" wrapText="1" indent="1"/>
    </xf>
    <xf numFmtId="0" fontId="6" fillId="0" borderId="4" xfId="0" applyFont="1" applyFill="1" applyBorder="1" applyAlignment="1">
      <alignment horizontal="right" vertical="center" wrapText="1" indent="1"/>
    </xf>
    <xf numFmtId="0" fontId="5" fillId="0" borderId="4" xfId="0" applyFont="1" applyFill="1" applyBorder="1" applyAlignment="1">
      <alignment horizontal="left" vertical="center" wrapText="1"/>
    </xf>
    <xf numFmtId="3" fontId="5" fillId="0" borderId="4" xfId="0" applyNumberFormat="1" applyFont="1" applyFill="1" applyBorder="1" applyAlignment="1">
      <alignment horizontal="right" vertical="center" wrapText="1" indent="1"/>
    </xf>
    <xf numFmtId="0" fontId="5" fillId="0" borderId="4" xfId="0" applyFont="1" applyFill="1" applyBorder="1" applyAlignment="1">
      <alignment horizontal="right" vertical="center" wrapText="1" indent="1"/>
    </xf>
    <xf numFmtId="0" fontId="0" fillId="0" borderId="0" xfId="0" applyFill="1"/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/>
    <xf numFmtId="0" fontId="12" fillId="0" borderId="4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right" vertical="center" wrapText="1" indent="1"/>
    </xf>
    <xf numFmtId="49" fontId="1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12" fillId="0" borderId="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vertical="center" wrapText="1"/>
    </xf>
    <xf numFmtId="49" fontId="5" fillId="0" borderId="9" xfId="0" applyNumberFormat="1" applyFont="1" applyFill="1" applyBorder="1" applyAlignment="1">
      <alignment vertical="center" wrapText="1"/>
    </xf>
    <xf numFmtId="49" fontId="5" fillId="0" borderId="10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/>
    <xf numFmtId="0" fontId="0" fillId="0" borderId="0" xfId="0" applyFill="1" applyAlignment="1">
      <alignment horizontal="left" wrapText="1"/>
    </xf>
    <xf numFmtId="0" fontId="16" fillId="0" borderId="0" xfId="0" applyFont="1"/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horizontal="right" vertical="center" wrapText="1" indent="1"/>
    </xf>
    <xf numFmtId="0" fontId="15" fillId="0" borderId="4" xfId="0" applyFont="1" applyBorder="1" applyAlignment="1">
      <alignment horizontal="right" vertical="center" wrapText="1" indent="1"/>
    </xf>
    <xf numFmtId="0" fontId="14" fillId="0" borderId="5" xfId="0" applyFont="1" applyBorder="1" applyAlignment="1">
      <alignment horizontal="right" vertical="center" wrapText="1" indent="1"/>
    </xf>
    <xf numFmtId="3" fontId="14" fillId="0" borderId="4" xfId="0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18" fillId="0" borderId="12" xfId="0" applyFont="1" applyBorder="1" applyAlignment="1">
      <alignment vertical="center"/>
    </xf>
    <xf numFmtId="0" fontId="18" fillId="0" borderId="12" xfId="0" applyFont="1" applyBorder="1"/>
    <xf numFmtId="0" fontId="19" fillId="0" borderId="12" xfId="0" applyFont="1" applyBorder="1" applyAlignment="1">
      <alignment horizontal="right" vertical="center"/>
    </xf>
    <xf numFmtId="0" fontId="16" fillId="0" borderId="0" xfId="0" applyFont="1" applyFill="1"/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right" vertical="center" wrapText="1" indent="1"/>
    </xf>
    <xf numFmtId="0" fontId="14" fillId="0" borderId="4" xfId="0" applyFont="1" applyFill="1" applyBorder="1" applyAlignment="1">
      <alignment vertical="center" wrapText="1"/>
    </xf>
    <xf numFmtId="3" fontId="15" fillId="0" borderId="4" xfId="0" applyNumberFormat="1" applyFont="1" applyFill="1" applyBorder="1" applyAlignment="1">
      <alignment horizontal="right" vertical="center" wrapText="1" indent="1"/>
    </xf>
    <xf numFmtId="3" fontId="14" fillId="0" borderId="4" xfId="0" applyNumberFormat="1" applyFont="1" applyFill="1" applyBorder="1" applyAlignment="1">
      <alignment horizontal="right" vertical="center" wrapText="1" indent="1"/>
    </xf>
    <xf numFmtId="3" fontId="16" fillId="0" borderId="0" xfId="0" applyNumberFormat="1" applyFont="1" applyFill="1"/>
    <xf numFmtId="0" fontId="18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Fill="1"/>
    <xf numFmtId="0" fontId="14" fillId="0" borderId="4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66" fontId="16" fillId="0" borderId="0" xfId="0" applyNumberFormat="1" applyFont="1" applyFill="1"/>
    <xf numFmtId="3" fontId="18" fillId="0" borderId="4" xfId="0" applyNumberFormat="1" applyFont="1" applyFill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2" xfId="0" applyFont="1" applyBorder="1"/>
    <xf numFmtId="0" fontId="18" fillId="0" borderId="12" xfId="0" applyFont="1" applyFill="1" applyBorder="1" applyAlignment="1">
      <alignment vertical="center"/>
    </xf>
    <xf numFmtId="0" fontId="18" fillId="0" borderId="12" xfId="0" applyFont="1" applyFill="1" applyBorder="1"/>
    <xf numFmtId="0" fontId="19" fillId="0" borderId="12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 indent="1"/>
    </xf>
    <xf numFmtId="49" fontId="0" fillId="0" borderId="0" xfId="0" applyNumberFormat="1"/>
    <xf numFmtId="49" fontId="5" fillId="0" borderId="4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2" fillId="0" borderId="0" xfId="0" applyFont="1"/>
    <xf numFmtId="3" fontId="22" fillId="0" borderId="0" xfId="0" applyNumberFormat="1" applyFont="1"/>
    <xf numFmtId="3" fontId="0" fillId="0" borderId="0" xfId="0" applyNumberFormat="1" applyFill="1"/>
    <xf numFmtId="166" fontId="0" fillId="0" borderId="0" xfId="1" applyNumberFormat="1" applyFont="1" applyFill="1"/>
    <xf numFmtId="49" fontId="22" fillId="0" borderId="0" xfId="0" applyNumberFormat="1" applyFont="1"/>
    <xf numFmtId="0" fontId="22" fillId="0" borderId="0" xfId="0" applyFont="1" applyAlignment="1">
      <alignment wrapText="1"/>
    </xf>
    <xf numFmtId="49" fontId="1" fillId="0" borderId="0" xfId="0" applyNumberFormat="1" applyFont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49" fontId="17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vertical="center"/>
    </xf>
    <xf numFmtId="49" fontId="18" fillId="0" borderId="4" xfId="0" applyNumberFormat="1" applyFont="1" applyBorder="1" applyAlignment="1">
      <alignment vertical="center" wrapText="1"/>
    </xf>
    <xf numFmtId="49" fontId="16" fillId="0" borderId="0" xfId="0" applyNumberFormat="1" applyFont="1"/>
    <xf numFmtId="166" fontId="0" fillId="0" borderId="0" xfId="0" applyNumberFormat="1" applyFill="1"/>
    <xf numFmtId="0" fontId="5" fillId="0" borderId="4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3" fontId="18" fillId="0" borderId="4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0" xfId="0"/>
    <xf numFmtId="3" fontId="16" fillId="0" borderId="0" xfId="0" applyNumberFormat="1" applyFont="1"/>
    <xf numFmtId="0" fontId="26" fillId="0" borderId="4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left" vertical="top" wrapText="1"/>
    </xf>
    <xf numFmtId="3" fontId="26" fillId="0" borderId="4" xfId="0" applyNumberFormat="1" applyFont="1" applyBorder="1" applyAlignment="1">
      <alignment horizontal="right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left" vertical="top" wrapText="1"/>
    </xf>
    <xf numFmtId="3" fontId="27" fillId="0" borderId="4" xfId="0" applyNumberFormat="1" applyFont="1" applyBorder="1" applyAlignment="1">
      <alignment horizontal="right" vertical="top" wrapText="1"/>
    </xf>
    <xf numFmtId="0" fontId="27" fillId="0" borderId="4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3" fontId="18" fillId="0" borderId="4" xfId="0" applyNumberFormat="1" applyFont="1" applyBorder="1" applyAlignment="1">
      <alignment horizontal="right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3" fontId="21" fillId="0" borderId="4" xfId="0" applyNumberFormat="1" applyFont="1" applyBorder="1" applyAlignment="1">
      <alignment horizontal="right" vertical="top" wrapText="1"/>
    </xf>
    <xf numFmtId="0" fontId="21" fillId="0" borderId="4" xfId="0" applyFont="1" applyFill="1" applyBorder="1" applyAlignment="1">
      <alignment horizontal="center" vertical="top" wrapText="1"/>
    </xf>
    <xf numFmtId="4" fontId="21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3" fontId="8" fillId="0" borderId="4" xfId="0" applyNumberFormat="1" applyFont="1" applyBorder="1"/>
    <xf numFmtId="0" fontId="2" fillId="0" borderId="0" xfId="0" applyFont="1"/>
    <xf numFmtId="0" fontId="8" fillId="0" borderId="0" xfId="0" applyFont="1"/>
    <xf numFmtId="0" fontId="5" fillId="0" borderId="4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top" wrapText="1"/>
    </xf>
    <xf numFmtId="0" fontId="29" fillId="0" borderId="4" xfId="0" applyFont="1" applyFill="1" applyBorder="1" applyAlignment="1">
      <alignment horizontal="left" vertical="center" wrapText="1" indent="1"/>
    </xf>
    <xf numFmtId="3" fontId="29" fillId="0" borderId="4" xfId="0" applyNumberFormat="1" applyFont="1" applyFill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 indent="1"/>
    </xf>
    <xf numFmtId="3" fontId="1" fillId="0" borderId="0" xfId="0" applyNumberFormat="1" applyFont="1" applyFill="1" applyBorder="1" applyAlignment="1">
      <alignment vertical="center" wrapText="1"/>
    </xf>
    <xf numFmtId="3" fontId="27" fillId="0" borderId="4" xfId="0" applyNumberFormat="1" applyFont="1" applyBorder="1" applyAlignment="1">
      <alignment horizontal="right" vertical="center" wrapText="1"/>
    </xf>
    <xf numFmtId="3" fontId="25" fillId="0" borderId="0" xfId="0" applyNumberFormat="1" applyFont="1" applyAlignment="1">
      <alignment horizontal="right" vertical="top" wrapText="1"/>
    </xf>
    <xf numFmtId="3" fontId="1" fillId="0" borderId="0" xfId="0" applyNumberFormat="1" applyFont="1"/>
    <xf numFmtId="3" fontId="8" fillId="0" borderId="0" xfId="0" applyNumberFormat="1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31" fillId="0" borderId="0" xfId="0" applyFont="1"/>
    <xf numFmtId="3" fontId="2" fillId="0" borderId="0" xfId="0" applyNumberFormat="1" applyFont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vertical="center" wrapText="1"/>
    </xf>
    <xf numFmtId="3" fontId="31" fillId="0" borderId="0" xfId="0" applyNumberFormat="1" applyFont="1"/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left" vertical="top" wrapText="1"/>
    </xf>
    <xf numFmtId="3" fontId="25" fillId="0" borderId="4" xfId="0" applyNumberFormat="1" applyFont="1" applyBorder="1" applyAlignment="1">
      <alignment horizontal="right" vertical="top" wrapText="1"/>
    </xf>
    <xf numFmtId="0" fontId="30" fillId="0" borderId="4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left" vertical="top" wrapText="1"/>
    </xf>
    <xf numFmtId="3" fontId="30" fillId="0" borderId="4" xfId="0" applyNumberFormat="1" applyFont="1" applyBorder="1" applyAlignment="1">
      <alignment horizontal="right" vertical="top" wrapText="1"/>
    </xf>
    <xf numFmtId="3" fontId="30" fillId="0" borderId="0" xfId="0" applyNumberFormat="1" applyFont="1" applyAlignment="1">
      <alignment horizontal="right" vertical="top" wrapText="1"/>
    </xf>
    <xf numFmtId="3" fontId="16" fillId="0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3" fontId="33" fillId="0" borderId="0" xfId="0" applyNumberFormat="1" applyFont="1"/>
    <xf numFmtId="3" fontId="0" fillId="0" borderId="0" xfId="0" applyNumberFormat="1" applyFont="1"/>
    <xf numFmtId="0" fontId="22" fillId="0" borderId="0" xfId="0" applyFont="1" applyFill="1"/>
    <xf numFmtId="3" fontId="22" fillId="0" borderId="0" xfId="0" applyNumberFormat="1" applyFont="1" applyFill="1"/>
    <xf numFmtId="0" fontId="10" fillId="0" borderId="4" xfId="0" applyFont="1" applyBorder="1" applyAlignment="1">
      <alignment wrapText="1"/>
    </xf>
    <xf numFmtId="0" fontId="34" fillId="0" borderId="0" xfId="0" applyFont="1"/>
    <xf numFmtId="167" fontId="34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34" fillId="3" borderId="0" xfId="0" applyFont="1" applyFill="1"/>
    <xf numFmtId="167" fontId="0" fillId="3" borderId="0" xfId="0" applyNumberFormat="1" applyFill="1" applyAlignment="1">
      <alignment horizontal="center"/>
    </xf>
    <xf numFmtId="3" fontId="35" fillId="0" borderId="0" xfId="0" applyNumberFormat="1" applyFont="1"/>
    <xf numFmtId="3" fontId="6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4" fontId="0" fillId="0" borderId="0" xfId="0" applyNumberFormat="1"/>
    <xf numFmtId="4" fontId="22" fillId="0" borderId="0" xfId="0" applyNumberFormat="1" applyFont="1"/>
    <xf numFmtId="2" fontId="22" fillId="0" borderId="0" xfId="0" applyNumberFormat="1" applyFont="1"/>
    <xf numFmtId="3" fontId="26" fillId="0" borderId="4" xfId="0" applyNumberFormat="1" applyFont="1" applyFill="1" applyBorder="1" applyAlignment="1">
      <alignment horizontal="right" vertical="top" wrapText="1"/>
    </xf>
    <xf numFmtId="3" fontId="27" fillId="0" borderId="4" xfId="0" applyNumberFormat="1" applyFont="1" applyFill="1" applyBorder="1" applyAlignment="1">
      <alignment horizontal="right" vertical="top" wrapText="1"/>
    </xf>
    <xf numFmtId="0" fontId="0" fillId="0" borderId="0" xfId="0"/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42" fillId="0" borderId="0" xfId="0" applyFont="1" applyAlignment="1">
      <alignment wrapText="1"/>
    </xf>
    <xf numFmtId="3" fontId="42" fillId="0" borderId="0" xfId="0" applyNumberFormat="1" applyFont="1" applyAlignment="1">
      <alignment wrapText="1"/>
    </xf>
    <xf numFmtId="0" fontId="42" fillId="0" borderId="0" xfId="0" applyFont="1"/>
    <xf numFmtId="0" fontId="42" fillId="0" borderId="0" xfId="0" applyFont="1" applyAlignment="1">
      <alignment horizontal="center" wrapText="1"/>
    </xf>
    <xf numFmtId="3" fontId="40" fillId="0" borderId="0" xfId="0" applyNumberFormat="1" applyFont="1" applyAlignment="1">
      <alignment wrapText="1"/>
    </xf>
    <xf numFmtId="3" fontId="39" fillId="0" borderId="0" xfId="0" applyNumberFormat="1" applyFont="1" applyAlignment="1">
      <alignment wrapText="1"/>
    </xf>
    <xf numFmtId="3" fontId="40" fillId="0" borderId="0" xfId="0" applyNumberFormat="1" applyFont="1" applyAlignment="1"/>
    <xf numFmtId="3" fontId="42" fillId="0" borderId="0" xfId="0" applyNumberFormat="1" applyFont="1" applyAlignment="1"/>
    <xf numFmtId="3" fontId="0" fillId="0" borderId="0" xfId="0" applyNumberFormat="1" applyAlignment="1"/>
    <xf numFmtId="0" fontId="43" fillId="0" borderId="0" xfId="0" applyFont="1" applyAlignment="1">
      <alignment wrapText="1"/>
    </xf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3" fontId="44" fillId="0" borderId="0" xfId="0" applyNumberFormat="1" applyFont="1"/>
    <xf numFmtId="3" fontId="46" fillId="0" borderId="0" xfId="0" applyNumberFormat="1" applyFont="1" applyAlignment="1">
      <alignment wrapText="1"/>
    </xf>
    <xf numFmtId="0" fontId="48" fillId="0" borderId="0" xfId="0" applyFont="1"/>
    <xf numFmtId="166" fontId="48" fillId="0" borderId="0" xfId="1" applyNumberFormat="1" applyFont="1"/>
    <xf numFmtId="0" fontId="47" fillId="0" borderId="0" xfId="0" applyFont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 indent="1"/>
    </xf>
    <xf numFmtId="164" fontId="48" fillId="0" borderId="4" xfId="0" applyNumberFormat="1" applyFont="1" applyFill="1" applyBorder="1" applyAlignment="1">
      <alignment horizontal="right" vertical="center" wrapText="1"/>
    </xf>
    <xf numFmtId="164" fontId="47" fillId="0" borderId="4" xfId="0" applyNumberFormat="1" applyFont="1" applyBorder="1" applyAlignment="1">
      <alignment horizontal="right" vertical="center" wrapText="1"/>
    </xf>
    <xf numFmtId="164" fontId="48" fillId="0" borderId="0" xfId="0" applyNumberFormat="1" applyFont="1"/>
    <xf numFmtId="164" fontId="47" fillId="0" borderId="4" xfId="0" applyNumberFormat="1" applyFont="1" applyBorder="1" applyAlignment="1">
      <alignment vertical="center" wrapText="1"/>
    </xf>
    <xf numFmtId="0" fontId="47" fillId="0" borderId="4" xfId="0" applyFont="1" applyBorder="1" applyAlignment="1">
      <alignment vertical="center" wrapText="1"/>
    </xf>
    <xf numFmtId="3" fontId="48" fillId="0" borderId="4" xfId="0" applyNumberFormat="1" applyFont="1" applyBorder="1" applyAlignment="1">
      <alignment horizontal="right" vertical="center" wrapText="1"/>
    </xf>
    <xf numFmtId="164" fontId="48" fillId="0" borderId="4" xfId="0" applyNumberFormat="1" applyFont="1" applyBorder="1" applyAlignment="1">
      <alignment horizontal="right" vertical="center" wrapText="1"/>
    </xf>
    <xf numFmtId="0" fontId="50" fillId="0" borderId="4" xfId="0" applyFont="1" applyBorder="1"/>
    <xf numFmtId="3" fontId="47" fillId="0" borderId="4" xfId="0" applyNumberFormat="1" applyFont="1" applyBorder="1" applyAlignment="1">
      <alignment horizontal="right" vertical="center" wrapText="1"/>
    </xf>
    <xf numFmtId="0" fontId="48" fillId="0" borderId="4" xfId="0" applyFont="1" applyBorder="1" applyAlignment="1">
      <alignment vertical="center" wrapText="1"/>
    </xf>
    <xf numFmtId="0" fontId="50" fillId="0" borderId="0" xfId="0" applyFont="1"/>
    <xf numFmtId="166" fontId="48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/>
    <xf numFmtId="0" fontId="24" fillId="0" borderId="10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/>
    <xf numFmtId="0" fontId="21" fillId="0" borderId="5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4" fontId="21" fillId="0" borderId="4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/>
    <xf numFmtId="0" fontId="2" fillId="0" borderId="10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8" fillId="0" borderId="5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wrapText="1"/>
    </xf>
    <xf numFmtId="0" fontId="0" fillId="0" borderId="0" xfId="0"/>
    <xf numFmtId="0" fontId="38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 2" xfId="3" xr:uid="{00000000-0005-0000-0000-000002000000}"/>
    <cellStyle name="Normál 3" xfId="2" xr:uid="{00000000-0005-0000-0000-000003000000}"/>
  </cellStyles>
  <dxfs count="0"/>
  <tableStyles count="0" defaultTableStyle="TableStyleMedium2" defaultPivotStyle="PivotStyleLight16"/>
  <colors>
    <mruColors>
      <color rgb="FFFF00FF"/>
      <color rgb="FF43F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02"/>
  <sheetViews>
    <sheetView view="pageBreakPreview" zoomScale="130" zoomScaleNormal="100" zoomScaleSheetLayoutView="130" workbookViewId="0">
      <selection activeCell="A2" sqref="A2:E2"/>
    </sheetView>
  </sheetViews>
  <sheetFormatPr defaultRowHeight="15" x14ac:dyDescent="0.25"/>
  <cols>
    <col min="1" max="1" width="7.85546875" style="123" customWidth="1"/>
    <col min="2" max="2" width="36.7109375" customWidth="1"/>
    <col min="3" max="5" width="12.7109375" customWidth="1"/>
    <col min="6" max="6" width="14.7109375" customWidth="1"/>
    <col min="7" max="9" width="12.28515625" style="26" bestFit="1" customWidth="1"/>
    <col min="10" max="10" width="11" bestFit="1" customWidth="1"/>
  </cols>
  <sheetData>
    <row r="1" spans="1:6" ht="15.75" x14ac:dyDescent="0.25">
      <c r="A1" s="276" t="s">
        <v>0</v>
      </c>
      <c r="B1" s="276"/>
      <c r="C1" s="276"/>
      <c r="D1" s="276"/>
      <c r="E1" s="276"/>
    </row>
    <row r="2" spans="1:6" x14ac:dyDescent="0.25">
      <c r="A2" s="279" t="s">
        <v>767</v>
      </c>
      <c r="B2" s="279"/>
      <c r="C2" s="279"/>
      <c r="D2" s="279"/>
      <c r="E2" s="279"/>
    </row>
    <row r="3" spans="1:6" ht="15" customHeight="1" x14ac:dyDescent="0.25">
      <c r="A3" s="280" t="s">
        <v>165</v>
      </c>
      <c r="B3" s="277" t="s">
        <v>2</v>
      </c>
      <c r="C3" s="278"/>
      <c r="D3" s="278"/>
      <c r="E3" s="278"/>
    </row>
    <row r="4" spans="1:6" ht="21" x14ac:dyDescent="0.25">
      <c r="A4" s="281"/>
      <c r="B4" s="277"/>
      <c r="C4" s="4" t="s">
        <v>318</v>
      </c>
      <c r="D4" s="4" t="s">
        <v>319</v>
      </c>
      <c r="E4" s="4" t="s">
        <v>320</v>
      </c>
    </row>
    <row r="5" spans="1:6" x14ac:dyDescent="0.25">
      <c r="A5" s="121">
        <v>1</v>
      </c>
      <c r="B5" s="4">
        <v>2</v>
      </c>
      <c r="C5" s="4">
        <v>3</v>
      </c>
      <c r="D5" s="4">
        <v>4</v>
      </c>
      <c r="E5" s="4">
        <v>5</v>
      </c>
    </row>
    <row r="6" spans="1:6" ht="21" x14ac:dyDescent="0.25">
      <c r="A6" s="122" t="s">
        <v>3</v>
      </c>
      <c r="B6" s="5" t="s">
        <v>4</v>
      </c>
      <c r="C6" s="6">
        <f>'9.1 melléklet'!D10+'9.8 melléklet'!C10</f>
        <v>596395224</v>
      </c>
      <c r="D6" s="23">
        <f>'9.1 melléklet'!E10+'9.8 melléklet'!D10</f>
        <v>629069160</v>
      </c>
      <c r="E6" s="23">
        <f>'9.1 melléklet'!F10+'9.8 melléklet'!E10</f>
        <v>629069160</v>
      </c>
    </row>
    <row r="7" spans="1:6" ht="22.5" x14ac:dyDescent="0.25">
      <c r="A7" s="34" t="s">
        <v>202</v>
      </c>
      <c r="B7" s="8" t="s">
        <v>5</v>
      </c>
      <c r="C7" s="9">
        <f>'9.1 melléklet'!D11+'9.8 melléklet'!C11</f>
        <v>167726692</v>
      </c>
      <c r="D7" s="10">
        <f>'9.1 melléklet'!E11+'9.8 melléklet'!D11</f>
        <v>171241428</v>
      </c>
      <c r="E7" s="9">
        <f>'9.1 melléklet'!F11+'9.8 melléklet'!E11</f>
        <v>171241428</v>
      </c>
    </row>
    <row r="8" spans="1:6" ht="22.5" x14ac:dyDescent="0.25">
      <c r="A8" s="34" t="s">
        <v>201</v>
      </c>
      <c r="B8" s="8" t="s">
        <v>6</v>
      </c>
      <c r="C8" s="21">
        <f>'9.1 melléklet'!D12+'9.8 melléklet'!C12</f>
        <v>223395283</v>
      </c>
      <c r="D8" s="21">
        <f>'9.1 melléklet'!E12+'9.8 melléklet'!D12</f>
        <v>225619209</v>
      </c>
      <c r="E8" s="21">
        <f>'9.1 melléklet'!F12+'9.8 melléklet'!E12</f>
        <v>225619209</v>
      </c>
    </row>
    <row r="9" spans="1:6" ht="22.5" x14ac:dyDescent="0.25">
      <c r="A9" s="34" t="s">
        <v>203</v>
      </c>
      <c r="B9" s="8" t="s">
        <v>7</v>
      </c>
      <c r="C9" s="21">
        <f>'9.1 melléklet'!D13+'9.8 melléklet'!C13</f>
        <v>192600919</v>
      </c>
      <c r="D9" s="21">
        <f>'9.1 melléklet'!E13+'9.8 melléklet'!D13</f>
        <v>206039510</v>
      </c>
      <c r="E9" s="21">
        <f>'9.1 melléklet'!F13+'9.8 melléklet'!E13</f>
        <v>206039510</v>
      </c>
    </row>
    <row r="10" spans="1:6" x14ac:dyDescent="0.25">
      <c r="A10" s="34" t="s">
        <v>204</v>
      </c>
      <c r="B10" s="8" t="s">
        <v>8</v>
      </c>
      <c r="C10" s="21">
        <f>'9.1 melléklet'!D14+'9.8 melléklet'!C14</f>
        <v>12672330</v>
      </c>
      <c r="D10" s="21">
        <f>'9.1 melléklet'!E14+'9.8 melléklet'!D14</f>
        <v>14893013</v>
      </c>
      <c r="E10" s="21">
        <f>'9.1 melléklet'!F14+'9.8 melléklet'!E14</f>
        <v>14893013</v>
      </c>
    </row>
    <row r="11" spans="1:6" x14ac:dyDescent="0.25">
      <c r="A11" s="34" t="s">
        <v>205</v>
      </c>
      <c r="B11" s="8" t="s">
        <v>9</v>
      </c>
      <c r="C11" s="21">
        <f>'9.1 melléklet'!D15+'9.8 melléklet'!C15</f>
        <v>0</v>
      </c>
      <c r="D11" s="21">
        <f>'9.1 melléklet'!E15+'9.8 melléklet'!D15</f>
        <v>11276000</v>
      </c>
      <c r="E11" s="21">
        <f>'9.1 melléklet'!F15+'9.8 melléklet'!E15</f>
        <v>11276000</v>
      </c>
    </row>
    <row r="12" spans="1:6" x14ac:dyDescent="0.25">
      <c r="A12" s="34" t="s">
        <v>206</v>
      </c>
      <c r="B12" s="8" t="s">
        <v>10</v>
      </c>
      <c r="C12" s="21">
        <f>'9.1 melléklet'!D16+'9.8 melléklet'!C16</f>
        <v>0</v>
      </c>
      <c r="D12" s="21">
        <f>'9.1 melléklet'!E16+'9.8 melléklet'!D16</f>
        <v>0</v>
      </c>
      <c r="E12" s="21">
        <f>'9.1 melléklet'!F16+'9.8 melléklet'!E16</f>
        <v>0</v>
      </c>
    </row>
    <row r="13" spans="1:6" x14ac:dyDescent="0.25">
      <c r="A13" s="34" t="s">
        <v>207</v>
      </c>
      <c r="B13" s="35" t="s">
        <v>200</v>
      </c>
      <c r="C13" s="21">
        <f>'9.1 melléklet'!D17+'9.8 melléklet'!C17</f>
        <v>0</v>
      </c>
      <c r="D13" s="21">
        <f>'9.1 melléklet'!E17+'9.8 melléklet'!D17</f>
        <v>0</v>
      </c>
      <c r="E13" s="21">
        <f>'9.1 melléklet'!F17+'9.8 melléklet'!E17</f>
        <v>0</v>
      </c>
    </row>
    <row r="14" spans="1:6" ht="21" x14ac:dyDescent="0.25">
      <c r="A14" s="122" t="s">
        <v>11</v>
      </c>
      <c r="B14" s="5" t="s">
        <v>12</v>
      </c>
      <c r="C14" s="23">
        <f>'9.1 melléklet'!D18+'9.8 melléklet'!C18</f>
        <v>28745115</v>
      </c>
      <c r="D14" s="23">
        <f>'9.1 melléklet'!E18+'9.8 melléklet'!D18</f>
        <v>92889722</v>
      </c>
      <c r="E14" s="23">
        <f>'9.1 melléklet'!F18+'9.8 melléklet'!E18</f>
        <v>92788149</v>
      </c>
    </row>
    <row r="15" spans="1:6" x14ac:dyDescent="0.25">
      <c r="A15" s="34" t="s">
        <v>208</v>
      </c>
      <c r="B15" s="8" t="s">
        <v>13</v>
      </c>
      <c r="C15" s="10">
        <f>'9.1 melléklet'!D19+'9.8 melléklet'!C19</f>
        <v>0</v>
      </c>
      <c r="D15" s="10">
        <f>'9.1 melléklet'!E19+'9.8 melléklet'!D19</f>
        <v>0</v>
      </c>
      <c r="E15" s="10">
        <f>'9.1 melléklet'!F19+'9.8 melléklet'!E19</f>
        <v>0</v>
      </c>
      <c r="F15" s="26" t="s">
        <v>198</v>
      </c>
    </row>
    <row r="16" spans="1:6" ht="22.5" x14ac:dyDescent="0.25">
      <c r="A16" s="34" t="s">
        <v>209</v>
      </c>
      <c r="B16" s="8" t="s">
        <v>14</v>
      </c>
      <c r="C16" s="10">
        <f>'9.1 melléklet'!D20+'9.8 melléklet'!C20</f>
        <v>0</v>
      </c>
      <c r="D16" s="10">
        <f>'9.1 melléklet'!E20+'9.8 melléklet'!D20</f>
        <v>0</v>
      </c>
      <c r="E16" s="10">
        <f>'9.1 melléklet'!F20+'9.8 melléklet'!E20</f>
        <v>0</v>
      </c>
    </row>
    <row r="17" spans="1:7" ht="22.5" x14ac:dyDescent="0.25">
      <c r="A17" s="34" t="s">
        <v>210</v>
      </c>
      <c r="B17" s="8" t="s">
        <v>15</v>
      </c>
      <c r="C17" s="10">
        <f>'9.1 melléklet'!D21+'9.8 melléklet'!C21</f>
        <v>0</v>
      </c>
      <c r="D17" s="10">
        <f>'9.1 melléklet'!E21+'9.8 melléklet'!D21</f>
        <v>0</v>
      </c>
      <c r="E17" s="10">
        <f>'9.1 melléklet'!F21+'9.8 melléklet'!E21</f>
        <v>0</v>
      </c>
    </row>
    <row r="18" spans="1:7" ht="22.5" x14ac:dyDescent="0.25">
      <c r="A18" s="34" t="s">
        <v>211</v>
      </c>
      <c r="B18" s="8" t="s">
        <v>16</v>
      </c>
      <c r="C18" s="10">
        <f>'9.1 melléklet'!D22+'9.8 melléklet'!C22</f>
        <v>0</v>
      </c>
      <c r="D18" s="10">
        <f>'9.1 melléklet'!E22+'9.8 melléklet'!D22</f>
        <v>0</v>
      </c>
      <c r="E18" s="10">
        <f>'9.1 melléklet'!F22+'9.8 melléklet'!E22</f>
        <v>0</v>
      </c>
    </row>
    <row r="19" spans="1:7" x14ac:dyDescent="0.25">
      <c r="A19" s="34" t="s">
        <v>212</v>
      </c>
      <c r="B19" s="8" t="s">
        <v>17</v>
      </c>
      <c r="C19" s="9">
        <f>'9.1 melléklet'!D23+'9.8 melléklet'!C23</f>
        <v>28745115</v>
      </c>
      <c r="D19" s="21">
        <f>'9.1 melléklet'!E23+'9.8 melléklet'!D23</f>
        <v>92889722</v>
      </c>
      <c r="E19" s="9">
        <f>'9.1 melléklet'!F23+'9.8 melléklet'!E23</f>
        <v>92788149</v>
      </c>
    </row>
    <row r="20" spans="1:7" x14ac:dyDescent="0.25">
      <c r="A20" s="34" t="s">
        <v>213</v>
      </c>
      <c r="B20" s="8" t="s">
        <v>18</v>
      </c>
      <c r="C20" s="10">
        <f>'9.1 melléklet'!D24+'9.8 melléklet'!C24</f>
        <v>0</v>
      </c>
      <c r="D20" s="10">
        <f>'9.1 melléklet'!E24+'9.8 melléklet'!D24</f>
        <v>0</v>
      </c>
      <c r="E20" s="10">
        <f>'9.1 melléklet'!F24+'9.8 melléklet'!E24</f>
        <v>53475000</v>
      </c>
    </row>
    <row r="21" spans="1:7" ht="21" x14ac:dyDescent="0.25">
      <c r="A21" s="122" t="s">
        <v>19</v>
      </c>
      <c r="B21" s="5" t="s">
        <v>20</v>
      </c>
      <c r="C21" s="23">
        <f>'9.1 melléklet'!D25+'9.8 melléklet'!C25</f>
        <v>0</v>
      </c>
      <c r="D21" s="23">
        <f>'9.1 melléklet'!E25+'9.8 melléklet'!D25</f>
        <v>29167039</v>
      </c>
      <c r="E21" s="23">
        <f>'9.1 melléklet'!F25+'9.8 melléklet'!E25</f>
        <v>29167039</v>
      </c>
    </row>
    <row r="22" spans="1:7" x14ac:dyDescent="0.25">
      <c r="A22" s="34" t="s">
        <v>214</v>
      </c>
      <c r="B22" s="8" t="s">
        <v>21</v>
      </c>
      <c r="C22" s="10">
        <f>'9.1 melléklet'!D26+'9.8 melléklet'!C26</f>
        <v>0</v>
      </c>
      <c r="D22" s="10">
        <f>'9.1 melléklet'!E26+'9.8 melléklet'!D26</f>
        <v>29167039</v>
      </c>
      <c r="E22" s="10">
        <f>'9.1 melléklet'!F26+'9.8 melléklet'!E26</f>
        <v>29167039</v>
      </c>
    </row>
    <row r="23" spans="1:7" ht="22.5" x14ac:dyDescent="0.25">
      <c r="A23" s="34" t="s">
        <v>215</v>
      </c>
      <c r="B23" s="8" t="s">
        <v>22</v>
      </c>
      <c r="C23" s="10">
        <f>'9.1 melléklet'!D27+'9.8 melléklet'!C27</f>
        <v>0</v>
      </c>
      <c r="D23" s="10">
        <f>'9.1 melléklet'!E27+'9.8 melléklet'!D27</f>
        <v>0</v>
      </c>
      <c r="E23" s="10">
        <f>'9.1 melléklet'!F27+'9.8 melléklet'!E27</f>
        <v>0</v>
      </c>
    </row>
    <row r="24" spans="1:7" ht="22.5" x14ac:dyDescent="0.25">
      <c r="A24" s="34" t="s">
        <v>216</v>
      </c>
      <c r="B24" s="8" t="s">
        <v>23</v>
      </c>
      <c r="C24" s="10">
        <f>'9.1 melléklet'!D28+'9.8 melléklet'!C28</f>
        <v>0</v>
      </c>
      <c r="D24" s="10">
        <f>'9.1 melléklet'!E28+'9.8 melléklet'!D28</f>
        <v>0</v>
      </c>
      <c r="E24" s="10">
        <f>'9.1 melléklet'!F28+'9.8 melléklet'!E28</f>
        <v>0</v>
      </c>
    </row>
    <row r="25" spans="1:7" ht="22.5" x14ac:dyDescent="0.25">
      <c r="A25" s="34" t="s">
        <v>217</v>
      </c>
      <c r="B25" s="8" t="s">
        <v>24</v>
      </c>
      <c r="C25" s="10">
        <f>'9.1 melléklet'!D29+'9.8 melléklet'!C29</f>
        <v>0</v>
      </c>
      <c r="D25" s="10">
        <f>'9.1 melléklet'!E29+'9.8 melléklet'!D29</f>
        <v>0</v>
      </c>
      <c r="E25" s="10">
        <f>'9.1 melléklet'!F29+'9.8 melléklet'!E29</f>
        <v>0</v>
      </c>
    </row>
    <row r="26" spans="1:7" x14ac:dyDescent="0.25">
      <c r="A26" s="34" t="s">
        <v>218</v>
      </c>
      <c r="B26" s="8" t="s">
        <v>25</v>
      </c>
      <c r="C26" s="21">
        <f>'9.1 melléklet'!D30+'9.8 melléklet'!C30</f>
        <v>0</v>
      </c>
      <c r="D26" s="21">
        <f>'9.1 melléklet'!E30+'9.8 melléklet'!D30</f>
        <v>0</v>
      </c>
      <c r="E26" s="9">
        <f>'9.1 melléklet'!F30+'9.8 melléklet'!E30</f>
        <v>0</v>
      </c>
    </row>
    <row r="27" spans="1:7" x14ac:dyDescent="0.25">
      <c r="A27" s="34" t="s">
        <v>219</v>
      </c>
      <c r="B27" s="8" t="s">
        <v>26</v>
      </c>
      <c r="C27" s="10">
        <f>'9.1 melléklet'!D31+'9.8 melléklet'!C31</f>
        <v>0</v>
      </c>
      <c r="D27" s="10">
        <f>'9.1 melléklet'!E31+'9.8 melléklet'!D31</f>
        <v>0</v>
      </c>
      <c r="E27" s="10">
        <f>'9.1 melléklet'!F31+'9.8 melléklet'!E31</f>
        <v>0</v>
      </c>
    </row>
    <row r="28" spans="1:7" x14ac:dyDescent="0.25">
      <c r="A28" s="122" t="s">
        <v>27</v>
      </c>
      <c r="B28" s="5" t="s">
        <v>28</v>
      </c>
      <c r="C28" s="23">
        <f>'9.1 melléklet'!D32+'9.8 melléklet'!C32</f>
        <v>450000000</v>
      </c>
      <c r="D28" s="23">
        <f>'9.1 melléklet'!E32+'9.8 melléklet'!D32</f>
        <v>450000000</v>
      </c>
      <c r="E28" s="23">
        <f>'9.1 melléklet'!F32+'9.8 melléklet'!E32</f>
        <v>452326510</v>
      </c>
    </row>
    <row r="29" spans="1:7" x14ac:dyDescent="0.25">
      <c r="A29" s="34" t="s">
        <v>220</v>
      </c>
      <c r="B29" s="8" t="s">
        <v>29</v>
      </c>
      <c r="C29" s="21">
        <f>'9.1 melléklet'!D33+'9.8 melléklet'!C33</f>
        <v>70000000</v>
      </c>
      <c r="D29" s="21">
        <f>'9.1 melléklet'!E33+'9.8 melléklet'!D33</f>
        <v>70000000</v>
      </c>
      <c r="E29" s="21">
        <f>'9.1 melléklet'!F33+'9.8 melléklet'!E33</f>
        <v>66368489</v>
      </c>
    </row>
    <row r="30" spans="1:7" x14ac:dyDescent="0.25">
      <c r="A30" s="34" t="s">
        <v>221</v>
      </c>
      <c r="B30" s="8" t="s">
        <v>30</v>
      </c>
      <c r="C30" s="21">
        <f>'9.1 melléklet'!D34+'9.8 melléklet'!C34</f>
        <v>70000000</v>
      </c>
      <c r="D30" s="21">
        <f>'9.1 melléklet'!E34+'9.8 melléklet'!D34</f>
        <v>70000000</v>
      </c>
      <c r="E30" s="21">
        <f>'9.1 melléklet'!F34+'9.8 melléklet'!E34</f>
        <v>66368489</v>
      </c>
      <c r="G30" s="231"/>
    </row>
    <row r="31" spans="1:7" x14ac:dyDescent="0.25">
      <c r="A31" s="34" t="s">
        <v>222</v>
      </c>
      <c r="B31" s="8" t="s">
        <v>31</v>
      </c>
      <c r="C31" s="21">
        <f>'9.1 melléklet'!D35+'9.8 melléklet'!C35</f>
        <v>320000000</v>
      </c>
      <c r="D31" s="21">
        <f>'9.1 melléklet'!E35+'9.8 melléklet'!D35</f>
        <v>320000000</v>
      </c>
      <c r="E31" s="21">
        <f>'9.1 melléklet'!F35+'9.8 melléklet'!E35</f>
        <v>336869899</v>
      </c>
    </row>
    <row r="32" spans="1:7" x14ac:dyDescent="0.25">
      <c r="A32" s="34" t="s">
        <v>221</v>
      </c>
      <c r="B32" s="8" t="s">
        <v>32</v>
      </c>
      <c r="C32" s="21">
        <f>'9.1 melléklet'!D36+'9.8 melléklet'!C36</f>
        <v>49000000</v>
      </c>
      <c r="D32" s="21">
        <f>'9.1 melléklet'!E36+'9.8 melléklet'!D36</f>
        <v>49000000</v>
      </c>
      <c r="E32" s="21">
        <f>'9.1 melléklet'!F36+'9.8 melléklet'!E36</f>
        <v>36739171</v>
      </c>
    </row>
    <row r="33" spans="1:7" x14ac:dyDescent="0.25">
      <c r="A33" s="34" t="s">
        <v>222</v>
      </c>
      <c r="B33" s="8" t="s">
        <v>33</v>
      </c>
      <c r="C33" s="21">
        <f>'9.1 melléklet'!D37+'9.8 melléklet'!C37</f>
        <v>10000000</v>
      </c>
      <c r="D33" s="21">
        <f>'9.1 melléklet'!E37+'9.8 melléklet'!D37</f>
        <v>10000000</v>
      </c>
      <c r="E33" s="21">
        <f>'9.1 melléklet'!F37+'9.8 melléklet'!E37</f>
        <v>7767300</v>
      </c>
    </row>
    <row r="34" spans="1:7" x14ac:dyDescent="0.25">
      <c r="A34" s="34" t="s">
        <v>223</v>
      </c>
      <c r="B34" s="8" t="s">
        <v>34</v>
      </c>
      <c r="C34" s="21">
        <f>'9.1 melléklet'!D38+'9.8 melléklet'!C38</f>
        <v>1000000</v>
      </c>
      <c r="D34" s="21">
        <f>'9.1 melléklet'!E38+'9.8 melléklet'!D38</f>
        <v>1000000</v>
      </c>
      <c r="E34" s="21">
        <f>'9.1 melléklet'!F38+'9.8 melléklet'!E38</f>
        <v>4581651</v>
      </c>
    </row>
    <row r="35" spans="1:7" x14ac:dyDescent="0.25">
      <c r="A35" s="122" t="s">
        <v>35</v>
      </c>
      <c r="B35" s="5" t="s">
        <v>36</v>
      </c>
      <c r="C35" s="23">
        <f>'9.1 melléklet'!D39+'9.8 melléklet'!C39</f>
        <v>159157207</v>
      </c>
      <c r="D35" s="23">
        <f>'9.1 melléklet'!E39+'9.8 melléklet'!D39</f>
        <v>182300588</v>
      </c>
      <c r="E35" s="23">
        <f>'9.1 melléklet'!F39+'9.8 melléklet'!E39</f>
        <v>107319825</v>
      </c>
    </row>
    <row r="36" spans="1:7" x14ac:dyDescent="0.25">
      <c r="A36" s="34" t="s">
        <v>249</v>
      </c>
      <c r="B36" s="8" t="s">
        <v>37</v>
      </c>
      <c r="C36" s="10">
        <f>'9.1 melléklet'!D40+'9.8 melléklet'!C40</f>
        <v>0</v>
      </c>
      <c r="D36" s="10">
        <f>'9.1 melléklet'!E40+'9.8 melléklet'!D40</f>
        <v>0</v>
      </c>
      <c r="E36" s="10">
        <f>'9.1 melléklet'!F40+'9.8 melléklet'!E40</f>
        <v>0</v>
      </c>
    </row>
    <row r="37" spans="1:7" x14ac:dyDescent="0.25">
      <c r="A37" s="34" t="s">
        <v>250</v>
      </c>
      <c r="B37" s="8" t="s">
        <v>38</v>
      </c>
      <c r="C37" s="21">
        <f>'9.1 melléklet'!D41+'9.8 melléklet'!C41</f>
        <v>11871210</v>
      </c>
      <c r="D37" s="21">
        <f>'9.1 melléklet'!E41+'9.8 melléklet'!D41</f>
        <v>8871210</v>
      </c>
      <c r="E37" s="21">
        <f>'9.1 melléklet'!F41+'9.8 melléklet'!E41</f>
        <v>12983589</v>
      </c>
      <c r="G37" s="231"/>
    </row>
    <row r="38" spans="1:7" x14ac:dyDescent="0.25">
      <c r="A38" s="34" t="s">
        <v>251</v>
      </c>
      <c r="B38" s="8" t="s">
        <v>39</v>
      </c>
      <c r="C38" s="21">
        <f>'9.1 melléklet'!D42+'9.8 melléklet'!C42</f>
        <v>19000000</v>
      </c>
      <c r="D38" s="21">
        <f>'9.1 melléklet'!E42+'9.8 melléklet'!D42</f>
        <v>19000000</v>
      </c>
      <c r="E38" s="21">
        <f>'9.1 melléklet'!F42+'9.8 melléklet'!E42</f>
        <v>22640252</v>
      </c>
    </row>
    <row r="39" spans="1:7" x14ac:dyDescent="0.25">
      <c r="A39" s="34" t="s">
        <v>252</v>
      </c>
      <c r="B39" s="8" t="s">
        <v>40</v>
      </c>
      <c r="C39" s="21">
        <f>'9.1 melléklet'!D43+'9.8 melléklet'!C43</f>
        <v>54240000</v>
      </c>
      <c r="D39" s="21">
        <f>'9.1 melléklet'!E43+'9.8 melléklet'!D43</f>
        <v>54240000</v>
      </c>
      <c r="E39" s="21">
        <f>'9.1 melléklet'!F43+'9.8 melléklet'!E43</f>
        <v>6276927</v>
      </c>
    </row>
    <row r="40" spans="1:7" x14ac:dyDescent="0.25">
      <c r="A40" s="34" t="s">
        <v>253</v>
      </c>
      <c r="B40" s="8" t="s">
        <v>41</v>
      </c>
      <c r="C40" s="21">
        <f>'9.1 melléklet'!D44+'9.8 melléklet'!C44</f>
        <v>41004567</v>
      </c>
      <c r="D40" s="21">
        <f>'9.1 melléklet'!E44+'9.8 melléklet'!D44</f>
        <v>39036063</v>
      </c>
      <c r="E40" s="21">
        <f>'9.1 melléklet'!F44+'9.8 melléklet'!E44</f>
        <v>33554711</v>
      </c>
    </row>
    <row r="41" spans="1:7" x14ac:dyDescent="0.25">
      <c r="A41" s="34" t="s">
        <v>254</v>
      </c>
      <c r="B41" s="8" t="s">
        <v>42</v>
      </c>
      <c r="C41" s="21">
        <f>'9.1 melléklet'!D45+'9.8 melléklet'!C45</f>
        <v>33001430</v>
      </c>
      <c r="D41" s="21">
        <f>'9.1 melléklet'!E45+'9.8 melléklet'!D45</f>
        <v>31659934</v>
      </c>
      <c r="E41" s="21">
        <f>'9.1 melléklet'!F45+'9.8 melléklet'!E45</f>
        <v>17559160</v>
      </c>
    </row>
    <row r="42" spans="1:7" x14ac:dyDescent="0.25">
      <c r="A42" s="34" t="s">
        <v>255</v>
      </c>
      <c r="B42" s="8" t="s">
        <v>43</v>
      </c>
      <c r="C42" s="21">
        <f>'9.1 melléklet'!D46+'9.8 melléklet'!C46</f>
        <v>0</v>
      </c>
      <c r="D42" s="21">
        <f>'9.1 melléklet'!E46+'9.8 melléklet'!D46</f>
        <v>0</v>
      </c>
      <c r="E42" s="21">
        <f>'9.1 melléklet'!F46+'9.8 melléklet'!E46</f>
        <v>0</v>
      </c>
    </row>
    <row r="43" spans="1:7" x14ac:dyDescent="0.25">
      <c r="A43" s="34" t="s">
        <v>256</v>
      </c>
      <c r="B43" s="8" t="s">
        <v>44</v>
      </c>
      <c r="C43" s="21">
        <f>'9.1 melléklet'!D47+'9.8 melléklet'!C47</f>
        <v>40000</v>
      </c>
      <c r="D43" s="21">
        <f>'9.1 melléklet'!E47+'9.8 melléklet'!D47</f>
        <v>40000</v>
      </c>
      <c r="E43" s="21">
        <f>'9.1 melléklet'!F47+'9.8 melléklet'!E47</f>
        <v>30122</v>
      </c>
    </row>
    <row r="44" spans="1:7" x14ac:dyDescent="0.25">
      <c r="A44" s="34" t="s">
        <v>257</v>
      </c>
      <c r="B44" s="8" t="s">
        <v>45</v>
      </c>
      <c r="C44" s="21">
        <f>'9.1 melléklet'!D48+'9.8 melléklet'!C48</f>
        <v>0</v>
      </c>
      <c r="D44" s="21">
        <f>'9.1 melléklet'!E48+'9.8 melléklet'!D48</f>
        <v>0</v>
      </c>
      <c r="E44" s="21">
        <f>'9.1 melléklet'!F48+'9.8 melléklet'!E48</f>
        <v>1280695</v>
      </c>
    </row>
    <row r="45" spans="1:7" x14ac:dyDescent="0.25">
      <c r="A45" s="34" t="s">
        <v>258</v>
      </c>
      <c r="B45" s="8" t="s">
        <v>46</v>
      </c>
      <c r="C45" s="21">
        <f>'9.1 melléklet'!D49+'9.8 melléklet'!C49</f>
        <v>0</v>
      </c>
      <c r="D45" s="21">
        <f>'9.1 melléklet'!E49+'9.8 melléklet'!D49</f>
        <v>29453381</v>
      </c>
      <c r="E45" s="21">
        <f>'9.1 melléklet'!F49+'9.8 melléklet'!E49</f>
        <v>12994369</v>
      </c>
    </row>
    <row r="46" spans="1:7" x14ac:dyDescent="0.25">
      <c r="A46" s="122" t="s">
        <v>47</v>
      </c>
      <c r="B46" s="5" t="s">
        <v>48</v>
      </c>
      <c r="C46" s="23">
        <f>'9.1 melléklet'!D50+'9.8 melléklet'!C50</f>
        <v>0</v>
      </c>
      <c r="D46" s="23">
        <f>'9.1 melléklet'!E50+'9.8 melléklet'!D50</f>
        <v>0</v>
      </c>
      <c r="E46" s="23">
        <f>'9.1 melléklet'!F50+'9.8 melléklet'!E50</f>
        <v>0</v>
      </c>
    </row>
    <row r="47" spans="1:7" x14ac:dyDescent="0.25">
      <c r="A47" s="34" t="s">
        <v>259</v>
      </c>
      <c r="B47" s="8" t="s">
        <v>49</v>
      </c>
      <c r="C47" s="10">
        <f>'9.1 melléklet'!D51+'9.8 melléklet'!C51</f>
        <v>0</v>
      </c>
      <c r="D47" s="10">
        <f>'9.1 melléklet'!E51+'9.8 melléklet'!D51</f>
        <v>0</v>
      </c>
      <c r="E47" s="10">
        <f>'9.1 melléklet'!F51+'9.8 melléklet'!E51</f>
        <v>0</v>
      </c>
    </row>
    <row r="48" spans="1:7" x14ac:dyDescent="0.25">
      <c r="A48" s="34" t="s">
        <v>260</v>
      </c>
      <c r="B48" s="8" t="s">
        <v>50</v>
      </c>
      <c r="C48" s="21">
        <f>'9.1 melléklet'!D52+'9.8 melléklet'!C52</f>
        <v>0</v>
      </c>
      <c r="D48" s="21">
        <f>'9.1 melléklet'!E52+'9.8 melléklet'!D52</f>
        <v>0</v>
      </c>
      <c r="E48" s="9">
        <f>'9.1 melléklet'!F52+'9.8 melléklet'!E52</f>
        <v>0</v>
      </c>
    </row>
    <row r="49" spans="1:6" x14ac:dyDescent="0.25">
      <c r="A49" s="34" t="s">
        <v>261</v>
      </c>
      <c r="B49" s="8" t="s">
        <v>51</v>
      </c>
      <c r="C49" s="10">
        <f>'9.1 melléklet'!D53+'9.8 melléklet'!C53</f>
        <v>0</v>
      </c>
      <c r="D49" s="10">
        <f>'9.1 melléklet'!E53+'9.8 melléklet'!D53</f>
        <v>0</v>
      </c>
      <c r="E49" s="10">
        <f>'9.1 melléklet'!F53+'9.8 melléklet'!E53</f>
        <v>0</v>
      </c>
    </row>
    <row r="50" spans="1:6" x14ac:dyDescent="0.25">
      <c r="A50" s="34" t="s">
        <v>262</v>
      </c>
      <c r="B50" s="8" t="s">
        <v>52</v>
      </c>
      <c r="C50" s="10">
        <f>'9.1 melléklet'!D54+'9.8 melléklet'!C54</f>
        <v>0</v>
      </c>
      <c r="D50" s="10">
        <f>'9.1 melléklet'!E54+'9.8 melléklet'!D54</f>
        <v>0</v>
      </c>
      <c r="E50" s="10">
        <f>'9.1 melléklet'!F54+'9.8 melléklet'!E54</f>
        <v>0</v>
      </c>
    </row>
    <row r="51" spans="1:6" x14ac:dyDescent="0.25">
      <c r="A51" s="34" t="s">
        <v>263</v>
      </c>
      <c r="B51" s="8" t="s">
        <v>53</v>
      </c>
      <c r="C51" s="10">
        <f>'9.1 melléklet'!D55+'9.8 melléklet'!C55</f>
        <v>0</v>
      </c>
      <c r="D51" s="10">
        <f>'9.1 melléklet'!E55+'9.8 melléklet'!D55</f>
        <v>0</v>
      </c>
      <c r="E51" s="10">
        <f>'9.1 melléklet'!F55+'9.8 melléklet'!E55</f>
        <v>0</v>
      </c>
    </row>
    <row r="52" spans="1:6" ht="21" x14ac:dyDescent="0.25">
      <c r="A52" s="122" t="s">
        <v>54</v>
      </c>
      <c r="B52" s="5" t="s">
        <v>55</v>
      </c>
      <c r="C52" s="7">
        <f>'9.1 melléklet'!D56+'9.8 melléklet'!C56</f>
        <v>0</v>
      </c>
      <c r="D52" s="23">
        <f>'9.1 melléklet'!E56+'9.8 melléklet'!D56</f>
        <v>0</v>
      </c>
      <c r="E52" s="23">
        <f>'9.1 melléklet'!F56+'9.8 melléklet'!E56</f>
        <v>14512500</v>
      </c>
    </row>
    <row r="53" spans="1:6" ht="22.5" x14ac:dyDescent="0.25">
      <c r="A53" s="34" t="s">
        <v>264</v>
      </c>
      <c r="B53" s="8" t="s">
        <v>56</v>
      </c>
      <c r="C53" s="10">
        <f>'9.1 melléklet'!D57+'9.8 melléklet'!C57</f>
        <v>0</v>
      </c>
      <c r="D53" s="10">
        <f>'9.1 melléklet'!E57+'9.8 melléklet'!D57</f>
        <v>0</v>
      </c>
      <c r="E53" s="10">
        <f>'9.1 melléklet'!F57+'9.8 melléklet'!E57</f>
        <v>0</v>
      </c>
    </row>
    <row r="54" spans="1:6" ht="22.5" x14ac:dyDescent="0.25">
      <c r="A54" s="34" t="s">
        <v>265</v>
      </c>
      <c r="B54" s="8" t="s">
        <v>57</v>
      </c>
      <c r="C54" s="10">
        <f>'9.1 melléklet'!D58+'9.8 melléklet'!C58</f>
        <v>0</v>
      </c>
      <c r="D54" s="10">
        <f>'9.1 melléklet'!E58+'9.8 melléklet'!D58</f>
        <v>0</v>
      </c>
      <c r="E54" s="21">
        <f>'9.1 melléklet'!F58+'9.8 melléklet'!E58</f>
        <v>4000000</v>
      </c>
    </row>
    <row r="55" spans="1:6" x14ac:dyDescent="0.25">
      <c r="A55" s="34" t="s">
        <v>266</v>
      </c>
      <c r="B55" s="8" t="s">
        <v>58</v>
      </c>
      <c r="C55" s="10">
        <f>'9.1 melléklet'!D59+'9.8 melléklet'!C59</f>
        <v>0</v>
      </c>
      <c r="D55" s="21">
        <f>'9.1 melléklet'!E59+'9.8 melléklet'!D59</f>
        <v>0</v>
      </c>
      <c r="E55" s="21">
        <f>'9.1 melléklet'!F59+'9.8 melléklet'!E59</f>
        <v>10512500</v>
      </c>
    </row>
    <row r="56" spans="1:6" x14ac:dyDescent="0.25">
      <c r="A56" s="34" t="s">
        <v>267</v>
      </c>
      <c r="B56" s="8" t="s">
        <v>322</v>
      </c>
      <c r="C56" s="10">
        <f>'9.1 melléklet'!D60+'9.8 melléklet'!C60</f>
        <v>0</v>
      </c>
      <c r="D56" s="10">
        <f>'9.1 melléklet'!E60+'9.8 melléklet'!D60</f>
        <v>0</v>
      </c>
      <c r="E56" s="21">
        <f>'9.1 melléklet'!F60+'9.8 melléklet'!E60</f>
        <v>212500</v>
      </c>
    </row>
    <row r="57" spans="1:6" ht="21" x14ac:dyDescent="0.25">
      <c r="A57" s="122" t="s">
        <v>60</v>
      </c>
      <c r="B57" s="5" t="s">
        <v>61</v>
      </c>
      <c r="C57" s="7">
        <f>'9.1 melléklet'!D61+'9.8 melléklet'!C61</f>
        <v>0</v>
      </c>
      <c r="D57" s="23">
        <f>'9.1 melléklet'!E61+'9.8 melléklet'!D61</f>
        <v>0</v>
      </c>
      <c r="E57" s="23">
        <f>'9.1 melléklet'!F61+'9.8 melléklet'!E61</f>
        <v>0</v>
      </c>
    </row>
    <row r="58" spans="1:6" ht="22.5" x14ac:dyDescent="0.25">
      <c r="A58" s="34" t="s">
        <v>268</v>
      </c>
      <c r="B58" s="8" t="s">
        <v>62</v>
      </c>
      <c r="C58" s="10">
        <f>'9.1 melléklet'!D62+'9.8 melléklet'!C62</f>
        <v>0</v>
      </c>
      <c r="D58" s="10">
        <f>'9.1 melléklet'!E62+'9.8 melléklet'!D62</f>
        <v>0</v>
      </c>
      <c r="E58" s="10">
        <f>'9.1 melléklet'!F62+'9.8 melléklet'!E62</f>
        <v>0</v>
      </c>
    </row>
    <row r="59" spans="1:6" ht="22.5" x14ac:dyDescent="0.25">
      <c r="A59" s="34" t="s">
        <v>269</v>
      </c>
      <c r="B59" s="8" t="s">
        <v>63</v>
      </c>
      <c r="C59" s="10">
        <f>'9.1 melléklet'!D63+'9.8 melléklet'!C63</f>
        <v>0</v>
      </c>
      <c r="D59" s="10">
        <f>'9.1 melléklet'!E63+'9.8 melléklet'!D63</f>
        <v>0</v>
      </c>
      <c r="E59" s="10">
        <f>'9.1 melléklet'!F63+'9.8 melléklet'!E63</f>
        <v>0</v>
      </c>
    </row>
    <row r="60" spans="1:6" x14ac:dyDescent="0.25">
      <c r="A60" s="34" t="s">
        <v>270</v>
      </c>
      <c r="B60" s="8" t="s">
        <v>64</v>
      </c>
      <c r="C60" s="10">
        <f>'9.1 melléklet'!D64+'9.8 melléklet'!C64</f>
        <v>0</v>
      </c>
      <c r="D60" s="21">
        <f>'9.1 melléklet'!E64+'9.8 melléklet'!D64</f>
        <v>0</v>
      </c>
      <c r="E60" s="21">
        <f>'9.1 melléklet'!F64+'9.8 melléklet'!E64</f>
        <v>0</v>
      </c>
    </row>
    <row r="61" spans="1:6" x14ac:dyDescent="0.25">
      <c r="A61" s="34" t="s">
        <v>271</v>
      </c>
      <c r="B61" s="8" t="s">
        <v>65</v>
      </c>
      <c r="C61" s="10">
        <f>'9.1 melléklet'!D65+'9.8 melléklet'!C65</f>
        <v>0</v>
      </c>
      <c r="D61" s="21">
        <f>'9.1 melléklet'!E65+'9.8 melléklet'!D65</f>
        <v>0</v>
      </c>
      <c r="E61" s="21">
        <f>'9.1 melléklet'!F65+'9.8 melléklet'!E65</f>
        <v>0</v>
      </c>
    </row>
    <row r="62" spans="1:6" ht="21" x14ac:dyDescent="0.25">
      <c r="A62" s="122" t="s">
        <v>66</v>
      </c>
      <c r="B62" s="5" t="s">
        <v>67</v>
      </c>
      <c r="C62" s="23">
        <f>'9.1 melléklet'!D66+'9.8 melléklet'!C66</f>
        <v>1234297546</v>
      </c>
      <c r="D62" s="23">
        <f>'9.1 melléklet'!E66+'9.8 melléklet'!D66</f>
        <v>1383426509</v>
      </c>
      <c r="E62" s="23">
        <f>'9.1 melléklet'!F66+'9.8 melléklet'!E66</f>
        <v>1325183183</v>
      </c>
      <c r="F62" s="26"/>
    </row>
    <row r="63" spans="1:6" ht="21" x14ac:dyDescent="0.25">
      <c r="A63" s="124" t="s">
        <v>68</v>
      </c>
      <c r="B63" s="5" t="s">
        <v>69</v>
      </c>
      <c r="C63" s="7">
        <f>'9.1 melléklet'!D67+'9.8 melléklet'!C67</f>
        <v>0</v>
      </c>
      <c r="D63" s="7">
        <f>'9.1 melléklet'!E67+'9.8 melléklet'!D67</f>
        <v>0</v>
      </c>
      <c r="E63" s="7">
        <f>'9.1 melléklet'!F67+'9.8 melléklet'!E67</f>
        <v>0</v>
      </c>
      <c r="F63" s="31"/>
    </row>
    <row r="64" spans="1:6" x14ac:dyDescent="0.25">
      <c r="A64" s="34" t="s">
        <v>305</v>
      </c>
      <c r="B64" s="8" t="s">
        <v>70</v>
      </c>
      <c r="C64" s="10">
        <f>'9.1 melléklet'!D68+'9.8 melléklet'!C68</f>
        <v>0</v>
      </c>
      <c r="D64" s="10">
        <f>'9.1 melléklet'!E68+'9.8 melléklet'!D68</f>
        <v>0</v>
      </c>
      <c r="E64" s="10">
        <f>'9.1 melléklet'!F68+'9.8 melléklet'!E68</f>
        <v>0</v>
      </c>
      <c r="F64" s="26"/>
    </row>
    <row r="65" spans="1:9" ht="22.5" x14ac:dyDescent="0.25">
      <c r="A65" s="34" t="s">
        <v>273</v>
      </c>
      <c r="B65" s="8" t="s">
        <v>71</v>
      </c>
      <c r="C65" s="10">
        <f>'9.1 melléklet'!D69+'9.8 melléklet'!C69</f>
        <v>0</v>
      </c>
      <c r="D65" s="10">
        <f>'9.1 melléklet'!E69+'9.8 melléklet'!D69</f>
        <v>0</v>
      </c>
      <c r="E65" s="10">
        <f>'9.1 melléklet'!F69+'9.8 melléklet'!E69</f>
        <v>0</v>
      </c>
    </row>
    <row r="66" spans="1:9" x14ac:dyDescent="0.25">
      <c r="A66" s="34" t="s">
        <v>274</v>
      </c>
      <c r="B66" s="8" t="s">
        <v>72</v>
      </c>
      <c r="C66" s="10">
        <f>'9.1 melléklet'!D70+'9.8 melléklet'!C70</f>
        <v>0</v>
      </c>
      <c r="D66" s="10">
        <f>'9.1 melléklet'!E70+'9.8 melléklet'!D70</f>
        <v>0</v>
      </c>
      <c r="E66" s="10">
        <f>'9.1 melléklet'!F70+'9.8 melléklet'!E70</f>
        <v>0</v>
      </c>
    </row>
    <row r="67" spans="1:9" ht="21" x14ac:dyDescent="0.25">
      <c r="A67" s="124" t="s">
        <v>73</v>
      </c>
      <c r="B67" s="5" t="s">
        <v>74</v>
      </c>
      <c r="C67" s="7">
        <f>'9.1 melléklet'!D71+'9.8 melléklet'!C71</f>
        <v>0</v>
      </c>
      <c r="D67" s="7">
        <f>'9.1 melléklet'!E71+'9.8 melléklet'!D71</f>
        <v>0</v>
      </c>
      <c r="E67" s="7">
        <f>'9.1 melléklet'!F71+'9.8 melléklet'!E71</f>
        <v>0</v>
      </c>
    </row>
    <row r="68" spans="1:9" ht="22.5" x14ac:dyDescent="0.25">
      <c r="A68" s="34" t="s">
        <v>275</v>
      </c>
      <c r="B68" s="8" t="s">
        <v>75</v>
      </c>
      <c r="C68" s="10">
        <f>'9.1 melléklet'!D72+'9.8 melléklet'!C72</f>
        <v>0</v>
      </c>
      <c r="D68" s="10">
        <f>'9.1 melléklet'!E72+'9.8 melléklet'!D72</f>
        <v>0</v>
      </c>
      <c r="E68" s="10">
        <f>'9.1 melléklet'!F72+'9.8 melléklet'!E72</f>
        <v>0</v>
      </c>
    </row>
    <row r="69" spans="1:9" x14ac:dyDescent="0.25">
      <c r="A69" s="34" t="s">
        <v>276</v>
      </c>
      <c r="B69" s="8" t="s">
        <v>76</v>
      </c>
      <c r="C69" s="10">
        <f>'9.1 melléklet'!D73+'9.8 melléklet'!C73</f>
        <v>0</v>
      </c>
      <c r="D69" s="10">
        <f>'9.1 melléklet'!E73+'9.8 melléklet'!D73</f>
        <v>0</v>
      </c>
      <c r="E69" s="10">
        <f>'9.1 melléklet'!F73+'9.8 melléklet'!E73</f>
        <v>0</v>
      </c>
    </row>
    <row r="70" spans="1:9" ht="22.5" x14ac:dyDescent="0.25">
      <c r="A70" s="34" t="s">
        <v>277</v>
      </c>
      <c r="B70" s="8" t="s">
        <v>77</v>
      </c>
      <c r="C70" s="10">
        <f>'9.1 melléklet'!D74+'9.8 melléklet'!C74</f>
        <v>0</v>
      </c>
      <c r="D70" s="10">
        <f>'9.1 melléklet'!E74+'9.8 melléklet'!D74</f>
        <v>0</v>
      </c>
      <c r="E70" s="10">
        <f>'9.1 melléklet'!F74+'9.8 melléklet'!E74</f>
        <v>0</v>
      </c>
    </row>
    <row r="71" spans="1:9" x14ac:dyDescent="0.25">
      <c r="A71" s="34" t="s">
        <v>278</v>
      </c>
      <c r="B71" s="8" t="s">
        <v>78</v>
      </c>
      <c r="C71" s="10">
        <f>'9.1 melléklet'!D75+'9.8 melléklet'!C75</f>
        <v>0</v>
      </c>
      <c r="D71" s="10">
        <f>'9.1 melléklet'!E75+'9.8 melléklet'!D75</f>
        <v>0</v>
      </c>
      <c r="E71" s="10">
        <f>'9.1 melléklet'!F75+'9.8 melléklet'!E75</f>
        <v>0</v>
      </c>
    </row>
    <row r="72" spans="1:9" x14ac:dyDescent="0.25">
      <c r="A72" s="124" t="s">
        <v>79</v>
      </c>
      <c r="B72" s="5" t="s">
        <v>80</v>
      </c>
      <c r="C72" s="23">
        <f>'9.1 melléklet'!D76+'9.8 melléklet'!C76</f>
        <v>203465155</v>
      </c>
      <c r="D72" s="23">
        <f>'9.1 melléklet'!E76+'9.8 melléklet'!D76</f>
        <v>191995992</v>
      </c>
      <c r="E72" s="23">
        <f>'9.1 melléklet'!F76+'9.8 melléklet'!E76</f>
        <v>191995992</v>
      </c>
    </row>
    <row r="73" spans="1:9" ht="22.5" x14ac:dyDescent="0.25">
      <c r="A73" s="34" t="s">
        <v>279</v>
      </c>
      <c r="B73" s="8" t="s">
        <v>81</v>
      </c>
      <c r="C73" s="9">
        <f>'9.1 melléklet'!D77+'9.8 melléklet'!C77</f>
        <v>203465155</v>
      </c>
      <c r="D73" s="10">
        <f>'9.1 melléklet'!E77+'9.8 melléklet'!D77</f>
        <v>191995992</v>
      </c>
      <c r="E73" s="9">
        <f>'9.1 melléklet'!F77+'9.8 melléklet'!E77</f>
        <v>191995992</v>
      </c>
    </row>
    <row r="74" spans="1:9" x14ac:dyDescent="0.25">
      <c r="A74" s="34" t="s">
        <v>280</v>
      </c>
      <c r="B74" s="8" t="s">
        <v>82</v>
      </c>
      <c r="C74" s="10">
        <f>'9.1 melléklet'!D78+'9.8 melléklet'!C78</f>
        <v>0</v>
      </c>
      <c r="D74" s="10">
        <f>'9.1 melléklet'!E78+'9.8 melléklet'!D78</f>
        <v>0</v>
      </c>
      <c r="E74" s="10">
        <f>'9.1 melléklet'!F78+'9.8 melléklet'!E78</f>
        <v>0</v>
      </c>
    </row>
    <row r="75" spans="1:9" ht="21" x14ac:dyDescent="0.25">
      <c r="A75" s="124" t="s">
        <v>83</v>
      </c>
      <c r="B75" s="5" t="s">
        <v>84</v>
      </c>
      <c r="C75" s="23">
        <f>'9.1 melléklet'!D79+'9.8 melléklet'!C79</f>
        <v>753219610</v>
      </c>
      <c r="D75" s="23">
        <f>'9.1 melléklet'!E79+'9.8 melléklet'!D79</f>
        <v>774873346</v>
      </c>
      <c r="E75" s="23">
        <f>'9.1 melléklet'!F79+'9.8 melléklet'!E79</f>
        <v>685125938</v>
      </c>
    </row>
    <row r="76" spans="1:9" x14ac:dyDescent="0.25">
      <c r="A76" s="34" t="s">
        <v>281</v>
      </c>
      <c r="B76" s="8" t="s">
        <v>85</v>
      </c>
      <c r="C76" s="21">
        <f>'9.1 melléklet'!D80+'9.8 melléklet'!C80</f>
        <v>0</v>
      </c>
      <c r="D76" s="21">
        <f>'9.1 melléklet'!E80+'9.8 melléklet'!D80</f>
        <v>24797486</v>
      </c>
      <c r="E76" s="21">
        <f>'9.1 melléklet'!F80+'9.8 melléklet'!E80</f>
        <v>24591806</v>
      </c>
    </row>
    <row r="77" spans="1:9" x14ac:dyDescent="0.25">
      <c r="A77" s="34" t="s">
        <v>282</v>
      </c>
      <c r="B77" s="8" t="s">
        <v>86</v>
      </c>
      <c r="C77" s="21">
        <f>'9.1 melléklet'!D81+'9.8 melléklet'!C81</f>
        <v>0</v>
      </c>
      <c r="D77" s="21">
        <f>'9.1 melléklet'!E81+'9.8 melléklet'!D81</f>
        <v>0</v>
      </c>
      <c r="E77" s="21">
        <f>'9.1 melléklet'!F81+'9.8 melléklet'!E81</f>
        <v>0</v>
      </c>
    </row>
    <row r="78" spans="1:9" x14ac:dyDescent="0.25">
      <c r="A78" s="34" t="s">
        <v>283</v>
      </c>
      <c r="B78" s="8" t="s">
        <v>87</v>
      </c>
      <c r="C78" s="21">
        <f>'9.1 melléklet'!D82+'9.8 melléklet'!C82</f>
        <v>0</v>
      </c>
      <c r="D78" s="21">
        <f>'9.1 melléklet'!E82+'9.8 melléklet'!D82</f>
        <v>0</v>
      </c>
      <c r="E78" s="21">
        <f>'9.1 melléklet'!F82+'9.8 melléklet'!E82</f>
        <v>0</v>
      </c>
    </row>
    <row r="79" spans="1:9" x14ac:dyDescent="0.25">
      <c r="A79" s="34" t="s">
        <v>284</v>
      </c>
      <c r="B79" s="37" t="s">
        <v>199</v>
      </c>
      <c r="C79" s="21">
        <f>'9.1 melléklet'!D83+'9.8 melléklet'!C83</f>
        <v>753219610</v>
      </c>
      <c r="D79" s="21">
        <f>'9.1 melléklet'!E83+'9.8 melléklet'!D83</f>
        <v>750075860</v>
      </c>
      <c r="E79" s="21">
        <f>'9.1 melléklet'!F83+'9.8 melléklet'!E83</f>
        <v>660534132</v>
      </c>
      <c r="I79" s="231"/>
    </row>
    <row r="80" spans="1:9" x14ac:dyDescent="0.25">
      <c r="A80" s="124" t="s">
        <v>88</v>
      </c>
      <c r="B80" s="5" t="s">
        <v>89</v>
      </c>
      <c r="C80" s="21">
        <f>'9.1 melléklet'!D84+'9.8 melléklet'!C84</f>
        <v>0</v>
      </c>
      <c r="D80" s="21">
        <f>'9.1 melléklet'!E84+'9.8 melléklet'!D84</f>
        <v>0</v>
      </c>
      <c r="E80" s="21">
        <f>'9.1 melléklet'!F84+'9.8 melléklet'!E84</f>
        <v>0</v>
      </c>
    </row>
    <row r="81" spans="1:9" ht="22.5" x14ac:dyDescent="0.25">
      <c r="A81" s="125" t="s">
        <v>90</v>
      </c>
      <c r="B81" s="8" t="s">
        <v>91</v>
      </c>
      <c r="C81" s="21">
        <f>'9.1 melléklet'!D85+'9.8 melléklet'!C85</f>
        <v>0</v>
      </c>
      <c r="D81" s="21">
        <f>'9.1 melléklet'!E85+'9.8 melléklet'!D85</f>
        <v>0</v>
      </c>
      <c r="E81" s="21">
        <f>'9.1 melléklet'!F85+'9.8 melléklet'!E85</f>
        <v>0</v>
      </c>
    </row>
    <row r="82" spans="1:9" ht="22.5" x14ac:dyDescent="0.25">
      <c r="A82" s="125" t="s">
        <v>92</v>
      </c>
      <c r="B82" s="8" t="s">
        <v>93</v>
      </c>
      <c r="C82" s="21">
        <f>'9.1 melléklet'!D86+'9.8 melléklet'!C86</f>
        <v>0</v>
      </c>
      <c r="D82" s="21">
        <f>'9.1 melléklet'!E86+'9.8 melléklet'!D86</f>
        <v>0</v>
      </c>
      <c r="E82" s="21">
        <f>'9.1 melléklet'!F86+'9.8 melléklet'!E86</f>
        <v>0</v>
      </c>
    </row>
    <row r="83" spans="1:9" x14ac:dyDescent="0.25">
      <c r="A83" s="125" t="s">
        <v>94</v>
      </c>
      <c r="B83" s="8" t="s">
        <v>95</v>
      </c>
      <c r="C83" s="21">
        <f>'9.1 melléklet'!D87+'9.8 melléklet'!C87</f>
        <v>0</v>
      </c>
      <c r="D83" s="21">
        <f>'9.1 melléklet'!E87+'9.8 melléklet'!D87</f>
        <v>0</v>
      </c>
      <c r="E83" s="21">
        <f>'9.1 melléklet'!F87+'9.8 melléklet'!E87</f>
        <v>0</v>
      </c>
    </row>
    <row r="84" spans="1:9" x14ac:dyDescent="0.25">
      <c r="A84" s="125" t="s">
        <v>96</v>
      </c>
      <c r="B84" s="8" t="s">
        <v>97</v>
      </c>
      <c r="C84" s="21">
        <f>'9.1 melléklet'!D88+'9.8 melléklet'!C88</f>
        <v>0</v>
      </c>
      <c r="D84" s="21">
        <f>'9.1 melléklet'!E88+'9.8 melléklet'!D88</f>
        <v>0</v>
      </c>
      <c r="E84" s="21">
        <f>'9.1 melléklet'!F88+'9.8 melléklet'!E88</f>
        <v>0</v>
      </c>
    </row>
    <row r="85" spans="1:9" ht="21" x14ac:dyDescent="0.25">
      <c r="A85" s="124" t="s">
        <v>98</v>
      </c>
      <c r="B85" s="5" t="s">
        <v>99</v>
      </c>
      <c r="C85" s="21">
        <f>'9.1 melléklet'!D89+'9.8 melléklet'!C89</f>
        <v>0</v>
      </c>
      <c r="D85" s="21">
        <f>'9.1 melléklet'!E89+'9.8 melléklet'!D89</f>
        <v>0</v>
      </c>
      <c r="E85" s="21">
        <f>'9.1 melléklet'!F89+'9.8 melléklet'!E89</f>
        <v>0</v>
      </c>
    </row>
    <row r="86" spans="1:9" ht="21" x14ac:dyDescent="0.25">
      <c r="A86" s="124" t="s">
        <v>100</v>
      </c>
      <c r="B86" s="5" t="s">
        <v>101</v>
      </c>
      <c r="C86" s="23">
        <f>'9.1 melléklet'!D90+'9.8 melléklet'!C90</f>
        <v>956684765</v>
      </c>
      <c r="D86" s="23">
        <f>'9.1 melléklet'!E90+'9.8 melléklet'!D90</f>
        <v>966869338</v>
      </c>
      <c r="E86" s="23">
        <f>'9.1 melléklet'!F90+'9.8 melléklet'!E90</f>
        <v>877121930</v>
      </c>
    </row>
    <row r="87" spans="1:9" ht="21" x14ac:dyDescent="0.25">
      <c r="A87" s="124" t="s">
        <v>102</v>
      </c>
      <c r="B87" s="5" t="s">
        <v>103</v>
      </c>
      <c r="C87" s="23">
        <f>'9.1 melléklet'!D91+'9.8 melléklet'!C91</f>
        <v>2190982311</v>
      </c>
      <c r="D87" s="23">
        <f>'9.1 melléklet'!E91+'9.8 melléklet'!D91</f>
        <v>2350295847</v>
      </c>
      <c r="E87" s="23">
        <f>'9.1 melléklet'!F91+'9.8 melléklet'!E91</f>
        <v>2202305113</v>
      </c>
    </row>
    <row r="88" spans="1:9" ht="15" customHeight="1" x14ac:dyDescent="0.25">
      <c r="A88" s="126"/>
      <c r="B88" s="27"/>
      <c r="C88" s="27"/>
      <c r="D88" s="229">
        <f>-D79</f>
        <v>-750075860</v>
      </c>
      <c r="E88" s="229">
        <f>-E79</f>
        <v>-660534132</v>
      </c>
    </row>
    <row r="89" spans="1:9" ht="15" customHeight="1" x14ac:dyDescent="0.25">
      <c r="A89" s="127"/>
      <c r="B89" s="28"/>
      <c r="C89" s="28"/>
      <c r="D89" s="230">
        <f>SUM(D87:D88)</f>
        <v>1600219987</v>
      </c>
      <c r="E89" s="230">
        <f>SUM(E87:E88)</f>
        <v>1541770981</v>
      </c>
      <c r="I89" s="231"/>
    </row>
    <row r="90" spans="1:9" ht="15" customHeight="1" x14ac:dyDescent="0.25">
      <c r="A90" s="127"/>
      <c r="B90" s="28"/>
      <c r="C90" s="28"/>
      <c r="D90" s="28"/>
      <c r="E90" s="3"/>
    </row>
    <row r="91" spans="1:9" ht="15" customHeight="1" x14ac:dyDescent="0.25">
      <c r="A91" s="127"/>
      <c r="B91" s="28"/>
      <c r="C91" s="28"/>
      <c r="D91" s="28"/>
      <c r="E91" s="3"/>
    </row>
    <row r="92" spans="1:9" ht="15" customHeight="1" x14ac:dyDescent="0.25">
      <c r="A92" s="127"/>
      <c r="B92" s="28"/>
      <c r="C92" s="28"/>
      <c r="D92" s="28"/>
      <c r="E92" s="3"/>
    </row>
    <row r="93" spans="1:9" ht="15" customHeight="1" x14ac:dyDescent="0.25">
      <c r="A93" s="127"/>
      <c r="B93" s="28"/>
      <c r="C93" s="28"/>
      <c r="D93" s="28"/>
      <c r="E93" s="3"/>
    </row>
    <row r="94" spans="1:9" ht="15" customHeight="1" x14ac:dyDescent="0.25">
      <c r="A94" s="127"/>
      <c r="B94" s="28"/>
      <c r="C94" s="28"/>
      <c r="D94" s="28"/>
      <c r="E94" s="3"/>
    </row>
    <row r="95" spans="1:9" ht="15" customHeight="1" x14ac:dyDescent="0.25">
      <c r="A95" s="127"/>
      <c r="B95" s="28"/>
      <c r="C95" s="28"/>
      <c r="D95" s="28"/>
      <c r="E95" s="3"/>
    </row>
    <row r="96" spans="1:9" ht="15" customHeight="1" x14ac:dyDescent="0.25">
      <c r="A96" s="127"/>
      <c r="B96" s="28"/>
      <c r="C96" s="28"/>
      <c r="D96" s="28"/>
      <c r="E96" s="3"/>
    </row>
    <row r="97" spans="1:5" ht="15" customHeight="1" x14ac:dyDescent="0.25">
      <c r="A97" s="127"/>
      <c r="B97" s="28"/>
      <c r="C97" s="28"/>
      <c r="D97" s="28"/>
      <c r="E97" s="3"/>
    </row>
    <row r="98" spans="1:5" ht="15" customHeight="1" x14ac:dyDescent="0.25">
      <c r="A98" s="127"/>
      <c r="B98" s="28"/>
      <c r="C98" s="28"/>
      <c r="D98" s="28"/>
      <c r="E98" s="3"/>
    </row>
    <row r="99" spans="1:5" ht="15" customHeight="1" x14ac:dyDescent="0.25">
      <c r="A99" s="127"/>
      <c r="B99" s="28"/>
      <c r="C99" s="28"/>
      <c r="D99" s="28"/>
      <c r="E99" s="3"/>
    </row>
    <row r="100" spans="1:5" ht="15" customHeight="1" x14ac:dyDescent="0.25">
      <c r="A100" s="127"/>
      <c r="B100" s="28"/>
      <c r="C100" s="28"/>
      <c r="D100" s="28"/>
      <c r="E100" s="3"/>
    </row>
    <row r="101" spans="1:5" ht="15" customHeight="1" x14ac:dyDescent="0.25">
      <c r="A101" s="127"/>
      <c r="B101" s="28"/>
      <c r="C101" s="28"/>
      <c r="D101" s="28"/>
      <c r="E101" s="3"/>
    </row>
    <row r="102" spans="1:5" ht="15" customHeight="1" x14ac:dyDescent="0.25">
      <c r="A102" s="127"/>
      <c r="B102" s="28"/>
      <c r="C102" s="28"/>
      <c r="D102" s="28"/>
      <c r="E102" s="3"/>
    </row>
  </sheetData>
  <mergeCells count="5">
    <mergeCell ref="A1:E1"/>
    <mergeCell ref="B3:B4"/>
    <mergeCell ref="C3:E3"/>
    <mergeCell ref="A2:E2"/>
    <mergeCell ref="A3:A4"/>
  </mergeCells>
  <pageMargins left="0.25" right="0.25" top="0.75" bottom="0.75" header="0.3" footer="0.3"/>
  <pageSetup paperSize="9" scale="69" orientation="portrait" horizontalDpi="4294967293" r:id="rId1"/>
  <rowBreaks count="1" manualBreakCount="1">
    <brk id="6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FF"/>
  </sheetPr>
  <dimension ref="A1:F12"/>
  <sheetViews>
    <sheetView workbookViewId="0">
      <selection sqref="A1:C1"/>
    </sheetView>
  </sheetViews>
  <sheetFormatPr defaultRowHeight="15" x14ac:dyDescent="0.25"/>
  <cols>
    <col min="1" max="1" width="14.42578125" style="159" customWidth="1"/>
    <col min="2" max="2" width="33.7109375" style="159" customWidth="1"/>
    <col min="3" max="3" width="21.5703125" style="159" customWidth="1"/>
    <col min="4" max="16384" width="9.140625" style="159"/>
  </cols>
  <sheetData>
    <row r="1" spans="1:6" x14ac:dyDescent="0.25">
      <c r="A1" s="294" t="s">
        <v>607</v>
      </c>
      <c r="B1" s="295"/>
      <c r="C1" s="295"/>
    </row>
    <row r="2" spans="1:6" x14ac:dyDescent="0.25">
      <c r="A2" s="291" t="s">
        <v>776</v>
      </c>
      <c r="B2" s="292"/>
      <c r="C2" s="293"/>
    </row>
    <row r="3" spans="1:6" x14ac:dyDescent="0.25">
      <c r="A3" s="167" t="s">
        <v>327</v>
      </c>
      <c r="B3" s="167" t="s">
        <v>164</v>
      </c>
      <c r="C3" s="167" t="s">
        <v>328</v>
      </c>
    </row>
    <row r="4" spans="1:6" x14ac:dyDescent="0.25">
      <c r="A4" s="167">
        <v>1</v>
      </c>
      <c r="B4" s="167">
        <v>2</v>
      </c>
      <c r="C4" s="167">
        <v>3</v>
      </c>
    </row>
    <row r="5" spans="1:6" ht="25.5" x14ac:dyDescent="0.25">
      <c r="A5" s="209" t="s">
        <v>329</v>
      </c>
      <c r="B5" s="210" t="s">
        <v>330</v>
      </c>
      <c r="C5" s="211">
        <v>147499</v>
      </c>
    </row>
    <row r="6" spans="1:6" ht="25.5" x14ac:dyDescent="0.25">
      <c r="A6" s="209" t="s">
        <v>331</v>
      </c>
      <c r="B6" s="210" t="s">
        <v>332</v>
      </c>
      <c r="C6" s="211">
        <v>14152515</v>
      </c>
    </row>
    <row r="7" spans="1:6" ht="25.5" x14ac:dyDescent="0.25">
      <c r="A7" s="212" t="s">
        <v>333</v>
      </c>
      <c r="B7" s="213" t="s">
        <v>334</v>
      </c>
      <c r="C7" s="214">
        <v>-14005016</v>
      </c>
    </row>
    <row r="8" spans="1:6" ht="25.5" x14ac:dyDescent="0.25">
      <c r="A8" s="209" t="s">
        <v>335</v>
      </c>
      <c r="B8" s="210" t="s">
        <v>336</v>
      </c>
      <c r="C8" s="211">
        <v>14160471</v>
      </c>
    </row>
    <row r="9" spans="1:6" ht="25.5" x14ac:dyDescent="0.25">
      <c r="A9" s="212" t="s">
        <v>337</v>
      </c>
      <c r="B9" s="213" t="s">
        <v>338</v>
      </c>
      <c r="C9" s="214">
        <v>14160471</v>
      </c>
    </row>
    <row r="10" spans="1:6" ht="25.5" x14ac:dyDescent="0.25">
      <c r="A10" s="212" t="s">
        <v>339</v>
      </c>
      <c r="B10" s="213" t="s">
        <v>340</v>
      </c>
      <c r="C10" s="214">
        <v>155455</v>
      </c>
      <c r="F10" s="217"/>
    </row>
    <row r="11" spans="1:6" x14ac:dyDescent="0.25">
      <c r="A11" s="212" t="s">
        <v>341</v>
      </c>
      <c r="B11" s="213" t="s">
        <v>342</v>
      </c>
      <c r="C11" s="214">
        <v>155455</v>
      </c>
    </row>
    <row r="12" spans="1:6" ht="25.5" x14ac:dyDescent="0.25">
      <c r="A12" s="212" t="s">
        <v>343</v>
      </c>
      <c r="B12" s="213" t="s">
        <v>344</v>
      </c>
      <c r="C12" s="214">
        <v>155455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FF"/>
  </sheetPr>
  <dimension ref="A1:C12"/>
  <sheetViews>
    <sheetView workbookViewId="0">
      <selection sqref="A1:C1"/>
    </sheetView>
  </sheetViews>
  <sheetFormatPr defaultRowHeight="15" x14ac:dyDescent="0.25"/>
  <cols>
    <col min="1" max="1" width="14.42578125" style="159" customWidth="1"/>
    <col min="2" max="2" width="33.7109375" style="159" customWidth="1"/>
    <col min="3" max="3" width="21.5703125" style="159" customWidth="1"/>
    <col min="4" max="16384" width="9.140625" style="159"/>
  </cols>
  <sheetData>
    <row r="1" spans="1:3" x14ac:dyDescent="0.25">
      <c r="A1" s="288" t="s">
        <v>611</v>
      </c>
      <c r="B1" s="289"/>
      <c r="C1" s="289"/>
    </row>
    <row r="2" spans="1:3" x14ac:dyDescent="0.25">
      <c r="A2" s="291" t="s">
        <v>777</v>
      </c>
      <c r="B2" s="292"/>
      <c r="C2" s="293"/>
    </row>
    <row r="3" spans="1:3" x14ac:dyDescent="0.25">
      <c r="A3" s="167" t="s">
        <v>327</v>
      </c>
      <c r="B3" s="167" t="s">
        <v>164</v>
      </c>
      <c r="C3" s="167" t="s">
        <v>328</v>
      </c>
    </row>
    <row r="4" spans="1:3" x14ac:dyDescent="0.25">
      <c r="A4" s="167">
        <v>1</v>
      </c>
      <c r="B4" s="167">
        <v>2</v>
      </c>
      <c r="C4" s="167">
        <v>3</v>
      </c>
    </row>
    <row r="5" spans="1:3" ht="25.5" x14ac:dyDescent="0.25">
      <c r="A5" s="209" t="s">
        <v>329</v>
      </c>
      <c r="B5" s="210" t="s">
        <v>330</v>
      </c>
      <c r="C5" s="211">
        <v>10369707</v>
      </c>
    </row>
    <row r="6" spans="1:3" ht="25.5" x14ac:dyDescent="0.25">
      <c r="A6" s="209" t="s">
        <v>331</v>
      </c>
      <c r="B6" s="210" t="s">
        <v>332</v>
      </c>
      <c r="C6" s="211">
        <v>83365510</v>
      </c>
    </row>
    <row r="7" spans="1:3" ht="25.5" x14ac:dyDescent="0.25">
      <c r="A7" s="212" t="s">
        <v>333</v>
      </c>
      <c r="B7" s="213" t="s">
        <v>334</v>
      </c>
      <c r="C7" s="214">
        <v>-72995803</v>
      </c>
    </row>
    <row r="8" spans="1:3" ht="25.5" x14ac:dyDescent="0.25">
      <c r="A8" s="209" t="s">
        <v>335</v>
      </c>
      <c r="B8" s="210" t="s">
        <v>336</v>
      </c>
      <c r="C8" s="211">
        <v>75295128</v>
      </c>
    </row>
    <row r="9" spans="1:3" ht="25.5" x14ac:dyDescent="0.25">
      <c r="A9" s="212" t="s">
        <v>337</v>
      </c>
      <c r="B9" s="213" t="s">
        <v>338</v>
      </c>
      <c r="C9" s="214">
        <v>75295128</v>
      </c>
    </row>
    <row r="10" spans="1:3" ht="25.5" x14ac:dyDescent="0.25">
      <c r="A10" s="212" t="s">
        <v>339</v>
      </c>
      <c r="B10" s="213" t="s">
        <v>340</v>
      </c>
      <c r="C10" s="214">
        <v>2299325</v>
      </c>
    </row>
    <row r="11" spans="1:3" x14ac:dyDescent="0.25">
      <c r="A11" s="212" t="s">
        <v>341</v>
      </c>
      <c r="B11" s="213" t="s">
        <v>342</v>
      </c>
      <c r="C11" s="214">
        <v>2299325</v>
      </c>
    </row>
    <row r="12" spans="1:3" ht="25.5" x14ac:dyDescent="0.25">
      <c r="A12" s="212" t="s">
        <v>343</v>
      </c>
      <c r="B12" s="213" t="s">
        <v>344</v>
      </c>
      <c r="C12" s="214">
        <v>2299325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FF"/>
  </sheetPr>
  <dimension ref="A1:E67"/>
  <sheetViews>
    <sheetView view="pageBreakPreview" topLeftCell="A22" zoomScale="60" zoomScaleNormal="100" workbookViewId="0">
      <selection activeCell="D67" sqref="D67"/>
    </sheetView>
  </sheetViews>
  <sheetFormatPr defaultRowHeight="15" x14ac:dyDescent="0.25"/>
  <cols>
    <col min="1" max="1" width="5.5703125" customWidth="1"/>
    <col min="2" max="2" width="38" customWidth="1"/>
    <col min="3" max="3" width="13" customWidth="1"/>
    <col min="4" max="4" width="11.42578125" customWidth="1"/>
    <col min="5" max="5" width="14.28515625" customWidth="1"/>
  </cols>
  <sheetData>
    <row r="1" spans="1:5" x14ac:dyDescent="0.25">
      <c r="A1" s="296" t="s">
        <v>469</v>
      </c>
      <c r="B1" s="297"/>
      <c r="C1" s="297"/>
      <c r="D1" s="297"/>
      <c r="E1" s="297"/>
    </row>
    <row r="2" spans="1:5" s="159" customFormat="1" x14ac:dyDescent="0.25">
      <c r="A2" s="298" t="s">
        <v>778</v>
      </c>
      <c r="B2" s="299"/>
      <c r="C2" s="299"/>
      <c r="D2" s="299"/>
      <c r="E2" s="300"/>
    </row>
    <row r="3" spans="1:5" ht="25.5" x14ac:dyDescent="0.25">
      <c r="A3" s="174" t="s">
        <v>327</v>
      </c>
      <c r="B3" s="174" t="s">
        <v>164</v>
      </c>
      <c r="C3" s="174" t="s">
        <v>555</v>
      </c>
      <c r="D3" s="174" t="s">
        <v>352</v>
      </c>
      <c r="E3" s="174" t="s">
        <v>556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x14ac:dyDescent="0.25">
      <c r="A5" s="209" t="s">
        <v>331</v>
      </c>
      <c r="B5" s="210" t="s">
        <v>354</v>
      </c>
      <c r="C5" s="211">
        <v>838356</v>
      </c>
      <c r="D5" s="211">
        <v>0</v>
      </c>
      <c r="E5" s="211">
        <v>424057</v>
      </c>
    </row>
    <row r="6" spans="1:5" ht="25.5" x14ac:dyDescent="0.25">
      <c r="A6" s="212" t="s">
        <v>335</v>
      </c>
      <c r="B6" s="213" t="s">
        <v>355</v>
      </c>
      <c r="C6" s="214">
        <v>838356</v>
      </c>
      <c r="D6" s="214">
        <v>0</v>
      </c>
      <c r="E6" s="214">
        <v>424057</v>
      </c>
    </row>
    <row r="7" spans="1:5" ht="25.5" x14ac:dyDescent="0.25">
      <c r="A7" s="209" t="s">
        <v>348</v>
      </c>
      <c r="B7" s="210" t="s">
        <v>356</v>
      </c>
      <c r="C7" s="211">
        <v>5598541299</v>
      </c>
      <c r="D7" s="211">
        <v>0</v>
      </c>
      <c r="E7" s="211">
        <v>5593794443</v>
      </c>
    </row>
    <row r="8" spans="1:5" ht="25.5" x14ac:dyDescent="0.25">
      <c r="A8" s="209" t="s">
        <v>337</v>
      </c>
      <c r="B8" s="210" t="s">
        <v>357</v>
      </c>
      <c r="C8" s="211">
        <v>48173866</v>
      </c>
      <c r="D8" s="211">
        <v>0</v>
      </c>
      <c r="E8" s="211">
        <v>43716931</v>
      </c>
    </row>
    <row r="9" spans="1:5" x14ac:dyDescent="0.25">
      <c r="A9" s="209" t="s">
        <v>358</v>
      </c>
      <c r="B9" s="210" t="s">
        <v>359</v>
      </c>
      <c r="C9" s="211">
        <v>147948094</v>
      </c>
      <c r="D9" s="211">
        <v>0</v>
      </c>
      <c r="E9" s="211">
        <v>205588612</v>
      </c>
    </row>
    <row r="10" spans="1:5" x14ac:dyDescent="0.25">
      <c r="A10" s="212" t="s">
        <v>360</v>
      </c>
      <c r="B10" s="213" t="s">
        <v>361</v>
      </c>
      <c r="C10" s="214">
        <v>5794663259</v>
      </c>
      <c r="D10" s="214">
        <v>0</v>
      </c>
      <c r="E10" s="214">
        <v>5843099986</v>
      </c>
    </row>
    <row r="11" spans="1:5" ht="25.5" x14ac:dyDescent="0.25">
      <c r="A11" s="209" t="s">
        <v>362</v>
      </c>
      <c r="B11" s="210" t="s">
        <v>363</v>
      </c>
      <c r="C11" s="211">
        <v>54809000</v>
      </c>
      <c r="D11" s="211">
        <v>0</v>
      </c>
      <c r="E11" s="211">
        <v>52814000</v>
      </c>
    </row>
    <row r="12" spans="1:5" ht="25.5" x14ac:dyDescent="0.25">
      <c r="A12" s="209" t="s">
        <v>364</v>
      </c>
      <c r="B12" s="210" t="s">
        <v>365</v>
      </c>
      <c r="C12" s="211">
        <v>54809000</v>
      </c>
      <c r="D12" s="211">
        <v>0</v>
      </c>
      <c r="E12" s="211">
        <v>49814000</v>
      </c>
    </row>
    <row r="13" spans="1:5" x14ac:dyDescent="0.25">
      <c r="A13" s="209" t="s">
        <v>489</v>
      </c>
      <c r="B13" s="210" t="s">
        <v>545</v>
      </c>
      <c r="C13" s="211">
        <v>0</v>
      </c>
      <c r="D13" s="211">
        <v>0</v>
      </c>
      <c r="E13" s="211">
        <v>3000000</v>
      </c>
    </row>
    <row r="14" spans="1:5" ht="25.5" x14ac:dyDescent="0.25">
      <c r="A14" s="212" t="s">
        <v>366</v>
      </c>
      <c r="B14" s="213" t="s">
        <v>367</v>
      </c>
      <c r="C14" s="214">
        <v>54809000</v>
      </c>
      <c r="D14" s="214">
        <v>0</v>
      </c>
      <c r="E14" s="214">
        <v>52814000</v>
      </c>
    </row>
    <row r="15" spans="1:5" ht="38.25" x14ac:dyDescent="0.25">
      <c r="A15" s="212" t="s">
        <v>368</v>
      </c>
      <c r="B15" s="213" t="s">
        <v>369</v>
      </c>
      <c r="C15" s="214">
        <v>5850310615</v>
      </c>
      <c r="D15" s="214">
        <v>0</v>
      </c>
      <c r="E15" s="214">
        <v>5896338043</v>
      </c>
    </row>
    <row r="16" spans="1:5" x14ac:dyDescent="0.25">
      <c r="A16" s="209" t="s">
        <v>370</v>
      </c>
      <c r="B16" s="210" t="s">
        <v>371</v>
      </c>
      <c r="C16" s="211">
        <v>210205978</v>
      </c>
      <c r="D16" s="211">
        <v>0</v>
      </c>
      <c r="E16" s="211">
        <v>300554308</v>
      </c>
    </row>
    <row r="17" spans="1:5" x14ac:dyDescent="0.25">
      <c r="A17" s="212" t="s">
        <v>372</v>
      </c>
      <c r="B17" s="213" t="s">
        <v>373</v>
      </c>
      <c r="C17" s="214">
        <v>210205978</v>
      </c>
      <c r="D17" s="214">
        <v>0</v>
      </c>
      <c r="E17" s="214">
        <v>300554308</v>
      </c>
    </row>
    <row r="18" spans="1:5" x14ac:dyDescent="0.25">
      <c r="A18" s="212" t="s">
        <v>374</v>
      </c>
      <c r="B18" s="213" t="s">
        <v>375</v>
      </c>
      <c r="C18" s="214">
        <v>210205978</v>
      </c>
      <c r="D18" s="214">
        <v>0</v>
      </c>
      <c r="E18" s="214">
        <v>300554308</v>
      </c>
    </row>
    <row r="19" spans="1:5" ht="38.25" x14ac:dyDescent="0.25">
      <c r="A19" s="209" t="s">
        <v>376</v>
      </c>
      <c r="B19" s="210" t="s">
        <v>377</v>
      </c>
      <c r="C19" s="211">
        <v>68592526</v>
      </c>
      <c r="D19" s="211">
        <v>0</v>
      </c>
      <c r="E19" s="211">
        <v>46560763</v>
      </c>
    </row>
    <row r="20" spans="1:5" ht="38.25" x14ac:dyDescent="0.25">
      <c r="A20" s="209" t="s">
        <v>378</v>
      </c>
      <c r="B20" s="210" t="s">
        <v>379</v>
      </c>
      <c r="C20" s="211">
        <v>9398771</v>
      </c>
      <c r="D20" s="211">
        <v>0</v>
      </c>
      <c r="E20" s="211">
        <v>10574032</v>
      </c>
    </row>
    <row r="21" spans="1:5" ht="38.25" x14ac:dyDescent="0.25">
      <c r="A21" s="209" t="s">
        <v>380</v>
      </c>
      <c r="B21" s="210" t="s">
        <v>381</v>
      </c>
      <c r="C21" s="211">
        <v>56376917</v>
      </c>
      <c r="D21" s="211">
        <v>0</v>
      </c>
      <c r="E21" s="211">
        <v>26613062</v>
      </c>
    </row>
    <row r="22" spans="1:5" ht="38.25" x14ac:dyDescent="0.25">
      <c r="A22" s="209" t="s">
        <v>382</v>
      </c>
      <c r="B22" s="210" t="s">
        <v>383</v>
      </c>
      <c r="C22" s="211">
        <v>2816838</v>
      </c>
      <c r="D22" s="211">
        <v>0</v>
      </c>
      <c r="E22" s="211">
        <v>9373669</v>
      </c>
    </row>
    <row r="23" spans="1:5" ht="38.25" x14ac:dyDescent="0.25">
      <c r="A23" s="209" t="s">
        <v>384</v>
      </c>
      <c r="B23" s="210" t="s">
        <v>385</v>
      </c>
      <c r="C23" s="211">
        <v>24665039</v>
      </c>
      <c r="D23" s="211">
        <v>0</v>
      </c>
      <c r="E23" s="211">
        <v>52656875</v>
      </c>
    </row>
    <row r="24" spans="1:5" ht="51" x14ac:dyDescent="0.25">
      <c r="A24" s="209" t="s">
        <v>386</v>
      </c>
      <c r="B24" s="210" t="s">
        <v>387</v>
      </c>
      <c r="C24" s="211">
        <v>223604</v>
      </c>
      <c r="D24" s="211">
        <v>0</v>
      </c>
      <c r="E24" s="211">
        <v>38610190</v>
      </c>
    </row>
    <row r="25" spans="1:5" ht="38.25" x14ac:dyDescent="0.25">
      <c r="A25" s="209" t="s">
        <v>388</v>
      </c>
      <c r="B25" s="210" t="s">
        <v>389</v>
      </c>
      <c r="C25" s="211">
        <v>20362948</v>
      </c>
      <c r="D25" s="211">
        <v>0</v>
      </c>
      <c r="E25" s="211">
        <v>3269167</v>
      </c>
    </row>
    <row r="26" spans="1:5" ht="25.5" x14ac:dyDescent="0.25">
      <c r="A26" s="209" t="s">
        <v>390</v>
      </c>
      <c r="B26" s="210" t="s">
        <v>391</v>
      </c>
      <c r="C26" s="211">
        <v>3685</v>
      </c>
      <c r="D26" s="211">
        <v>0</v>
      </c>
      <c r="E26" s="211">
        <v>266416</v>
      </c>
    </row>
    <row r="27" spans="1:5" ht="38.25" x14ac:dyDescent="0.25">
      <c r="A27" s="209" t="s">
        <v>392</v>
      </c>
      <c r="B27" s="210" t="s">
        <v>393</v>
      </c>
      <c r="C27" s="211">
        <v>3632844</v>
      </c>
      <c r="D27" s="211">
        <v>0</v>
      </c>
      <c r="E27" s="211">
        <v>10511102</v>
      </c>
    </row>
    <row r="28" spans="1:5" ht="38.25" x14ac:dyDescent="0.25">
      <c r="A28" s="209" t="s">
        <v>394</v>
      </c>
      <c r="B28" s="210" t="s">
        <v>395</v>
      </c>
      <c r="C28" s="211">
        <v>279215</v>
      </c>
      <c r="D28" s="211">
        <v>0</v>
      </c>
      <c r="E28" s="211">
        <v>0</v>
      </c>
    </row>
    <row r="29" spans="1:5" ht="38.25" x14ac:dyDescent="0.25">
      <c r="A29" s="209" t="s">
        <v>396</v>
      </c>
      <c r="B29" s="210" t="s">
        <v>397</v>
      </c>
      <c r="C29" s="211">
        <v>162743</v>
      </c>
      <c r="D29" s="211">
        <v>0</v>
      </c>
      <c r="E29" s="211">
        <v>0</v>
      </c>
    </row>
    <row r="30" spans="1:5" ht="25.5" x14ac:dyDescent="0.25">
      <c r="A30" s="212" t="s">
        <v>272</v>
      </c>
      <c r="B30" s="213" t="s">
        <v>398</v>
      </c>
      <c r="C30" s="214">
        <v>93257565</v>
      </c>
      <c r="D30" s="214">
        <v>0</v>
      </c>
      <c r="E30" s="214">
        <v>99217638</v>
      </c>
    </row>
    <row r="31" spans="1:5" ht="38.25" x14ac:dyDescent="0.25">
      <c r="A31" s="209" t="s">
        <v>399</v>
      </c>
      <c r="B31" s="210" t="s">
        <v>400</v>
      </c>
      <c r="C31" s="211">
        <v>136075540</v>
      </c>
      <c r="D31" s="211">
        <v>0</v>
      </c>
      <c r="E31" s="211">
        <v>154652054</v>
      </c>
    </row>
    <row r="32" spans="1:5" ht="38.25" x14ac:dyDescent="0.25">
      <c r="A32" s="209" t="s">
        <v>401</v>
      </c>
      <c r="B32" s="210" t="s">
        <v>402</v>
      </c>
      <c r="C32" s="211">
        <v>114281</v>
      </c>
      <c r="D32" s="211">
        <v>0</v>
      </c>
      <c r="E32" s="211">
        <v>397300</v>
      </c>
    </row>
    <row r="33" spans="1:5" ht="38.25" x14ac:dyDescent="0.25">
      <c r="A33" s="209" t="s">
        <v>403</v>
      </c>
      <c r="B33" s="210" t="s">
        <v>404</v>
      </c>
      <c r="C33" s="211">
        <v>135938459</v>
      </c>
      <c r="D33" s="211">
        <v>0</v>
      </c>
      <c r="E33" s="211">
        <v>146298154</v>
      </c>
    </row>
    <row r="34" spans="1:5" ht="38.25" x14ac:dyDescent="0.25">
      <c r="A34" s="209" t="s">
        <v>405</v>
      </c>
      <c r="B34" s="210" t="s">
        <v>406</v>
      </c>
      <c r="C34" s="211">
        <v>22800</v>
      </c>
      <c r="D34" s="211">
        <v>0</v>
      </c>
      <c r="E34" s="211">
        <v>7956600</v>
      </c>
    </row>
    <row r="35" spans="1:5" ht="25.5" x14ac:dyDescent="0.25">
      <c r="A35" s="212" t="s">
        <v>407</v>
      </c>
      <c r="B35" s="213" t="s">
        <v>408</v>
      </c>
      <c r="C35" s="214">
        <v>136075540</v>
      </c>
      <c r="D35" s="214">
        <v>0</v>
      </c>
      <c r="E35" s="214">
        <v>154652054</v>
      </c>
    </row>
    <row r="36" spans="1:5" x14ac:dyDescent="0.25">
      <c r="A36" s="209" t="s">
        <v>413</v>
      </c>
      <c r="B36" s="210" t="s">
        <v>414</v>
      </c>
      <c r="C36" s="211">
        <v>470000</v>
      </c>
      <c r="D36" s="211">
        <v>0</v>
      </c>
      <c r="E36" s="211">
        <v>470000</v>
      </c>
    </row>
    <row r="37" spans="1:5" ht="25.5" x14ac:dyDescent="0.25">
      <c r="A37" s="212" t="s">
        <v>415</v>
      </c>
      <c r="B37" s="213" t="s">
        <v>416</v>
      </c>
      <c r="C37" s="214">
        <v>470000</v>
      </c>
      <c r="D37" s="214">
        <v>0</v>
      </c>
      <c r="E37" s="214">
        <v>470000</v>
      </c>
    </row>
    <row r="38" spans="1:5" x14ac:dyDescent="0.25">
      <c r="A38" s="212" t="s">
        <v>417</v>
      </c>
      <c r="B38" s="213" t="s">
        <v>418</v>
      </c>
      <c r="C38" s="214">
        <v>229803105</v>
      </c>
      <c r="D38" s="214">
        <v>0</v>
      </c>
      <c r="E38" s="214">
        <v>254339692</v>
      </c>
    </row>
    <row r="39" spans="1:5" ht="25.5" x14ac:dyDescent="0.25">
      <c r="A39" s="209" t="s">
        <v>470</v>
      </c>
      <c r="B39" s="210" t="s">
        <v>471</v>
      </c>
      <c r="C39" s="211">
        <v>0</v>
      </c>
      <c r="D39" s="211">
        <v>0</v>
      </c>
      <c r="E39" s="211">
        <v>14128042</v>
      </c>
    </row>
    <row r="40" spans="1:5" ht="25.5" x14ac:dyDescent="0.25">
      <c r="A40" s="209" t="s">
        <v>546</v>
      </c>
      <c r="B40" s="210" t="s">
        <v>547</v>
      </c>
      <c r="C40" s="211">
        <v>0</v>
      </c>
      <c r="D40" s="211">
        <v>0</v>
      </c>
      <c r="E40" s="211">
        <v>15485495</v>
      </c>
    </row>
    <row r="41" spans="1:5" ht="38.25" x14ac:dyDescent="0.25">
      <c r="A41" s="212" t="s">
        <v>472</v>
      </c>
      <c r="B41" s="213" t="s">
        <v>473</v>
      </c>
      <c r="C41" s="214">
        <v>0</v>
      </c>
      <c r="D41" s="214">
        <v>0</v>
      </c>
      <c r="E41" s="214">
        <v>29613537</v>
      </c>
    </row>
    <row r="42" spans="1:5" x14ac:dyDescent="0.25">
      <c r="A42" s="209" t="s">
        <v>419</v>
      </c>
      <c r="B42" s="210" t="s">
        <v>420</v>
      </c>
      <c r="C42" s="211">
        <v>-48460243</v>
      </c>
      <c r="D42" s="211">
        <v>0</v>
      </c>
      <c r="E42" s="211">
        <v>-2704794</v>
      </c>
    </row>
    <row r="43" spans="1:5" ht="25.5" x14ac:dyDescent="0.25">
      <c r="A43" s="212" t="s">
        <v>421</v>
      </c>
      <c r="B43" s="213" t="s">
        <v>422</v>
      </c>
      <c r="C43" s="214">
        <v>-48460243</v>
      </c>
      <c r="D43" s="214">
        <v>0</v>
      </c>
      <c r="E43" s="214">
        <v>-2704794</v>
      </c>
    </row>
    <row r="44" spans="1:5" ht="25.5" x14ac:dyDescent="0.25">
      <c r="A44" s="209" t="s">
        <v>423</v>
      </c>
      <c r="B44" s="210" t="s">
        <v>424</v>
      </c>
      <c r="C44" s="211">
        <v>363298</v>
      </c>
      <c r="D44" s="211">
        <v>0</v>
      </c>
      <c r="E44" s="211">
        <v>0</v>
      </c>
    </row>
    <row r="45" spans="1:5" ht="25.5" x14ac:dyDescent="0.25">
      <c r="A45" s="212" t="s">
        <v>425</v>
      </c>
      <c r="B45" s="213" t="s">
        <v>426</v>
      </c>
      <c r="C45" s="214">
        <v>363298</v>
      </c>
      <c r="D45" s="214">
        <v>0</v>
      </c>
      <c r="E45" s="214">
        <v>0</v>
      </c>
    </row>
    <row r="46" spans="1:5" ht="25.5" x14ac:dyDescent="0.25">
      <c r="A46" s="212" t="s">
        <v>427</v>
      </c>
      <c r="B46" s="213" t="s">
        <v>428</v>
      </c>
      <c r="C46" s="214">
        <v>-48096945</v>
      </c>
      <c r="D46" s="214">
        <v>0</v>
      </c>
      <c r="E46" s="214">
        <v>26908743</v>
      </c>
    </row>
    <row r="47" spans="1:5" ht="25.5" x14ac:dyDescent="0.25">
      <c r="A47" s="212" t="s">
        <v>429</v>
      </c>
      <c r="B47" s="213" t="s">
        <v>430</v>
      </c>
      <c r="C47" s="214">
        <v>6242222753</v>
      </c>
      <c r="D47" s="214">
        <v>0</v>
      </c>
      <c r="E47" s="214">
        <v>6478140786</v>
      </c>
    </row>
    <row r="48" spans="1:5" x14ac:dyDescent="0.25">
      <c r="A48" s="209" t="s">
        <v>431</v>
      </c>
      <c r="B48" s="210" t="s">
        <v>432</v>
      </c>
      <c r="C48" s="211">
        <v>6163944605</v>
      </c>
      <c r="D48" s="211">
        <v>0</v>
      </c>
      <c r="E48" s="211">
        <v>6163944605</v>
      </c>
    </row>
    <row r="49" spans="1:5" ht="25.5" x14ac:dyDescent="0.25">
      <c r="A49" s="209" t="s">
        <v>433</v>
      </c>
      <c r="B49" s="210" t="s">
        <v>434</v>
      </c>
      <c r="C49" s="211">
        <v>101191911</v>
      </c>
      <c r="D49" s="211">
        <v>0</v>
      </c>
      <c r="E49" s="211">
        <v>101191911</v>
      </c>
    </row>
    <row r="50" spans="1:5" x14ac:dyDescent="0.25">
      <c r="A50" s="209" t="s">
        <v>435</v>
      </c>
      <c r="B50" s="210" t="s">
        <v>436</v>
      </c>
      <c r="C50" s="211">
        <v>-311378242</v>
      </c>
      <c r="D50" s="211">
        <v>0</v>
      </c>
      <c r="E50" s="211">
        <v>-189924260</v>
      </c>
    </row>
    <row r="51" spans="1:5" x14ac:dyDescent="0.25">
      <c r="A51" s="209" t="s">
        <v>437</v>
      </c>
      <c r="B51" s="210" t="s">
        <v>438</v>
      </c>
      <c r="C51" s="211">
        <v>121453982</v>
      </c>
      <c r="D51" s="211">
        <v>0</v>
      </c>
      <c r="E51" s="211">
        <v>229713499</v>
      </c>
    </row>
    <row r="52" spans="1:5" x14ac:dyDescent="0.25">
      <c r="A52" s="212" t="s">
        <v>439</v>
      </c>
      <c r="B52" s="213" t="s">
        <v>440</v>
      </c>
      <c r="C52" s="214">
        <v>6075212256</v>
      </c>
      <c r="D52" s="214">
        <v>0</v>
      </c>
      <c r="E52" s="214">
        <v>6304925755</v>
      </c>
    </row>
    <row r="53" spans="1:5" ht="25.5" x14ac:dyDescent="0.25">
      <c r="A53" s="209" t="s">
        <v>441</v>
      </c>
      <c r="B53" s="210" t="s">
        <v>442</v>
      </c>
      <c r="C53" s="211">
        <v>1552675</v>
      </c>
      <c r="D53" s="211">
        <v>0</v>
      </c>
      <c r="E53" s="211">
        <v>0</v>
      </c>
    </row>
    <row r="54" spans="1:5" ht="25.5" x14ac:dyDescent="0.25">
      <c r="A54" s="209" t="s">
        <v>443</v>
      </c>
      <c r="B54" s="210" t="s">
        <v>444</v>
      </c>
      <c r="C54" s="211">
        <v>11063168</v>
      </c>
      <c r="D54" s="211">
        <v>0</v>
      </c>
      <c r="E54" s="211">
        <v>0</v>
      </c>
    </row>
    <row r="55" spans="1:5" ht="25.5" x14ac:dyDescent="0.25">
      <c r="A55" s="212" t="s">
        <v>445</v>
      </c>
      <c r="B55" s="213" t="s">
        <v>446</v>
      </c>
      <c r="C55" s="214">
        <v>12615843</v>
      </c>
      <c r="D55" s="214">
        <v>0</v>
      </c>
      <c r="E55" s="214">
        <v>0</v>
      </c>
    </row>
    <row r="56" spans="1:5" ht="38.25" x14ac:dyDescent="0.25">
      <c r="A56" s="209" t="s">
        <v>447</v>
      </c>
      <c r="B56" s="210" t="s">
        <v>448</v>
      </c>
      <c r="C56" s="211">
        <v>20835125</v>
      </c>
      <c r="D56" s="211">
        <v>0</v>
      </c>
      <c r="E56" s="211">
        <v>24158919</v>
      </c>
    </row>
    <row r="57" spans="1:5" ht="51" x14ac:dyDescent="0.25">
      <c r="A57" s="209" t="s">
        <v>449</v>
      </c>
      <c r="B57" s="210" t="s">
        <v>450</v>
      </c>
      <c r="C57" s="211">
        <v>20835125</v>
      </c>
      <c r="D57" s="211">
        <v>0</v>
      </c>
      <c r="E57" s="211">
        <v>24158919</v>
      </c>
    </row>
    <row r="58" spans="1:5" ht="38.25" x14ac:dyDescent="0.25">
      <c r="A58" s="212" t="s">
        <v>451</v>
      </c>
      <c r="B58" s="213" t="s">
        <v>452</v>
      </c>
      <c r="C58" s="214">
        <v>20835125</v>
      </c>
      <c r="D58" s="214">
        <v>0</v>
      </c>
      <c r="E58" s="214">
        <v>24158919</v>
      </c>
    </row>
    <row r="59" spans="1:5" x14ac:dyDescent="0.25">
      <c r="A59" s="209" t="s">
        <v>453</v>
      </c>
      <c r="B59" s="210" t="s">
        <v>454</v>
      </c>
      <c r="C59" s="211">
        <v>62704543</v>
      </c>
      <c r="D59" s="211">
        <v>0</v>
      </c>
      <c r="E59" s="211">
        <v>82950944</v>
      </c>
    </row>
    <row r="60" spans="1:5" ht="25.5" x14ac:dyDescent="0.25">
      <c r="A60" s="209" t="s">
        <v>455</v>
      </c>
      <c r="B60" s="210" t="s">
        <v>456</v>
      </c>
      <c r="C60" s="211">
        <v>4432549</v>
      </c>
      <c r="D60" s="211">
        <v>0</v>
      </c>
      <c r="E60" s="211">
        <v>1845549</v>
      </c>
    </row>
    <row r="61" spans="1:5" ht="38.25" x14ac:dyDescent="0.25">
      <c r="A61" s="209" t="s">
        <v>548</v>
      </c>
      <c r="B61" s="210" t="s">
        <v>549</v>
      </c>
      <c r="C61" s="211">
        <v>0</v>
      </c>
      <c r="D61" s="211">
        <v>0</v>
      </c>
      <c r="E61" s="211">
        <v>2000000</v>
      </c>
    </row>
    <row r="62" spans="1:5" ht="25.5" x14ac:dyDescent="0.25">
      <c r="A62" s="212" t="s">
        <v>457</v>
      </c>
      <c r="B62" s="213" t="s">
        <v>458</v>
      </c>
      <c r="C62" s="214">
        <v>67137092</v>
      </c>
      <c r="D62" s="214">
        <v>0</v>
      </c>
      <c r="E62" s="214">
        <v>86796493</v>
      </c>
    </row>
    <row r="63" spans="1:5" x14ac:dyDescent="0.25">
      <c r="A63" s="212" t="s">
        <v>459</v>
      </c>
      <c r="B63" s="213" t="s">
        <v>460</v>
      </c>
      <c r="C63" s="214">
        <v>100588060</v>
      </c>
      <c r="D63" s="214">
        <v>0</v>
      </c>
      <c r="E63" s="214">
        <v>110955412</v>
      </c>
    </row>
    <row r="64" spans="1:5" ht="25.5" x14ac:dyDescent="0.25">
      <c r="A64" s="209" t="s">
        <v>461</v>
      </c>
      <c r="B64" s="210" t="s">
        <v>462</v>
      </c>
      <c r="C64" s="211">
        <v>5523197</v>
      </c>
      <c r="D64" s="211">
        <v>0</v>
      </c>
      <c r="E64" s="211">
        <v>1360379</v>
      </c>
    </row>
    <row r="65" spans="1:5" ht="25.5" x14ac:dyDescent="0.25">
      <c r="A65" s="209" t="s">
        <v>463</v>
      </c>
      <c r="B65" s="210" t="s">
        <v>464</v>
      </c>
      <c r="C65" s="211">
        <v>60899240</v>
      </c>
      <c r="D65" s="211">
        <v>0</v>
      </c>
      <c r="E65" s="211">
        <v>60899240</v>
      </c>
    </row>
    <row r="66" spans="1:5" ht="25.5" x14ac:dyDescent="0.25">
      <c r="A66" s="212" t="s">
        <v>465</v>
      </c>
      <c r="B66" s="213" t="s">
        <v>466</v>
      </c>
      <c r="C66" s="214">
        <v>66422437</v>
      </c>
      <c r="D66" s="214">
        <v>0</v>
      </c>
      <c r="E66" s="214">
        <v>62259619</v>
      </c>
    </row>
    <row r="67" spans="1:5" x14ac:dyDescent="0.25">
      <c r="A67" s="212" t="s">
        <v>467</v>
      </c>
      <c r="B67" s="213" t="s">
        <v>468</v>
      </c>
      <c r="C67" s="214">
        <v>6242222753</v>
      </c>
      <c r="D67" s="214">
        <v>0</v>
      </c>
      <c r="E67" s="214">
        <v>6478140786</v>
      </c>
    </row>
  </sheetData>
  <mergeCells count="2">
    <mergeCell ref="A1:E1"/>
    <mergeCell ref="A2:E2"/>
  </mergeCells>
  <pageMargins left="0.25" right="0.25" top="0.75" bottom="0.75" header="0.3" footer="0.3"/>
  <pageSetup paperSize="9" scale="73" orientation="portrait" r:id="rId1"/>
  <rowBreaks count="1" manualBreakCount="1">
    <brk id="3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FF"/>
  </sheetPr>
  <dimension ref="A1:H37"/>
  <sheetViews>
    <sheetView view="pageBreakPreview" topLeftCell="A16" zoomScale="60" zoomScaleNormal="100" workbookViewId="0">
      <selection activeCell="A2" sqref="A2:E2"/>
    </sheetView>
  </sheetViews>
  <sheetFormatPr defaultRowHeight="15" x14ac:dyDescent="0.25"/>
  <cols>
    <col min="2" max="2" width="25.85546875" customWidth="1"/>
    <col min="3" max="3" width="13.140625" customWidth="1"/>
    <col min="4" max="5" width="12.42578125" customWidth="1"/>
    <col min="8" max="8" width="9.5703125" bestFit="1" customWidth="1"/>
  </cols>
  <sheetData>
    <row r="1" spans="1:5" ht="15" customHeight="1" x14ac:dyDescent="0.25">
      <c r="A1" s="296" t="s">
        <v>474</v>
      </c>
      <c r="B1" s="297"/>
      <c r="C1" s="297"/>
      <c r="D1" s="297"/>
      <c r="E1" s="297"/>
    </row>
    <row r="2" spans="1:5" s="159" customFormat="1" ht="15" customHeight="1" x14ac:dyDescent="0.25">
      <c r="A2" s="298" t="s">
        <v>779</v>
      </c>
      <c r="B2" s="299"/>
      <c r="C2" s="299"/>
      <c r="D2" s="299"/>
      <c r="E2" s="300"/>
    </row>
    <row r="3" spans="1:5" ht="25.5" x14ac:dyDescent="0.25">
      <c r="A3" s="174" t="s">
        <v>327</v>
      </c>
      <c r="B3" s="174" t="s">
        <v>164</v>
      </c>
      <c r="C3" s="174" t="s">
        <v>351</v>
      </c>
      <c r="D3" s="174" t="s">
        <v>352</v>
      </c>
      <c r="E3" s="174" t="s">
        <v>353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ht="25.5" x14ac:dyDescent="0.25">
      <c r="A5" s="209" t="s">
        <v>337</v>
      </c>
      <c r="B5" s="210" t="s">
        <v>357</v>
      </c>
      <c r="C5" s="211">
        <v>460979</v>
      </c>
      <c r="D5" s="211">
        <v>0</v>
      </c>
      <c r="E5" s="211">
        <v>865263</v>
      </c>
    </row>
    <row r="6" spans="1:5" ht="25.5" x14ac:dyDescent="0.25">
      <c r="A6" s="212" t="s">
        <v>360</v>
      </c>
      <c r="B6" s="213" t="s">
        <v>361</v>
      </c>
      <c r="C6" s="214">
        <v>460979</v>
      </c>
      <c r="D6" s="214">
        <v>0</v>
      </c>
      <c r="E6" s="214">
        <v>865263</v>
      </c>
    </row>
    <row r="7" spans="1:5" ht="51" x14ac:dyDescent="0.25">
      <c r="A7" s="212" t="s">
        <v>368</v>
      </c>
      <c r="B7" s="213" t="s">
        <v>369</v>
      </c>
      <c r="C7" s="214">
        <v>460979</v>
      </c>
      <c r="D7" s="214">
        <v>0</v>
      </c>
      <c r="E7" s="214">
        <v>865263</v>
      </c>
    </row>
    <row r="8" spans="1:5" ht="25.5" x14ac:dyDescent="0.25">
      <c r="A8" s="209" t="s">
        <v>370</v>
      </c>
      <c r="B8" s="210" t="s">
        <v>371</v>
      </c>
      <c r="C8" s="211">
        <v>2080935</v>
      </c>
      <c r="D8" s="211">
        <v>0</v>
      </c>
      <c r="E8" s="211">
        <v>3560113</v>
      </c>
    </row>
    <row r="9" spans="1:5" ht="25.5" x14ac:dyDescent="0.25">
      <c r="A9" s="212" t="s">
        <v>372</v>
      </c>
      <c r="B9" s="213" t="s">
        <v>373</v>
      </c>
      <c r="C9" s="214">
        <v>2080935</v>
      </c>
      <c r="D9" s="214">
        <v>0</v>
      </c>
      <c r="E9" s="214">
        <v>3560113</v>
      </c>
    </row>
    <row r="10" spans="1:5" ht="25.5" x14ac:dyDescent="0.25">
      <c r="A10" s="212" t="s">
        <v>374</v>
      </c>
      <c r="B10" s="213" t="s">
        <v>375</v>
      </c>
      <c r="C10" s="214">
        <v>2080935</v>
      </c>
      <c r="D10" s="214">
        <v>0</v>
      </c>
      <c r="E10" s="214">
        <v>3560113</v>
      </c>
    </row>
    <row r="11" spans="1:5" ht="51" x14ac:dyDescent="0.25">
      <c r="A11" s="209" t="s">
        <v>384</v>
      </c>
      <c r="B11" s="210" t="s">
        <v>385</v>
      </c>
      <c r="C11" s="211">
        <v>0</v>
      </c>
      <c r="D11" s="211">
        <v>0</v>
      </c>
      <c r="E11" s="211">
        <v>392772</v>
      </c>
    </row>
    <row r="12" spans="1:5" ht="76.5" x14ac:dyDescent="0.25">
      <c r="A12" s="209" t="s">
        <v>386</v>
      </c>
      <c r="B12" s="210" t="s">
        <v>387</v>
      </c>
      <c r="C12" s="211">
        <v>0</v>
      </c>
      <c r="D12" s="211">
        <v>0</v>
      </c>
      <c r="E12" s="211">
        <v>309269</v>
      </c>
    </row>
    <row r="13" spans="1:5" ht="51" x14ac:dyDescent="0.25">
      <c r="A13" s="209" t="s">
        <v>392</v>
      </c>
      <c r="B13" s="210" t="s">
        <v>393</v>
      </c>
      <c r="C13" s="211">
        <v>0</v>
      </c>
      <c r="D13" s="211">
        <v>0</v>
      </c>
      <c r="E13" s="211">
        <v>83503</v>
      </c>
    </row>
    <row r="14" spans="1:5" ht="38.25" x14ac:dyDescent="0.25">
      <c r="A14" s="212" t="s">
        <v>272</v>
      </c>
      <c r="B14" s="213" t="s">
        <v>398</v>
      </c>
      <c r="C14" s="214">
        <v>0</v>
      </c>
      <c r="D14" s="214">
        <v>0</v>
      </c>
      <c r="E14" s="214">
        <v>392772</v>
      </c>
    </row>
    <row r="15" spans="1:5" ht="25.5" x14ac:dyDescent="0.25">
      <c r="A15" s="209" t="s">
        <v>409</v>
      </c>
      <c r="B15" s="210" t="s">
        <v>410</v>
      </c>
      <c r="C15" s="211">
        <v>0</v>
      </c>
      <c r="D15" s="211">
        <v>0</v>
      </c>
      <c r="E15" s="211">
        <v>271666</v>
      </c>
    </row>
    <row r="16" spans="1:5" ht="38.25" x14ac:dyDescent="0.25">
      <c r="A16" s="209" t="s">
        <v>411</v>
      </c>
      <c r="B16" s="210" t="s">
        <v>412</v>
      </c>
      <c r="C16" s="211">
        <v>0</v>
      </c>
      <c r="D16" s="211">
        <v>0</v>
      </c>
      <c r="E16" s="211">
        <v>271666</v>
      </c>
    </row>
    <row r="17" spans="1:5" ht="38.25" x14ac:dyDescent="0.25">
      <c r="A17" s="212" t="s">
        <v>415</v>
      </c>
      <c r="B17" s="213" t="s">
        <v>416</v>
      </c>
      <c r="C17" s="214">
        <v>0</v>
      </c>
      <c r="D17" s="214">
        <v>0</v>
      </c>
      <c r="E17" s="214">
        <v>271666</v>
      </c>
    </row>
    <row r="18" spans="1:5" ht="25.5" x14ac:dyDescent="0.25">
      <c r="A18" s="212" t="s">
        <v>417</v>
      </c>
      <c r="B18" s="213" t="s">
        <v>418</v>
      </c>
      <c r="C18" s="214">
        <v>0</v>
      </c>
      <c r="D18" s="214">
        <v>0</v>
      </c>
      <c r="E18" s="214">
        <v>664438</v>
      </c>
    </row>
    <row r="19" spans="1:5" ht="38.25" x14ac:dyDescent="0.25">
      <c r="A19" s="209" t="s">
        <v>470</v>
      </c>
      <c r="B19" s="210" t="s">
        <v>471</v>
      </c>
      <c r="C19" s="211">
        <v>909784</v>
      </c>
      <c r="D19" s="211">
        <v>0</v>
      </c>
      <c r="E19" s="211">
        <v>2026710</v>
      </c>
    </row>
    <row r="20" spans="1:5" ht="38.25" x14ac:dyDescent="0.25">
      <c r="A20" s="209" t="s">
        <v>546</v>
      </c>
      <c r="B20" s="210" t="s">
        <v>547</v>
      </c>
      <c r="C20" s="211">
        <v>0</v>
      </c>
      <c r="D20" s="211">
        <v>0</v>
      </c>
      <c r="E20" s="211">
        <v>1882549</v>
      </c>
    </row>
    <row r="21" spans="1:5" ht="51" x14ac:dyDescent="0.25">
      <c r="A21" s="212" t="s">
        <v>472</v>
      </c>
      <c r="B21" s="213" t="s">
        <v>473</v>
      </c>
      <c r="C21" s="214">
        <v>909784</v>
      </c>
      <c r="D21" s="214">
        <v>0</v>
      </c>
      <c r="E21" s="214">
        <v>3909259</v>
      </c>
    </row>
    <row r="22" spans="1:5" ht="25.5" x14ac:dyDescent="0.25">
      <c r="A22" s="209" t="s">
        <v>419</v>
      </c>
      <c r="B22" s="210" t="s">
        <v>420</v>
      </c>
      <c r="C22" s="211">
        <v>-749363</v>
      </c>
      <c r="D22" s="211">
        <v>0</v>
      </c>
      <c r="E22" s="211">
        <v>-1814489</v>
      </c>
    </row>
    <row r="23" spans="1:5" ht="38.25" x14ac:dyDescent="0.25">
      <c r="A23" s="212" t="s">
        <v>421</v>
      </c>
      <c r="B23" s="213" t="s">
        <v>422</v>
      </c>
      <c r="C23" s="214">
        <v>-749363</v>
      </c>
      <c r="D23" s="214">
        <v>0</v>
      </c>
      <c r="E23" s="214">
        <v>-1814489</v>
      </c>
    </row>
    <row r="24" spans="1:5" ht="38.25" x14ac:dyDescent="0.25">
      <c r="A24" s="209" t="s">
        <v>423</v>
      </c>
      <c r="B24" s="210" t="s">
        <v>424</v>
      </c>
      <c r="C24" s="211">
        <v>538618</v>
      </c>
      <c r="D24" s="211">
        <v>0</v>
      </c>
      <c r="E24" s="211">
        <v>0</v>
      </c>
    </row>
    <row r="25" spans="1:5" ht="38.25" x14ac:dyDescent="0.25">
      <c r="A25" s="212" t="s">
        <v>425</v>
      </c>
      <c r="B25" s="213" t="s">
        <v>426</v>
      </c>
      <c r="C25" s="214">
        <v>538618</v>
      </c>
      <c r="D25" s="214">
        <v>0</v>
      </c>
      <c r="E25" s="214">
        <v>0</v>
      </c>
    </row>
    <row r="26" spans="1:5" ht="38.25" x14ac:dyDescent="0.25">
      <c r="A26" s="212" t="s">
        <v>427</v>
      </c>
      <c r="B26" s="213" t="s">
        <v>428</v>
      </c>
      <c r="C26" s="214">
        <v>699039</v>
      </c>
      <c r="D26" s="214">
        <v>0</v>
      </c>
      <c r="E26" s="214">
        <v>2094770</v>
      </c>
    </row>
    <row r="27" spans="1:5" ht="25.5" x14ac:dyDescent="0.25">
      <c r="A27" s="209" t="s">
        <v>573</v>
      </c>
      <c r="B27" s="210" t="s">
        <v>574</v>
      </c>
      <c r="C27" s="211">
        <v>0</v>
      </c>
      <c r="D27" s="211">
        <v>0</v>
      </c>
      <c r="E27" s="211">
        <v>161416</v>
      </c>
    </row>
    <row r="28" spans="1:5" ht="38.25" x14ac:dyDescent="0.25">
      <c r="A28" s="212" t="s">
        <v>575</v>
      </c>
      <c r="B28" s="213" t="s">
        <v>576</v>
      </c>
      <c r="C28" s="214">
        <v>0</v>
      </c>
      <c r="D28" s="214">
        <v>0</v>
      </c>
      <c r="E28" s="214">
        <v>161416</v>
      </c>
    </row>
    <row r="29" spans="1:5" ht="25.5" x14ac:dyDescent="0.25">
      <c r="A29" s="212" t="s">
        <v>429</v>
      </c>
      <c r="B29" s="213" t="s">
        <v>430</v>
      </c>
      <c r="C29" s="214">
        <v>3240953</v>
      </c>
      <c r="D29" s="214">
        <v>0</v>
      </c>
      <c r="E29" s="214">
        <v>7346000</v>
      </c>
    </row>
    <row r="30" spans="1:5" ht="25.5" x14ac:dyDescent="0.25">
      <c r="A30" s="209" t="s">
        <v>431</v>
      </c>
      <c r="B30" s="210" t="s">
        <v>432</v>
      </c>
      <c r="C30" s="211">
        <v>61523008</v>
      </c>
      <c r="D30" s="211">
        <v>0</v>
      </c>
      <c r="E30" s="211">
        <v>61523008</v>
      </c>
    </row>
    <row r="31" spans="1:5" ht="38.25" x14ac:dyDescent="0.25">
      <c r="A31" s="209" t="s">
        <v>433</v>
      </c>
      <c r="B31" s="210" t="s">
        <v>434</v>
      </c>
      <c r="C31" s="211">
        <v>893752</v>
      </c>
      <c r="D31" s="211">
        <v>0</v>
      </c>
      <c r="E31" s="211">
        <v>893752</v>
      </c>
    </row>
    <row r="32" spans="1:5" x14ac:dyDescent="0.25">
      <c r="A32" s="209" t="s">
        <v>435</v>
      </c>
      <c r="B32" s="210" t="s">
        <v>436</v>
      </c>
      <c r="C32" s="211">
        <v>-66495775</v>
      </c>
      <c r="D32" s="211">
        <v>0</v>
      </c>
      <c r="E32" s="211">
        <v>-69982420</v>
      </c>
    </row>
    <row r="33" spans="1:8" ht="25.5" x14ac:dyDescent="0.25">
      <c r="A33" s="209" t="s">
        <v>437</v>
      </c>
      <c r="B33" s="210" t="s">
        <v>438</v>
      </c>
      <c r="C33" s="211">
        <v>-3486645</v>
      </c>
      <c r="D33" s="211">
        <v>0</v>
      </c>
      <c r="E33" s="211">
        <v>11134606</v>
      </c>
    </row>
    <row r="34" spans="1:8" ht="25.5" x14ac:dyDescent="0.25">
      <c r="A34" s="212" t="s">
        <v>439</v>
      </c>
      <c r="B34" s="213" t="s">
        <v>440</v>
      </c>
      <c r="C34" s="214">
        <v>-7565660</v>
      </c>
      <c r="D34" s="214">
        <v>0</v>
      </c>
      <c r="E34" s="214">
        <v>3568946</v>
      </c>
    </row>
    <row r="35" spans="1:8" ht="25.5" x14ac:dyDescent="0.25">
      <c r="A35" s="209" t="s">
        <v>461</v>
      </c>
      <c r="B35" s="210" t="s">
        <v>462</v>
      </c>
      <c r="C35" s="211">
        <v>10806613</v>
      </c>
      <c r="D35" s="211">
        <v>0</v>
      </c>
      <c r="E35" s="211">
        <v>3777054</v>
      </c>
      <c r="H35" s="26"/>
    </row>
    <row r="36" spans="1:8" ht="38.25" x14ac:dyDescent="0.25">
      <c r="A36" s="212" t="s">
        <v>465</v>
      </c>
      <c r="B36" s="213" t="s">
        <v>466</v>
      </c>
      <c r="C36" s="214">
        <v>10806613</v>
      </c>
      <c r="D36" s="214">
        <v>0</v>
      </c>
      <c r="E36" s="214">
        <v>3777054</v>
      </c>
    </row>
    <row r="37" spans="1:8" ht="25.5" x14ac:dyDescent="0.25">
      <c r="A37" s="212" t="s">
        <v>467</v>
      </c>
      <c r="B37" s="213" t="s">
        <v>468</v>
      </c>
      <c r="C37" s="214">
        <v>3240953</v>
      </c>
      <c r="D37" s="214">
        <v>0</v>
      </c>
      <c r="E37" s="214">
        <v>7346000</v>
      </c>
    </row>
  </sheetData>
  <mergeCells count="2">
    <mergeCell ref="A1:E1"/>
    <mergeCell ref="A2:E2"/>
  </mergeCells>
  <pageMargins left="0.25" right="0.25" top="0.75" bottom="0.75" header="0.3" footer="0.3"/>
  <pageSetup paperSize="9" scale="6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FF"/>
  </sheetPr>
  <dimension ref="A1:E34"/>
  <sheetViews>
    <sheetView tabSelected="1" view="pageBreakPreview" zoomScale="60" zoomScaleNormal="100" workbookViewId="0">
      <selection sqref="A1:E1"/>
    </sheetView>
  </sheetViews>
  <sheetFormatPr defaultRowHeight="15" x14ac:dyDescent="0.25"/>
  <cols>
    <col min="1" max="1" width="9.28515625" bestFit="1" customWidth="1"/>
    <col min="2" max="2" width="32.42578125" customWidth="1"/>
    <col min="3" max="3" width="12.7109375" customWidth="1"/>
    <col min="4" max="4" width="11.28515625" customWidth="1"/>
    <col min="5" max="5" width="13.28515625" customWidth="1"/>
  </cols>
  <sheetData>
    <row r="1" spans="1:5" ht="15" customHeight="1" x14ac:dyDescent="0.25">
      <c r="A1" s="296" t="s">
        <v>594</v>
      </c>
      <c r="B1" s="297"/>
      <c r="C1" s="297"/>
      <c r="D1" s="297"/>
      <c r="E1" s="297"/>
    </row>
    <row r="2" spans="1:5" s="159" customFormat="1" ht="15" customHeight="1" x14ac:dyDescent="0.25">
      <c r="A2" s="298" t="s">
        <v>780</v>
      </c>
      <c r="B2" s="299"/>
      <c r="C2" s="299"/>
      <c r="D2" s="299"/>
      <c r="E2" s="300"/>
    </row>
    <row r="3" spans="1:5" ht="25.5" x14ac:dyDescent="0.25">
      <c r="A3" s="174" t="s">
        <v>327</v>
      </c>
      <c r="B3" s="174" t="s">
        <v>164</v>
      </c>
      <c r="C3" s="174" t="s">
        <v>351</v>
      </c>
      <c r="D3" s="174" t="s">
        <v>352</v>
      </c>
      <c r="E3" s="174" t="s">
        <v>353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x14ac:dyDescent="0.25">
      <c r="A5" s="209" t="s">
        <v>588</v>
      </c>
      <c r="B5" s="210" t="s">
        <v>589</v>
      </c>
      <c r="C5" s="211">
        <v>0</v>
      </c>
      <c r="D5" s="211">
        <v>0</v>
      </c>
      <c r="E5" s="211">
        <v>43880</v>
      </c>
    </row>
    <row r="6" spans="1:5" x14ac:dyDescent="0.25">
      <c r="A6" s="212" t="s">
        <v>590</v>
      </c>
      <c r="B6" s="213" t="s">
        <v>591</v>
      </c>
      <c r="C6" s="214">
        <v>0</v>
      </c>
      <c r="D6" s="214">
        <v>0</v>
      </c>
      <c r="E6" s="214">
        <v>43880</v>
      </c>
    </row>
    <row r="7" spans="1:5" ht="25.5" x14ac:dyDescent="0.25">
      <c r="A7" s="212" t="s">
        <v>512</v>
      </c>
      <c r="B7" s="213" t="s">
        <v>592</v>
      </c>
      <c r="C7" s="214">
        <v>0</v>
      </c>
      <c r="D7" s="214">
        <v>0</v>
      </c>
      <c r="E7" s="214">
        <v>43880</v>
      </c>
    </row>
    <row r="8" spans="1:5" x14ac:dyDescent="0.25">
      <c r="A8" s="209" t="s">
        <v>370</v>
      </c>
      <c r="B8" s="210" t="s">
        <v>371</v>
      </c>
      <c r="C8" s="211">
        <v>2493746</v>
      </c>
      <c r="D8" s="211">
        <v>0</v>
      </c>
      <c r="E8" s="211">
        <v>1852103</v>
      </c>
    </row>
    <row r="9" spans="1:5" ht="25.5" x14ac:dyDescent="0.25">
      <c r="A9" s="212" t="s">
        <v>372</v>
      </c>
      <c r="B9" s="213" t="s">
        <v>373</v>
      </c>
      <c r="C9" s="214">
        <v>2493746</v>
      </c>
      <c r="D9" s="214">
        <v>0</v>
      </c>
      <c r="E9" s="214">
        <v>1852103</v>
      </c>
    </row>
    <row r="10" spans="1:5" x14ac:dyDescent="0.25">
      <c r="A10" s="212" t="s">
        <v>374</v>
      </c>
      <c r="B10" s="213" t="s">
        <v>375</v>
      </c>
      <c r="C10" s="214">
        <v>2493746</v>
      </c>
      <c r="D10" s="214">
        <v>0</v>
      </c>
      <c r="E10" s="214">
        <v>1852103</v>
      </c>
    </row>
    <row r="11" spans="1:5" ht="38.25" x14ac:dyDescent="0.25">
      <c r="A11" s="209" t="s">
        <v>384</v>
      </c>
      <c r="B11" s="210" t="s">
        <v>385</v>
      </c>
      <c r="C11" s="211">
        <v>0</v>
      </c>
      <c r="D11" s="211">
        <v>0</v>
      </c>
      <c r="E11" s="211">
        <v>80989</v>
      </c>
    </row>
    <row r="12" spans="1:5" ht="76.5" x14ac:dyDescent="0.25">
      <c r="A12" s="209" t="s">
        <v>386</v>
      </c>
      <c r="B12" s="210" t="s">
        <v>387</v>
      </c>
      <c r="C12" s="211">
        <v>0</v>
      </c>
      <c r="D12" s="211">
        <v>0</v>
      </c>
      <c r="E12" s="211">
        <v>4331</v>
      </c>
    </row>
    <row r="13" spans="1:5" ht="25.5" x14ac:dyDescent="0.25">
      <c r="A13" s="209" t="s">
        <v>390</v>
      </c>
      <c r="B13" s="210" t="s">
        <v>391</v>
      </c>
      <c r="C13" s="211">
        <v>0</v>
      </c>
      <c r="D13" s="211">
        <v>0</v>
      </c>
      <c r="E13" s="211">
        <v>62448</v>
      </c>
    </row>
    <row r="14" spans="1:5" ht="38.25" x14ac:dyDescent="0.25">
      <c r="A14" s="209" t="s">
        <v>392</v>
      </c>
      <c r="B14" s="210" t="s">
        <v>393</v>
      </c>
      <c r="C14" s="211">
        <v>0</v>
      </c>
      <c r="D14" s="211">
        <v>0</v>
      </c>
      <c r="E14" s="211">
        <v>14210</v>
      </c>
    </row>
    <row r="15" spans="1:5" ht="25.5" x14ac:dyDescent="0.25">
      <c r="A15" s="212" t="s">
        <v>272</v>
      </c>
      <c r="B15" s="213" t="s">
        <v>398</v>
      </c>
      <c r="C15" s="214">
        <v>0</v>
      </c>
      <c r="D15" s="214">
        <v>0</v>
      </c>
      <c r="E15" s="214">
        <v>80989</v>
      </c>
    </row>
    <row r="16" spans="1:5" x14ac:dyDescent="0.25">
      <c r="A16" s="212" t="s">
        <v>417</v>
      </c>
      <c r="B16" s="213" t="s">
        <v>418</v>
      </c>
      <c r="C16" s="214">
        <v>0</v>
      </c>
      <c r="D16" s="214">
        <v>0</v>
      </c>
      <c r="E16" s="214">
        <v>80989</v>
      </c>
    </row>
    <row r="17" spans="1:5" ht="25.5" x14ac:dyDescent="0.25">
      <c r="A17" s="209" t="s">
        <v>470</v>
      </c>
      <c r="B17" s="210" t="s">
        <v>471</v>
      </c>
      <c r="C17" s="211">
        <v>373415</v>
      </c>
      <c r="D17" s="211">
        <v>0</v>
      </c>
      <c r="E17" s="211">
        <v>1009313</v>
      </c>
    </row>
    <row r="18" spans="1:5" ht="25.5" x14ac:dyDescent="0.25">
      <c r="A18" s="209" t="s">
        <v>546</v>
      </c>
      <c r="B18" s="210" t="s">
        <v>547</v>
      </c>
      <c r="C18" s="211">
        <v>0</v>
      </c>
      <c r="D18" s="211">
        <v>0</v>
      </c>
      <c r="E18" s="211">
        <v>893824</v>
      </c>
    </row>
    <row r="19" spans="1:5" ht="38.25" x14ac:dyDescent="0.25">
      <c r="A19" s="212" t="s">
        <v>472</v>
      </c>
      <c r="B19" s="213" t="s">
        <v>473</v>
      </c>
      <c r="C19" s="214">
        <v>373415</v>
      </c>
      <c r="D19" s="214">
        <v>0</v>
      </c>
      <c r="E19" s="214">
        <v>1903137</v>
      </c>
    </row>
    <row r="20" spans="1:5" ht="25.5" x14ac:dyDescent="0.25">
      <c r="A20" s="209" t="s">
        <v>419</v>
      </c>
      <c r="B20" s="210" t="s">
        <v>420</v>
      </c>
      <c r="C20" s="211">
        <v>-324657</v>
      </c>
      <c r="D20" s="211">
        <v>0</v>
      </c>
      <c r="E20" s="211">
        <v>-550542</v>
      </c>
    </row>
    <row r="21" spans="1:5" ht="25.5" x14ac:dyDescent="0.25">
      <c r="A21" s="212" t="s">
        <v>421</v>
      </c>
      <c r="B21" s="213" t="s">
        <v>422</v>
      </c>
      <c r="C21" s="214">
        <v>-324657</v>
      </c>
      <c r="D21" s="214">
        <v>0</v>
      </c>
      <c r="E21" s="214">
        <v>-550542</v>
      </c>
    </row>
    <row r="22" spans="1:5" ht="25.5" x14ac:dyDescent="0.25">
      <c r="A22" s="209" t="s">
        <v>423</v>
      </c>
      <c r="B22" s="210" t="s">
        <v>424</v>
      </c>
      <c r="C22" s="211">
        <v>398495</v>
      </c>
      <c r="D22" s="211">
        <v>0</v>
      </c>
      <c r="E22" s="211">
        <v>0</v>
      </c>
    </row>
    <row r="23" spans="1:5" ht="25.5" x14ac:dyDescent="0.25">
      <c r="A23" s="212" t="s">
        <v>425</v>
      </c>
      <c r="B23" s="213" t="s">
        <v>426</v>
      </c>
      <c r="C23" s="214">
        <v>398495</v>
      </c>
      <c r="D23" s="214">
        <v>0</v>
      </c>
      <c r="E23" s="214">
        <v>0</v>
      </c>
    </row>
    <row r="24" spans="1:5" ht="25.5" x14ac:dyDescent="0.25">
      <c r="A24" s="212" t="s">
        <v>427</v>
      </c>
      <c r="B24" s="213" t="s">
        <v>428</v>
      </c>
      <c r="C24" s="214">
        <v>447253</v>
      </c>
      <c r="D24" s="214">
        <v>0</v>
      </c>
      <c r="E24" s="214">
        <v>1352595</v>
      </c>
    </row>
    <row r="25" spans="1:5" ht="25.5" x14ac:dyDescent="0.25">
      <c r="A25" s="212" t="s">
        <v>429</v>
      </c>
      <c r="B25" s="213" t="s">
        <v>430</v>
      </c>
      <c r="C25" s="214">
        <v>2940999</v>
      </c>
      <c r="D25" s="214">
        <v>0</v>
      </c>
      <c r="E25" s="214">
        <v>3329567</v>
      </c>
    </row>
    <row r="26" spans="1:5" x14ac:dyDescent="0.25">
      <c r="A26" s="209" t="s">
        <v>435</v>
      </c>
      <c r="B26" s="210" t="s">
        <v>436</v>
      </c>
      <c r="C26" s="211">
        <v>-2784268</v>
      </c>
      <c r="D26" s="211">
        <v>0</v>
      </c>
      <c r="E26" s="211">
        <v>-2360639</v>
      </c>
    </row>
    <row r="27" spans="1:5" x14ac:dyDescent="0.25">
      <c r="A27" s="209" t="s">
        <v>437</v>
      </c>
      <c r="B27" s="210" t="s">
        <v>438</v>
      </c>
      <c r="C27" s="211">
        <v>423629</v>
      </c>
      <c r="D27" s="211">
        <v>0</v>
      </c>
      <c r="E27" s="211">
        <v>5311826</v>
      </c>
    </row>
    <row r="28" spans="1:5" x14ac:dyDescent="0.25">
      <c r="A28" s="212" t="s">
        <v>439</v>
      </c>
      <c r="B28" s="213" t="s">
        <v>440</v>
      </c>
      <c r="C28" s="214">
        <v>-2360639</v>
      </c>
      <c r="D28" s="214">
        <v>0</v>
      </c>
      <c r="E28" s="214">
        <v>2951187</v>
      </c>
    </row>
    <row r="29" spans="1:5" x14ac:dyDescent="0.25">
      <c r="A29" s="209" t="s">
        <v>453</v>
      </c>
      <c r="B29" s="210" t="s">
        <v>454</v>
      </c>
      <c r="C29" s="211">
        <v>0</v>
      </c>
      <c r="D29" s="211">
        <v>0</v>
      </c>
      <c r="E29" s="211">
        <v>10480</v>
      </c>
    </row>
    <row r="30" spans="1:5" ht="25.5" x14ac:dyDescent="0.25">
      <c r="A30" s="212" t="s">
        <v>457</v>
      </c>
      <c r="B30" s="213" t="s">
        <v>458</v>
      </c>
      <c r="C30" s="214">
        <v>0</v>
      </c>
      <c r="D30" s="214">
        <v>0</v>
      </c>
      <c r="E30" s="214">
        <v>10480</v>
      </c>
    </row>
    <row r="31" spans="1:5" ht="25.5" x14ac:dyDescent="0.25">
      <c r="A31" s="212" t="s">
        <v>459</v>
      </c>
      <c r="B31" s="213" t="s">
        <v>460</v>
      </c>
      <c r="C31" s="214">
        <v>0</v>
      </c>
      <c r="D31" s="214">
        <v>0</v>
      </c>
      <c r="E31" s="214">
        <v>10480</v>
      </c>
    </row>
    <row r="32" spans="1:5" ht="25.5" x14ac:dyDescent="0.25">
      <c r="A32" s="209" t="s">
        <v>461</v>
      </c>
      <c r="B32" s="210" t="s">
        <v>462</v>
      </c>
      <c r="C32" s="211">
        <v>5301638</v>
      </c>
      <c r="D32" s="211">
        <v>0</v>
      </c>
      <c r="E32" s="211">
        <v>367900</v>
      </c>
    </row>
    <row r="33" spans="1:5" ht="25.5" x14ac:dyDescent="0.25">
      <c r="A33" s="212" t="s">
        <v>465</v>
      </c>
      <c r="B33" s="213" t="s">
        <v>466</v>
      </c>
      <c r="C33" s="214">
        <v>5301638</v>
      </c>
      <c r="D33" s="214">
        <v>0</v>
      </c>
      <c r="E33" s="214">
        <v>367900</v>
      </c>
    </row>
    <row r="34" spans="1:5" ht="25.5" x14ac:dyDescent="0.25">
      <c r="A34" s="212" t="s">
        <v>467</v>
      </c>
      <c r="B34" s="213" t="s">
        <v>468</v>
      </c>
      <c r="C34" s="214">
        <v>2940999</v>
      </c>
      <c r="D34" s="214">
        <v>0</v>
      </c>
      <c r="E34" s="214">
        <v>3329567</v>
      </c>
    </row>
  </sheetData>
  <mergeCells count="2">
    <mergeCell ref="A1:E1"/>
    <mergeCell ref="A2:E2"/>
  </mergeCells>
  <pageMargins left="0.7" right="0.7" top="0.75" bottom="0.75" header="0.3" footer="0.3"/>
  <pageSetup paperSize="9" scale="9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FF"/>
  </sheetPr>
  <dimension ref="A1:E36"/>
  <sheetViews>
    <sheetView view="pageBreakPreview" topLeftCell="A22" zoomScale="60" zoomScaleNormal="100" workbookViewId="0">
      <selection activeCell="L22" sqref="L22"/>
    </sheetView>
  </sheetViews>
  <sheetFormatPr defaultRowHeight="15" x14ac:dyDescent="0.25"/>
  <cols>
    <col min="1" max="1" width="8.140625" style="159" customWidth="1"/>
    <col min="2" max="2" width="41" style="159" customWidth="1"/>
    <col min="3" max="3" width="9.7109375" style="159" bestFit="1" customWidth="1"/>
    <col min="4" max="4" width="11.140625" style="159" customWidth="1"/>
    <col min="5" max="5" width="14" style="159" customWidth="1"/>
    <col min="6" max="256" width="9.140625" style="159"/>
    <col min="257" max="257" width="8.140625" style="159" customWidth="1"/>
    <col min="258" max="258" width="41" style="159" customWidth="1"/>
    <col min="259" max="261" width="32.85546875" style="159" customWidth="1"/>
    <col min="262" max="512" width="9.140625" style="159"/>
    <col min="513" max="513" width="8.140625" style="159" customWidth="1"/>
    <col min="514" max="514" width="41" style="159" customWidth="1"/>
    <col min="515" max="517" width="32.85546875" style="159" customWidth="1"/>
    <col min="518" max="768" width="9.140625" style="159"/>
    <col min="769" max="769" width="8.140625" style="159" customWidth="1"/>
    <col min="770" max="770" width="41" style="159" customWidth="1"/>
    <col min="771" max="773" width="32.85546875" style="159" customWidth="1"/>
    <col min="774" max="1024" width="9.140625" style="159"/>
    <col min="1025" max="1025" width="8.140625" style="159" customWidth="1"/>
    <col min="1026" max="1026" width="41" style="159" customWidth="1"/>
    <col min="1027" max="1029" width="32.85546875" style="159" customWidth="1"/>
    <col min="1030" max="1280" width="9.140625" style="159"/>
    <col min="1281" max="1281" width="8.140625" style="159" customWidth="1"/>
    <col min="1282" max="1282" width="41" style="159" customWidth="1"/>
    <col min="1283" max="1285" width="32.85546875" style="159" customWidth="1"/>
    <col min="1286" max="1536" width="9.140625" style="159"/>
    <col min="1537" max="1537" width="8.140625" style="159" customWidth="1"/>
    <col min="1538" max="1538" width="41" style="159" customWidth="1"/>
    <col min="1539" max="1541" width="32.85546875" style="159" customWidth="1"/>
    <col min="1542" max="1792" width="9.140625" style="159"/>
    <col min="1793" max="1793" width="8.140625" style="159" customWidth="1"/>
    <col min="1794" max="1794" width="41" style="159" customWidth="1"/>
    <col min="1795" max="1797" width="32.85546875" style="159" customWidth="1"/>
    <col min="1798" max="2048" width="9.140625" style="159"/>
    <col min="2049" max="2049" width="8.140625" style="159" customWidth="1"/>
    <col min="2050" max="2050" width="41" style="159" customWidth="1"/>
    <col min="2051" max="2053" width="32.85546875" style="159" customWidth="1"/>
    <col min="2054" max="2304" width="9.140625" style="159"/>
    <col min="2305" max="2305" width="8.140625" style="159" customWidth="1"/>
    <col min="2306" max="2306" width="41" style="159" customWidth="1"/>
    <col min="2307" max="2309" width="32.85546875" style="159" customWidth="1"/>
    <col min="2310" max="2560" width="9.140625" style="159"/>
    <col min="2561" max="2561" width="8.140625" style="159" customWidth="1"/>
    <col min="2562" max="2562" width="41" style="159" customWidth="1"/>
    <col min="2563" max="2565" width="32.85546875" style="159" customWidth="1"/>
    <col min="2566" max="2816" width="9.140625" style="159"/>
    <col min="2817" max="2817" width="8.140625" style="159" customWidth="1"/>
    <col min="2818" max="2818" width="41" style="159" customWidth="1"/>
    <col min="2819" max="2821" width="32.85546875" style="159" customWidth="1"/>
    <col min="2822" max="3072" width="9.140625" style="159"/>
    <col min="3073" max="3073" width="8.140625" style="159" customWidth="1"/>
    <col min="3074" max="3074" width="41" style="159" customWidth="1"/>
    <col min="3075" max="3077" width="32.85546875" style="159" customWidth="1"/>
    <col min="3078" max="3328" width="9.140625" style="159"/>
    <col min="3329" max="3329" width="8.140625" style="159" customWidth="1"/>
    <col min="3330" max="3330" width="41" style="159" customWidth="1"/>
    <col min="3331" max="3333" width="32.85546875" style="159" customWidth="1"/>
    <col min="3334" max="3584" width="9.140625" style="159"/>
    <col min="3585" max="3585" width="8.140625" style="159" customWidth="1"/>
    <col min="3586" max="3586" width="41" style="159" customWidth="1"/>
    <col min="3587" max="3589" width="32.85546875" style="159" customWidth="1"/>
    <col min="3590" max="3840" width="9.140625" style="159"/>
    <col min="3841" max="3841" width="8.140625" style="159" customWidth="1"/>
    <col min="3842" max="3842" width="41" style="159" customWidth="1"/>
    <col min="3843" max="3845" width="32.85546875" style="159" customWidth="1"/>
    <col min="3846" max="4096" width="9.140625" style="159"/>
    <col min="4097" max="4097" width="8.140625" style="159" customWidth="1"/>
    <col min="4098" max="4098" width="41" style="159" customWidth="1"/>
    <col min="4099" max="4101" width="32.85546875" style="159" customWidth="1"/>
    <col min="4102" max="4352" width="9.140625" style="159"/>
    <col min="4353" max="4353" width="8.140625" style="159" customWidth="1"/>
    <col min="4354" max="4354" width="41" style="159" customWidth="1"/>
    <col min="4355" max="4357" width="32.85546875" style="159" customWidth="1"/>
    <col min="4358" max="4608" width="9.140625" style="159"/>
    <col min="4609" max="4609" width="8.140625" style="159" customWidth="1"/>
    <col min="4610" max="4610" width="41" style="159" customWidth="1"/>
    <col min="4611" max="4613" width="32.85546875" style="159" customWidth="1"/>
    <col min="4614" max="4864" width="9.140625" style="159"/>
    <col min="4865" max="4865" width="8.140625" style="159" customWidth="1"/>
    <col min="4866" max="4866" width="41" style="159" customWidth="1"/>
    <col min="4867" max="4869" width="32.85546875" style="159" customWidth="1"/>
    <col min="4870" max="5120" width="9.140625" style="159"/>
    <col min="5121" max="5121" width="8.140625" style="159" customWidth="1"/>
    <col min="5122" max="5122" width="41" style="159" customWidth="1"/>
    <col min="5123" max="5125" width="32.85546875" style="159" customWidth="1"/>
    <col min="5126" max="5376" width="9.140625" style="159"/>
    <col min="5377" max="5377" width="8.140625" style="159" customWidth="1"/>
    <col min="5378" max="5378" width="41" style="159" customWidth="1"/>
    <col min="5379" max="5381" width="32.85546875" style="159" customWidth="1"/>
    <col min="5382" max="5632" width="9.140625" style="159"/>
    <col min="5633" max="5633" width="8.140625" style="159" customWidth="1"/>
    <col min="5634" max="5634" width="41" style="159" customWidth="1"/>
    <col min="5635" max="5637" width="32.85546875" style="159" customWidth="1"/>
    <col min="5638" max="5888" width="9.140625" style="159"/>
    <col min="5889" max="5889" width="8.140625" style="159" customWidth="1"/>
    <col min="5890" max="5890" width="41" style="159" customWidth="1"/>
    <col min="5891" max="5893" width="32.85546875" style="159" customWidth="1"/>
    <col min="5894" max="6144" width="9.140625" style="159"/>
    <col min="6145" max="6145" width="8.140625" style="159" customWidth="1"/>
    <col min="6146" max="6146" width="41" style="159" customWidth="1"/>
    <col min="6147" max="6149" width="32.85546875" style="159" customWidth="1"/>
    <col min="6150" max="6400" width="9.140625" style="159"/>
    <col min="6401" max="6401" width="8.140625" style="159" customWidth="1"/>
    <col min="6402" max="6402" width="41" style="159" customWidth="1"/>
    <col min="6403" max="6405" width="32.85546875" style="159" customWidth="1"/>
    <col min="6406" max="6656" width="9.140625" style="159"/>
    <col min="6657" max="6657" width="8.140625" style="159" customWidth="1"/>
    <col min="6658" max="6658" width="41" style="159" customWidth="1"/>
    <col min="6659" max="6661" width="32.85546875" style="159" customWidth="1"/>
    <col min="6662" max="6912" width="9.140625" style="159"/>
    <col min="6913" max="6913" width="8.140625" style="159" customWidth="1"/>
    <col min="6914" max="6914" width="41" style="159" customWidth="1"/>
    <col min="6915" max="6917" width="32.85546875" style="159" customWidth="1"/>
    <col min="6918" max="7168" width="9.140625" style="159"/>
    <col min="7169" max="7169" width="8.140625" style="159" customWidth="1"/>
    <col min="7170" max="7170" width="41" style="159" customWidth="1"/>
    <col min="7171" max="7173" width="32.85546875" style="159" customWidth="1"/>
    <col min="7174" max="7424" width="9.140625" style="159"/>
    <col min="7425" max="7425" width="8.140625" style="159" customWidth="1"/>
    <col min="7426" max="7426" width="41" style="159" customWidth="1"/>
    <col min="7427" max="7429" width="32.85546875" style="159" customWidth="1"/>
    <col min="7430" max="7680" width="9.140625" style="159"/>
    <col min="7681" max="7681" width="8.140625" style="159" customWidth="1"/>
    <col min="7682" max="7682" width="41" style="159" customWidth="1"/>
    <col min="7683" max="7685" width="32.85546875" style="159" customWidth="1"/>
    <col min="7686" max="7936" width="9.140625" style="159"/>
    <col min="7937" max="7937" width="8.140625" style="159" customWidth="1"/>
    <col min="7938" max="7938" width="41" style="159" customWidth="1"/>
    <col min="7939" max="7941" width="32.85546875" style="159" customWidth="1"/>
    <col min="7942" max="8192" width="9.140625" style="159"/>
    <col min="8193" max="8193" width="8.140625" style="159" customWidth="1"/>
    <col min="8194" max="8194" width="41" style="159" customWidth="1"/>
    <col min="8195" max="8197" width="32.85546875" style="159" customWidth="1"/>
    <col min="8198" max="8448" width="9.140625" style="159"/>
    <col min="8449" max="8449" width="8.140625" style="159" customWidth="1"/>
    <col min="8450" max="8450" width="41" style="159" customWidth="1"/>
    <col min="8451" max="8453" width="32.85546875" style="159" customWidth="1"/>
    <col min="8454" max="8704" width="9.140625" style="159"/>
    <col min="8705" max="8705" width="8.140625" style="159" customWidth="1"/>
    <col min="8706" max="8706" width="41" style="159" customWidth="1"/>
    <col min="8707" max="8709" width="32.85546875" style="159" customWidth="1"/>
    <col min="8710" max="8960" width="9.140625" style="159"/>
    <col min="8961" max="8961" width="8.140625" style="159" customWidth="1"/>
    <col min="8962" max="8962" width="41" style="159" customWidth="1"/>
    <col min="8963" max="8965" width="32.85546875" style="159" customWidth="1"/>
    <col min="8966" max="9216" width="9.140625" style="159"/>
    <col min="9217" max="9217" width="8.140625" style="159" customWidth="1"/>
    <col min="9218" max="9218" width="41" style="159" customWidth="1"/>
    <col min="9219" max="9221" width="32.85546875" style="159" customWidth="1"/>
    <col min="9222" max="9472" width="9.140625" style="159"/>
    <col min="9473" max="9473" width="8.140625" style="159" customWidth="1"/>
    <col min="9474" max="9474" width="41" style="159" customWidth="1"/>
    <col min="9475" max="9477" width="32.85546875" style="159" customWidth="1"/>
    <col min="9478" max="9728" width="9.140625" style="159"/>
    <col min="9729" max="9729" width="8.140625" style="159" customWidth="1"/>
    <col min="9730" max="9730" width="41" style="159" customWidth="1"/>
    <col min="9731" max="9733" width="32.85546875" style="159" customWidth="1"/>
    <col min="9734" max="9984" width="9.140625" style="159"/>
    <col min="9985" max="9985" width="8.140625" style="159" customWidth="1"/>
    <col min="9986" max="9986" width="41" style="159" customWidth="1"/>
    <col min="9987" max="9989" width="32.85546875" style="159" customWidth="1"/>
    <col min="9990" max="10240" width="9.140625" style="159"/>
    <col min="10241" max="10241" width="8.140625" style="159" customWidth="1"/>
    <col min="10242" max="10242" width="41" style="159" customWidth="1"/>
    <col min="10243" max="10245" width="32.85546875" style="159" customWidth="1"/>
    <col min="10246" max="10496" width="9.140625" style="159"/>
    <col min="10497" max="10497" width="8.140625" style="159" customWidth="1"/>
    <col min="10498" max="10498" width="41" style="159" customWidth="1"/>
    <col min="10499" max="10501" width="32.85546875" style="159" customWidth="1"/>
    <col min="10502" max="10752" width="9.140625" style="159"/>
    <col min="10753" max="10753" width="8.140625" style="159" customWidth="1"/>
    <col min="10754" max="10754" width="41" style="159" customWidth="1"/>
    <col min="10755" max="10757" width="32.85546875" style="159" customWidth="1"/>
    <col min="10758" max="11008" width="9.140625" style="159"/>
    <col min="11009" max="11009" width="8.140625" style="159" customWidth="1"/>
    <col min="11010" max="11010" width="41" style="159" customWidth="1"/>
    <col min="11011" max="11013" width="32.85546875" style="159" customWidth="1"/>
    <col min="11014" max="11264" width="9.140625" style="159"/>
    <col min="11265" max="11265" width="8.140625" style="159" customWidth="1"/>
    <col min="11266" max="11266" width="41" style="159" customWidth="1"/>
    <col min="11267" max="11269" width="32.85546875" style="159" customWidth="1"/>
    <col min="11270" max="11520" width="9.140625" style="159"/>
    <col min="11521" max="11521" width="8.140625" style="159" customWidth="1"/>
    <col min="11522" max="11522" width="41" style="159" customWidth="1"/>
    <col min="11523" max="11525" width="32.85546875" style="159" customWidth="1"/>
    <col min="11526" max="11776" width="9.140625" style="159"/>
    <col min="11777" max="11777" width="8.140625" style="159" customWidth="1"/>
    <col min="11778" max="11778" width="41" style="159" customWidth="1"/>
    <col min="11779" max="11781" width="32.85546875" style="159" customWidth="1"/>
    <col min="11782" max="12032" width="9.140625" style="159"/>
    <col min="12033" max="12033" width="8.140625" style="159" customWidth="1"/>
    <col min="12034" max="12034" width="41" style="159" customWidth="1"/>
    <col min="12035" max="12037" width="32.85546875" style="159" customWidth="1"/>
    <col min="12038" max="12288" width="9.140625" style="159"/>
    <col min="12289" max="12289" width="8.140625" style="159" customWidth="1"/>
    <col min="12290" max="12290" width="41" style="159" customWidth="1"/>
    <col min="12291" max="12293" width="32.85546875" style="159" customWidth="1"/>
    <col min="12294" max="12544" width="9.140625" style="159"/>
    <col min="12545" max="12545" width="8.140625" style="159" customWidth="1"/>
    <col min="12546" max="12546" width="41" style="159" customWidth="1"/>
    <col min="12547" max="12549" width="32.85546875" style="159" customWidth="1"/>
    <col min="12550" max="12800" width="9.140625" style="159"/>
    <col min="12801" max="12801" width="8.140625" style="159" customWidth="1"/>
    <col min="12802" max="12802" width="41" style="159" customWidth="1"/>
    <col min="12803" max="12805" width="32.85546875" style="159" customWidth="1"/>
    <col min="12806" max="13056" width="9.140625" style="159"/>
    <col min="13057" max="13057" width="8.140625" style="159" customWidth="1"/>
    <col min="13058" max="13058" width="41" style="159" customWidth="1"/>
    <col min="13059" max="13061" width="32.85546875" style="159" customWidth="1"/>
    <col min="13062" max="13312" width="9.140625" style="159"/>
    <col min="13313" max="13313" width="8.140625" style="159" customWidth="1"/>
    <col min="13314" max="13314" width="41" style="159" customWidth="1"/>
    <col min="13315" max="13317" width="32.85546875" style="159" customWidth="1"/>
    <col min="13318" max="13568" width="9.140625" style="159"/>
    <col min="13569" max="13569" width="8.140625" style="159" customWidth="1"/>
    <col min="13570" max="13570" width="41" style="159" customWidth="1"/>
    <col min="13571" max="13573" width="32.85546875" style="159" customWidth="1"/>
    <col min="13574" max="13824" width="9.140625" style="159"/>
    <col min="13825" max="13825" width="8.140625" style="159" customWidth="1"/>
    <col min="13826" max="13826" width="41" style="159" customWidth="1"/>
    <col min="13827" max="13829" width="32.85546875" style="159" customWidth="1"/>
    <col min="13830" max="14080" width="9.140625" style="159"/>
    <col min="14081" max="14081" width="8.140625" style="159" customWidth="1"/>
    <col min="14082" max="14082" width="41" style="159" customWidth="1"/>
    <col min="14083" max="14085" width="32.85546875" style="159" customWidth="1"/>
    <col min="14086" max="14336" width="9.140625" style="159"/>
    <col min="14337" max="14337" width="8.140625" style="159" customWidth="1"/>
    <col min="14338" max="14338" width="41" style="159" customWidth="1"/>
    <col min="14339" max="14341" width="32.85546875" style="159" customWidth="1"/>
    <col min="14342" max="14592" width="9.140625" style="159"/>
    <col min="14593" max="14593" width="8.140625" style="159" customWidth="1"/>
    <col min="14594" max="14594" width="41" style="159" customWidth="1"/>
    <col min="14595" max="14597" width="32.85546875" style="159" customWidth="1"/>
    <col min="14598" max="14848" width="9.140625" style="159"/>
    <col min="14849" max="14849" width="8.140625" style="159" customWidth="1"/>
    <col min="14850" max="14850" width="41" style="159" customWidth="1"/>
    <col min="14851" max="14853" width="32.85546875" style="159" customWidth="1"/>
    <col min="14854" max="15104" width="9.140625" style="159"/>
    <col min="15105" max="15105" width="8.140625" style="159" customWidth="1"/>
    <col min="15106" max="15106" width="41" style="159" customWidth="1"/>
    <col min="15107" max="15109" width="32.85546875" style="159" customWidth="1"/>
    <col min="15110" max="15360" width="9.140625" style="159"/>
    <col min="15361" max="15361" width="8.140625" style="159" customWidth="1"/>
    <col min="15362" max="15362" width="41" style="159" customWidth="1"/>
    <col min="15363" max="15365" width="32.85546875" style="159" customWidth="1"/>
    <col min="15366" max="15616" width="9.140625" style="159"/>
    <col min="15617" max="15617" width="8.140625" style="159" customWidth="1"/>
    <col min="15618" max="15618" width="41" style="159" customWidth="1"/>
    <col min="15619" max="15621" width="32.85546875" style="159" customWidth="1"/>
    <col min="15622" max="15872" width="9.140625" style="159"/>
    <col min="15873" max="15873" width="8.140625" style="159" customWidth="1"/>
    <col min="15874" max="15874" width="41" style="159" customWidth="1"/>
    <col min="15875" max="15877" width="32.85546875" style="159" customWidth="1"/>
    <col min="15878" max="16128" width="9.140625" style="159"/>
    <col min="16129" max="16129" width="8.140625" style="159" customWidth="1"/>
    <col min="16130" max="16130" width="41" style="159" customWidth="1"/>
    <col min="16131" max="16133" width="32.85546875" style="159" customWidth="1"/>
    <col min="16134" max="16384" width="9.140625" style="159"/>
  </cols>
  <sheetData>
    <row r="1" spans="1:5" ht="15" customHeight="1" x14ac:dyDescent="0.25">
      <c r="A1" s="296" t="s">
        <v>475</v>
      </c>
      <c r="B1" s="297"/>
      <c r="C1" s="297"/>
      <c r="D1" s="297"/>
      <c r="E1" s="297"/>
    </row>
    <row r="2" spans="1:5" ht="15" customHeight="1" x14ac:dyDescent="0.25">
      <c r="A2" s="298" t="s">
        <v>781</v>
      </c>
      <c r="B2" s="299"/>
      <c r="C2" s="299"/>
      <c r="D2" s="299"/>
      <c r="E2" s="300"/>
    </row>
    <row r="3" spans="1:5" ht="34.5" customHeight="1" x14ac:dyDescent="0.25">
      <c r="A3" s="174" t="s">
        <v>327</v>
      </c>
      <c r="B3" s="174" t="s">
        <v>164</v>
      </c>
      <c r="C3" s="174" t="s">
        <v>351</v>
      </c>
      <c r="D3" s="174" t="s">
        <v>352</v>
      </c>
      <c r="E3" s="174" t="s">
        <v>353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ht="25.5" x14ac:dyDescent="0.25">
      <c r="A5" s="209" t="s">
        <v>337</v>
      </c>
      <c r="B5" s="210" t="s">
        <v>357</v>
      </c>
      <c r="C5" s="211">
        <v>2458066</v>
      </c>
      <c r="D5" s="211">
        <v>0</v>
      </c>
      <c r="E5" s="211">
        <v>2026859</v>
      </c>
    </row>
    <row r="6" spans="1:5" x14ac:dyDescent="0.25">
      <c r="A6" s="209" t="s">
        <v>358</v>
      </c>
      <c r="B6" s="210" t="s">
        <v>359</v>
      </c>
      <c r="C6" s="211">
        <v>697800</v>
      </c>
      <c r="D6" s="211">
        <v>0</v>
      </c>
      <c r="E6" s="211">
        <v>0</v>
      </c>
    </row>
    <row r="7" spans="1:5" x14ac:dyDescent="0.25">
      <c r="A7" s="212" t="s">
        <v>360</v>
      </c>
      <c r="B7" s="213" t="s">
        <v>361</v>
      </c>
      <c r="C7" s="214">
        <v>3155866</v>
      </c>
      <c r="D7" s="214">
        <v>0</v>
      </c>
      <c r="E7" s="214">
        <v>2026859</v>
      </c>
    </row>
    <row r="8" spans="1:5" ht="38.25" x14ac:dyDescent="0.25">
      <c r="A8" s="212" t="s">
        <v>368</v>
      </c>
      <c r="B8" s="213" t="s">
        <v>369</v>
      </c>
      <c r="C8" s="214">
        <v>3155866</v>
      </c>
      <c r="D8" s="214">
        <v>0</v>
      </c>
      <c r="E8" s="214">
        <v>2026859</v>
      </c>
    </row>
    <row r="9" spans="1:5" x14ac:dyDescent="0.25">
      <c r="A9" s="209" t="s">
        <v>370</v>
      </c>
      <c r="B9" s="210" t="s">
        <v>371</v>
      </c>
      <c r="C9" s="211">
        <v>2464495</v>
      </c>
      <c r="D9" s="211">
        <v>0</v>
      </c>
      <c r="E9" s="211">
        <v>923022</v>
      </c>
    </row>
    <row r="10" spans="1:5" x14ac:dyDescent="0.25">
      <c r="A10" s="212" t="s">
        <v>372</v>
      </c>
      <c r="B10" s="213" t="s">
        <v>373</v>
      </c>
      <c r="C10" s="214">
        <v>2464495</v>
      </c>
      <c r="D10" s="214">
        <v>0</v>
      </c>
      <c r="E10" s="214">
        <v>923022</v>
      </c>
    </row>
    <row r="11" spans="1:5" x14ac:dyDescent="0.25">
      <c r="A11" s="212" t="s">
        <v>374</v>
      </c>
      <c r="B11" s="213" t="s">
        <v>375</v>
      </c>
      <c r="C11" s="214">
        <v>2464495</v>
      </c>
      <c r="D11" s="214">
        <v>0</v>
      </c>
      <c r="E11" s="214">
        <v>923022</v>
      </c>
    </row>
    <row r="12" spans="1:5" ht="38.25" x14ac:dyDescent="0.25">
      <c r="A12" s="209" t="s">
        <v>384</v>
      </c>
      <c r="B12" s="210" t="s">
        <v>385</v>
      </c>
      <c r="C12" s="211">
        <v>2490</v>
      </c>
      <c r="D12" s="211">
        <v>0</v>
      </c>
      <c r="E12" s="211">
        <v>2500</v>
      </c>
    </row>
    <row r="13" spans="1:5" ht="51" x14ac:dyDescent="0.25">
      <c r="A13" s="209" t="s">
        <v>386</v>
      </c>
      <c r="B13" s="210" t="s">
        <v>387</v>
      </c>
      <c r="C13" s="211">
        <v>1961</v>
      </c>
      <c r="D13" s="211">
        <v>0</v>
      </c>
      <c r="E13" s="211">
        <v>2500</v>
      </c>
    </row>
    <row r="14" spans="1:5" ht="38.25" x14ac:dyDescent="0.25">
      <c r="A14" s="209" t="s">
        <v>392</v>
      </c>
      <c r="B14" s="210" t="s">
        <v>393</v>
      </c>
      <c r="C14" s="211">
        <v>529</v>
      </c>
      <c r="D14" s="211">
        <v>0</v>
      </c>
      <c r="E14" s="211">
        <v>0</v>
      </c>
    </row>
    <row r="15" spans="1:5" ht="25.5" x14ac:dyDescent="0.25">
      <c r="A15" s="212" t="s">
        <v>272</v>
      </c>
      <c r="B15" s="213" t="s">
        <v>398</v>
      </c>
      <c r="C15" s="214">
        <v>2490</v>
      </c>
      <c r="D15" s="214">
        <v>0</v>
      </c>
      <c r="E15" s="214">
        <v>2500</v>
      </c>
    </row>
    <row r="16" spans="1:5" x14ac:dyDescent="0.25">
      <c r="A16" s="209" t="s">
        <v>409</v>
      </c>
      <c r="B16" s="210" t="s">
        <v>410</v>
      </c>
      <c r="C16" s="211">
        <v>175000</v>
      </c>
      <c r="D16" s="211">
        <v>0</v>
      </c>
      <c r="E16" s="211">
        <v>110785</v>
      </c>
    </row>
    <row r="17" spans="1:5" ht="25.5" x14ac:dyDescent="0.25">
      <c r="A17" s="209" t="s">
        <v>411</v>
      </c>
      <c r="B17" s="210" t="s">
        <v>412</v>
      </c>
      <c r="C17" s="211">
        <v>175000</v>
      </c>
      <c r="D17" s="211">
        <v>0</v>
      </c>
      <c r="E17" s="211">
        <v>100000</v>
      </c>
    </row>
    <row r="18" spans="1:5" ht="25.5" x14ac:dyDescent="0.25">
      <c r="A18" s="209" t="s">
        <v>600</v>
      </c>
      <c r="B18" s="210" t="s">
        <v>601</v>
      </c>
      <c r="C18" s="211">
        <v>0</v>
      </c>
      <c r="D18" s="211">
        <v>0</v>
      </c>
      <c r="E18" s="211">
        <v>10785</v>
      </c>
    </row>
    <row r="19" spans="1:5" ht="25.5" x14ac:dyDescent="0.25">
      <c r="A19" s="212" t="s">
        <v>415</v>
      </c>
      <c r="B19" s="213" t="s">
        <v>416</v>
      </c>
      <c r="C19" s="214">
        <v>175000</v>
      </c>
      <c r="D19" s="214">
        <v>0</v>
      </c>
      <c r="E19" s="214">
        <v>110785</v>
      </c>
    </row>
    <row r="20" spans="1:5" x14ac:dyDescent="0.25">
      <c r="A20" s="212" t="s">
        <v>417</v>
      </c>
      <c r="B20" s="213" t="s">
        <v>418</v>
      </c>
      <c r="C20" s="214">
        <v>177490</v>
      </c>
      <c r="D20" s="214">
        <v>0</v>
      </c>
      <c r="E20" s="214">
        <v>113285</v>
      </c>
    </row>
    <row r="21" spans="1:5" ht="25.5" x14ac:dyDescent="0.25">
      <c r="A21" s="209" t="s">
        <v>546</v>
      </c>
      <c r="B21" s="210" t="s">
        <v>547</v>
      </c>
      <c r="C21" s="211">
        <v>0</v>
      </c>
      <c r="D21" s="211">
        <v>0</v>
      </c>
      <c r="E21" s="211">
        <v>2262746</v>
      </c>
    </row>
    <row r="22" spans="1:5" ht="25.5" x14ac:dyDescent="0.25">
      <c r="A22" s="212" t="s">
        <v>472</v>
      </c>
      <c r="B22" s="213" t="s">
        <v>473</v>
      </c>
      <c r="C22" s="214">
        <v>0</v>
      </c>
      <c r="D22" s="214">
        <v>0</v>
      </c>
      <c r="E22" s="214">
        <v>2262746</v>
      </c>
    </row>
    <row r="23" spans="1:5" x14ac:dyDescent="0.25">
      <c r="A23" s="209" t="s">
        <v>419</v>
      </c>
      <c r="B23" s="210" t="s">
        <v>420</v>
      </c>
      <c r="C23" s="211">
        <v>-181746</v>
      </c>
      <c r="D23" s="211">
        <v>0</v>
      </c>
      <c r="E23" s="211">
        <v>-388735</v>
      </c>
    </row>
    <row r="24" spans="1:5" ht="25.5" x14ac:dyDescent="0.25">
      <c r="A24" s="212" t="s">
        <v>421</v>
      </c>
      <c r="B24" s="213" t="s">
        <v>422</v>
      </c>
      <c r="C24" s="214">
        <v>-181746</v>
      </c>
      <c r="D24" s="214">
        <v>0</v>
      </c>
      <c r="E24" s="214">
        <v>-388735</v>
      </c>
    </row>
    <row r="25" spans="1:5" ht="25.5" x14ac:dyDescent="0.25">
      <c r="A25" s="209" t="s">
        <v>423</v>
      </c>
      <c r="B25" s="210" t="s">
        <v>424</v>
      </c>
      <c r="C25" s="211">
        <v>40000</v>
      </c>
      <c r="D25" s="211">
        <v>0</v>
      </c>
      <c r="E25" s="211">
        <v>0</v>
      </c>
    </row>
    <row r="26" spans="1:5" ht="25.5" x14ac:dyDescent="0.25">
      <c r="A26" s="212" t="s">
        <v>425</v>
      </c>
      <c r="B26" s="213" t="s">
        <v>426</v>
      </c>
      <c r="C26" s="214">
        <v>40000</v>
      </c>
      <c r="D26" s="214">
        <v>0</v>
      </c>
      <c r="E26" s="214">
        <v>0</v>
      </c>
    </row>
    <row r="27" spans="1:5" ht="25.5" x14ac:dyDescent="0.25">
      <c r="A27" s="212" t="s">
        <v>427</v>
      </c>
      <c r="B27" s="213" t="s">
        <v>428</v>
      </c>
      <c r="C27" s="214">
        <v>-141746</v>
      </c>
      <c r="D27" s="214">
        <v>0</v>
      </c>
      <c r="E27" s="214">
        <v>1874011</v>
      </c>
    </row>
    <row r="28" spans="1:5" x14ac:dyDescent="0.25">
      <c r="A28" s="212" t="s">
        <v>429</v>
      </c>
      <c r="B28" s="213" t="s">
        <v>430</v>
      </c>
      <c r="C28" s="214">
        <v>5656105</v>
      </c>
      <c r="D28" s="214">
        <v>0</v>
      </c>
      <c r="E28" s="214">
        <v>4937177</v>
      </c>
    </row>
    <row r="29" spans="1:5" x14ac:dyDescent="0.25">
      <c r="A29" s="209" t="s">
        <v>431</v>
      </c>
      <c r="B29" s="210" t="s">
        <v>432</v>
      </c>
      <c r="C29" s="211">
        <v>2975192</v>
      </c>
      <c r="D29" s="211">
        <v>0</v>
      </c>
      <c r="E29" s="211">
        <v>2975192</v>
      </c>
    </row>
    <row r="30" spans="1:5" ht="25.5" x14ac:dyDescent="0.25">
      <c r="A30" s="209" t="s">
        <v>433</v>
      </c>
      <c r="B30" s="210" t="s">
        <v>434</v>
      </c>
      <c r="C30" s="211">
        <v>2461656</v>
      </c>
      <c r="D30" s="211">
        <v>0</v>
      </c>
      <c r="E30" s="211">
        <v>2461656</v>
      </c>
    </row>
    <row r="31" spans="1:5" x14ac:dyDescent="0.25">
      <c r="A31" s="209" t="s">
        <v>435</v>
      </c>
      <c r="B31" s="210" t="s">
        <v>436</v>
      </c>
      <c r="C31" s="211">
        <v>-5373512</v>
      </c>
      <c r="D31" s="211">
        <v>0</v>
      </c>
      <c r="E31" s="211">
        <v>-2380657</v>
      </c>
    </row>
    <row r="32" spans="1:5" x14ac:dyDescent="0.25">
      <c r="A32" s="209" t="s">
        <v>437</v>
      </c>
      <c r="B32" s="210" t="s">
        <v>438</v>
      </c>
      <c r="C32" s="211">
        <v>2992855</v>
      </c>
      <c r="D32" s="211">
        <v>0</v>
      </c>
      <c r="E32" s="211">
        <v>715875</v>
      </c>
    </row>
    <row r="33" spans="1:5" x14ac:dyDescent="0.25">
      <c r="A33" s="212" t="s">
        <v>439</v>
      </c>
      <c r="B33" s="213" t="s">
        <v>440</v>
      </c>
      <c r="C33" s="214">
        <v>3056191</v>
      </c>
      <c r="D33" s="214">
        <v>0</v>
      </c>
      <c r="E33" s="214">
        <v>3772066</v>
      </c>
    </row>
    <row r="34" spans="1:5" ht="25.5" x14ac:dyDescent="0.25">
      <c r="A34" s="209" t="s">
        <v>461</v>
      </c>
      <c r="B34" s="210" t="s">
        <v>462</v>
      </c>
      <c r="C34" s="211">
        <v>2599914</v>
      </c>
      <c r="D34" s="211">
        <v>0</v>
      </c>
      <c r="E34" s="211">
        <v>1165111</v>
      </c>
    </row>
    <row r="35" spans="1:5" ht="25.5" x14ac:dyDescent="0.25">
      <c r="A35" s="212" t="s">
        <v>465</v>
      </c>
      <c r="B35" s="213" t="s">
        <v>466</v>
      </c>
      <c r="C35" s="214">
        <v>2599914</v>
      </c>
      <c r="D35" s="214">
        <v>0</v>
      </c>
      <c r="E35" s="214">
        <v>1165111</v>
      </c>
    </row>
    <row r="36" spans="1:5" x14ac:dyDescent="0.25">
      <c r="A36" s="212" t="s">
        <v>467</v>
      </c>
      <c r="B36" s="213" t="s">
        <v>468</v>
      </c>
      <c r="C36" s="214">
        <v>5656105</v>
      </c>
      <c r="D36" s="214">
        <v>0</v>
      </c>
      <c r="E36" s="214">
        <v>4937177</v>
      </c>
    </row>
  </sheetData>
  <mergeCells count="2">
    <mergeCell ref="A1:E1"/>
    <mergeCell ref="A2:E2"/>
  </mergeCells>
  <pageMargins left="0.7" right="0.7" top="0.75" bottom="0.75" header="0.3" footer="0.3"/>
  <pageSetup paperSize="9" scale="9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FF"/>
  </sheetPr>
  <dimension ref="A1:E38"/>
  <sheetViews>
    <sheetView view="pageBreakPreview" zoomScale="60" zoomScaleNormal="100" workbookViewId="0">
      <selection activeCell="B5" sqref="B5"/>
    </sheetView>
  </sheetViews>
  <sheetFormatPr defaultRowHeight="15" x14ac:dyDescent="0.25"/>
  <cols>
    <col min="1" max="1" width="8.140625" style="159" customWidth="1"/>
    <col min="2" max="2" width="41" style="159" customWidth="1"/>
    <col min="3" max="3" width="15.28515625" style="159" customWidth="1"/>
    <col min="4" max="4" width="12.7109375" style="159" customWidth="1"/>
    <col min="5" max="5" width="17.28515625" style="159" customWidth="1"/>
    <col min="6" max="256" width="9.140625" style="159"/>
    <col min="257" max="257" width="8.140625" style="159" customWidth="1"/>
    <col min="258" max="258" width="41" style="159" customWidth="1"/>
    <col min="259" max="261" width="32.85546875" style="159" customWidth="1"/>
    <col min="262" max="512" width="9.140625" style="159"/>
    <col min="513" max="513" width="8.140625" style="159" customWidth="1"/>
    <col min="514" max="514" width="41" style="159" customWidth="1"/>
    <col min="515" max="517" width="32.85546875" style="159" customWidth="1"/>
    <col min="518" max="768" width="9.140625" style="159"/>
    <col min="769" max="769" width="8.140625" style="159" customWidth="1"/>
    <col min="770" max="770" width="41" style="159" customWidth="1"/>
    <col min="771" max="773" width="32.85546875" style="159" customWidth="1"/>
    <col min="774" max="1024" width="9.140625" style="159"/>
    <col min="1025" max="1025" width="8.140625" style="159" customWidth="1"/>
    <col min="1026" max="1026" width="41" style="159" customWidth="1"/>
    <col min="1027" max="1029" width="32.85546875" style="159" customWidth="1"/>
    <col min="1030" max="1280" width="9.140625" style="159"/>
    <col min="1281" max="1281" width="8.140625" style="159" customWidth="1"/>
    <col min="1282" max="1282" width="41" style="159" customWidth="1"/>
    <col min="1283" max="1285" width="32.85546875" style="159" customWidth="1"/>
    <col min="1286" max="1536" width="9.140625" style="159"/>
    <col min="1537" max="1537" width="8.140625" style="159" customWidth="1"/>
    <col min="1538" max="1538" width="41" style="159" customWidth="1"/>
    <col min="1539" max="1541" width="32.85546875" style="159" customWidth="1"/>
    <col min="1542" max="1792" width="9.140625" style="159"/>
    <col min="1793" max="1793" width="8.140625" style="159" customWidth="1"/>
    <col min="1794" max="1794" width="41" style="159" customWidth="1"/>
    <col min="1795" max="1797" width="32.85546875" style="159" customWidth="1"/>
    <col min="1798" max="2048" width="9.140625" style="159"/>
    <col min="2049" max="2049" width="8.140625" style="159" customWidth="1"/>
    <col min="2050" max="2050" width="41" style="159" customWidth="1"/>
    <col min="2051" max="2053" width="32.85546875" style="159" customWidth="1"/>
    <col min="2054" max="2304" width="9.140625" style="159"/>
    <col min="2305" max="2305" width="8.140625" style="159" customWidth="1"/>
    <col min="2306" max="2306" width="41" style="159" customWidth="1"/>
    <col min="2307" max="2309" width="32.85546875" style="159" customWidth="1"/>
    <col min="2310" max="2560" width="9.140625" style="159"/>
    <col min="2561" max="2561" width="8.140625" style="159" customWidth="1"/>
    <col min="2562" max="2562" width="41" style="159" customWidth="1"/>
    <col min="2563" max="2565" width="32.85546875" style="159" customWidth="1"/>
    <col min="2566" max="2816" width="9.140625" style="159"/>
    <col min="2817" max="2817" width="8.140625" style="159" customWidth="1"/>
    <col min="2818" max="2818" width="41" style="159" customWidth="1"/>
    <col min="2819" max="2821" width="32.85546875" style="159" customWidth="1"/>
    <col min="2822" max="3072" width="9.140625" style="159"/>
    <col min="3073" max="3073" width="8.140625" style="159" customWidth="1"/>
    <col min="3074" max="3074" width="41" style="159" customWidth="1"/>
    <col min="3075" max="3077" width="32.85546875" style="159" customWidth="1"/>
    <col min="3078" max="3328" width="9.140625" style="159"/>
    <col min="3329" max="3329" width="8.140625" style="159" customWidth="1"/>
    <col min="3330" max="3330" width="41" style="159" customWidth="1"/>
    <col min="3331" max="3333" width="32.85546875" style="159" customWidth="1"/>
    <col min="3334" max="3584" width="9.140625" style="159"/>
    <col min="3585" max="3585" width="8.140625" style="159" customWidth="1"/>
    <col min="3586" max="3586" width="41" style="159" customWidth="1"/>
    <col min="3587" max="3589" width="32.85546875" style="159" customWidth="1"/>
    <col min="3590" max="3840" width="9.140625" style="159"/>
    <col min="3841" max="3841" width="8.140625" style="159" customWidth="1"/>
    <col min="3842" max="3842" width="41" style="159" customWidth="1"/>
    <col min="3843" max="3845" width="32.85546875" style="159" customWidth="1"/>
    <col min="3846" max="4096" width="9.140625" style="159"/>
    <col min="4097" max="4097" width="8.140625" style="159" customWidth="1"/>
    <col min="4098" max="4098" width="41" style="159" customWidth="1"/>
    <col min="4099" max="4101" width="32.85546875" style="159" customWidth="1"/>
    <col min="4102" max="4352" width="9.140625" style="159"/>
    <col min="4353" max="4353" width="8.140625" style="159" customWidth="1"/>
    <col min="4354" max="4354" width="41" style="159" customWidth="1"/>
    <col min="4355" max="4357" width="32.85546875" style="159" customWidth="1"/>
    <col min="4358" max="4608" width="9.140625" style="159"/>
    <col min="4609" max="4609" width="8.140625" style="159" customWidth="1"/>
    <col min="4610" max="4610" width="41" style="159" customWidth="1"/>
    <col min="4611" max="4613" width="32.85546875" style="159" customWidth="1"/>
    <col min="4614" max="4864" width="9.140625" style="159"/>
    <col min="4865" max="4865" width="8.140625" style="159" customWidth="1"/>
    <col min="4866" max="4866" width="41" style="159" customWidth="1"/>
    <col min="4867" max="4869" width="32.85546875" style="159" customWidth="1"/>
    <col min="4870" max="5120" width="9.140625" style="159"/>
    <col min="5121" max="5121" width="8.140625" style="159" customWidth="1"/>
    <col min="5122" max="5122" width="41" style="159" customWidth="1"/>
    <col min="5123" max="5125" width="32.85546875" style="159" customWidth="1"/>
    <col min="5126" max="5376" width="9.140625" style="159"/>
    <col min="5377" max="5377" width="8.140625" style="159" customWidth="1"/>
    <col min="5378" max="5378" width="41" style="159" customWidth="1"/>
    <col min="5379" max="5381" width="32.85546875" style="159" customWidth="1"/>
    <col min="5382" max="5632" width="9.140625" style="159"/>
    <col min="5633" max="5633" width="8.140625" style="159" customWidth="1"/>
    <col min="5634" max="5634" width="41" style="159" customWidth="1"/>
    <col min="5635" max="5637" width="32.85546875" style="159" customWidth="1"/>
    <col min="5638" max="5888" width="9.140625" style="159"/>
    <col min="5889" max="5889" width="8.140625" style="159" customWidth="1"/>
    <col min="5890" max="5890" width="41" style="159" customWidth="1"/>
    <col min="5891" max="5893" width="32.85546875" style="159" customWidth="1"/>
    <col min="5894" max="6144" width="9.140625" style="159"/>
    <col min="6145" max="6145" width="8.140625" style="159" customWidth="1"/>
    <col min="6146" max="6146" width="41" style="159" customWidth="1"/>
    <col min="6147" max="6149" width="32.85546875" style="159" customWidth="1"/>
    <col min="6150" max="6400" width="9.140625" style="159"/>
    <col min="6401" max="6401" width="8.140625" style="159" customWidth="1"/>
    <col min="6402" max="6402" width="41" style="159" customWidth="1"/>
    <col min="6403" max="6405" width="32.85546875" style="159" customWidth="1"/>
    <col min="6406" max="6656" width="9.140625" style="159"/>
    <col min="6657" max="6657" width="8.140625" style="159" customWidth="1"/>
    <col min="6658" max="6658" width="41" style="159" customWidth="1"/>
    <col min="6659" max="6661" width="32.85546875" style="159" customWidth="1"/>
    <col min="6662" max="6912" width="9.140625" style="159"/>
    <col min="6913" max="6913" width="8.140625" style="159" customWidth="1"/>
    <col min="6914" max="6914" width="41" style="159" customWidth="1"/>
    <col min="6915" max="6917" width="32.85546875" style="159" customWidth="1"/>
    <col min="6918" max="7168" width="9.140625" style="159"/>
    <col min="7169" max="7169" width="8.140625" style="159" customWidth="1"/>
    <col min="7170" max="7170" width="41" style="159" customWidth="1"/>
    <col min="7171" max="7173" width="32.85546875" style="159" customWidth="1"/>
    <col min="7174" max="7424" width="9.140625" style="159"/>
    <col min="7425" max="7425" width="8.140625" style="159" customWidth="1"/>
    <col min="7426" max="7426" width="41" style="159" customWidth="1"/>
    <col min="7427" max="7429" width="32.85546875" style="159" customWidth="1"/>
    <col min="7430" max="7680" width="9.140625" style="159"/>
    <col min="7681" max="7681" width="8.140625" style="159" customWidth="1"/>
    <col min="7682" max="7682" width="41" style="159" customWidth="1"/>
    <col min="7683" max="7685" width="32.85546875" style="159" customWidth="1"/>
    <col min="7686" max="7936" width="9.140625" style="159"/>
    <col min="7937" max="7937" width="8.140625" style="159" customWidth="1"/>
    <col min="7938" max="7938" width="41" style="159" customWidth="1"/>
    <col min="7939" max="7941" width="32.85546875" style="159" customWidth="1"/>
    <col min="7942" max="8192" width="9.140625" style="159"/>
    <col min="8193" max="8193" width="8.140625" style="159" customWidth="1"/>
    <col min="8194" max="8194" width="41" style="159" customWidth="1"/>
    <col min="8195" max="8197" width="32.85546875" style="159" customWidth="1"/>
    <col min="8198" max="8448" width="9.140625" style="159"/>
    <col min="8449" max="8449" width="8.140625" style="159" customWidth="1"/>
    <col min="8450" max="8450" width="41" style="159" customWidth="1"/>
    <col min="8451" max="8453" width="32.85546875" style="159" customWidth="1"/>
    <col min="8454" max="8704" width="9.140625" style="159"/>
    <col min="8705" max="8705" width="8.140625" style="159" customWidth="1"/>
    <col min="8706" max="8706" width="41" style="159" customWidth="1"/>
    <col min="8707" max="8709" width="32.85546875" style="159" customWidth="1"/>
    <col min="8710" max="8960" width="9.140625" style="159"/>
    <col min="8961" max="8961" width="8.140625" style="159" customWidth="1"/>
    <col min="8962" max="8962" width="41" style="159" customWidth="1"/>
    <col min="8963" max="8965" width="32.85546875" style="159" customWidth="1"/>
    <col min="8966" max="9216" width="9.140625" style="159"/>
    <col min="9217" max="9217" width="8.140625" style="159" customWidth="1"/>
    <col min="9218" max="9218" width="41" style="159" customWidth="1"/>
    <col min="9219" max="9221" width="32.85546875" style="159" customWidth="1"/>
    <col min="9222" max="9472" width="9.140625" style="159"/>
    <col min="9473" max="9473" width="8.140625" style="159" customWidth="1"/>
    <col min="9474" max="9474" width="41" style="159" customWidth="1"/>
    <col min="9475" max="9477" width="32.85546875" style="159" customWidth="1"/>
    <col min="9478" max="9728" width="9.140625" style="159"/>
    <col min="9729" max="9729" width="8.140625" style="159" customWidth="1"/>
    <col min="9730" max="9730" width="41" style="159" customWidth="1"/>
    <col min="9731" max="9733" width="32.85546875" style="159" customWidth="1"/>
    <col min="9734" max="9984" width="9.140625" style="159"/>
    <col min="9985" max="9985" width="8.140625" style="159" customWidth="1"/>
    <col min="9986" max="9986" width="41" style="159" customWidth="1"/>
    <col min="9987" max="9989" width="32.85546875" style="159" customWidth="1"/>
    <col min="9990" max="10240" width="9.140625" style="159"/>
    <col min="10241" max="10241" width="8.140625" style="159" customWidth="1"/>
    <col min="10242" max="10242" width="41" style="159" customWidth="1"/>
    <col min="10243" max="10245" width="32.85546875" style="159" customWidth="1"/>
    <col min="10246" max="10496" width="9.140625" style="159"/>
    <col min="10497" max="10497" width="8.140625" style="159" customWidth="1"/>
    <col min="10498" max="10498" width="41" style="159" customWidth="1"/>
    <col min="10499" max="10501" width="32.85546875" style="159" customWidth="1"/>
    <col min="10502" max="10752" width="9.140625" style="159"/>
    <col min="10753" max="10753" width="8.140625" style="159" customWidth="1"/>
    <col min="10754" max="10754" width="41" style="159" customWidth="1"/>
    <col min="10755" max="10757" width="32.85546875" style="159" customWidth="1"/>
    <col min="10758" max="11008" width="9.140625" style="159"/>
    <col min="11009" max="11009" width="8.140625" style="159" customWidth="1"/>
    <col min="11010" max="11010" width="41" style="159" customWidth="1"/>
    <col min="11011" max="11013" width="32.85546875" style="159" customWidth="1"/>
    <col min="11014" max="11264" width="9.140625" style="159"/>
    <col min="11265" max="11265" width="8.140625" style="159" customWidth="1"/>
    <col min="11266" max="11266" width="41" style="159" customWidth="1"/>
    <col min="11267" max="11269" width="32.85546875" style="159" customWidth="1"/>
    <col min="11270" max="11520" width="9.140625" style="159"/>
    <col min="11521" max="11521" width="8.140625" style="159" customWidth="1"/>
    <col min="11522" max="11522" width="41" style="159" customWidth="1"/>
    <col min="11523" max="11525" width="32.85546875" style="159" customWidth="1"/>
    <col min="11526" max="11776" width="9.140625" style="159"/>
    <col min="11777" max="11777" width="8.140625" style="159" customWidth="1"/>
    <col min="11778" max="11778" width="41" style="159" customWidth="1"/>
    <col min="11779" max="11781" width="32.85546875" style="159" customWidth="1"/>
    <col min="11782" max="12032" width="9.140625" style="159"/>
    <col min="12033" max="12033" width="8.140625" style="159" customWidth="1"/>
    <col min="12034" max="12034" width="41" style="159" customWidth="1"/>
    <col min="12035" max="12037" width="32.85546875" style="159" customWidth="1"/>
    <col min="12038" max="12288" width="9.140625" style="159"/>
    <col min="12289" max="12289" width="8.140625" style="159" customWidth="1"/>
    <col min="12290" max="12290" width="41" style="159" customWidth="1"/>
    <col min="12291" max="12293" width="32.85546875" style="159" customWidth="1"/>
    <col min="12294" max="12544" width="9.140625" style="159"/>
    <col min="12545" max="12545" width="8.140625" style="159" customWidth="1"/>
    <col min="12546" max="12546" width="41" style="159" customWidth="1"/>
    <col min="12547" max="12549" width="32.85546875" style="159" customWidth="1"/>
    <col min="12550" max="12800" width="9.140625" style="159"/>
    <col min="12801" max="12801" width="8.140625" style="159" customWidth="1"/>
    <col min="12802" max="12802" width="41" style="159" customWidth="1"/>
    <col min="12803" max="12805" width="32.85546875" style="159" customWidth="1"/>
    <col min="12806" max="13056" width="9.140625" style="159"/>
    <col min="13057" max="13057" width="8.140625" style="159" customWidth="1"/>
    <col min="13058" max="13058" width="41" style="159" customWidth="1"/>
    <col min="13059" max="13061" width="32.85546875" style="159" customWidth="1"/>
    <col min="13062" max="13312" width="9.140625" style="159"/>
    <col min="13313" max="13313" width="8.140625" style="159" customWidth="1"/>
    <col min="13314" max="13314" width="41" style="159" customWidth="1"/>
    <col min="13315" max="13317" width="32.85546875" style="159" customWidth="1"/>
    <col min="13318" max="13568" width="9.140625" style="159"/>
    <col min="13569" max="13569" width="8.140625" style="159" customWidth="1"/>
    <col min="13570" max="13570" width="41" style="159" customWidth="1"/>
    <col min="13571" max="13573" width="32.85546875" style="159" customWidth="1"/>
    <col min="13574" max="13824" width="9.140625" style="159"/>
    <col min="13825" max="13825" width="8.140625" style="159" customWidth="1"/>
    <col min="13826" max="13826" width="41" style="159" customWidth="1"/>
    <col min="13827" max="13829" width="32.85546875" style="159" customWidth="1"/>
    <col min="13830" max="14080" width="9.140625" style="159"/>
    <col min="14081" max="14081" width="8.140625" style="159" customWidth="1"/>
    <col min="14082" max="14082" width="41" style="159" customWidth="1"/>
    <col min="14083" max="14085" width="32.85546875" style="159" customWidth="1"/>
    <col min="14086" max="14336" width="9.140625" style="159"/>
    <col min="14337" max="14337" width="8.140625" style="159" customWidth="1"/>
    <col min="14338" max="14338" width="41" style="159" customWidth="1"/>
    <col min="14339" max="14341" width="32.85546875" style="159" customWidth="1"/>
    <col min="14342" max="14592" width="9.140625" style="159"/>
    <col min="14593" max="14593" width="8.140625" style="159" customWidth="1"/>
    <col min="14594" max="14594" width="41" style="159" customWidth="1"/>
    <col min="14595" max="14597" width="32.85546875" style="159" customWidth="1"/>
    <col min="14598" max="14848" width="9.140625" style="159"/>
    <col min="14849" max="14849" width="8.140625" style="159" customWidth="1"/>
    <col min="14850" max="14850" width="41" style="159" customWidth="1"/>
    <col min="14851" max="14853" width="32.85546875" style="159" customWidth="1"/>
    <col min="14854" max="15104" width="9.140625" style="159"/>
    <col min="15105" max="15105" width="8.140625" style="159" customWidth="1"/>
    <col min="15106" max="15106" width="41" style="159" customWidth="1"/>
    <col min="15107" max="15109" width="32.85546875" style="159" customWidth="1"/>
    <col min="15110" max="15360" width="9.140625" style="159"/>
    <col min="15361" max="15361" width="8.140625" style="159" customWidth="1"/>
    <col min="15362" max="15362" width="41" style="159" customWidth="1"/>
    <col min="15363" max="15365" width="32.85546875" style="159" customWidth="1"/>
    <col min="15366" max="15616" width="9.140625" style="159"/>
    <col min="15617" max="15617" width="8.140625" style="159" customWidth="1"/>
    <col min="15618" max="15618" width="41" style="159" customWidth="1"/>
    <col min="15619" max="15621" width="32.85546875" style="159" customWidth="1"/>
    <col min="15622" max="15872" width="9.140625" style="159"/>
    <col min="15873" max="15873" width="8.140625" style="159" customWidth="1"/>
    <col min="15874" max="15874" width="41" style="159" customWidth="1"/>
    <col min="15875" max="15877" width="32.85546875" style="159" customWidth="1"/>
    <col min="15878" max="16128" width="9.140625" style="159"/>
    <col min="16129" max="16129" width="8.140625" style="159" customWidth="1"/>
    <col min="16130" max="16130" width="41" style="159" customWidth="1"/>
    <col min="16131" max="16133" width="32.85546875" style="159" customWidth="1"/>
    <col min="16134" max="16384" width="9.140625" style="159"/>
  </cols>
  <sheetData>
    <row r="1" spans="1:5" ht="15" customHeight="1" x14ac:dyDescent="0.25">
      <c r="A1" s="296" t="s">
        <v>603</v>
      </c>
      <c r="B1" s="297"/>
      <c r="C1" s="297"/>
      <c r="D1" s="297"/>
      <c r="E1" s="297"/>
    </row>
    <row r="2" spans="1:5" ht="15" customHeight="1" x14ac:dyDescent="0.25">
      <c r="A2" s="298" t="s">
        <v>782</v>
      </c>
      <c r="B2" s="299"/>
      <c r="C2" s="299"/>
      <c r="D2" s="299"/>
      <c r="E2" s="300"/>
    </row>
    <row r="3" spans="1:5" ht="33" customHeight="1" x14ac:dyDescent="0.25">
      <c r="A3" s="174" t="s">
        <v>327</v>
      </c>
      <c r="B3" s="174" t="s">
        <v>164</v>
      </c>
      <c r="C3" s="174" t="s">
        <v>351</v>
      </c>
      <c r="D3" s="174" t="s">
        <v>352</v>
      </c>
      <c r="E3" s="174" t="s">
        <v>353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ht="25.5" x14ac:dyDescent="0.25">
      <c r="A5" s="209" t="s">
        <v>337</v>
      </c>
      <c r="B5" s="210" t="s">
        <v>357</v>
      </c>
      <c r="C5" s="211">
        <v>186664</v>
      </c>
      <c r="D5" s="211">
        <v>0</v>
      </c>
      <c r="E5" s="211">
        <v>561952</v>
      </c>
    </row>
    <row r="6" spans="1:5" x14ac:dyDescent="0.25">
      <c r="A6" s="212" t="s">
        <v>360</v>
      </c>
      <c r="B6" s="213" t="s">
        <v>361</v>
      </c>
      <c r="C6" s="214">
        <v>186664</v>
      </c>
      <c r="D6" s="214">
        <v>0</v>
      </c>
      <c r="E6" s="214">
        <v>561952</v>
      </c>
    </row>
    <row r="7" spans="1:5" ht="38.25" x14ac:dyDescent="0.25">
      <c r="A7" s="212" t="s">
        <v>368</v>
      </c>
      <c r="B7" s="213" t="s">
        <v>369</v>
      </c>
      <c r="C7" s="214">
        <v>186664</v>
      </c>
      <c r="D7" s="214">
        <v>0</v>
      </c>
      <c r="E7" s="214">
        <v>561952</v>
      </c>
    </row>
    <row r="8" spans="1:5" x14ac:dyDescent="0.25">
      <c r="A8" s="209" t="s">
        <v>370</v>
      </c>
      <c r="B8" s="210" t="s">
        <v>371</v>
      </c>
      <c r="C8" s="211">
        <v>3636477</v>
      </c>
      <c r="D8" s="211">
        <v>0</v>
      </c>
      <c r="E8" s="211">
        <v>6062300</v>
      </c>
    </row>
    <row r="9" spans="1:5" x14ac:dyDescent="0.25">
      <c r="A9" s="212" t="s">
        <v>372</v>
      </c>
      <c r="B9" s="213" t="s">
        <v>373</v>
      </c>
      <c r="C9" s="214">
        <v>3636477</v>
      </c>
      <c r="D9" s="214">
        <v>0</v>
      </c>
      <c r="E9" s="214">
        <v>6062300</v>
      </c>
    </row>
    <row r="10" spans="1:5" x14ac:dyDescent="0.25">
      <c r="A10" s="212" t="s">
        <v>374</v>
      </c>
      <c r="B10" s="213" t="s">
        <v>375</v>
      </c>
      <c r="C10" s="214">
        <v>3636477</v>
      </c>
      <c r="D10" s="214">
        <v>0</v>
      </c>
      <c r="E10" s="214">
        <v>6062300</v>
      </c>
    </row>
    <row r="11" spans="1:5" ht="38.25" x14ac:dyDescent="0.25">
      <c r="A11" s="209" t="s">
        <v>384</v>
      </c>
      <c r="B11" s="210" t="s">
        <v>385</v>
      </c>
      <c r="C11" s="211">
        <v>0</v>
      </c>
      <c r="D11" s="211">
        <v>0</v>
      </c>
      <c r="E11" s="211">
        <v>71830</v>
      </c>
    </row>
    <row r="12" spans="1:5" ht="25.5" x14ac:dyDescent="0.25">
      <c r="A12" s="209" t="s">
        <v>390</v>
      </c>
      <c r="B12" s="210" t="s">
        <v>391</v>
      </c>
      <c r="C12" s="211">
        <v>0</v>
      </c>
      <c r="D12" s="211">
        <v>0</v>
      </c>
      <c r="E12" s="211">
        <v>56560</v>
      </c>
    </row>
    <row r="13" spans="1:5" ht="38.25" x14ac:dyDescent="0.25">
      <c r="A13" s="209" t="s">
        <v>392</v>
      </c>
      <c r="B13" s="210" t="s">
        <v>393</v>
      </c>
      <c r="C13" s="211">
        <v>0</v>
      </c>
      <c r="D13" s="211">
        <v>0</v>
      </c>
      <c r="E13" s="211">
        <v>15270</v>
      </c>
    </row>
    <row r="14" spans="1:5" ht="25.5" x14ac:dyDescent="0.25">
      <c r="A14" s="212" t="s">
        <v>272</v>
      </c>
      <c r="B14" s="213" t="s">
        <v>398</v>
      </c>
      <c r="C14" s="214">
        <v>0</v>
      </c>
      <c r="D14" s="214">
        <v>0</v>
      </c>
      <c r="E14" s="214">
        <v>71830</v>
      </c>
    </row>
    <row r="15" spans="1:5" x14ac:dyDescent="0.25">
      <c r="A15" s="209" t="s">
        <v>409</v>
      </c>
      <c r="B15" s="210" t="s">
        <v>410</v>
      </c>
      <c r="C15" s="211">
        <v>109998</v>
      </c>
      <c r="D15" s="211">
        <v>0</v>
      </c>
      <c r="E15" s="211">
        <v>90000</v>
      </c>
    </row>
    <row r="16" spans="1:5" ht="25.5" x14ac:dyDescent="0.25">
      <c r="A16" s="209" t="s">
        <v>411</v>
      </c>
      <c r="B16" s="210" t="s">
        <v>412</v>
      </c>
      <c r="C16" s="211">
        <v>109998</v>
      </c>
      <c r="D16" s="211">
        <v>0</v>
      </c>
      <c r="E16" s="211">
        <v>90000</v>
      </c>
    </row>
    <row r="17" spans="1:5" ht="25.5" x14ac:dyDescent="0.25">
      <c r="A17" s="212" t="s">
        <v>415</v>
      </c>
      <c r="B17" s="213" t="s">
        <v>416</v>
      </c>
      <c r="C17" s="214">
        <v>109998</v>
      </c>
      <c r="D17" s="214">
        <v>0</v>
      </c>
      <c r="E17" s="214">
        <v>90000</v>
      </c>
    </row>
    <row r="18" spans="1:5" x14ac:dyDescent="0.25">
      <c r="A18" s="212" t="s">
        <v>417</v>
      </c>
      <c r="B18" s="213" t="s">
        <v>418</v>
      </c>
      <c r="C18" s="214">
        <v>109998</v>
      </c>
      <c r="D18" s="214">
        <v>0</v>
      </c>
      <c r="E18" s="214">
        <v>161830</v>
      </c>
    </row>
    <row r="19" spans="1:5" ht="25.5" x14ac:dyDescent="0.25">
      <c r="A19" s="209" t="s">
        <v>470</v>
      </c>
      <c r="B19" s="210" t="s">
        <v>471</v>
      </c>
      <c r="C19" s="211">
        <v>2733230</v>
      </c>
      <c r="D19" s="211">
        <v>0</v>
      </c>
      <c r="E19" s="211">
        <v>9908953</v>
      </c>
    </row>
    <row r="20" spans="1:5" ht="25.5" x14ac:dyDescent="0.25">
      <c r="A20" s="209" t="s">
        <v>546</v>
      </c>
      <c r="B20" s="210" t="s">
        <v>547</v>
      </c>
      <c r="C20" s="211">
        <v>0</v>
      </c>
      <c r="D20" s="211">
        <v>0</v>
      </c>
      <c r="E20" s="211">
        <v>1611358</v>
      </c>
    </row>
    <row r="21" spans="1:5" ht="25.5" x14ac:dyDescent="0.25">
      <c r="A21" s="212" t="s">
        <v>472</v>
      </c>
      <c r="B21" s="213" t="s">
        <v>473</v>
      </c>
      <c r="C21" s="214">
        <v>2733230</v>
      </c>
      <c r="D21" s="214">
        <v>0</v>
      </c>
      <c r="E21" s="214">
        <v>11520311</v>
      </c>
    </row>
    <row r="22" spans="1:5" x14ac:dyDescent="0.25">
      <c r="A22" s="209" t="s">
        <v>419</v>
      </c>
      <c r="B22" s="210" t="s">
        <v>420</v>
      </c>
      <c r="C22" s="211">
        <v>-567247</v>
      </c>
      <c r="D22" s="211">
        <v>0</v>
      </c>
      <c r="E22" s="211">
        <v>-2110326</v>
      </c>
    </row>
    <row r="23" spans="1:5" ht="25.5" x14ac:dyDescent="0.25">
      <c r="A23" s="212" t="s">
        <v>421</v>
      </c>
      <c r="B23" s="213" t="s">
        <v>422</v>
      </c>
      <c r="C23" s="214">
        <v>-567247</v>
      </c>
      <c r="D23" s="214">
        <v>0</v>
      </c>
      <c r="E23" s="214">
        <v>-2110326</v>
      </c>
    </row>
    <row r="24" spans="1:5" ht="25.5" x14ac:dyDescent="0.25">
      <c r="A24" s="209" t="s">
        <v>423</v>
      </c>
      <c r="B24" s="210" t="s">
        <v>424</v>
      </c>
      <c r="C24" s="211">
        <v>1150322</v>
      </c>
      <c r="D24" s="211">
        <v>0</v>
      </c>
      <c r="E24" s="211">
        <v>0</v>
      </c>
    </row>
    <row r="25" spans="1:5" ht="25.5" x14ac:dyDescent="0.25">
      <c r="A25" s="212" t="s">
        <v>425</v>
      </c>
      <c r="B25" s="213" t="s">
        <v>426</v>
      </c>
      <c r="C25" s="214">
        <v>1150322</v>
      </c>
      <c r="D25" s="214">
        <v>0</v>
      </c>
      <c r="E25" s="214">
        <v>0</v>
      </c>
    </row>
    <row r="26" spans="1:5" ht="25.5" x14ac:dyDescent="0.25">
      <c r="A26" s="212" t="s">
        <v>427</v>
      </c>
      <c r="B26" s="213" t="s">
        <v>428</v>
      </c>
      <c r="C26" s="214">
        <v>3316305</v>
      </c>
      <c r="D26" s="214">
        <v>0</v>
      </c>
      <c r="E26" s="214">
        <v>9409985</v>
      </c>
    </row>
    <row r="27" spans="1:5" x14ac:dyDescent="0.25">
      <c r="A27" s="212" t="s">
        <v>429</v>
      </c>
      <c r="B27" s="213" t="s">
        <v>430</v>
      </c>
      <c r="C27" s="214">
        <v>7249444</v>
      </c>
      <c r="D27" s="214">
        <v>0</v>
      </c>
      <c r="E27" s="214">
        <v>16196067</v>
      </c>
    </row>
    <row r="28" spans="1:5" x14ac:dyDescent="0.25">
      <c r="A28" s="209" t="s">
        <v>431</v>
      </c>
      <c r="B28" s="210" t="s">
        <v>432</v>
      </c>
      <c r="C28" s="211">
        <v>3931009</v>
      </c>
      <c r="D28" s="211">
        <v>0</v>
      </c>
      <c r="E28" s="211">
        <v>3931009</v>
      </c>
    </row>
    <row r="29" spans="1:5" ht="25.5" x14ac:dyDescent="0.25">
      <c r="A29" s="209" t="s">
        <v>433</v>
      </c>
      <c r="B29" s="210" t="s">
        <v>434</v>
      </c>
      <c r="C29" s="211">
        <v>79662</v>
      </c>
      <c r="D29" s="211">
        <v>0</v>
      </c>
      <c r="E29" s="211">
        <v>79662</v>
      </c>
    </row>
    <row r="30" spans="1:5" x14ac:dyDescent="0.25">
      <c r="A30" s="209" t="s">
        <v>435</v>
      </c>
      <c r="B30" s="210" t="s">
        <v>436</v>
      </c>
      <c r="C30" s="211">
        <v>-19859632</v>
      </c>
      <c r="D30" s="211">
        <v>0</v>
      </c>
      <c r="E30" s="211">
        <v>-16507931</v>
      </c>
    </row>
    <row r="31" spans="1:5" x14ac:dyDescent="0.25">
      <c r="A31" s="209" t="s">
        <v>437</v>
      </c>
      <c r="B31" s="210" t="s">
        <v>438</v>
      </c>
      <c r="C31" s="211">
        <v>3351701</v>
      </c>
      <c r="D31" s="211">
        <v>0</v>
      </c>
      <c r="E31" s="211">
        <v>27526180</v>
      </c>
    </row>
    <row r="32" spans="1:5" x14ac:dyDescent="0.25">
      <c r="A32" s="212" t="s">
        <v>439</v>
      </c>
      <c r="B32" s="213" t="s">
        <v>440</v>
      </c>
      <c r="C32" s="214">
        <v>-12497260</v>
      </c>
      <c r="D32" s="214">
        <v>0</v>
      </c>
      <c r="E32" s="214">
        <v>15028920</v>
      </c>
    </row>
    <row r="33" spans="1:5" ht="25.5" x14ac:dyDescent="0.25">
      <c r="A33" s="209" t="s">
        <v>441</v>
      </c>
      <c r="B33" s="210" t="s">
        <v>442</v>
      </c>
      <c r="C33" s="211">
        <v>1311093</v>
      </c>
      <c r="D33" s="211">
        <v>0</v>
      </c>
      <c r="E33" s="211">
        <v>0</v>
      </c>
    </row>
    <row r="34" spans="1:5" ht="25.5" x14ac:dyDescent="0.25">
      <c r="A34" s="212" t="s">
        <v>445</v>
      </c>
      <c r="B34" s="213" t="s">
        <v>446</v>
      </c>
      <c r="C34" s="214">
        <v>1311093</v>
      </c>
      <c r="D34" s="214">
        <v>0</v>
      </c>
      <c r="E34" s="214">
        <v>0</v>
      </c>
    </row>
    <row r="35" spans="1:5" x14ac:dyDescent="0.25">
      <c r="A35" s="212" t="s">
        <v>459</v>
      </c>
      <c r="B35" s="213" t="s">
        <v>460</v>
      </c>
      <c r="C35" s="214">
        <v>1311093</v>
      </c>
      <c r="D35" s="214">
        <v>0</v>
      </c>
      <c r="E35" s="214">
        <v>0</v>
      </c>
    </row>
    <row r="36" spans="1:5" ht="25.5" x14ac:dyDescent="0.25">
      <c r="A36" s="209" t="s">
        <v>461</v>
      </c>
      <c r="B36" s="210" t="s">
        <v>462</v>
      </c>
      <c r="C36" s="211">
        <v>18435611</v>
      </c>
      <c r="D36" s="211">
        <v>0</v>
      </c>
      <c r="E36" s="211">
        <v>1167147</v>
      </c>
    </row>
    <row r="37" spans="1:5" ht="25.5" x14ac:dyDescent="0.25">
      <c r="A37" s="212" t="s">
        <v>465</v>
      </c>
      <c r="B37" s="213" t="s">
        <v>466</v>
      </c>
      <c r="C37" s="214">
        <v>18435611</v>
      </c>
      <c r="D37" s="214">
        <v>0</v>
      </c>
      <c r="E37" s="214">
        <v>1167147</v>
      </c>
    </row>
    <row r="38" spans="1:5" x14ac:dyDescent="0.25">
      <c r="A38" s="212" t="s">
        <v>467</v>
      </c>
      <c r="B38" s="213" t="s">
        <v>468</v>
      </c>
      <c r="C38" s="214">
        <v>7249444</v>
      </c>
      <c r="D38" s="214">
        <v>0</v>
      </c>
      <c r="E38" s="214">
        <v>16196067</v>
      </c>
    </row>
  </sheetData>
  <mergeCells count="2">
    <mergeCell ref="A1:E1"/>
    <mergeCell ref="A2:E2"/>
  </mergeCells>
  <pageMargins left="0.7" right="0.7" top="0.75" bottom="0.75" header="0.3" footer="0.3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FF"/>
  </sheetPr>
  <dimension ref="A1:E24"/>
  <sheetViews>
    <sheetView view="pageBreakPreview" zoomScale="60" zoomScaleNormal="100" workbookViewId="0">
      <selection sqref="A1:E1"/>
    </sheetView>
  </sheetViews>
  <sheetFormatPr defaultRowHeight="15" x14ac:dyDescent="0.25"/>
  <cols>
    <col min="1" max="1" width="8.140625" style="159" customWidth="1"/>
    <col min="2" max="2" width="41" style="159" customWidth="1"/>
    <col min="3" max="3" width="17.42578125" style="159" customWidth="1"/>
    <col min="4" max="4" width="12.5703125" style="159" customWidth="1"/>
    <col min="5" max="5" width="18.7109375" style="159" customWidth="1"/>
    <col min="6" max="256" width="9.140625" style="159"/>
    <col min="257" max="257" width="8.140625" style="159" customWidth="1"/>
    <col min="258" max="258" width="41" style="159" customWidth="1"/>
    <col min="259" max="261" width="32.85546875" style="159" customWidth="1"/>
    <col min="262" max="512" width="9.140625" style="159"/>
    <col min="513" max="513" width="8.140625" style="159" customWidth="1"/>
    <col min="514" max="514" width="41" style="159" customWidth="1"/>
    <col min="515" max="517" width="32.85546875" style="159" customWidth="1"/>
    <col min="518" max="768" width="9.140625" style="159"/>
    <col min="769" max="769" width="8.140625" style="159" customWidth="1"/>
    <col min="770" max="770" width="41" style="159" customWidth="1"/>
    <col min="771" max="773" width="32.85546875" style="159" customWidth="1"/>
    <col min="774" max="1024" width="9.140625" style="159"/>
    <col min="1025" max="1025" width="8.140625" style="159" customWidth="1"/>
    <col min="1026" max="1026" width="41" style="159" customWidth="1"/>
    <col min="1027" max="1029" width="32.85546875" style="159" customWidth="1"/>
    <col min="1030" max="1280" width="9.140625" style="159"/>
    <col min="1281" max="1281" width="8.140625" style="159" customWidth="1"/>
    <col min="1282" max="1282" width="41" style="159" customWidth="1"/>
    <col min="1283" max="1285" width="32.85546875" style="159" customWidth="1"/>
    <col min="1286" max="1536" width="9.140625" style="159"/>
    <col min="1537" max="1537" width="8.140625" style="159" customWidth="1"/>
    <col min="1538" max="1538" width="41" style="159" customWidth="1"/>
    <col min="1539" max="1541" width="32.85546875" style="159" customWidth="1"/>
    <col min="1542" max="1792" width="9.140625" style="159"/>
    <col min="1793" max="1793" width="8.140625" style="159" customWidth="1"/>
    <col min="1794" max="1794" width="41" style="159" customWidth="1"/>
    <col min="1795" max="1797" width="32.85546875" style="159" customWidth="1"/>
    <col min="1798" max="2048" width="9.140625" style="159"/>
    <col min="2049" max="2049" width="8.140625" style="159" customWidth="1"/>
    <col min="2050" max="2050" width="41" style="159" customWidth="1"/>
    <col min="2051" max="2053" width="32.85546875" style="159" customWidth="1"/>
    <col min="2054" max="2304" width="9.140625" style="159"/>
    <col min="2305" max="2305" width="8.140625" style="159" customWidth="1"/>
    <col min="2306" max="2306" width="41" style="159" customWidth="1"/>
    <col min="2307" max="2309" width="32.85546875" style="159" customWidth="1"/>
    <col min="2310" max="2560" width="9.140625" style="159"/>
    <col min="2561" max="2561" width="8.140625" style="159" customWidth="1"/>
    <col min="2562" max="2562" width="41" style="159" customWidth="1"/>
    <col min="2563" max="2565" width="32.85546875" style="159" customWidth="1"/>
    <col min="2566" max="2816" width="9.140625" style="159"/>
    <col min="2817" max="2817" width="8.140625" style="159" customWidth="1"/>
    <col min="2818" max="2818" width="41" style="159" customWidth="1"/>
    <col min="2819" max="2821" width="32.85546875" style="159" customWidth="1"/>
    <col min="2822" max="3072" width="9.140625" style="159"/>
    <col min="3073" max="3073" width="8.140625" style="159" customWidth="1"/>
    <col min="3074" max="3074" width="41" style="159" customWidth="1"/>
    <col min="3075" max="3077" width="32.85546875" style="159" customWidth="1"/>
    <col min="3078" max="3328" width="9.140625" style="159"/>
    <col min="3329" max="3329" width="8.140625" style="159" customWidth="1"/>
    <col min="3330" max="3330" width="41" style="159" customWidth="1"/>
    <col min="3331" max="3333" width="32.85546875" style="159" customWidth="1"/>
    <col min="3334" max="3584" width="9.140625" style="159"/>
    <col min="3585" max="3585" width="8.140625" style="159" customWidth="1"/>
    <col min="3586" max="3586" width="41" style="159" customWidth="1"/>
    <col min="3587" max="3589" width="32.85546875" style="159" customWidth="1"/>
    <col min="3590" max="3840" width="9.140625" style="159"/>
    <col min="3841" max="3841" width="8.140625" style="159" customWidth="1"/>
    <col min="3842" max="3842" width="41" style="159" customWidth="1"/>
    <col min="3843" max="3845" width="32.85546875" style="159" customWidth="1"/>
    <col min="3846" max="4096" width="9.140625" style="159"/>
    <col min="4097" max="4097" width="8.140625" style="159" customWidth="1"/>
    <col min="4098" max="4098" width="41" style="159" customWidth="1"/>
    <col min="4099" max="4101" width="32.85546875" style="159" customWidth="1"/>
    <col min="4102" max="4352" width="9.140625" style="159"/>
    <col min="4353" max="4353" width="8.140625" style="159" customWidth="1"/>
    <col min="4354" max="4354" width="41" style="159" customWidth="1"/>
    <col min="4355" max="4357" width="32.85546875" style="159" customWidth="1"/>
    <col min="4358" max="4608" width="9.140625" style="159"/>
    <col min="4609" max="4609" width="8.140625" style="159" customWidth="1"/>
    <col min="4610" max="4610" width="41" style="159" customWidth="1"/>
    <col min="4611" max="4613" width="32.85546875" style="159" customWidth="1"/>
    <col min="4614" max="4864" width="9.140625" style="159"/>
    <col min="4865" max="4865" width="8.140625" style="159" customWidth="1"/>
    <col min="4866" max="4866" width="41" style="159" customWidth="1"/>
    <col min="4867" max="4869" width="32.85546875" style="159" customWidth="1"/>
    <col min="4870" max="5120" width="9.140625" style="159"/>
    <col min="5121" max="5121" width="8.140625" style="159" customWidth="1"/>
    <col min="5122" max="5122" width="41" style="159" customWidth="1"/>
    <col min="5123" max="5125" width="32.85546875" style="159" customWidth="1"/>
    <col min="5126" max="5376" width="9.140625" style="159"/>
    <col min="5377" max="5377" width="8.140625" style="159" customWidth="1"/>
    <col min="5378" max="5378" width="41" style="159" customWidth="1"/>
    <col min="5379" max="5381" width="32.85546875" style="159" customWidth="1"/>
    <col min="5382" max="5632" width="9.140625" style="159"/>
    <col min="5633" max="5633" width="8.140625" style="159" customWidth="1"/>
    <col min="5634" max="5634" width="41" style="159" customWidth="1"/>
    <col min="5635" max="5637" width="32.85546875" style="159" customWidth="1"/>
    <col min="5638" max="5888" width="9.140625" style="159"/>
    <col min="5889" max="5889" width="8.140625" style="159" customWidth="1"/>
    <col min="5890" max="5890" width="41" style="159" customWidth="1"/>
    <col min="5891" max="5893" width="32.85546875" style="159" customWidth="1"/>
    <col min="5894" max="6144" width="9.140625" style="159"/>
    <col min="6145" max="6145" width="8.140625" style="159" customWidth="1"/>
    <col min="6146" max="6146" width="41" style="159" customWidth="1"/>
    <col min="6147" max="6149" width="32.85546875" style="159" customWidth="1"/>
    <col min="6150" max="6400" width="9.140625" style="159"/>
    <col min="6401" max="6401" width="8.140625" style="159" customWidth="1"/>
    <col min="6402" max="6402" width="41" style="159" customWidth="1"/>
    <col min="6403" max="6405" width="32.85546875" style="159" customWidth="1"/>
    <col min="6406" max="6656" width="9.140625" style="159"/>
    <col min="6657" max="6657" width="8.140625" style="159" customWidth="1"/>
    <col min="6658" max="6658" width="41" style="159" customWidth="1"/>
    <col min="6659" max="6661" width="32.85546875" style="159" customWidth="1"/>
    <col min="6662" max="6912" width="9.140625" style="159"/>
    <col min="6913" max="6913" width="8.140625" style="159" customWidth="1"/>
    <col min="6914" max="6914" width="41" style="159" customWidth="1"/>
    <col min="6915" max="6917" width="32.85546875" style="159" customWidth="1"/>
    <col min="6918" max="7168" width="9.140625" style="159"/>
    <col min="7169" max="7169" width="8.140625" style="159" customWidth="1"/>
    <col min="7170" max="7170" width="41" style="159" customWidth="1"/>
    <col min="7171" max="7173" width="32.85546875" style="159" customWidth="1"/>
    <col min="7174" max="7424" width="9.140625" style="159"/>
    <col min="7425" max="7425" width="8.140625" style="159" customWidth="1"/>
    <col min="7426" max="7426" width="41" style="159" customWidth="1"/>
    <col min="7427" max="7429" width="32.85546875" style="159" customWidth="1"/>
    <col min="7430" max="7680" width="9.140625" style="159"/>
    <col min="7681" max="7681" width="8.140625" style="159" customWidth="1"/>
    <col min="7682" max="7682" width="41" style="159" customWidth="1"/>
    <col min="7683" max="7685" width="32.85546875" style="159" customWidth="1"/>
    <col min="7686" max="7936" width="9.140625" style="159"/>
    <col min="7937" max="7937" width="8.140625" style="159" customWidth="1"/>
    <col min="7938" max="7938" width="41" style="159" customWidth="1"/>
    <col min="7939" max="7941" width="32.85546875" style="159" customWidth="1"/>
    <col min="7942" max="8192" width="9.140625" style="159"/>
    <col min="8193" max="8193" width="8.140625" style="159" customWidth="1"/>
    <col min="8194" max="8194" width="41" style="159" customWidth="1"/>
    <col min="8195" max="8197" width="32.85546875" style="159" customWidth="1"/>
    <col min="8198" max="8448" width="9.140625" style="159"/>
    <col min="8449" max="8449" width="8.140625" style="159" customWidth="1"/>
    <col min="8450" max="8450" width="41" style="159" customWidth="1"/>
    <col min="8451" max="8453" width="32.85546875" style="159" customWidth="1"/>
    <col min="8454" max="8704" width="9.140625" style="159"/>
    <col min="8705" max="8705" width="8.140625" style="159" customWidth="1"/>
    <col min="8706" max="8706" width="41" style="159" customWidth="1"/>
    <col min="8707" max="8709" width="32.85546875" style="159" customWidth="1"/>
    <col min="8710" max="8960" width="9.140625" style="159"/>
    <col min="8961" max="8961" width="8.140625" style="159" customWidth="1"/>
    <col min="8962" max="8962" width="41" style="159" customWidth="1"/>
    <col min="8963" max="8965" width="32.85546875" style="159" customWidth="1"/>
    <col min="8966" max="9216" width="9.140625" style="159"/>
    <col min="9217" max="9217" width="8.140625" style="159" customWidth="1"/>
    <col min="9218" max="9218" width="41" style="159" customWidth="1"/>
    <col min="9219" max="9221" width="32.85546875" style="159" customWidth="1"/>
    <col min="9222" max="9472" width="9.140625" style="159"/>
    <col min="9473" max="9473" width="8.140625" style="159" customWidth="1"/>
    <col min="9474" max="9474" width="41" style="159" customWidth="1"/>
    <col min="9475" max="9477" width="32.85546875" style="159" customWidth="1"/>
    <col min="9478" max="9728" width="9.140625" style="159"/>
    <col min="9729" max="9729" width="8.140625" style="159" customWidth="1"/>
    <col min="9730" max="9730" width="41" style="159" customWidth="1"/>
    <col min="9731" max="9733" width="32.85546875" style="159" customWidth="1"/>
    <col min="9734" max="9984" width="9.140625" style="159"/>
    <col min="9985" max="9985" width="8.140625" style="159" customWidth="1"/>
    <col min="9986" max="9986" width="41" style="159" customWidth="1"/>
    <col min="9987" max="9989" width="32.85546875" style="159" customWidth="1"/>
    <col min="9990" max="10240" width="9.140625" style="159"/>
    <col min="10241" max="10241" width="8.140625" style="159" customWidth="1"/>
    <col min="10242" max="10242" width="41" style="159" customWidth="1"/>
    <col min="10243" max="10245" width="32.85546875" style="159" customWidth="1"/>
    <col min="10246" max="10496" width="9.140625" style="159"/>
    <col min="10497" max="10497" width="8.140625" style="159" customWidth="1"/>
    <col min="10498" max="10498" width="41" style="159" customWidth="1"/>
    <col min="10499" max="10501" width="32.85546875" style="159" customWidth="1"/>
    <col min="10502" max="10752" width="9.140625" style="159"/>
    <col min="10753" max="10753" width="8.140625" style="159" customWidth="1"/>
    <col min="10754" max="10754" width="41" style="159" customWidth="1"/>
    <col min="10755" max="10757" width="32.85546875" style="159" customWidth="1"/>
    <col min="10758" max="11008" width="9.140625" style="159"/>
    <col min="11009" max="11009" width="8.140625" style="159" customWidth="1"/>
    <col min="11010" max="11010" width="41" style="159" customWidth="1"/>
    <col min="11011" max="11013" width="32.85546875" style="159" customWidth="1"/>
    <col min="11014" max="11264" width="9.140625" style="159"/>
    <col min="11265" max="11265" width="8.140625" style="159" customWidth="1"/>
    <col min="11266" max="11266" width="41" style="159" customWidth="1"/>
    <col min="11267" max="11269" width="32.85546875" style="159" customWidth="1"/>
    <col min="11270" max="11520" width="9.140625" style="159"/>
    <col min="11521" max="11521" width="8.140625" style="159" customWidth="1"/>
    <col min="11522" max="11522" width="41" style="159" customWidth="1"/>
    <col min="11523" max="11525" width="32.85546875" style="159" customWidth="1"/>
    <col min="11526" max="11776" width="9.140625" style="159"/>
    <col min="11777" max="11777" width="8.140625" style="159" customWidth="1"/>
    <col min="11778" max="11778" width="41" style="159" customWidth="1"/>
    <col min="11779" max="11781" width="32.85546875" style="159" customWidth="1"/>
    <col min="11782" max="12032" width="9.140625" style="159"/>
    <col min="12033" max="12033" width="8.140625" style="159" customWidth="1"/>
    <col min="12034" max="12034" width="41" style="159" customWidth="1"/>
    <col min="12035" max="12037" width="32.85546875" style="159" customWidth="1"/>
    <col min="12038" max="12288" width="9.140625" style="159"/>
    <col min="12289" max="12289" width="8.140625" style="159" customWidth="1"/>
    <col min="12290" max="12290" width="41" style="159" customWidth="1"/>
    <col min="12291" max="12293" width="32.85546875" style="159" customWidth="1"/>
    <col min="12294" max="12544" width="9.140625" style="159"/>
    <col min="12545" max="12545" width="8.140625" style="159" customWidth="1"/>
    <col min="12546" max="12546" width="41" style="159" customWidth="1"/>
    <col min="12547" max="12549" width="32.85546875" style="159" customWidth="1"/>
    <col min="12550" max="12800" width="9.140625" style="159"/>
    <col min="12801" max="12801" width="8.140625" style="159" customWidth="1"/>
    <col min="12802" max="12802" width="41" style="159" customWidth="1"/>
    <col min="12803" max="12805" width="32.85546875" style="159" customWidth="1"/>
    <col min="12806" max="13056" width="9.140625" style="159"/>
    <col min="13057" max="13057" width="8.140625" style="159" customWidth="1"/>
    <col min="13058" max="13058" width="41" style="159" customWidth="1"/>
    <col min="13059" max="13061" width="32.85546875" style="159" customWidth="1"/>
    <col min="13062" max="13312" width="9.140625" style="159"/>
    <col min="13313" max="13313" width="8.140625" style="159" customWidth="1"/>
    <col min="13314" max="13314" width="41" style="159" customWidth="1"/>
    <col min="13315" max="13317" width="32.85546875" style="159" customWidth="1"/>
    <col min="13318" max="13568" width="9.140625" style="159"/>
    <col min="13569" max="13569" width="8.140625" style="159" customWidth="1"/>
    <col min="13570" max="13570" width="41" style="159" customWidth="1"/>
    <col min="13571" max="13573" width="32.85546875" style="159" customWidth="1"/>
    <col min="13574" max="13824" width="9.140625" style="159"/>
    <col min="13825" max="13825" width="8.140625" style="159" customWidth="1"/>
    <col min="13826" max="13826" width="41" style="159" customWidth="1"/>
    <col min="13827" max="13829" width="32.85546875" style="159" customWidth="1"/>
    <col min="13830" max="14080" width="9.140625" style="159"/>
    <col min="14081" max="14081" width="8.140625" style="159" customWidth="1"/>
    <col min="14082" max="14082" width="41" style="159" customWidth="1"/>
    <col min="14083" max="14085" width="32.85546875" style="159" customWidth="1"/>
    <col min="14086" max="14336" width="9.140625" style="159"/>
    <col min="14337" max="14337" width="8.140625" style="159" customWidth="1"/>
    <col min="14338" max="14338" width="41" style="159" customWidth="1"/>
    <col min="14339" max="14341" width="32.85546875" style="159" customWidth="1"/>
    <col min="14342" max="14592" width="9.140625" style="159"/>
    <col min="14593" max="14593" width="8.140625" style="159" customWidth="1"/>
    <col min="14594" max="14594" width="41" style="159" customWidth="1"/>
    <col min="14595" max="14597" width="32.85546875" style="159" customWidth="1"/>
    <col min="14598" max="14848" width="9.140625" style="159"/>
    <col min="14849" max="14849" width="8.140625" style="159" customWidth="1"/>
    <col min="14850" max="14850" width="41" style="159" customWidth="1"/>
    <col min="14851" max="14853" width="32.85546875" style="159" customWidth="1"/>
    <col min="14854" max="15104" width="9.140625" style="159"/>
    <col min="15105" max="15105" width="8.140625" style="159" customWidth="1"/>
    <col min="15106" max="15106" width="41" style="159" customWidth="1"/>
    <col min="15107" max="15109" width="32.85546875" style="159" customWidth="1"/>
    <col min="15110" max="15360" width="9.140625" style="159"/>
    <col min="15361" max="15361" width="8.140625" style="159" customWidth="1"/>
    <col min="15362" max="15362" width="41" style="159" customWidth="1"/>
    <col min="15363" max="15365" width="32.85546875" style="159" customWidth="1"/>
    <col min="15366" max="15616" width="9.140625" style="159"/>
    <col min="15617" max="15617" width="8.140625" style="159" customWidth="1"/>
    <col min="15618" max="15618" width="41" style="159" customWidth="1"/>
    <col min="15619" max="15621" width="32.85546875" style="159" customWidth="1"/>
    <col min="15622" max="15872" width="9.140625" style="159"/>
    <col min="15873" max="15873" width="8.140625" style="159" customWidth="1"/>
    <col min="15874" max="15874" width="41" style="159" customWidth="1"/>
    <col min="15875" max="15877" width="32.85546875" style="159" customWidth="1"/>
    <col min="15878" max="16128" width="9.140625" style="159"/>
    <col min="16129" max="16129" width="8.140625" style="159" customWidth="1"/>
    <col min="16130" max="16130" width="41" style="159" customWidth="1"/>
    <col min="16131" max="16133" width="32.85546875" style="159" customWidth="1"/>
    <col min="16134" max="16384" width="9.140625" style="159"/>
  </cols>
  <sheetData>
    <row r="1" spans="1:5" ht="15" customHeight="1" x14ac:dyDescent="0.25">
      <c r="A1" s="296" t="s">
        <v>608</v>
      </c>
      <c r="B1" s="297"/>
      <c r="C1" s="297"/>
      <c r="D1" s="297"/>
      <c r="E1" s="297"/>
    </row>
    <row r="2" spans="1:5" ht="15" customHeight="1" x14ac:dyDescent="0.25">
      <c r="A2" s="298" t="s">
        <v>783</v>
      </c>
      <c r="B2" s="299"/>
      <c r="C2" s="299"/>
      <c r="D2" s="299"/>
      <c r="E2" s="300"/>
    </row>
    <row r="3" spans="1:5" ht="30.75" customHeight="1" x14ac:dyDescent="0.25">
      <c r="A3" s="174" t="s">
        <v>327</v>
      </c>
      <c r="B3" s="174" t="s">
        <v>164</v>
      </c>
      <c r="C3" s="174" t="s">
        <v>351</v>
      </c>
      <c r="D3" s="174" t="s">
        <v>352</v>
      </c>
      <c r="E3" s="174" t="s">
        <v>353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ht="25.5" x14ac:dyDescent="0.25">
      <c r="A5" s="209" t="s">
        <v>337</v>
      </c>
      <c r="B5" s="210" t="s">
        <v>357</v>
      </c>
      <c r="C5" s="211">
        <v>397390</v>
      </c>
      <c r="D5" s="211">
        <v>0</v>
      </c>
      <c r="E5" s="211">
        <v>697309</v>
      </c>
    </row>
    <row r="6" spans="1:5" x14ac:dyDescent="0.25">
      <c r="A6" s="212" t="s">
        <v>360</v>
      </c>
      <c r="B6" s="213" t="s">
        <v>361</v>
      </c>
      <c r="C6" s="214">
        <v>397390</v>
      </c>
      <c r="D6" s="214">
        <v>0</v>
      </c>
      <c r="E6" s="214">
        <v>697309</v>
      </c>
    </row>
    <row r="7" spans="1:5" ht="38.25" x14ac:dyDescent="0.25">
      <c r="A7" s="212" t="s">
        <v>368</v>
      </c>
      <c r="B7" s="213" t="s">
        <v>369</v>
      </c>
      <c r="C7" s="214">
        <v>397390</v>
      </c>
      <c r="D7" s="214">
        <v>0</v>
      </c>
      <c r="E7" s="214">
        <v>697309</v>
      </c>
    </row>
    <row r="8" spans="1:5" x14ac:dyDescent="0.25">
      <c r="A8" s="209" t="s">
        <v>370</v>
      </c>
      <c r="B8" s="210" t="s">
        <v>371</v>
      </c>
      <c r="C8" s="211">
        <v>1985863</v>
      </c>
      <c r="D8" s="211">
        <v>0</v>
      </c>
      <c r="E8" s="211">
        <v>155555</v>
      </c>
    </row>
    <row r="9" spans="1:5" x14ac:dyDescent="0.25">
      <c r="A9" s="212" t="s">
        <v>372</v>
      </c>
      <c r="B9" s="213" t="s">
        <v>373</v>
      </c>
      <c r="C9" s="214">
        <v>1985863</v>
      </c>
      <c r="D9" s="214">
        <v>0</v>
      </c>
      <c r="E9" s="214">
        <v>155555</v>
      </c>
    </row>
    <row r="10" spans="1:5" x14ac:dyDescent="0.25">
      <c r="A10" s="212" t="s">
        <v>374</v>
      </c>
      <c r="B10" s="213" t="s">
        <v>375</v>
      </c>
      <c r="C10" s="214">
        <v>1985863</v>
      </c>
      <c r="D10" s="214">
        <v>0</v>
      </c>
      <c r="E10" s="214">
        <v>155555</v>
      </c>
    </row>
    <row r="11" spans="1:5" ht="25.5" x14ac:dyDescent="0.25">
      <c r="A11" s="209" t="s">
        <v>546</v>
      </c>
      <c r="B11" s="210" t="s">
        <v>547</v>
      </c>
      <c r="C11" s="211">
        <v>0</v>
      </c>
      <c r="D11" s="211">
        <v>0</v>
      </c>
      <c r="E11" s="211">
        <v>646559</v>
      </c>
    </row>
    <row r="12" spans="1:5" ht="25.5" x14ac:dyDescent="0.25">
      <c r="A12" s="212" t="s">
        <v>472</v>
      </c>
      <c r="B12" s="213" t="s">
        <v>473</v>
      </c>
      <c r="C12" s="214">
        <v>0</v>
      </c>
      <c r="D12" s="214">
        <v>0</v>
      </c>
      <c r="E12" s="214">
        <v>646559</v>
      </c>
    </row>
    <row r="13" spans="1:5" ht="25.5" x14ac:dyDescent="0.25">
      <c r="A13" s="209" t="s">
        <v>423</v>
      </c>
      <c r="B13" s="210" t="s">
        <v>424</v>
      </c>
      <c r="C13" s="211">
        <v>11780</v>
      </c>
      <c r="D13" s="211">
        <v>0</v>
      </c>
      <c r="E13" s="211">
        <v>0</v>
      </c>
    </row>
    <row r="14" spans="1:5" ht="25.5" x14ac:dyDescent="0.25">
      <c r="A14" s="212" t="s">
        <v>425</v>
      </c>
      <c r="B14" s="213" t="s">
        <v>426</v>
      </c>
      <c r="C14" s="214">
        <v>11780</v>
      </c>
      <c r="D14" s="214">
        <v>0</v>
      </c>
      <c r="E14" s="214">
        <v>0</v>
      </c>
    </row>
    <row r="15" spans="1:5" ht="25.5" x14ac:dyDescent="0.25">
      <c r="A15" s="212" t="s">
        <v>427</v>
      </c>
      <c r="B15" s="213" t="s">
        <v>428</v>
      </c>
      <c r="C15" s="214">
        <v>11780</v>
      </c>
      <c r="D15" s="214">
        <v>0</v>
      </c>
      <c r="E15" s="214">
        <v>646559</v>
      </c>
    </row>
    <row r="16" spans="1:5" x14ac:dyDescent="0.25">
      <c r="A16" s="212" t="s">
        <v>429</v>
      </c>
      <c r="B16" s="213" t="s">
        <v>430</v>
      </c>
      <c r="C16" s="214">
        <v>2395033</v>
      </c>
      <c r="D16" s="214">
        <v>0</v>
      </c>
      <c r="E16" s="214">
        <v>1499423</v>
      </c>
    </row>
    <row r="17" spans="1:5" x14ac:dyDescent="0.25">
      <c r="A17" s="209" t="s">
        <v>431</v>
      </c>
      <c r="B17" s="210" t="s">
        <v>432</v>
      </c>
      <c r="C17" s="211">
        <v>752240</v>
      </c>
      <c r="D17" s="211">
        <v>0</v>
      </c>
      <c r="E17" s="211">
        <v>752240</v>
      </c>
    </row>
    <row r="18" spans="1:5" ht="25.5" x14ac:dyDescent="0.25">
      <c r="A18" s="209" t="s">
        <v>433</v>
      </c>
      <c r="B18" s="210" t="s">
        <v>434</v>
      </c>
      <c r="C18" s="211">
        <v>794178</v>
      </c>
      <c r="D18" s="211">
        <v>0</v>
      </c>
      <c r="E18" s="211">
        <v>794178</v>
      </c>
    </row>
    <row r="19" spans="1:5" x14ac:dyDescent="0.25">
      <c r="A19" s="209" t="s">
        <v>435</v>
      </c>
      <c r="B19" s="210" t="s">
        <v>436</v>
      </c>
      <c r="C19" s="211">
        <v>-2011660</v>
      </c>
      <c r="D19" s="211">
        <v>0</v>
      </c>
      <c r="E19" s="211">
        <v>194191</v>
      </c>
    </row>
    <row r="20" spans="1:5" x14ac:dyDescent="0.25">
      <c r="A20" s="209" t="s">
        <v>437</v>
      </c>
      <c r="B20" s="210" t="s">
        <v>438</v>
      </c>
      <c r="C20" s="211">
        <v>2205851</v>
      </c>
      <c r="D20" s="211">
        <v>0</v>
      </c>
      <c r="E20" s="211">
        <v>-250686</v>
      </c>
    </row>
    <row r="21" spans="1:5" x14ac:dyDescent="0.25">
      <c r="A21" s="212" t="s">
        <v>439</v>
      </c>
      <c r="B21" s="213" t="s">
        <v>440</v>
      </c>
      <c r="C21" s="214">
        <v>1740609</v>
      </c>
      <c r="D21" s="214">
        <v>0</v>
      </c>
      <c r="E21" s="214">
        <v>1489923</v>
      </c>
    </row>
    <row r="22" spans="1:5" ht="25.5" x14ac:dyDescent="0.25">
      <c r="A22" s="209" t="s">
        <v>461</v>
      </c>
      <c r="B22" s="210" t="s">
        <v>462</v>
      </c>
      <c r="C22" s="211">
        <v>654424</v>
      </c>
      <c r="D22" s="211">
        <v>0</v>
      </c>
      <c r="E22" s="211">
        <v>9500</v>
      </c>
    </row>
    <row r="23" spans="1:5" ht="25.5" x14ac:dyDescent="0.25">
      <c r="A23" s="212" t="s">
        <v>465</v>
      </c>
      <c r="B23" s="213" t="s">
        <v>466</v>
      </c>
      <c r="C23" s="214">
        <v>654424</v>
      </c>
      <c r="D23" s="214">
        <v>0</v>
      </c>
      <c r="E23" s="214">
        <v>9500</v>
      </c>
    </row>
    <row r="24" spans="1:5" x14ac:dyDescent="0.25">
      <c r="A24" s="212" t="s">
        <v>467</v>
      </c>
      <c r="B24" s="213" t="s">
        <v>468</v>
      </c>
      <c r="C24" s="214">
        <v>2395033</v>
      </c>
      <c r="D24" s="214">
        <v>0</v>
      </c>
      <c r="E24" s="214">
        <v>1499423</v>
      </c>
    </row>
  </sheetData>
  <mergeCells count="2">
    <mergeCell ref="A1:E1"/>
    <mergeCell ref="A2:E2"/>
  </mergeCells>
  <pageMargins left="0.7" right="0.7" top="0.75" bottom="0.75" header="0.3" footer="0.3"/>
  <pageSetup paperSize="9" scale="8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FF"/>
  </sheetPr>
  <dimension ref="A1:E35"/>
  <sheetViews>
    <sheetView view="pageBreakPreview" zoomScale="60" zoomScaleNormal="100" workbookViewId="0">
      <selection activeCell="A2" sqref="A2:E2"/>
    </sheetView>
  </sheetViews>
  <sheetFormatPr defaultRowHeight="15" x14ac:dyDescent="0.25"/>
  <cols>
    <col min="1" max="1" width="8.140625" style="159" customWidth="1"/>
    <col min="2" max="2" width="41" style="159" customWidth="1"/>
    <col min="3" max="3" width="17" style="159" customWidth="1"/>
    <col min="4" max="4" width="15.7109375" style="159" customWidth="1"/>
    <col min="5" max="5" width="14.5703125" style="159" customWidth="1"/>
    <col min="6" max="256" width="9.140625" style="159"/>
    <col min="257" max="257" width="8.140625" style="159" customWidth="1"/>
    <col min="258" max="258" width="41" style="159" customWidth="1"/>
    <col min="259" max="261" width="32.85546875" style="159" customWidth="1"/>
    <col min="262" max="512" width="9.140625" style="159"/>
    <col min="513" max="513" width="8.140625" style="159" customWidth="1"/>
    <col min="514" max="514" width="41" style="159" customWidth="1"/>
    <col min="515" max="517" width="32.85546875" style="159" customWidth="1"/>
    <col min="518" max="768" width="9.140625" style="159"/>
    <col min="769" max="769" width="8.140625" style="159" customWidth="1"/>
    <col min="770" max="770" width="41" style="159" customWidth="1"/>
    <col min="771" max="773" width="32.85546875" style="159" customWidth="1"/>
    <col min="774" max="1024" width="9.140625" style="159"/>
    <col min="1025" max="1025" width="8.140625" style="159" customWidth="1"/>
    <col min="1026" max="1026" width="41" style="159" customWidth="1"/>
    <col min="1027" max="1029" width="32.85546875" style="159" customWidth="1"/>
    <col min="1030" max="1280" width="9.140625" style="159"/>
    <col min="1281" max="1281" width="8.140625" style="159" customWidth="1"/>
    <col min="1282" max="1282" width="41" style="159" customWidth="1"/>
    <col min="1283" max="1285" width="32.85546875" style="159" customWidth="1"/>
    <col min="1286" max="1536" width="9.140625" style="159"/>
    <col min="1537" max="1537" width="8.140625" style="159" customWidth="1"/>
    <col min="1538" max="1538" width="41" style="159" customWidth="1"/>
    <col min="1539" max="1541" width="32.85546875" style="159" customWidth="1"/>
    <col min="1542" max="1792" width="9.140625" style="159"/>
    <col min="1793" max="1793" width="8.140625" style="159" customWidth="1"/>
    <col min="1794" max="1794" width="41" style="159" customWidth="1"/>
    <col min="1795" max="1797" width="32.85546875" style="159" customWidth="1"/>
    <col min="1798" max="2048" width="9.140625" style="159"/>
    <col min="2049" max="2049" width="8.140625" style="159" customWidth="1"/>
    <col min="2050" max="2050" width="41" style="159" customWidth="1"/>
    <col min="2051" max="2053" width="32.85546875" style="159" customWidth="1"/>
    <col min="2054" max="2304" width="9.140625" style="159"/>
    <col min="2305" max="2305" width="8.140625" style="159" customWidth="1"/>
    <col min="2306" max="2306" width="41" style="159" customWidth="1"/>
    <col min="2307" max="2309" width="32.85546875" style="159" customWidth="1"/>
    <col min="2310" max="2560" width="9.140625" style="159"/>
    <col min="2561" max="2561" width="8.140625" style="159" customWidth="1"/>
    <col min="2562" max="2562" width="41" style="159" customWidth="1"/>
    <col min="2563" max="2565" width="32.85546875" style="159" customWidth="1"/>
    <col min="2566" max="2816" width="9.140625" style="159"/>
    <col min="2817" max="2817" width="8.140625" style="159" customWidth="1"/>
    <col min="2818" max="2818" width="41" style="159" customWidth="1"/>
    <col min="2819" max="2821" width="32.85546875" style="159" customWidth="1"/>
    <col min="2822" max="3072" width="9.140625" style="159"/>
    <col min="3073" max="3073" width="8.140625" style="159" customWidth="1"/>
    <col min="3074" max="3074" width="41" style="159" customWidth="1"/>
    <col min="3075" max="3077" width="32.85546875" style="159" customWidth="1"/>
    <col min="3078" max="3328" width="9.140625" style="159"/>
    <col min="3329" max="3329" width="8.140625" style="159" customWidth="1"/>
    <col min="3330" max="3330" width="41" style="159" customWidth="1"/>
    <col min="3331" max="3333" width="32.85546875" style="159" customWidth="1"/>
    <col min="3334" max="3584" width="9.140625" style="159"/>
    <col min="3585" max="3585" width="8.140625" style="159" customWidth="1"/>
    <col min="3586" max="3586" width="41" style="159" customWidth="1"/>
    <col min="3587" max="3589" width="32.85546875" style="159" customWidth="1"/>
    <col min="3590" max="3840" width="9.140625" style="159"/>
    <col min="3841" max="3841" width="8.140625" style="159" customWidth="1"/>
    <col min="3842" max="3842" width="41" style="159" customWidth="1"/>
    <col min="3843" max="3845" width="32.85546875" style="159" customWidth="1"/>
    <col min="3846" max="4096" width="9.140625" style="159"/>
    <col min="4097" max="4097" width="8.140625" style="159" customWidth="1"/>
    <col min="4098" max="4098" width="41" style="159" customWidth="1"/>
    <col min="4099" max="4101" width="32.85546875" style="159" customWidth="1"/>
    <col min="4102" max="4352" width="9.140625" style="159"/>
    <col min="4353" max="4353" width="8.140625" style="159" customWidth="1"/>
    <col min="4354" max="4354" width="41" style="159" customWidth="1"/>
    <col min="4355" max="4357" width="32.85546875" style="159" customWidth="1"/>
    <col min="4358" max="4608" width="9.140625" style="159"/>
    <col min="4609" max="4609" width="8.140625" style="159" customWidth="1"/>
    <col min="4610" max="4610" width="41" style="159" customWidth="1"/>
    <col min="4611" max="4613" width="32.85546875" style="159" customWidth="1"/>
    <col min="4614" max="4864" width="9.140625" style="159"/>
    <col min="4865" max="4865" width="8.140625" style="159" customWidth="1"/>
    <col min="4866" max="4866" width="41" style="159" customWidth="1"/>
    <col min="4867" max="4869" width="32.85546875" style="159" customWidth="1"/>
    <col min="4870" max="5120" width="9.140625" style="159"/>
    <col min="5121" max="5121" width="8.140625" style="159" customWidth="1"/>
    <col min="5122" max="5122" width="41" style="159" customWidth="1"/>
    <col min="5123" max="5125" width="32.85546875" style="159" customWidth="1"/>
    <col min="5126" max="5376" width="9.140625" style="159"/>
    <col min="5377" max="5377" width="8.140625" style="159" customWidth="1"/>
    <col min="5378" max="5378" width="41" style="159" customWidth="1"/>
    <col min="5379" max="5381" width="32.85546875" style="159" customWidth="1"/>
    <col min="5382" max="5632" width="9.140625" style="159"/>
    <col min="5633" max="5633" width="8.140625" style="159" customWidth="1"/>
    <col min="5634" max="5634" width="41" style="159" customWidth="1"/>
    <col min="5635" max="5637" width="32.85546875" style="159" customWidth="1"/>
    <col min="5638" max="5888" width="9.140625" style="159"/>
    <col min="5889" max="5889" width="8.140625" style="159" customWidth="1"/>
    <col min="5890" max="5890" width="41" style="159" customWidth="1"/>
    <col min="5891" max="5893" width="32.85546875" style="159" customWidth="1"/>
    <col min="5894" max="6144" width="9.140625" style="159"/>
    <col min="6145" max="6145" width="8.140625" style="159" customWidth="1"/>
    <col min="6146" max="6146" width="41" style="159" customWidth="1"/>
    <col min="6147" max="6149" width="32.85546875" style="159" customWidth="1"/>
    <col min="6150" max="6400" width="9.140625" style="159"/>
    <col min="6401" max="6401" width="8.140625" style="159" customWidth="1"/>
    <col min="6402" max="6402" width="41" style="159" customWidth="1"/>
    <col min="6403" max="6405" width="32.85546875" style="159" customWidth="1"/>
    <col min="6406" max="6656" width="9.140625" style="159"/>
    <col min="6657" max="6657" width="8.140625" style="159" customWidth="1"/>
    <col min="6658" max="6658" width="41" style="159" customWidth="1"/>
    <col min="6659" max="6661" width="32.85546875" style="159" customWidth="1"/>
    <col min="6662" max="6912" width="9.140625" style="159"/>
    <col min="6913" max="6913" width="8.140625" style="159" customWidth="1"/>
    <col min="6914" max="6914" width="41" style="159" customWidth="1"/>
    <col min="6915" max="6917" width="32.85546875" style="159" customWidth="1"/>
    <col min="6918" max="7168" width="9.140625" style="159"/>
    <col min="7169" max="7169" width="8.140625" style="159" customWidth="1"/>
    <col min="7170" max="7170" width="41" style="159" customWidth="1"/>
    <col min="7171" max="7173" width="32.85546875" style="159" customWidth="1"/>
    <col min="7174" max="7424" width="9.140625" style="159"/>
    <col min="7425" max="7425" width="8.140625" style="159" customWidth="1"/>
    <col min="7426" max="7426" width="41" style="159" customWidth="1"/>
    <col min="7427" max="7429" width="32.85546875" style="159" customWidth="1"/>
    <col min="7430" max="7680" width="9.140625" style="159"/>
    <col min="7681" max="7681" width="8.140625" style="159" customWidth="1"/>
    <col min="7682" max="7682" width="41" style="159" customWidth="1"/>
    <col min="7683" max="7685" width="32.85546875" style="159" customWidth="1"/>
    <col min="7686" max="7936" width="9.140625" style="159"/>
    <col min="7937" max="7937" width="8.140625" style="159" customWidth="1"/>
    <col min="7938" max="7938" width="41" style="159" customWidth="1"/>
    <col min="7939" max="7941" width="32.85546875" style="159" customWidth="1"/>
    <col min="7942" max="8192" width="9.140625" style="159"/>
    <col min="8193" max="8193" width="8.140625" style="159" customWidth="1"/>
    <col min="8194" max="8194" width="41" style="159" customWidth="1"/>
    <col min="8195" max="8197" width="32.85546875" style="159" customWidth="1"/>
    <col min="8198" max="8448" width="9.140625" style="159"/>
    <col min="8449" max="8449" width="8.140625" style="159" customWidth="1"/>
    <col min="8450" max="8450" width="41" style="159" customWidth="1"/>
    <col min="8451" max="8453" width="32.85546875" style="159" customWidth="1"/>
    <col min="8454" max="8704" width="9.140625" style="159"/>
    <col min="8705" max="8705" width="8.140625" style="159" customWidth="1"/>
    <col min="8706" max="8706" width="41" style="159" customWidth="1"/>
    <col min="8707" max="8709" width="32.85546875" style="159" customWidth="1"/>
    <col min="8710" max="8960" width="9.140625" style="159"/>
    <col min="8961" max="8961" width="8.140625" style="159" customWidth="1"/>
    <col min="8962" max="8962" width="41" style="159" customWidth="1"/>
    <col min="8963" max="8965" width="32.85546875" style="159" customWidth="1"/>
    <col min="8966" max="9216" width="9.140625" style="159"/>
    <col min="9217" max="9217" width="8.140625" style="159" customWidth="1"/>
    <col min="9218" max="9218" width="41" style="159" customWidth="1"/>
    <col min="9219" max="9221" width="32.85546875" style="159" customWidth="1"/>
    <col min="9222" max="9472" width="9.140625" style="159"/>
    <col min="9473" max="9473" width="8.140625" style="159" customWidth="1"/>
    <col min="9474" max="9474" width="41" style="159" customWidth="1"/>
    <col min="9475" max="9477" width="32.85546875" style="159" customWidth="1"/>
    <col min="9478" max="9728" width="9.140625" style="159"/>
    <col min="9729" max="9729" width="8.140625" style="159" customWidth="1"/>
    <col min="9730" max="9730" width="41" style="159" customWidth="1"/>
    <col min="9731" max="9733" width="32.85546875" style="159" customWidth="1"/>
    <col min="9734" max="9984" width="9.140625" style="159"/>
    <col min="9985" max="9985" width="8.140625" style="159" customWidth="1"/>
    <col min="9986" max="9986" width="41" style="159" customWidth="1"/>
    <col min="9987" max="9989" width="32.85546875" style="159" customWidth="1"/>
    <col min="9990" max="10240" width="9.140625" style="159"/>
    <col min="10241" max="10241" width="8.140625" style="159" customWidth="1"/>
    <col min="10242" max="10242" width="41" style="159" customWidth="1"/>
    <col min="10243" max="10245" width="32.85546875" style="159" customWidth="1"/>
    <col min="10246" max="10496" width="9.140625" style="159"/>
    <col min="10497" max="10497" width="8.140625" style="159" customWidth="1"/>
    <col min="10498" max="10498" width="41" style="159" customWidth="1"/>
    <col min="10499" max="10501" width="32.85546875" style="159" customWidth="1"/>
    <col min="10502" max="10752" width="9.140625" style="159"/>
    <col min="10753" max="10753" width="8.140625" style="159" customWidth="1"/>
    <col min="10754" max="10754" width="41" style="159" customWidth="1"/>
    <col min="10755" max="10757" width="32.85546875" style="159" customWidth="1"/>
    <col min="10758" max="11008" width="9.140625" style="159"/>
    <col min="11009" max="11009" width="8.140625" style="159" customWidth="1"/>
    <col min="11010" max="11010" width="41" style="159" customWidth="1"/>
    <col min="11011" max="11013" width="32.85546875" style="159" customWidth="1"/>
    <col min="11014" max="11264" width="9.140625" style="159"/>
    <col min="11265" max="11265" width="8.140625" style="159" customWidth="1"/>
    <col min="11266" max="11266" width="41" style="159" customWidth="1"/>
    <col min="11267" max="11269" width="32.85546875" style="159" customWidth="1"/>
    <col min="11270" max="11520" width="9.140625" style="159"/>
    <col min="11521" max="11521" width="8.140625" style="159" customWidth="1"/>
    <col min="11522" max="11522" width="41" style="159" customWidth="1"/>
    <col min="11523" max="11525" width="32.85546875" style="159" customWidth="1"/>
    <col min="11526" max="11776" width="9.140625" style="159"/>
    <col min="11777" max="11777" width="8.140625" style="159" customWidth="1"/>
    <col min="11778" max="11778" width="41" style="159" customWidth="1"/>
    <col min="11779" max="11781" width="32.85546875" style="159" customWidth="1"/>
    <col min="11782" max="12032" width="9.140625" style="159"/>
    <col min="12033" max="12033" width="8.140625" style="159" customWidth="1"/>
    <col min="12034" max="12034" width="41" style="159" customWidth="1"/>
    <col min="12035" max="12037" width="32.85546875" style="159" customWidth="1"/>
    <col min="12038" max="12288" width="9.140625" style="159"/>
    <col min="12289" max="12289" width="8.140625" style="159" customWidth="1"/>
    <col min="12290" max="12290" width="41" style="159" customWidth="1"/>
    <col min="12291" max="12293" width="32.85546875" style="159" customWidth="1"/>
    <col min="12294" max="12544" width="9.140625" style="159"/>
    <col min="12545" max="12545" width="8.140625" style="159" customWidth="1"/>
    <col min="12546" max="12546" width="41" style="159" customWidth="1"/>
    <col min="12547" max="12549" width="32.85546875" style="159" customWidth="1"/>
    <col min="12550" max="12800" width="9.140625" style="159"/>
    <col min="12801" max="12801" width="8.140625" style="159" customWidth="1"/>
    <col min="12802" max="12802" width="41" style="159" customWidth="1"/>
    <col min="12803" max="12805" width="32.85546875" style="159" customWidth="1"/>
    <col min="12806" max="13056" width="9.140625" style="159"/>
    <col min="13057" max="13057" width="8.140625" style="159" customWidth="1"/>
    <col min="13058" max="13058" width="41" style="159" customWidth="1"/>
    <col min="13059" max="13061" width="32.85546875" style="159" customWidth="1"/>
    <col min="13062" max="13312" width="9.140625" style="159"/>
    <col min="13313" max="13313" width="8.140625" style="159" customWidth="1"/>
    <col min="13314" max="13314" width="41" style="159" customWidth="1"/>
    <col min="13315" max="13317" width="32.85546875" style="159" customWidth="1"/>
    <col min="13318" max="13568" width="9.140625" style="159"/>
    <col min="13569" max="13569" width="8.140625" style="159" customWidth="1"/>
    <col min="13570" max="13570" width="41" style="159" customWidth="1"/>
    <col min="13571" max="13573" width="32.85546875" style="159" customWidth="1"/>
    <col min="13574" max="13824" width="9.140625" style="159"/>
    <col min="13825" max="13825" width="8.140625" style="159" customWidth="1"/>
    <col min="13826" max="13826" width="41" style="159" customWidth="1"/>
    <col min="13827" max="13829" width="32.85546875" style="159" customWidth="1"/>
    <col min="13830" max="14080" width="9.140625" style="159"/>
    <col min="14081" max="14081" width="8.140625" style="159" customWidth="1"/>
    <col min="14082" max="14082" width="41" style="159" customWidth="1"/>
    <col min="14083" max="14085" width="32.85546875" style="159" customWidth="1"/>
    <col min="14086" max="14336" width="9.140625" style="159"/>
    <col min="14337" max="14337" width="8.140625" style="159" customWidth="1"/>
    <col min="14338" max="14338" width="41" style="159" customWidth="1"/>
    <col min="14339" max="14341" width="32.85546875" style="159" customWidth="1"/>
    <col min="14342" max="14592" width="9.140625" style="159"/>
    <col min="14593" max="14593" width="8.140625" style="159" customWidth="1"/>
    <col min="14594" max="14594" width="41" style="159" customWidth="1"/>
    <col min="14595" max="14597" width="32.85546875" style="159" customWidth="1"/>
    <col min="14598" max="14848" width="9.140625" style="159"/>
    <col min="14849" max="14849" width="8.140625" style="159" customWidth="1"/>
    <col min="14850" max="14850" width="41" style="159" customWidth="1"/>
    <col min="14851" max="14853" width="32.85546875" style="159" customWidth="1"/>
    <col min="14854" max="15104" width="9.140625" style="159"/>
    <col min="15105" max="15105" width="8.140625" style="159" customWidth="1"/>
    <col min="15106" max="15106" width="41" style="159" customWidth="1"/>
    <col min="15107" max="15109" width="32.85546875" style="159" customWidth="1"/>
    <col min="15110" max="15360" width="9.140625" style="159"/>
    <col min="15361" max="15361" width="8.140625" style="159" customWidth="1"/>
    <col min="15362" max="15362" width="41" style="159" customWidth="1"/>
    <col min="15363" max="15365" width="32.85546875" style="159" customWidth="1"/>
    <col min="15366" max="15616" width="9.140625" style="159"/>
    <col min="15617" max="15617" width="8.140625" style="159" customWidth="1"/>
    <col min="15618" max="15618" width="41" style="159" customWidth="1"/>
    <col min="15619" max="15621" width="32.85546875" style="159" customWidth="1"/>
    <col min="15622" max="15872" width="9.140625" style="159"/>
    <col min="15873" max="15873" width="8.140625" style="159" customWidth="1"/>
    <col min="15874" max="15874" width="41" style="159" customWidth="1"/>
    <col min="15875" max="15877" width="32.85546875" style="159" customWidth="1"/>
    <col min="15878" max="16128" width="9.140625" style="159"/>
    <col min="16129" max="16129" width="8.140625" style="159" customWidth="1"/>
    <col min="16130" max="16130" width="41" style="159" customWidth="1"/>
    <col min="16131" max="16133" width="32.85546875" style="159" customWidth="1"/>
    <col min="16134" max="16384" width="9.140625" style="159"/>
  </cols>
  <sheetData>
    <row r="1" spans="1:5" ht="15" customHeight="1" x14ac:dyDescent="0.25">
      <c r="A1" s="296" t="s">
        <v>612</v>
      </c>
      <c r="B1" s="297"/>
      <c r="C1" s="297"/>
      <c r="D1" s="297"/>
      <c r="E1" s="297"/>
    </row>
    <row r="2" spans="1:5" ht="15" customHeight="1" x14ac:dyDescent="0.25">
      <c r="A2" s="298" t="s">
        <v>784</v>
      </c>
      <c r="B2" s="299"/>
      <c r="C2" s="299"/>
      <c r="D2" s="299"/>
      <c r="E2" s="300"/>
    </row>
    <row r="3" spans="1:5" x14ac:dyDescent="0.25">
      <c r="A3" s="174" t="s">
        <v>327</v>
      </c>
      <c r="B3" s="174" t="s">
        <v>164</v>
      </c>
      <c r="C3" s="174" t="s">
        <v>351</v>
      </c>
      <c r="D3" s="174" t="s">
        <v>352</v>
      </c>
      <c r="E3" s="174" t="s">
        <v>353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ht="25.5" x14ac:dyDescent="0.25">
      <c r="A5" s="209" t="s">
        <v>337</v>
      </c>
      <c r="B5" s="210" t="s">
        <v>357</v>
      </c>
      <c r="C5" s="211">
        <v>1285667</v>
      </c>
      <c r="D5" s="211">
        <v>0</v>
      </c>
      <c r="E5" s="211">
        <v>0</v>
      </c>
    </row>
    <row r="6" spans="1:5" x14ac:dyDescent="0.25">
      <c r="A6" s="212" t="s">
        <v>360</v>
      </c>
      <c r="B6" s="213" t="s">
        <v>361</v>
      </c>
      <c r="C6" s="214">
        <v>1285667</v>
      </c>
      <c r="D6" s="214">
        <v>0</v>
      </c>
      <c r="E6" s="214">
        <v>0</v>
      </c>
    </row>
    <row r="7" spans="1:5" ht="38.25" x14ac:dyDescent="0.25">
      <c r="A7" s="212" t="s">
        <v>368</v>
      </c>
      <c r="B7" s="213" t="s">
        <v>369</v>
      </c>
      <c r="C7" s="214">
        <v>1285667</v>
      </c>
      <c r="D7" s="214">
        <v>0</v>
      </c>
      <c r="E7" s="214">
        <v>0</v>
      </c>
    </row>
    <row r="8" spans="1:5" x14ac:dyDescent="0.25">
      <c r="A8" s="209" t="s">
        <v>370</v>
      </c>
      <c r="B8" s="210" t="s">
        <v>371</v>
      </c>
      <c r="C8" s="211">
        <v>3510889</v>
      </c>
      <c r="D8" s="211">
        <v>0</v>
      </c>
      <c r="E8" s="211">
        <v>2266925</v>
      </c>
    </row>
    <row r="9" spans="1:5" x14ac:dyDescent="0.25">
      <c r="A9" s="212" t="s">
        <v>372</v>
      </c>
      <c r="B9" s="213" t="s">
        <v>373</v>
      </c>
      <c r="C9" s="214">
        <v>3510889</v>
      </c>
      <c r="D9" s="214">
        <v>0</v>
      </c>
      <c r="E9" s="214">
        <v>2266925</v>
      </c>
    </row>
    <row r="10" spans="1:5" x14ac:dyDescent="0.25">
      <c r="A10" s="212" t="s">
        <v>374</v>
      </c>
      <c r="B10" s="213" t="s">
        <v>375</v>
      </c>
      <c r="C10" s="214">
        <v>3510889</v>
      </c>
      <c r="D10" s="214">
        <v>0</v>
      </c>
      <c r="E10" s="214">
        <v>2266925</v>
      </c>
    </row>
    <row r="11" spans="1:5" ht="38.25" x14ac:dyDescent="0.25">
      <c r="A11" s="209" t="s">
        <v>384</v>
      </c>
      <c r="B11" s="210" t="s">
        <v>385</v>
      </c>
      <c r="C11" s="211">
        <v>0</v>
      </c>
      <c r="D11" s="211">
        <v>0</v>
      </c>
      <c r="E11" s="211">
        <v>52905</v>
      </c>
    </row>
    <row r="12" spans="1:5" ht="25.5" x14ac:dyDescent="0.25">
      <c r="A12" s="209" t="s">
        <v>390</v>
      </c>
      <c r="B12" s="210" t="s">
        <v>391</v>
      </c>
      <c r="C12" s="211">
        <v>0</v>
      </c>
      <c r="D12" s="211">
        <v>0</v>
      </c>
      <c r="E12" s="211">
        <v>41657</v>
      </c>
    </row>
    <row r="13" spans="1:5" ht="38.25" x14ac:dyDescent="0.25">
      <c r="A13" s="209" t="s">
        <v>392</v>
      </c>
      <c r="B13" s="210" t="s">
        <v>393</v>
      </c>
      <c r="C13" s="211">
        <v>0</v>
      </c>
      <c r="D13" s="211">
        <v>0</v>
      </c>
      <c r="E13" s="211">
        <v>11248</v>
      </c>
    </row>
    <row r="14" spans="1:5" ht="25.5" x14ac:dyDescent="0.25">
      <c r="A14" s="212" t="s">
        <v>272</v>
      </c>
      <c r="B14" s="213" t="s">
        <v>398</v>
      </c>
      <c r="C14" s="214">
        <v>0</v>
      </c>
      <c r="D14" s="214">
        <v>0</v>
      </c>
      <c r="E14" s="214">
        <v>52905</v>
      </c>
    </row>
    <row r="15" spans="1:5" x14ac:dyDescent="0.25">
      <c r="A15" s="209" t="s">
        <v>409</v>
      </c>
      <c r="B15" s="210" t="s">
        <v>410</v>
      </c>
      <c r="C15" s="211">
        <v>133334</v>
      </c>
      <c r="D15" s="211">
        <v>0</v>
      </c>
      <c r="E15" s="211">
        <v>45000</v>
      </c>
    </row>
    <row r="16" spans="1:5" ht="25.5" x14ac:dyDescent="0.25">
      <c r="A16" s="209" t="s">
        <v>411</v>
      </c>
      <c r="B16" s="210" t="s">
        <v>412</v>
      </c>
      <c r="C16" s="211">
        <v>133334</v>
      </c>
      <c r="D16" s="211">
        <v>0</v>
      </c>
      <c r="E16" s="211">
        <v>45000</v>
      </c>
    </row>
    <row r="17" spans="1:5" ht="25.5" x14ac:dyDescent="0.25">
      <c r="A17" s="212" t="s">
        <v>415</v>
      </c>
      <c r="B17" s="213" t="s">
        <v>416</v>
      </c>
      <c r="C17" s="214">
        <v>133334</v>
      </c>
      <c r="D17" s="214">
        <v>0</v>
      </c>
      <c r="E17" s="214">
        <v>45000</v>
      </c>
    </row>
    <row r="18" spans="1:5" x14ac:dyDescent="0.25">
      <c r="A18" s="212" t="s">
        <v>417</v>
      </c>
      <c r="B18" s="213" t="s">
        <v>418</v>
      </c>
      <c r="C18" s="214">
        <v>133334</v>
      </c>
      <c r="D18" s="214">
        <v>0</v>
      </c>
      <c r="E18" s="214">
        <v>97905</v>
      </c>
    </row>
    <row r="19" spans="1:5" ht="25.5" x14ac:dyDescent="0.25">
      <c r="A19" s="209" t="s">
        <v>470</v>
      </c>
      <c r="B19" s="210" t="s">
        <v>471</v>
      </c>
      <c r="C19" s="211">
        <v>262182</v>
      </c>
      <c r="D19" s="211">
        <v>0</v>
      </c>
      <c r="E19" s="211">
        <v>2150113</v>
      </c>
    </row>
    <row r="20" spans="1:5" ht="25.5" x14ac:dyDescent="0.25">
      <c r="A20" s="209" t="s">
        <v>546</v>
      </c>
      <c r="B20" s="210" t="s">
        <v>547</v>
      </c>
      <c r="C20" s="211">
        <v>0</v>
      </c>
      <c r="D20" s="211">
        <v>0</v>
      </c>
      <c r="E20" s="211">
        <v>1200357</v>
      </c>
    </row>
    <row r="21" spans="1:5" ht="25.5" x14ac:dyDescent="0.25">
      <c r="A21" s="212" t="s">
        <v>472</v>
      </c>
      <c r="B21" s="213" t="s">
        <v>473</v>
      </c>
      <c r="C21" s="214">
        <v>262182</v>
      </c>
      <c r="D21" s="214">
        <v>0</v>
      </c>
      <c r="E21" s="214">
        <v>3350470</v>
      </c>
    </row>
    <row r="22" spans="1:5" x14ac:dyDescent="0.25">
      <c r="A22" s="209" t="s">
        <v>419</v>
      </c>
      <c r="B22" s="210" t="s">
        <v>420</v>
      </c>
      <c r="C22" s="211">
        <v>-491799</v>
      </c>
      <c r="D22" s="211">
        <v>0</v>
      </c>
      <c r="E22" s="211">
        <v>-1909625</v>
      </c>
    </row>
    <row r="23" spans="1:5" ht="25.5" x14ac:dyDescent="0.25">
      <c r="A23" s="212" t="s">
        <v>421</v>
      </c>
      <c r="B23" s="213" t="s">
        <v>422</v>
      </c>
      <c r="C23" s="214">
        <v>-491799</v>
      </c>
      <c r="D23" s="214">
        <v>0</v>
      </c>
      <c r="E23" s="214">
        <v>-1909625</v>
      </c>
    </row>
    <row r="24" spans="1:5" ht="25.5" x14ac:dyDescent="0.25">
      <c r="A24" s="209" t="s">
        <v>423</v>
      </c>
      <c r="B24" s="210" t="s">
        <v>424</v>
      </c>
      <c r="C24" s="211">
        <v>307980</v>
      </c>
      <c r="D24" s="211">
        <v>0</v>
      </c>
      <c r="E24" s="211">
        <v>0</v>
      </c>
    </row>
    <row r="25" spans="1:5" ht="25.5" x14ac:dyDescent="0.25">
      <c r="A25" s="212" t="s">
        <v>425</v>
      </c>
      <c r="B25" s="213" t="s">
        <v>426</v>
      </c>
      <c r="C25" s="214">
        <v>307980</v>
      </c>
      <c r="D25" s="214">
        <v>0</v>
      </c>
      <c r="E25" s="214">
        <v>0</v>
      </c>
    </row>
    <row r="26" spans="1:5" ht="25.5" x14ac:dyDescent="0.25">
      <c r="A26" s="212" t="s">
        <v>427</v>
      </c>
      <c r="B26" s="213" t="s">
        <v>428</v>
      </c>
      <c r="C26" s="214">
        <v>78363</v>
      </c>
      <c r="D26" s="214">
        <v>0</v>
      </c>
      <c r="E26" s="214">
        <v>1440845</v>
      </c>
    </row>
    <row r="27" spans="1:5" x14ac:dyDescent="0.25">
      <c r="A27" s="212" t="s">
        <v>429</v>
      </c>
      <c r="B27" s="213" t="s">
        <v>430</v>
      </c>
      <c r="C27" s="214">
        <v>5008253</v>
      </c>
      <c r="D27" s="214">
        <v>0</v>
      </c>
      <c r="E27" s="214">
        <v>3805675</v>
      </c>
    </row>
    <row r="28" spans="1:5" x14ac:dyDescent="0.25">
      <c r="A28" s="209" t="s">
        <v>431</v>
      </c>
      <c r="B28" s="210" t="s">
        <v>432</v>
      </c>
      <c r="C28" s="211">
        <v>10017830</v>
      </c>
      <c r="D28" s="211">
        <v>0</v>
      </c>
      <c r="E28" s="211">
        <v>10017830</v>
      </c>
    </row>
    <row r="29" spans="1:5" ht="25.5" x14ac:dyDescent="0.25">
      <c r="A29" s="209" t="s">
        <v>433</v>
      </c>
      <c r="B29" s="210" t="s">
        <v>434</v>
      </c>
      <c r="C29" s="211">
        <v>4646424</v>
      </c>
      <c r="D29" s="211">
        <v>0</v>
      </c>
      <c r="E29" s="211">
        <v>4646424</v>
      </c>
    </row>
    <row r="30" spans="1:5" x14ac:dyDescent="0.25">
      <c r="A30" s="209" t="s">
        <v>435</v>
      </c>
      <c r="B30" s="210" t="s">
        <v>436</v>
      </c>
      <c r="C30" s="211">
        <v>-13847090</v>
      </c>
      <c r="D30" s="211">
        <v>0</v>
      </c>
      <c r="E30" s="211">
        <v>-14261502</v>
      </c>
    </row>
    <row r="31" spans="1:5" x14ac:dyDescent="0.25">
      <c r="A31" s="209" t="s">
        <v>437</v>
      </c>
      <c r="B31" s="210" t="s">
        <v>438</v>
      </c>
      <c r="C31" s="211">
        <v>-414412</v>
      </c>
      <c r="D31" s="211">
        <v>0</v>
      </c>
      <c r="E31" s="211">
        <v>3063849</v>
      </c>
    </row>
    <row r="32" spans="1:5" x14ac:dyDescent="0.25">
      <c r="A32" s="212" t="s">
        <v>439</v>
      </c>
      <c r="B32" s="213" t="s">
        <v>440</v>
      </c>
      <c r="C32" s="214">
        <v>402752</v>
      </c>
      <c r="D32" s="214">
        <v>0</v>
      </c>
      <c r="E32" s="214">
        <v>3466601</v>
      </c>
    </row>
    <row r="33" spans="1:5" ht="25.5" x14ac:dyDescent="0.25">
      <c r="A33" s="209" t="s">
        <v>461</v>
      </c>
      <c r="B33" s="210" t="s">
        <v>462</v>
      </c>
      <c r="C33" s="211">
        <v>4605501</v>
      </c>
      <c r="D33" s="211">
        <v>0</v>
      </c>
      <c r="E33" s="211">
        <v>339074</v>
      </c>
    </row>
    <row r="34" spans="1:5" ht="25.5" x14ac:dyDescent="0.25">
      <c r="A34" s="212" t="s">
        <v>465</v>
      </c>
      <c r="B34" s="213" t="s">
        <v>466</v>
      </c>
      <c r="C34" s="214">
        <v>4605501</v>
      </c>
      <c r="D34" s="214">
        <v>0</v>
      </c>
      <c r="E34" s="214">
        <v>339074</v>
      </c>
    </row>
    <row r="35" spans="1:5" x14ac:dyDescent="0.25">
      <c r="A35" s="212" t="s">
        <v>467</v>
      </c>
      <c r="B35" s="213" t="s">
        <v>468</v>
      </c>
      <c r="C35" s="214">
        <v>5008253</v>
      </c>
      <c r="D35" s="214">
        <v>0</v>
      </c>
      <c r="E35" s="214">
        <v>3805675</v>
      </c>
    </row>
  </sheetData>
  <mergeCells count="2">
    <mergeCell ref="A1:E1"/>
    <mergeCell ref="A2:E2"/>
  </mergeCells>
  <pageMargins left="0.7" right="0.7" top="0.75" bottom="0.75" header="0.3" footer="0.3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FF"/>
  </sheetPr>
  <dimension ref="A1:E30"/>
  <sheetViews>
    <sheetView view="pageBreakPreview" topLeftCell="A4" zoomScale="60" zoomScaleNormal="100" workbookViewId="0">
      <selection activeCell="E4" sqref="E4"/>
    </sheetView>
  </sheetViews>
  <sheetFormatPr defaultRowHeight="15" x14ac:dyDescent="0.25"/>
  <cols>
    <col min="2" max="2" width="32.5703125" customWidth="1"/>
    <col min="3" max="3" width="12.5703125" customWidth="1"/>
    <col min="4" max="4" width="14.28515625" customWidth="1"/>
    <col min="5" max="5" width="13.85546875" customWidth="1"/>
  </cols>
  <sheetData>
    <row r="1" spans="1:5" x14ac:dyDescent="0.25">
      <c r="A1" s="296" t="s">
        <v>518</v>
      </c>
      <c r="B1" s="297"/>
      <c r="C1" s="297"/>
      <c r="D1" s="297"/>
      <c r="E1" s="297"/>
    </row>
    <row r="2" spans="1:5" s="159" customFormat="1" x14ac:dyDescent="0.25">
      <c r="A2" s="298" t="s">
        <v>785</v>
      </c>
      <c r="B2" s="299"/>
      <c r="C2" s="299"/>
      <c r="D2" s="299"/>
      <c r="E2" s="300"/>
    </row>
    <row r="3" spans="1:5" ht="25.5" x14ac:dyDescent="0.25">
      <c r="A3" s="174" t="s">
        <v>327</v>
      </c>
      <c r="B3" s="174" t="s">
        <v>164</v>
      </c>
      <c r="C3" s="174" t="s">
        <v>555</v>
      </c>
      <c r="D3" s="174" t="s">
        <v>352</v>
      </c>
      <c r="E3" s="174" t="s">
        <v>556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ht="25.5" x14ac:dyDescent="0.25">
      <c r="A5" s="168" t="s">
        <v>329</v>
      </c>
      <c r="B5" s="169" t="s">
        <v>476</v>
      </c>
      <c r="C5" s="170">
        <v>480729886</v>
      </c>
      <c r="D5" s="170">
        <v>0</v>
      </c>
      <c r="E5" s="170">
        <v>510471436</v>
      </c>
    </row>
    <row r="6" spans="1:5" ht="38.25" x14ac:dyDescent="0.25">
      <c r="A6" s="168" t="s">
        <v>331</v>
      </c>
      <c r="B6" s="169" t="s">
        <v>477</v>
      </c>
      <c r="C6" s="170">
        <v>55371673</v>
      </c>
      <c r="D6" s="170">
        <v>0</v>
      </c>
      <c r="E6" s="170">
        <v>76597050</v>
      </c>
    </row>
    <row r="7" spans="1:5" ht="25.5" x14ac:dyDescent="0.25">
      <c r="A7" s="168" t="s">
        <v>333</v>
      </c>
      <c r="B7" s="169" t="s">
        <v>478</v>
      </c>
      <c r="C7" s="170">
        <v>21582375</v>
      </c>
      <c r="D7" s="170">
        <v>0</v>
      </c>
      <c r="E7" s="170">
        <v>9546094</v>
      </c>
    </row>
    <row r="8" spans="1:5" ht="38.25" x14ac:dyDescent="0.25">
      <c r="A8" s="171" t="s">
        <v>335</v>
      </c>
      <c r="B8" s="172" t="s">
        <v>479</v>
      </c>
      <c r="C8" s="173">
        <v>557683934</v>
      </c>
      <c r="D8" s="173">
        <v>0</v>
      </c>
      <c r="E8" s="173">
        <v>596614580</v>
      </c>
    </row>
    <row r="9" spans="1:5" ht="25.5" x14ac:dyDescent="0.25">
      <c r="A9" s="168" t="s">
        <v>358</v>
      </c>
      <c r="B9" s="169" t="s">
        <v>480</v>
      </c>
      <c r="C9" s="170">
        <v>640543442</v>
      </c>
      <c r="D9" s="170">
        <v>0</v>
      </c>
      <c r="E9" s="170">
        <v>629069160</v>
      </c>
    </row>
    <row r="10" spans="1:5" ht="25.5" x14ac:dyDescent="0.25">
      <c r="A10" s="168" t="s">
        <v>481</v>
      </c>
      <c r="B10" s="169" t="s">
        <v>482</v>
      </c>
      <c r="C10" s="170">
        <v>35695087</v>
      </c>
      <c r="D10" s="170">
        <v>0</v>
      </c>
      <c r="E10" s="170">
        <v>96729837</v>
      </c>
    </row>
    <row r="11" spans="1:5" ht="25.5" x14ac:dyDescent="0.25">
      <c r="A11" s="168" t="s">
        <v>360</v>
      </c>
      <c r="B11" s="169" t="s">
        <v>483</v>
      </c>
      <c r="C11" s="170">
        <v>83187</v>
      </c>
      <c r="D11" s="170">
        <v>0</v>
      </c>
      <c r="E11" s="170">
        <v>28539039</v>
      </c>
    </row>
    <row r="12" spans="1:5" ht="25.5" x14ac:dyDescent="0.25">
      <c r="A12" s="168" t="s">
        <v>362</v>
      </c>
      <c r="B12" s="169" t="s">
        <v>484</v>
      </c>
      <c r="C12" s="170">
        <v>68579323</v>
      </c>
      <c r="D12" s="170">
        <v>0</v>
      </c>
      <c r="E12" s="170">
        <v>39612982</v>
      </c>
    </row>
    <row r="13" spans="1:5" ht="25.5" x14ac:dyDescent="0.25">
      <c r="A13" s="171" t="s">
        <v>485</v>
      </c>
      <c r="B13" s="172" t="s">
        <v>486</v>
      </c>
      <c r="C13" s="173">
        <v>744901039</v>
      </c>
      <c r="D13" s="173">
        <v>0</v>
      </c>
      <c r="E13" s="173">
        <v>793951018</v>
      </c>
    </row>
    <row r="14" spans="1:5" x14ac:dyDescent="0.25">
      <c r="A14" s="168" t="s">
        <v>364</v>
      </c>
      <c r="B14" s="169" t="s">
        <v>487</v>
      </c>
      <c r="C14" s="170">
        <v>1542863</v>
      </c>
      <c r="D14" s="170">
        <v>0</v>
      </c>
      <c r="E14" s="170">
        <v>2511573</v>
      </c>
    </row>
    <row r="15" spans="1:5" x14ac:dyDescent="0.25">
      <c r="A15" s="168" t="s">
        <v>285</v>
      </c>
      <c r="B15" s="169" t="s">
        <v>488</v>
      </c>
      <c r="C15" s="170">
        <v>117265251</v>
      </c>
      <c r="D15" s="170">
        <v>0</v>
      </c>
      <c r="E15" s="170">
        <v>123525879</v>
      </c>
    </row>
    <row r="16" spans="1:5" ht="25.5" x14ac:dyDescent="0.25">
      <c r="A16" s="168" t="s">
        <v>489</v>
      </c>
      <c r="B16" s="169" t="s">
        <v>490</v>
      </c>
      <c r="C16" s="170">
        <v>14757279</v>
      </c>
      <c r="D16" s="170">
        <v>0</v>
      </c>
      <c r="E16" s="170">
        <v>16042436</v>
      </c>
    </row>
    <row r="17" spans="1:5" ht="25.5" x14ac:dyDescent="0.25">
      <c r="A17" s="171" t="s">
        <v>343</v>
      </c>
      <c r="B17" s="172" t="s">
        <v>491</v>
      </c>
      <c r="C17" s="173">
        <v>133565393</v>
      </c>
      <c r="D17" s="173">
        <v>0</v>
      </c>
      <c r="E17" s="173">
        <v>142079888</v>
      </c>
    </row>
    <row r="18" spans="1:5" x14ac:dyDescent="0.25">
      <c r="A18" s="168" t="s">
        <v>492</v>
      </c>
      <c r="B18" s="169" t="s">
        <v>493</v>
      </c>
      <c r="C18" s="170">
        <v>25201944</v>
      </c>
      <c r="D18" s="170">
        <v>0</v>
      </c>
      <c r="E18" s="170">
        <v>18377132</v>
      </c>
    </row>
    <row r="19" spans="1:5" x14ac:dyDescent="0.25">
      <c r="A19" s="168" t="s">
        <v>494</v>
      </c>
      <c r="B19" s="169" t="s">
        <v>495</v>
      </c>
      <c r="C19" s="170">
        <v>33880942</v>
      </c>
      <c r="D19" s="170">
        <v>0</v>
      </c>
      <c r="E19" s="170">
        <v>41753745</v>
      </c>
    </row>
    <row r="20" spans="1:5" x14ac:dyDescent="0.25">
      <c r="A20" s="168" t="s">
        <v>496</v>
      </c>
      <c r="B20" s="169" t="s">
        <v>497</v>
      </c>
      <c r="C20" s="170">
        <v>11415532</v>
      </c>
      <c r="D20" s="170">
        <v>0</v>
      </c>
      <c r="E20" s="170">
        <v>11158592</v>
      </c>
    </row>
    <row r="21" spans="1:5" ht="25.5" x14ac:dyDescent="0.25">
      <c r="A21" s="171" t="s">
        <v>366</v>
      </c>
      <c r="B21" s="172" t="s">
        <v>498</v>
      </c>
      <c r="C21" s="173">
        <v>70498418</v>
      </c>
      <c r="D21" s="173">
        <v>0</v>
      </c>
      <c r="E21" s="173">
        <v>71289469</v>
      </c>
    </row>
    <row r="22" spans="1:5" x14ac:dyDescent="0.25">
      <c r="A22" s="171" t="s">
        <v>499</v>
      </c>
      <c r="B22" s="172" t="s">
        <v>500</v>
      </c>
      <c r="C22" s="173">
        <v>88805232</v>
      </c>
      <c r="D22" s="173">
        <v>0</v>
      </c>
      <c r="E22" s="173">
        <v>89418157</v>
      </c>
    </row>
    <row r="23" spans="1:5" x14ac:dyDescent="0.25">
      <c r="A23" s="171" t="s">
        <v>501</v>
      </c>
      <c r="B23" s="172" t="s">
        <v>502</v>
      </c>
      <c r="C23" s="173">
        <v>888034940</v>
      </c>
      <c r="D23" s="173">
        <v>0</v>
      </c>
      <c r="E23" s="173">
        <v>858091120</v>
      </c>
    </row>
    <row r="24" spans="1:5" ht="25.5" x14ac:dyDescent="0.25">
      <c r="A24" s="171" t="s">
        <v>503</v>
      </c>
      <c r="B24" s="172" t="s">
        <v>504</v>
      </c>
      <c r="C24" s="173">
        <v>121680990</v>
      </c>
      <c r="D24" s="173">
        <v>0</v>
      </c>
      <c r="E24" s="173">
        <v>229686964</v>
      </c>
    </row>
    <row r="25" spans="1:5" ht="38.25" x14ac:dyDescent="0.25">
      <c r="A25" s="168" t="s">
        <v>368</v>
      </c>
      <c r="B25" s="169" t="s">
        <v>505</v>
      </c>
      <c r="C25" s="170">
        <v>39199</v>
      </c>
      <c r="D25" s="170">
        <v>0</v>
      </c>
      <c r="E25" s="170">
        <v>26535</v>
      </c>
    </row>
    <row r="26" spans="1:5" ht="38.25" x14ac:dyDescent="0.25">
      <c r="A26" s="171" t="s">
        <v>506</v>
      </c>
      <c r="B26" s="172" t="s">
        <v>507</v>
      </c>
      <c r="C26" s="173">
        <v>39199</v>
      </c>
      <c r="D26" s="173">
        <v>0</v>
      </c>
      <c r="E26" s="173">
        <v>26535</v>
      </c>
    </row>
    <row r="27" spans="1:5" ht="25.5" x14ac:dyDescent="0.25">
      <c r="A27" s="168" t="s">
        <v>508</v>
      </c>
      <c r="B27" s="169" t="s">
        <v>509</v>
      </c>
      <c r="C27" s="170">
        <v>266207</v>
      </c>
      <c r="D27" s="170">
        <v>0</v>
      </c>
      <c r="E27" s="170">
        <v>0</v>
      </c>
    </row>
    <row r="28" spans="1:5" ht="25.5" x14ac:dyDescent="0.25">
      <c r="A28" s="171" t="s">
        <v>510</v>
      </c>
      <c r="B28" s="172" t="s">
        <v>511</v>
      </c>
      <c r="C28" s="173">
        <v>266207</v>
      </c>
      <c r="D28" s="173">
        <v>0</v>
      </c>
      <c r="E28" s="173">
        <v>0</v>
      </c>
    </row>
    <row r="29" spans="1:5" ht="25.5" x14ac:dyDescent="0.25">
      <c r="A29" s="171" t="s">
        <v>512</v>
      </c>
      <c r="B29" s="172" t="s">
        <v>513</v>
      </c>
      <c r="C29" s="173">
        <v>-227008</v>
      </c>
      <c r="D29" s="173">
        <v>0</v>
      </c>
      <c r="E29" s="173">
        <v>26535</v>
      </c>
    </row>
    <row r="30" spans="1:5" ht="25.5" x14ac:dyDescent="0.25">
      <c r="A30" s="171" t="s">
        <v>514</v>
      </c>
      <c r="B30" s="172" t="s">
        <v>515</v>
      </c>
      <c r="C30" s="173">
        <v>121453982</v>
      </c>
      <c r="D30" s="173">
        <v>0</v>
      </c>
      <c r="E30" s="173">
        <v>229713499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64"/>
  <sheetViews>
    <sheetView zoomScaleNormal="100" workbookViewId="0">
      <selection activeCell="W5" sqref="W5"/>
    </sheetView>
  </sheetViews>
  <sheetFormatPr defaultRowHeight="11.25" x14ac:dyDescent="0.2"/>
  <cols>
    <col min="1" max="1" width="5.7109375" style="132" customWidth="1"/>
    <col min="2" max="2" width="36.140625" style="133" customWidth="1"/>
    <col min="3" max="5" width="12.7109375" style="128" customWidth="1"/>
    <col min="6" max="6" width="13.140625" style="128" customWidth="1"/>
    <col min="7" max="8" width="12.28515625" style="128" bestFit="1" customWidth="1"/>
    <col min="9" max="9" width="13.140625" style="128" bestFit="1" customWidth="1"/>
    <col min="10" max="16384" width="9.140625" style="128"/>
  </cols>
  <sheetData>
    <row r="1" spans="1:9" x14ac:dyDescent="0.2">
      <c r="A1" s="282" t="s">
        <v>104</v>
      </c>
      <c r="B1" s="282"/>
      <c r="C1" s="282"/>
      <c r="D1" s="282"/>
      <c r="E1" s="282"/>
    </row>
    <row r="2" spans="1:9" x14ac:dyDescent="0.2">
      <c r="A2" s="283" t="s">
        <v>768</v>
      </c>
      <c r="B2" s="283"/>
      <c r="C2" s="283"/>
      <c r="D2" s="283"/>
      <c r="E2" s="283"/>
    </row>
    <row r="3" spans="1:9" ht="15" customHeight="1" x14ac:dyDescent="0.2">
      <c r="A3" s="280" t="s">
        <v>165</v>
      </c>
      <c r="B3" s="277" t="s">
        <v>105</v>
      </c>
      <c r="C3" s="278" t="s">
        <v>310</v>
      </c>
      <c r="D3" s="278"/>
      <c r="E3" s="278"/>
    </row>
    <row r="4" spans="1:9" ht="21" x14ac:dyDescent="0.2">
      <c r="A4" s="281"/>
      <c r="B4" s="277"/>
      <c r="C4" s="118" t="s">
        <v>318</v>
      </c>
      <c r="D4" s="118" t="s">
        <v>319</v>
      </c>
      <c r="E4" s="118" t="s">
        <v>320</v>
      </c>
    </row>
    <row r="5" spans="1:9" x14ac:dyDescent="0.2">
      <c r="A5" s="121">
        <v>1</v>
      </c>
      <c r="B5" s="118">
        <v>2</v>
      </c>
      <c r="C5" s="118">
        <v>3</v>
      </c>
      <c r="D5" s="118">
        <v>4</v>
      </c>
      <c r="E5" s="118">
        <v>5</v>
      </c>
    </row>
    <row r="6" spans="1:9" x14ac:dyDescent="0.2">
      <c r="A6" s="122" t="s">
        <v>3</v>
      </c>
      <c r="B6" s="29" t="s">
        <v>106</v>
      </c>
      <c r="C6" s="23">
        <f>'9.8 melléklet'!C99+'9.1 melléklet'!D101</f>
        <v>1122043909</v>
      </c>
      <c r="D6" s="23">
        <f>'9.8 melléklet'!D99+'9.1 melléklet'!E101</f>
        <v>1245824962</v>
      </c>
      <c r="E6" s="23">
        <f>'9.8 melléklet'!E99+'9.1 melléklet'!F101</f>
        <v>1100694590</v>
      </c>
      <c r="G6" s="129"/>
    </row>
    <row r="7" spans="1:9" x14ac:dyDescent="0.2">
      <c r="A7" s="34" t="s">
        <v>225</v>
      </c>
      <c r="B7" s="30" t="s">
        <v>107</v>
      </c>
      <c r="C7" s="21">
        <f>'9.8 melléklet'!C100+'9.1 melléklet'!D102</f>
        <v>563769586</v>
      </c>
      <c r="D7" s="21">
        <f>'9.8 melléklet'!D100+'9.1 melléklet'!E102</f>
        <v>574803748</v>
      </c>
      <c r="E7" s="21">
        <f>'9.8 melléklet'!E100+'9.1 melléklet'!F102</f>
        <v>527123017</v>
      </c>
      <c r="F7" s="220"/>
      <c r="G7" s="129"/>
      <c r="I7" s="233"/>
    </row>
    <row r="8" spans="1:9" ht="22.5" x14ac:dyDescent="0.2">
      <c r="A8" s="34" t="s">
        <v>286</v>
      </c>
      <c r="B8" s="30" t="s">
        <v>108</v>
      </c>
      <c r="C8" s="21">
        <f>'9.8 melléklet'!C101+'9.1 melléklet'!D103</f>
        <v>115754164</v>
      </c>
      <c r="D8" s="21">
        <f>'9.8 melléklet'!D101+'9.1 melléklet'!E103</f>
        <v>116985266</v>
      </c>
      <c r="E8" s="21">
        <f>'9.8 melléklet'!E101+'9.1 melléklet'!F103</f>
        <v>100824194</v>
      </c>
      <c r="F8" s="220"/>
      <c r="G8" s="129"/>
      <c r="I8" s="233"/>
    </row>
    <row r="9" spans="1:9" x14ac:dyDescent="0.2">
      <c r="A9" s="34" t="s">
        <v>226</v>
      </c>
      <c r="B9" s="30" t="s">
        <v>109</v>
      </c>
      <c r="C9" s="21">
        <f>'9.8 melléklet'!C102+'9.1 melléklet'!D104</f>
        <v>370378819</v>
      </c>
      <c r="D9" s="21">
        <f>'9.8 melléklet'!D102+'9.1 melléklet'!E104</f>
        <v>470646541</v>
      </c>
      <c r="E9" s="21">
        <f>'9.8 melléklet'!E102+'9.1 melléklet'!F104</f>
        <v>394579898</v>
      </c>
      <c r="F9" s="220"/>
      <c r="G9" s="129"/>
      <c r="I9" s="233"/>
    </row>
    <row r="10" spans="1:9" x14ac:dyDescent="0.2">
      <c r="A10" s="34" t="s">
        <v>227</v>
      </c>
      <c r="B10" s="30" t="s">
        <v>110</v>
      </c>
      <c r="C10" s="21">
        <f>'9.8 melléklet'!C103+'9.1 melléklet'!D105</f>
        <v>5000000</v>
      </c>
      <c r="D10" s="21">
        <f>'9.8 melléklet'!D103+'9.1 melléklet'!E105</f>
        <v>6298500</v>
      </c>
      <c r="E10" s="21">
        <f>'9.8 melléklet'!E103+'9.1 melléklet'!F105</f>
        <v>5321965</v>
      </c>
      <c r="F10" s="220"/>
      <c r="G10" s="129"/>
      <c r="I10" s="233"/>
    </row>
    <row r="11" spans="1:9" x14ac:dyDescent="0.2">
      <c r="A11" s="34" t="s">
        <v>228</v>
      </c>
      <c r="B11" s="30" t="s">
        <v>111</v>
      </c>
      <c r="C11" s="21">
        <f>'9.8 melléklet'!C104+'9.1 melléklet'!D106</f>
        <v>67141340</v>
      </c>
      <c r="D11" s="21">
        <f>'9.8 melléklet'!D104+'9.1 melléklet'!E106</f>
        <v>77090907</v>
      </c>
      <c r="E11" s="21">
        <f>'9.8 melléklet'!E104+'9.1 melléklet'!F106</f>
        <v>72845516</v>
      </c>
      <c r="F11" s="221" t="s">
        <v>198</v>
      </c>
      <c r="G11" s="129"/>
      <c r="I11" s="233"/>
    </row>
    <row r="12" spans="1:9" x14ac:dyDescent="0.2">
      <c r="A12" s="34" t="s">
        <v>229</v>
      </c>
      <c r="B12" s="30" t="s">
        <v>112</v>
      </c>
      <c r="C12" s="21">
        <f>'9.8 melléklet'!C105+'9.1 melléklet'!D107</f>
        <v>0</v>
      </c>
      <c r="D12" s="21">
        <f>'9.8 melléklet'!D105+'9.1 melléklet'!E107</f>
        <v>8574217</v>
      </c>
      <c r="E12" s="21">
        <f>'9.8 melléklet'!E105+'9.1 melléklet'!F107</f>
        <v>4640366</v>
      </c>
      <c r="F12" s="221" t="s">
        <v>198</v>
      </c>
      <c r="G12" s="129"/>
      <c r="I12" s="233"/>
    </row>
    <row r="13" spans="1:9" ht="22.5" x14ac:dyDescent="0.2">
      <c r="A13" s="34" t="s">
        <v>230</v>
      </c>
      <c r="B13" s="30" t="s">
        <v>113</v>
      </c>
      <c r="C13" s="22">
        <f>'9.8 melléklet'!C106+'9.1 melléklet'!D108</f>
        <v>0</v>
      </c>
      <c r="D13" s="21">
        <f>'9.8 melléklet'!D106+'9.1 melléklet'!E108</f>
        <v>0</v>
      </c>
      <c r="E13" s="22">
        <f>'9.8 melléklet'!E106+'9.1 melléklet'!F108</f>
        <v>0</v>
      </c>
      <c r="F13" s="220"/>
      <c r="G13" s="129"/>
    </row>
    <row r="14" spans="1:9" ht="22.5" x14ac:dyDescent="0.2">
      <c r="A14" s="34" t="s">
        <v>287</v>
      </c>
      <c r="B14" s="30" t="s">
        <v>114</v>
      </c>
      <c r="C14" s="22">
        <f>'9.8 melléklet'!C107+'9.1 melléklet'!D109</f>
        <v>0</v>
      </c>
      <c r="D14" s="21">
        <f>'9.8 melléklet'!D107+'9.1 melléklet'!E109</f>
        <v>0</v>
      </c>
      <c r="E14" s="22">
        <f>'9.8 melléklet'!E107+'9.1 melléklet'!F109</f>
        <v>0</v>
      </c>
      <c r="F14" s="220"/>
      <c r="G14" s="129"/>
    </row>
    <row r="15" spans="1:9" ht="22.5" x14ac:dyDescent="0.2">
      <c r="A15" s="34" t="s">
        <v>288</v>
      </c>
      <c r="B15" s="30" t="s">
        <v>115</v>
      </c>
      <c r="C15" s="22">
        <f>'9.8 melléklet'!C108+'9.1 melléklet'!D110</f>
        <v>0</v>
      </c>
      <c r="D15" s="21">
        <f>'9.8 melléklet'!D108+'9.1 melléklet'!E110</f>
        <v>0</v>
      </c>
      <c r="E15" s="22">
        <f>'9.8 melléklet'!E108+'9.1 melléklet'!F110</f>
        <v>0</v>
      </c>
      <c r="F15" s="220"/>
      <c r="G15" s="129"/>
    </row>
    <row r="16" spans="1:9" x14ac:dyDescent="0.2">
      <c r="A16" s="34" t="s">
        <v>289</v>
      </c>
      <c r="B16" s="30" t="s">
        <v>116</v>
      </c>
      <c r="C16" s="22">
        <f>'9.8 melléklet'!C109+'9.1 melléklet'!D111</f>
        <v>0</v>
      </c>
      <c r="D16" s="21">
        <f>'9.8 melléklet'!D109+'9.1 melléklet'!E111</f>
        <v>0</v>
      </c>
      <c r="E16" s="22">
        <f>'9.8 melléklet'!E109+'9.1 melléklet'!F111</f>
        <v>0</v>
      </c>
      <c r="F16" s="220"/>
      <c r="G16" s="129"/>
    </row>
    <row r="17" spans="1:7" ht="22.5" x14ac:dyDescent="0.2">
      <c r="A17" s="34" t="s">
        <v>290</v>
      </c>
      <c r="B17" s="30" t="s">
        <v>117</v>
      </c>
      <c r="C17" s="22">
        <f>'9.8 melléklet'!C110+'9.1 melléklet'!D112</f>
        <v>0</v>
      </c>
      <c r="D17" s="21">
        <f>'9.8 melléklet'!D110+'9.1 melléklet'!E112</f>
        <v>0</v>
      </c>
      <c r="E17" s="22">
        <f>'9.8 melléklet'!E110+'9.1 melléklet'!F112</f>
        <v>0</v>
      </c>
      <c r="F17" s="220"/>
      <c r="G17" s="129"/>
    </row>
    <row r="18" spans="1:7" ht="22.5" x14ac:dyDescent="0.2">
      <c r="A18" s="34" t="s">
        <v>291</v>
      </c>
      <c r="B18" s="30" t="s">
        <v>118</v>
      </c>
      <c r="C18" s="22">
        <f>'9.8 melléklet'!C111+'9.1 melléklet'!D113</f>
        <v>0</v>
      </c>
      <c r="D18" s="21">
        <f>'9.8 melléklet'!D111+'9.1 melléklet'!E113</f>
        <v>4000000</v>
      </c>
      <c r="E18" s="21">
        <f>'9.8 melléklet'!E111+'9.1 melléklet'!F113</f>
        <v>4000000</v>
      </c>
      <c r="F18" s="220"/>
      <c r="G18" s="129"/>
    </row>
    <row r="19" spans="1:7" x14ac:dyDescent="0.2">
      <c r="A19" s="34" t="s">
        <v>292</v>
      </c>
      <c r="B19" s="30" t="s">
        <v>119</v>
      </c>
      <c r="C19" s="22">
        <f>'9.8 melléklet'!C112+'9.1 melléklet'!D114</f>
        <v>0</v>
      </c>
      <c r="D19" s="21">
        <f>'9.8 melléklet'!D112+'9.1 melléklet'!E114</f>
        <v>0</v>
      </c>
      <c r="E19" s="22">
        <f>'9.8 melléklet'!E112+'9.1 melléklet'!F114</f>
        <v>0</v>
      </c>
      <c r="F19" s="220"/>
      <c r="G19" s="129"/>
    </row>
    <row r="20" spans="1:7" x14ac:dyDescent="0.2">
      <c r="A20" s="34" t="s">
        <v>293</v>
      </c>
      <c r="B20" s="30" t="s">
        <v>120</v>
      </c>
      <c r="C20" s="22">
        <f>'9.8 melléklet'!C113+'9.1 melléklet'!D115</f>
        <v>0</v>
      </c>
      <c r="D20" s="21">
        <f>'9.8 melléklet'!D113+'9.1 melléklet'!E115</f>
        <v>0</v>
      </c>
      <c r="E20" s="22">
        <f>'9.8 melléklet'!E113+'9.1 melléklet'!F115</f>
        <v>0</v>
      </c>
      <c r="F20" s="220"/>
      <c r="G20" s="129"/>
    </row>
    <row r="21" spans="1:7" ht="22.5" x14ac:dyDescent="0.2">
      <c r="A21" s="34" t="s">
        <v>294</v>
      </c>
      <c r="B21" s="30" t="s">
        <v>121</v>
      </c>
      <c r="C21" s="22">
        <f>'9.8 melléklet'!C114+'9.1 melléklet'!D116</f>
        <v>67141340</v>
      </c>
      <c r="D21" s="21">
        <f>'9.8 melléklet'!D114+'9.1 melléklet'!E116</f>
        <v>64516690</v>
      </c>
      <c r="E21" s="21">
        <f>'9.8 melléklet'!E114+'9.1 melléklet'!F116</f>
        <v>64205150</v>
      </c>
      <c r="F21" s="221"/>
      <c r="G21" s="129"/>
    </row>
    <row r="22" spans="1:7" ht="21.75" x14ac:dyDescent="0.2">
      <c r="A22" s="122" t="s">
        <v>11</v>
      </c>
      <c r="B22" s="29" t="s">
        <v>122</v>
      </c>
      <c r="C22" s="23">
        <f>'9.8 melléklet'!C115+'9.1 melléklet'!D117</f>
        <v>284125733</v>
      </c>
      <c r="D22" s="23">
        <f>'9.8 melléklet'!D115+'9.1 melléklet'!E117</f>
        <v>265091730</v>
      </c>
      <c r="E22" s="23">
        <f>'9.8 melléklet'!E115+'9.1 melléklet'!F117</f>
        <v>161197699</v>
      </c>
      <c r="F22" s="220"/>
      <c r="G22" s="129"/>
    </row>
    <row r="23" spans="1:7" x14ac:dyDescent="0.2">
      <c r="A23" s="34" t="s">
        <v>231</v>
      </c>
      <c r="B23" s="30" t="s">
        <v>123</v>
      </c>
      <c r="C23" s="21">
        <f>'9.8 melléklet'!C116+'9.1 melléklet'!D118</f>
        <v>279748523</v>
      </c>
      <c r="D23" s="21">
        <f>'9.8 melléklet'!D116+'9.1 melléklet'!E118</f>
        <v>102610952</v>
      </c>
      <c r="E23" s="21">
        <f>'9.8 melléklet'!E116+'9.1 melléklet'!F118</f>
        <v>57472883</v>
      </c>
      <c r="F23" s="220"/>
      <c r="G23" s="129"/>
    </row>
    <row r="24" spans="1:7" x14ac:dyDescent="0.2">
      <c r="A24" s="34" t="s">
        <v>232</v>
      </c>
      <c r="B24" s="30" t="s">
        <v>124</v>
      </c>
      <c r="C24" s="22">
        <f>'9.8 melléklet'!C117+'9.1 melléklet'!D119</f>
        <v>0</v>
      </c>
      <c r="D24" s="21">
        <f>'9.8 melléklet'!D117+'9.1 melléklet'!E119</f>
        <v>0</v>
      </c>
      <c r="E24" s="22">
        <f>'9.8 melléklet'!E117+'9.1 melléklet'!F119</f>
        <v>0</v>
      </c>
      <c r="F24" s="220"/>
      <c r="G24" s="129"/>
    </row>
    <row r="25" spans="1:7" x14ac:dyDescent="0.2">
      <c r="A25" s="34" t="s">
        <v>233</v>
      </c>
      <c r="B25" s="30" t="s">
        <v>125</v>
      </c>
      <c r="C25" s="21">
        <f>'9.8 melléklet'!C118+'9.1 melléklet'!D120</f>
        <v>4377210</v>
      </c>
      <c r="D25" s="21">
        <f>'9.8 melléklet'!D118+'9.1 melléklet'!E120</f>
        <v>162480778</v>
      </c>
      <c r="E25" s="21">
        <f>'9.8 melléklet'!E118+'9.1 melléklet'!F120</f>
        <v>103724816</v>
      </c>
      <c r="F25" s="220"/>
      <c r="G25" s="129"/>
    </row>
    <row r="26" spans="1:7" x14ac:dyDescent="0.2">
      <c r="A26" s="34" t="s">
        <v>234</v>
      </c>
      <c r="B26" s="30" t="s">
        <v>126</v>
      </c>
      <c r="C26" s="21">
        <f>'9.8 melléklet'!C119+'9.1 melléklet'!D121</f>
        <v>0</v>
      </c>
      <c r="D26" s="21">
        <f>'9.8 melléklet'!D119+'9.1 melléklet'!E121</f>
        <v>0</v>
      </c>
      <c r="E26" s="21">
        <f>'9.8 melléklet'!E119+'9.1 melléklet'!F121</f>
        <v>0</v>
      </c>
      <c r="F26" s="220"/>
      <c r="G26" s="129"/>
    </row>
    <row r="27" spans="1:7" x14ac:dyDescent="0.2">
      <c r="A27" s="34" t="s">
        <v>235</v>
      </c>
      <c r="B27" s="30" t="s">
        <v>127</v>
      </c>
      <c r="C27" s="21">
        <f>'9.8 melléklet'!C120+'9.1 melléklet'!D122</f>
        <v>0</v>
      </c>
      <c r="D27" s="21">
        <f>'9.8 melléklet'!D120+'9.1 melléklet'!E122</f>
        <v>0</v>
      </c>
      <c r="E27" s="21">
        <f>'9.8 melléklet'!E120+'9.1 melléklet'!F122</f>
        <v>0</v>
      </c>
      <c r="F27" s="129" t="s">
        <v>198</v>
      </c>
      <c r="G27" s="129"/>
    </row>
    <row r="28" spans="1:7" ht="22.5" x14ac:dyDescent="0.2">
      <c r="A28" s="34" t="s">
        <v>236</v>
      </c>
      <c r="B28" s="30" t="s">
        <v>128</v>
      </c>
      <c r="C28" s="21">
        <f>'9.8 melléklet'!C121+'9.1 melléklet'!D123</f>
        <v>0</v>
      </c>
      <c r="D28" s="21">
        <f>'9.8 melléklet'!D121+'9.1 melléklet'!E123</f>
        <v>0</v>
      </c>
      <c r="E28" s="21">
        <f>'9.8 melléklet'!E121+'9.1 melléklet'!F123</f>
        <v>0</v>
      </c>
      <c r="G28" s="129"/>
    </row>
    <row r="29" spans="1:7" ht="22.5" x14ac:dyDescent="0.2">
      <c r="A29" s="34" t="s">
        <v>295</v>
      </c>
      <c r="B29" s="30" t="s">
        <v>129</v>
      </c>
      <c r="C29" s="21">
        <f>'9.8 melléklet'!C122+'9.1 melléklet'!D124</f>
        <v>0</v>
      </c>
      <c r="D29" s="21">
        <f>'9.8 melléklet'!D122+'9.1 melléklet'!E124</f>
        <v>0</v>
      </c>
      <c r="E29" s="21">
        <f>'9.8 melléklet'!E122+'9.1 melléklet'!F124</f>
        <v>0</v>
      </c>
      <c r="G29" s="129"/>
    </row>
    <row r="30" spans="1:7" ht="22.5" x14ac:dyDescent="0.2">
      <c r="A30" s="34" t="s">
        <v>296</v>
      </c>
      <c r="B30" s="30" t="s">
        <v>115</v>
      </c>
      <c r="C30" s="21">
        <f>'9.8 melléklet'!C123+'9.1 melléklet'!D125</f>
        <v>0</v>
      </c>
      <c r="D30" s="21">
        <f>'9.8 melléklet'!D123+'9.1 melléklet'!E125</f>
        <v>0</v>
      </c>
      <c r="E30" s="21">
        <f>'9.8 melléklet'!E123+'9.1 melléklet'!F125</f>
        <v>0</v>
      </c>
      <c r="G30" s="129"/>
    </row>
    <row r="31" spans="1:7" ht="22.5" x14ac:dyDescent="0.2">
      <c r="A31" s="34" t="s">
        <v>297</v>
      </c>
      <c r="B31" s="30" t="s">
        <v>130</v>
      </c>
      <c r="C31" s="21">
        <f>'9.8 melléklet'!C124+'9.1 melléklet'!D126</f>
        <v>0</v>
      </c>
      <c r="D31" s="21">
        <f>'9.8 melléklet'!D124+'9.1 melléklet'!E126</f>
        <v>0</v>
      </c>
      <c r="E31" s="21">
        <f>'9.8 melléklet'!E124+'9.1 melléklet'!F126</f>
        <v>0</v>
      </c>
      <c r="G31" s="129"/>
    </row>
    <row r="32" spans="1:7" ht="22.5" x14ac:dyDescent="0.2">
      <c r="A32" s="34" t="s">
        <v>298</v>
      </c>
      <c r="B32" s="30" t="s">
        <v>131</v>
      </c>
      <c r="C32" s="21">
        <f>'9.8 melléklet'!C125+'9.1 melléklet'!D127</f>
        <v>0</v>
      </c>
      <c r="D32" s="21">
        <f>'9.8 melléklet'!D125+'9.1 melléklet'!E127</f>
        <v>0</v>
      </c>
      <c r="E32" s="21">
        <f>'9.8 melléklet'!E125+'9.1 melléklet'!F127</f>
        <v>0</v>
      </c>
      <c r="G32" s="129"/>
    </row>
    <row r="33" spans="1:7" ht="22.5" x14ac:dyDescent="0.2">
      <c r="A33" s="34" t="s">
        <v>299</v>
      </c>
      <c r="B33" s="30" t="s">
        <v>118</v>
      </c>
      <c r="C33" s="21">
        <f>'9.8 melléklet'!C126+'9.1 melléklet'!D128</f>
        <v>0</v>
      </c>
      <c r="D33" s="21">
        <f>'9.8 melléklet'!D126+'9.1 melléklet'!E128</f>
        <v>0</v>
      </c>
      <c r="E33" s="21">
        <f>'9.8 melléklet'!E126+'9.1 melléklet'!F128</f>
        <v>0</v>
      </c>
      <c r="G33" s="129"/>
    </row>
    <row r="34" spans="1:7" x14ac:dyDescent="0.2">
      <c r="A34" s="34" t="s">
        <v>300</v>
      </c>
      <c r="B34" s="30" t="s">
        <v>132</v>
      </c>
      <c r="C34" s="21">
        <f>'9.8 melléklet'!C127+'9.1 melléklet'!D129</f>
        <v>0</v>
      </c>
      <c r="D34" s="21">
        <f>'9.8 melléklet'!D127+'9.1 melléklet'!E129</f>
        <v>0</v>
      </c>
      <c r="E34" s="21">
        <f>'9.8 melléklet'!E127+'9.1 melléklet'!F129</f>
        <v>0</v>
      </c>
      <c r="G34" s="129"/>
    </row>
    <row r="35" spans="1:7" ht="22.5" x14ac:dyDescent="0.2">
      <c r="A35" s="34" t="s">
        <v>301</v>
      </c>
      <c r="B35" s="30" t="s">
        <v>133</v>
      </c>
      <c r="C35" s="21">
        <f>'9.8 melléklet'!C128+'9.1 melléklet'!D130</f>
        <v>0</v>
      </c>
      <c r="D35" s="21">
        <f>'9.8 melléklet'!D128+'9.1 melléklet'!E130</f>
        <v>0</v>
      </c>
      <c r="E35" s="21">
        <f>'9.8 melléklet'!E128+'9.1 melléklet'!F130</f>
        <v>0</v>
      </c>
      <c r="G35" s="129"/>
    </row>
    <row r="36" spans="1:7" x14ac:dyDescent="0.2">
      <c r="A36" s="122" t="s">
        <v>19</v>
      </c>
      <c r="B36" s="29" t="s">
        <v>134</v>
      </c>
      <c r="C36" s="23">
        <f>'9.8 melléklet'!C129+'9.1 melléklet'!D131</f>
        <v>10757934</v>
      </c>
      <c r="D36" s="23">
        <f>'9.8 melléklet'!D129+'9.1 melléklet'!E131</f>
        <v>43670684</v>
      </c>
      <c r="E36" s="23">
        <f>'9.8 melléklet'!E129+'9.1 melléklet'!F131</f>
        <v>0</v>
      </c>
      <c r="G36" s="129"/>
    </row>
    <row r="37" spans="1:7" x14ac:dyDescent="0.2">
      <c r="A37" s="34" t="s">
        <v>237</v>
      </c>
      <c r="B37" s="30" t="s">
        <v>135</v>
      </c>
      <c r="C37" s="21">
        <f>'9.8 melléklet'!C130+'9.1 melléklet'!D132</f>
        <v>10757934</v>
      </c>
      <c r="D37" s="21">
        <f>'9.8 melléklet'!D130+'9.1 melléklet'!E132</f>
        <v>43670684</v>
      </c>
      <c r="E37" s="21">
        <f>'9.8 melléklet'!E130+'9.1 melléklet'!F132</f>
        <v>0</v>
      </c>
      <c r="G37" s="129"/>
    </row>
    <row r="38" spans="1:7" x14ac:dyDescent="0.2">
      <c r="A38" s="34" t="s">
        <v>238</v>
      </c>
      <c r="B38" s="30" t="s">
        <v>136</v>
      </c>
      <c r="C38" s="22">
        <f>'9.8 melléklet'!C131+'9.1 melléklet'!D133</f>
        <v>0</v>
      </c>
      <c r="D38" s="22">
        <f>'9.8 melléklet'!D131+'9.1 melléklet'!E133</f>
        <v>0</v>
      </c>
      <c r="E38" s="22">
        <f>'9.8 melléklet'!E131+'9.1 melléklet'!F133</f>
        <v>0</v>
      </c>
      <c r="G38" s="129"/>
    </row>
    <row r="39" spans="1:7" ht="21" x14ac:dyDescent="0.2">
      <c r="A39" s="122" t="s">
        <v>137</v>
      </c>
      <c r="B39" s="29" t="s">
        <v>138</v>
      </c>
      <c r="C39" s="23">
        <f>'9.8 melléklet'!C132+'9.1 melléklet'!D134</f>
        <v>1416927576</v>
      </c>
      <c r="D39" s="23">
        <f>'9.8 melléklet'!D132+'9.1 melléklet'!E134</f>
        <v>1554587376</v>
      </c>
      <c r="E39" s="23">
        <f>'9.8 melléklet'!E132+'9.1 melléklet'!F134</f>
        <v>1261892289</v>
      </c>
      <c r="F39" s="129" t="s">
        <v>198</v>
      </c>
      <c r="G39" s="129"/>
    </row>
    <row r="40" spans="1:7" ht="21" x14ac:dyDescent="0.2">
      <c r="A40" s="122" t="s">
        <v>35</v>
      </c>
      <c r="B40" s="29" t="s">
        <v>139</v>
      </c>
      <c r="C40" s="24">
        <f>'9.8 melléklet'!C133+'9.1 melléklet'!D135</f>
        <v>0</v>
      </c>
      <c r="D40" s="24">
        <f>'9.8 melléklet'!D133+'9.1 melléklet'!E135</f>
        <v>0</v>
      </c>
      <c r="E40" s="24">
        <f>'9.8 melléklet'!E133+'9.1 melléklet'!F135</f>
        <v>0</v>
      </c>
      <c r="G40" s="129"/>
    </row>
    <row r="41" spans="1:7" x14ac:dyDescent="0.2">
      <c r="A41" s="34" t="s">
        <v>249</v>
      </c>
      <c r="B41" s="30" t="s">
        <v>140</v>
      </c>
      <c r="C41" s="22">
        <f>'9.8 melléklet'!C134+'9.1 melléklet'!D136</f>
        <v>0</v>
      </c>
      <c r="D41" s="22">
        <f>'9.8 melléklet'!D134+'9.1 melléklet'!E136</f>
        <v>0</v>
      </c>
      <c r="E41" s="22">
        <f>'9.8 melléklet'!E134+'9.1 melléklet'!F136</f>
        <v>0</v>
      </c>
      <c r="G41" s="129"/>
    </row>
    <row r="42" spans="1:7" ht="22.5" x14ac:dyDescent="0.2">
      <c r="A42" s="34" t="s">
        <v>250</v>
      </c>
      <c r="B42" s="30" t="s">
        <v>141</v>
      </c>
      <c r="C42" s="22">
        <f>'9.8 melléklet'!C135+'9.1 melléklet'!D137</f>
        <v>0</v>
      </c>
      <c r="D42" s="22">
        <f>'9.8 melléklet'!D135+'9.1 melléklet'!E137</f>
        <v>0</v>
      </c>
      <c r="E42" s="22">
        <f>'9.8 melléklet'!E135+'9.1 melléklet'!F137</f>
        <v>0</v>
      </c>
      <c r="G42" s="129"/>
    </row>
    <row r="43" spans="1:7" x14ac:dyDescent="0.2">
      <c r="A43" s="34" t="s">
        <v>251</v>
      </c>
      <c r="B43" s="30" t="s">
        <v>142</v>
      </c>
      <c r="C43" s="22">
        <f>'9.8 melléklet'!C136+'9.1 melléklet'!D138</f>
        <v>0</v>
      </c>
      <c r="D43" s="22">
        <f>'9.8 melléklet'!D136+'9.1 melléklet'!E138</f>
        <v>0</v>
      </c>
      <c r="E43" s="22">
        <f>'9.8 melléklet'!E136+'9.1 melléklet'!F138</f>
        <v>0</v>
      </c>
      <c r="G43" s="129"/>
    </row>
    <row r="44" spans="1:7" x14ac:dyDescent="0.2">
      <c r="A44" s="122" t="s">
        <v>47</v>
      </c>
      <c r="B44" s="29" t="s">
        <v>143</v>
      </c>
      <c r="C44" s="24">
        <f>'9.8 melléklet'!C137+'9.1 melléklet'!D139</f>
        <v>0</v>
      </c>
      <c r="D44" s="24">
        <f>'9.8 melléklet'!D137+'9.1 melléklet'!E139</f>
        <v>0</v>
      </c>
      <c r="E44" s="24">
        <f>'9.8 melléklet'!E137+'9.1 melléklet'!F139</f>
        <v>0</v>
      </c>
      <c r="G44" s="129"/>
    </row>
    <row r="45" spans="1:7" x14ac:dyDescent="0.2">
      <c r="A45" s="34" t="s">
        <v>259</v>
      </c>
      <c r="B45" s="30" t="s">
        <v>144</v>
      </c>
      <c r="C45" s="22">
        <f>'9.8 melléklet'!C138+'9.1 melléklet'!D140</f>
        <v>0</v>
      </c>
      <c r="D45" s="22">
        <f>'9.8 melléklet'!D138+'9.1 melléklet'!E140</f>
        <v>0</v>
      </c>
      <c r="E45" s="22">
        <f>'9.8 melléklet'!E138+'9.1 melléklet'!F140</f>
        <v>0</v>
      </c>
      <c r="G45" s="129"/>
    </row>
    <row r="46" spans="1:7" x14ac:dyDescent="0.2">
      <c r="A46" s="34" t="s">
        <v>260</v>
      </c>
      <c r="B46" s="30" t="s">
        <v>145</v>
      </c>
      <c r="C46" s="22">
        <f>'9.8 melléklet'!C139+'9.1 melléklet'!D141</f>
        <v>0</v>
      </c>
      <c r="D46" s="22">
        <f>'9.8 melléklet'!D139+'9.1 melléklet'!E141</f>
        <v>0</v>
      </c>
      <c r="E46" s="22">
        <f>'9.8 melléklet'!E139+'9.1 melléklet'!F141</f>
        <v>0</v>
      </c>
      <c r="G46" s="129"/>
    </row>
    <row r="47" spans="1:7" x14ac:dyDescent="0.2">
      <c r="A47" s="34" t="s">
        <v>261</v>
      </c>
      <c r="B47" s="30" t="s">
        <v>146</v>
      </c>
      <c r="C47" s="22">
        <f>'9.8 melléklet'!C140+'9.1 melléklet'!D142</f>
        <v>0</v>
      </c>
      <c r="D47" s="22">
        <f>'9.8 melléklet'!D140+'9.1 melléklet'!E142</f>
        <v>0</v>
      </c>
      <c r="E47" s="22">
        <f>'9.8 melléklet'!E140+'9.1 melléklet'!F142</f>
        <v>0</v>
      </c>
      <c r="G47" s="129"/>
    </row>
    <row r="48" spans="1:7" x14ac:dyDescent="0.2">
      <c r="A48" s="34" t="s">
        <v>262</v>
      </c>
      <c r="B48" s="30" t="s">
        <v>147</v>
      </c>
      <c r="C48" s="22">
        <f>'9.8 melléklet'!C141+'9.1 melléklet'!D143</f>
        <v>0</v>
      </c>
      <c r="D48" s="22">
        <f>'9.8 melléklet'!D141+'9.1 melléklet'!E143</f>
        <v>0</v>
      </c>
      <c r="E48" s="22">
        <f>'9.8 melléklet'!E141+'9.1 melléklet'!F143</f>
        <v>0</v>
      </c>
      <c r="G48" s="129"/>
    </row>
    <row r="49" spans="1:9" ht="21" x14ac:dyDescent="0.2">
      <c r="A49" s="122" t="s">
        <v>148</v>
      </c>
      <c r="B49" s="29" t="s">
        <v>149</v>
      </c>
      <c r="C49" s="23">
        <f>'9.8 melléklet'!C142+'9.1 melléklet'!D144</f>
        <v>774054735</v>
      </c>
      <c r="D49" s="24">
        <f>'9.8 melléklet'!D142+'9.1 melléklet'!E144</f>
        <v>795708471</v>
      </c>
      <c r="E49" s="23">
        <f>'9.8 melléklet'!E142+'9.1 melléklet'!F144</f>
        <v>681802144</v>
      </c>
      <c r="G49" s="129"/>
    </row>
    <row r="50" spans="1:9" x14ac:dyDescent="0.2">
      <c r="A50" s="34" t="s">
        <v>264</v>
      </c>
      <c r="B50" s="30" t="s">
        <v>150</v>
      </c>
      <c r="C50" s="22">
        <f>'9.8 melléklet'!C143+'9.1 melléklet'!D145</f>
        <v>0</v>
      </c>
      <c r="D50" s="22">
        <f>'9.8 melléklet'!D143+'9.1 melléklet'!E145</f>
        <v>0</v>
      </c>
      <c r="E50" s="22">
        <f>'9.8 melléklet'!E143+'9.1 melléklet'!F145</f>
        <v>0</v>
      </c>
      <c r="G50" s="129"/>
    </row>
    <row r="51" spans="1:9" ht="22.5" x14ac:dyDescent="0.2">
      <c r="A51" s="34" t="s">
        <v>265</v>
      </c>
      <c r="B51" s="30" t="s">
        <v>151</v>
      </c>
      <c r="C51" s="21">
        <f>'9.8 melléklet'!C144+'9.1 melléklet'!D146</f>
        <v>20835125</v>
      </c>
      <c r="D51" s="21">
        <f>'9.8 melléklet'!D144+'9.1 melléklet'!E146</f>
        <v>45632611</v>
      </c>
      <c r="E51" s="21">
        <f>'9.8 melléklet'!E144+'9.1 melléklet'!F146</f>
        <v>21268012</v>
      </c>
      <c r="G51" s="129"/>
    </row>
    <row r="52" spans="1:9" x14ac:dyDescent="0.2">
      <c r="A52" s="34" t="s">
        <v>266</v>
      </c>
      <c r="B52" s="30" t="s">
        <v>152</v>
      </c>
      <c r="C52" s="22">
        <f>'9.8 melléklet'!C145+'9.1 melléklet'!D147</f>
        <v>0</v>
      </c>
      <c r="D52" s="21">
        <f>'9.8 melléklet'!D145+'9.1 melléklet'!E147</f>
        <v>0</v>
      </c>
      <c r="E52" s="22">
        <f>'9.8 melléklet'!E145+'9.1 melléklet'!F147</f>
        <v>0</v>
      </c>
      <c r="G52" s="129"/>
    </row>
    <row r="53" spans="1:9" x14ac:dyDescent="0.2">
      <c r="A53" s="34" t="s">
        <v>267</v>
      </c>
      <c r="B53" s="30" t="s">
        <v>153</v>
      </c>
      <c r="C53" s="22">
        <f>'9.8 melléklet'!C146+'9.1 melléklet'!D148</f>
        <v>0</v>
      </c>
      <c r="D53" s="21">
        <f>'9.8 melléklet'!D146+'9.1 melléklet'!E148</f>
        <v>0</v>
      </c>
      <c r="E53" s="22">
        <f>'9.8 melléklet'!E146+'9.1 melléklet'!F148</f>
        <v>0</v>
      </c>
      <c r="G53" s="129"/>
    </row>
    <row r="54" spans="1:9" x14ac:dyDescent="0.2">
      <c r="A54" s="34" t="s">
        <v>302</v>
      </c>
      <c r="B54" s="37" t="s">
        <v>199</v>
      </c>
      <c r="C54" s="21">
        <f>'9.8 melléklet'!C147+'9.1 melléklet'!D149</f>
        <v>753219610</v>
      </c>
      <c r="D54" s="21">
        <f>'9.8 melléklet'!D147+'9.1 melléklet'!E149</f>
        <v>750075860</v>
      </c>
      <c r="E54" s="21">
        <f>'9.8 melléklet'!E147+'9.1 melléklet'!F149</f>
        <v>660534132</v>
      </c>
      <c r="G54" s="129"/>
    </row>
    <row r="55" spans="1:9" ht="21" x14ac:dyDescent="0.2">
      <c r="A55" s="122" t="s">
        <v>60</v>
      </c>
      <c r="B55" s="29" t="s">
        <v>154</v>
      </c>
      <c r="C55" s="24">
        <f>'9.8 melléklet'!C148+'9.1 melléklet'!D150</f>
        <v>0</v>
      </c>
      <c r="D55" s="21">
        <f>'9.8 melléklet'!D148+'9.1 melléklet'!E150</f>
        <v>0</v>
      </c>
      <c r="E55" s="24">
        <f>'9.8 melléklet'!E148+'9.1 melléklet'!F150</f>
        <v>0</v>
      </c>
      <c r="G55" s="129"/>
    </row>
    <row r="56" spans="1:9" x14ac:dyDescent="0.2">
      <c r="A56" s="34" t="s">
        <v>268</v>
      </c>
      <c r="B56" s="30" t="s">
        <v>155</v>
      </c>
      <c r="C56" s="22">
        <f>'9.8 melléklet'!C149+'9.1 melléklet'!D151</f>
        <v>0</v>
      </c>
      <c r="D56" s="21">
        <f>'9.8 melléklet'!D149+'9.1 melléklet'!E151</f>
        <v>0</v>
      </c>
      <c r="E56" s="22">
        <f>'9.8 melléklet'!E149+'9.1 melléklet'!F151</f>
        <v>0</v>
      </c>
      <c r="G56" s="129"/>
    </row>
    <row r="57" spans="1:9" x14ac:dyDescent="0.2">
      <c r="A57" s="34" t="s">
        <v>269</v>
      </c>
      <c r="B57" s="30" t="s">
        <v>156</v>
      </c>
      <c r="C57" s="22">
        <f>'9.8 melléklet'!C150+'9.1 melléklet'!D152</f>
        <v>0</v>
      </c>
      <c r="D57" s="21">
        <f>'9.8 melléklet'!D150+'9.1 melléklet'!E152</f>
        <v>0</v>
      </c>
      <c r="E57" s="22">
        <f>'9.8 melléklet'!E150+'9.1 melléklet'!F152</f>
        <v>0</v>
      </c>
      <c r="G57" s="129"/>
    </row>
    <row r="58" spans="1:9" x14ac:dyDescent="0.2">
      <c r="A58" s="34" t="s">
        <v>270</v>
      </c>
      <c r="B58" s="30" t="s">
        <v>157</v>
      </c>
      <c r="C58" s="22">
        <f>'9.8 melléklet'!C151+'9.1 melléklet'!D153</f>
        <v>0</v>
      </c>
      <c r="D58" s="21">
        <f>'9.8 melléklet'!D151+'9.1 melléklet'!E153</f>
        <v>0</v>
      </c>
      <c r="E58" s="22">
        <f>'9.8 melléklet'!E151+'9.1 melléklet'!F153</f>
        <v>0</v>
      </c>
      <c r="G58" s="129"/>
    </row>
    <row r="59" spans="1:9" ht="15" x14ac:dyDescent="0.25">
      <c r="A59" s="34" t="s">
        <v>271</v>
      </c>
      <c r="B59" s="30" t="s">
        <v>158</v>
      </c>
      <c r="C59" s="22">
        <f>'9.8 melléklet'!C152+'9.1 melléklet'!D154</f>
        <v>0</v>
      </c>
      <c r="D59" s="21">
        <f>'9.8 melléklet'!D152+'9.1 melléklet'!E154</f>
        <v>0</v>
      </c>
      <c r="E59" s="22">
        <f>'9.8 melléklet'!E152+'9.1 melléklet'!F154</f>
        <v>0</v>
      </c>
      <c r="G59" s="129"/>
      <c r="H59" s="26"/>
      <c r="I59" s="26"/>
    </row>
    <row r="60" spans="1:9" ht="21" x14ac:dyDescent="0.25">
      <c r="A60" s="122" t="s">
        <v>66</v>
      </c>
      <c r="B60" s="29" t="s">
        <v>159</v>
      </c>
      <c r="C60" s="23">
        <f>'9.8 melléklet'!C152+'9.1 melléklet'!D155</f>
        <v>774054735</v>
      </c>
      <c r="D60" s="24">
        <f>'9.8 melléklet'!D152+'9.1 melléklet'!E155</f>
        <v>795708471</v>
      </c>
      <c r="E60" s="23">
        <f>'9.8 melléklet'!E152+'9.1 melléklet'!F155</f>
        <v>681802144</v>
      </c>
      <c r="G60" s="129"/>
      <c r="H60" s="26"/>
      <c r="I60" s="26"/>
    </row>
    <row r="61" spans="1:9" ht="15" x14ac:dyDescent="0.25">
      <c r="A61" s="122" t="s">
        <v>160</v>
      </c>
      <c r="B61" s="29" t="s">
        <v>161</v>
      </c>
      <c r="C61" s="23">
        <f>'9.8 melléklet'!C153+'9.1 melléklet'!D156</f>
        <v>2190982311</v>
      </c>
      <c r="D61" s="23">
        <f>'9.8 melléklet'!D153+'9.1 melléklet'!E156</f>
        <v>2350295847</v>
      </c>
      <c r="E61" s="23">
        <f>'9.8 melléklet'!E153+'9.1 melléklet'!F156</f>
        <v>1943694433</v>
      </c>
      <c r="G61" s="129"/>
      <c r="H61" s="218"/>
      <c r="I61" s="218"/>
    </row>
    <row r="62" spans="1:9" ht="15" x14ac:dyDescent="0.25">
      <c r="C62" s="129"/>
      <c r="D62" s="129">
        <f>-D54</f>
        <v>-750075860</v>
      </c>
      <c r="E62" s="129">
        <f>-E54</f>
        <v>-660534132</v>
      </c>
      <c r="G62" s="129"/>
      <c r="I62" s="219"/>
    </row>
    <row r="63" spans="1:9" x14ac:dyDescent="0.2">
      <c r="D63" s="228">
        <f>SUM(D61:D62)</f>
        <v>1600219987</v>
      </c>
      <c r="E63" s="228">
        <f>SUM(E61:E62)</f>
        <v>1283160301</v>
      </c>
      <c r="G63" s="129"/>
      <c r="I63" s="232"/>
    </row>
    <row r="64" spans="1:9" x14ac:dyDescent="0.2">
      <c r="G64" s="129"/>
    </row>
  </sheetData>
  <mergeCells count="5">
    <mergeCell ref="A1:E1"/>
    <mergeCell ref="B3:B4"/>
    <mergeCell ref="C3:E3"/>
    <mergeCell ref="A2:E2"/>
    <mergeCell ref="A3:A4"/>
  </mergeCells>
  <pageMargins left="0.7" right="0.7" top="0.75" bottom="0.75" header="0.3" footer="0.3"/>
  <pageSetup paperSize="9" scale="69" orientation="portrait" horizontalDpi="4294967293" r:id="rId1"/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FF"/>
  </sheetPr>
  <dimension ref="A1:E26"/>
  <sheetViews>
    <sheetView workbookViewId="0">
      <selection activeCell="A2" sqref="A2:E2"/>
    </sheetView>
  </sheetViews>
  <sheetFormatPr defaultRowHeight="15" x14ac:dyDescent="0.25"/>
  <cols>
    <col min="1" max="1" width="9.28515625" bestFit="1" customWidth="1"/>
    <col min="2" max="2" width="44.5703125" customWidth="1"/>
    <col min="3" max="3" width="10.85546875" bestFit="1" customWidth="1"/>
    <col min="4" max="4" width="9.28515625" bestFit="1" customWidth="1"/>
    <col min="5" max="5" width="10.85546875" bestFit="1" customWidth="1"/>
  </cols>
  <sheetData>
    <row r="1" spans="1:5" x14ac:dyDescent="0.25">
      <c r="A1" s="296" t="s">
        <v>519</v>
      </c>
      <c r="B1" s="297"/>
      <c r="C1" s="297"/>
      <c r="D1" s="297"/>
      <c r="E1" s="297"/>
    </row>
    <row r="2" spans="1:5" s="159" customFormat="1" x14ac:dyDescent="0.25">
      <c r="A2" s="298" t="s">
        <v>786</v>
      </c>
      <c r="B2" s="299"/>
      <c r="C2" s="299"/>
      <c r="D2" s="299"/>
      <c r="E2" s="300"/>
    </row>
    <row r="3" spans="1:5" ht="25.5" x14ac:dyDescent="0.25">
      <c r="A3" s="174" t="s">
        <v>327</v>
      </c>
      <c r="B3" s="174" t="s">
        <v>164</v>
      </c>
      <c r="C3" s="174" t="s">
        <v>351</v>
      </c>
      <c r="D3" s="174" t="s">
        <v>352</v>
      </c>
      <c r="E3" s="174" t="s">
        <v>353</v>
      </c>
    </row>
    <row r="4" spans="1:5" ht="25.5" x14ac:dyDescent="0.25">
      <c r="A4" s="209" t="s">
        <v>331</v>
      </c>
      <c r="B4" s="210" t="s">
        <v>477</v>
      </c>
      <c r="C4" s="211">
        <v>2977596</v>
      </c>
      <c r="D4" s="211">
        <v>0</v>
      </c>
      <c r="E4" s="211">
        <v>4907881</v>
      </c>
    </row>
    <row r="5" spans="1:5" ht="25.5" x14ac:dyDescent="0.25">
      <c r="A5" s="212" t="s">
        <v>335</v>
      </c>
      <c r="B5" s="213" t="s">
        <v>479</v>
      </c>
      <c r="C5" s="214">
        <v>2977596</v>
      </c>
      <c r="D5" s="214">
        <v>0</v>
      </c>
      <c r="E5" s="214">
        <v>4907881</v>
      </c>
    </row>
    <row r="6" spans="1:5" ht="25.5" x14ac:dyDescent="0.25">
      <c r="A6" s="209" t="s">
        <v>358</v>
      </c>
      <c r="B6" s="210" t="s">
        <v>480</v>
      </c>
      <c r="C6" s="211">
        <v>198022782</v>
      </c>
      <c r="D6" s="211">
        <v>0</v>
      </c>
      <c r="E6" s="211">
        <v>176244471</v>
      </c>
    </row>
    <row r="7" spans="1:5" ht="25.5" x14ac:dyDescent="0.25">
      <c r="A7" s="209" t="s">
        <v>481</v>
      </c>
      <c r="B7" s="210" t="s">
        <v>482</v>
      </c>
      <c r="C7" s="211">
        <v>2294624</v>
      </c>
      <c r="D7" s="211">
        <v>0</v>
      </c>
      <c r="E7" s="211">
        <v>5088765</v>
      </c>
    </row>
    <row r="8" spans="1:5" x14ac:dyDescent="0.25">
      <c r="A8" s="209" t="s">
        <v>362</v>
      </c>
      <c r="B8" s="210" t="s">
        <v>484</v>
      </c>
      <c r="C8" s="211">
        <v>114557</v>
      </c>
      <c r="D8" s="211">
        <v>0</v>
      </c>
      <c r="E8" s="211">
        <v>102893</v>
      </c>
    </row>
    <row r="9" spans="1:5" ht="25.5" x14ac:dyDescent="0.25">
      <c r="A9" s="212" t="s">
        <v>485</v>
      </c>
      <c r="B9" s="213" t="s">
        <v>486</v>
      </c>
      <c r="C9" s="214">
        <v>200431963</v>
      </c>
      <c r="D9" s="214">
        <v>0</v>
      </c>
      <c r="E9" s="214">
        <v>181436129</v>
      </c>
    </row>
    <row r="10" spans="1:5" x14ac:dyDescent="0.25">
      <c r="A10" s="209" t="s">
        <v>364</v>
      </c>
      <c r="B10" s="210" t="s">
        <v>487</v>
      </c>
      <c r="C10" s="211">
        <v>2367976</v>
      </c>
      <c r="D10" s="211">
        <v>0</v>
      </c>
      <c r="E10" s="211">
        <v>1807985</v>
      </c>
    </row>
    <row r="11" spans="1:5" x14ac:dyDescent="0.25">
      <c r="A11" s="209" t="s">
        <v>285</v>
      </c>
      <c r="B11" s="210" t="s">
        <v>488</v>
      </c>
      <c r="C11" s="211">
        <v>22233608</v>
      </c>
      <c r="D11" s="211">
        <v>0</v>
      </c>
      <c r="E11" s="211">
        <v>19233519</v>
      </c>
    </row>
    <row r="12" spans="1:5" x14ac:dyDescent="0.25">
      <c r="A12" s="209" t="s">
        <v>489</v>
      </c>
      <c r="B12" s="210" t="s">
        <v>490</v>
      </c>
      <c r="C12" s="211">
        <v>5146608</v>
      </c>
      <c r="D12" s="211">
        <v>0</v>
      </c>
      <c r="E12" s="211">
        <v>4450982</v>
      </c>
    </row>
    <row r="13" spans="1:5" x14ac:dyDescent="0.25">
      <c r="A13" s="212" t="s">
        <v>343</v>
      </c>
      <c r="B13" s="213" t="s">
        <v>491</v>
      </c>
      <c r="C13" s="214">
        <v>29748192</v>
      </c>
      <c r="D13" s="214">
        <v>0</v>
      </c>
      <c r="E13" s="214">
        <v>25492486</v>
      </c>
    </row>
    <row r="14" spans="1:5" x14ac:dyDescent="0.25">
      <c r="A14" s="209" t="s">
        <v>492</v>
      </c>
      <c r="B14" s="210" t="s">
        <v>493</v>
      </c>
      <c r="C14" s="211">
        <v>107967978</v>
      </c>
      <c r="D14" s="211">
        <v>0</v>
      </c>
      <c r="E14" s="211">
        <v>108006952</v>
      </c>
    </row>
    <row r="15" spans="1:5" x14ac:dyDescent="0.25">
      <c r="A15" s="209" t="s">
        <v>494</v>
      </c>
      <c r="B15" s="210" t="s">
        <v>495</v>
      </c>
      <c r="C15" s="211">
        <v>28261359</v>
      </c>
      <c r="D15" s="211">
        <v>0</v>
      </c>
      <c r="E15" s="211">
        <v>14242775</v>
      </c>
    </row>
    <row r="16" spans="1:5" x14ac:dyDescent="0.25">
      <c r="A16" s="209" t="s">
        <v>496</v>
      </c>
      <c r="B16" s="210" t="s">
        <v>497</v>
      </c>
      <c r="C16" s="211">
        <v>28283865</v>
      </c>
      <c r="D16" s="211">
        <v>0</v>
      </c>
      <c r="E16" s="211">
        <v>23555186</v>
      </c>
    </row>
    <row r="17" spans="1:5" x14ac:dyDescent="0.25">
      <c r="A17" s="212" t="s">
        <v>366</v>
      </c>
      <c r="B17" s="213" t="s">
        <v>498</v>
      </c>
      <c r="C17" s="214">
        <v>164513202</v>
      </c>
      <c r="D17" s="214">
        <v>0</v>
      </c>
      <c r="E17" s="214">
        <v>145804913</v>
      </c>
    </row>
    <row r="18" spans="1:5" x14ac:dyDescent="0.25">
      <c r="A18" s="212" t="s">
        <v>499</v>
      </c>
      <c r="B18" s="213" t="s">
        <v>500</v>
      </c>
      <c r="C18" s="214">
        <v>2490140</v>
      </c>
      <c r="D18" s="214">
        <v>0</v>
      </c>
      <c r="E18" s="214">
        <v>2001352</v>
      </c>
    </row>
    <row r="19" spans="1:5" x14ac:dyDescent="0.25">
      <c r="A19" s="212" t="s">
        <v>501</v>
      </c>
      <c r="B19" s="213" t="s">
        <v>502</v>
      </c>
      <c r="C19" s="214">
        <v>10133126</v>
      </c>
      <c r="D19" s="214">
        <v>0</v>
      </c>
      <c r="E19" s="214">
        <v>1912493</v>
      </c>
    </row>
    <row r="20" spans="1:5" ht="25.5" x14ac:dyDescent="0.25">
      <c r="A20" s="212" t="s">
        <v>503</v>
      </c>
      <c r="B20" s="213" t="s">
        <v>504</v>
      </c>
      <c r="C20" s="214">
        <v>-3475101</v>
      </c>
      <c r="D20" s="214">
        <v>0</v>
      </c>
      <c r="E20" s="214">
        <v>11132766</v>
      </c>
    </row>
    <row r="21" spans="1:5" ht="25.5" x14ac:dyDescent="0.25">
      <c r="A21" s="209" t="s">
        <v>368</v>
      </c>
      <c r="B21" s="210" t="s">
        <v>505</v>
      </c>
      <c r="C21" s="211">
        <v>1739</v>
      </c>
      <c r="D21" s="211">
        <v>0</v>
      </c>
      <c r="E21" s="211">
        <v>1840</v>
      </c>
    </row>
    <row r="22" spans="1:5" ht="25.5" x14ac:dyDescent="0.25">
      <c r="A22" s="212" t="s">
        <v>506</v>
      </c>
      <c r="B22" s="213" t="s">
        <v>507</v>
      </c>
      <c r="C22" s="214">
        <v>1739</v>
      </c>
      <c r="D22" s="214">
        <v>0</v>
      </c>
      <c r="E22" s="214">
        <v>1840</v>
      </c>
    </row>
    <row r="23" spans="1:5" x14ac:dyDescent="0.25">
      <c r="A23" s="209" t="s">
        <v>508</v>
      </c>
      <c r="B23" s="210" t="s">
        <v>509</v>
      </c>
      <c r="C23" s="211">
        <v>13283</v>
      </c>
      <c r="D23" s="211">
        <v>0</v>
      </c>
      <c r="E23" s="211">
        <v>0</v>
      </c>
    </row>
    <row r="24" spans="1:5" ht="25.5" x14ac:dyDescent="0.25">
      <c r="A24" s="212" t="s">
        <v>510</v>
      </c>
      <c r="B24" s="213" t="s">
        <v>511</v>
      </c>
      <c r="C24" s="214">
        <v>13283</v>
      </c>
      <c r="D24" s="214">
        <v>0</v>
      </c>
      <c r="E24" s="214">
        <v>0</v>
      </c>
    </row>
    <row r="25" spans="1:5" ht="25.5" x14ac:dyDescent="0.25">
      <c r="A25" s="212" t="s">
        <v>512</v>
      </c>
      <c r="B25" s="213" t="s">
        <v>513</v>
      </c>
      <c r="C25" s="214">
        <v>-11544</v>
      </c>
      <c r="D25" s="214">
        <v>0</v>
      </c>
      <c r="E25" s="214">
        <v>1840</v>
      </c>
    </row>
    <row r="26" spans="1:5" x14ac:dyDescent="0.25">
      <c r="A26" s="212" t="s">
        <v>514</v>
      </c>
      <c r="B26" s="213" t="s">
        <v>515</v>
      </c>
      <c r="C26" s="214">
        <v>-3486645</v>
      </c>
      <c r="D26" s="214">
        <v>0</v>
      </c>
      <c r="E26" s="214">
        <v>11134606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FF"/>
  </sheetPr>
  <dimension ref="A1:E25"/>
  <sheetViews>
    <sheetView view="pageBreakPreview" zoomScale="60" zoomScaleNormal="100" workbookViewId="0">
      <selection sqref="A1:E1"/>
    </sheetView>
  </sheetViews>
  <sheetFormatPr defaultRowHeight="15" x14ac:dyDescent="0.25"/>
  <cols>
    <col min="1" max="1" width="8.140625" style="159" customWidth="1"/>
    <col min="2" max="2" width="41" style="159" customWidth="1"/>
    <col min="3" max="3" width="15.42578125" style="159" customWidth="1"/>
    <col min="4" max="4" width="12.140625" style="159" customWidth="1"/>
    <col min="5" max="5" width="15.7109375" style="159" customWidth="1"/>
    <col min="6" max="256" width="9.140625" style="159"/>
    <col min="257" max="257" width="8.140625" style="159" customWidth="1"/>
    <col min="258" max="258" width="41" style="159" customWidth="1"/>
    <col min="259" max="261" width="32.85546875" style="159" customWidth="1"/>
    <col min="262" max="512" width="9.140625" style="159"/>
    <col min="513" max="513" width="8.140625" style="159" customWidth="1"/>
    <col min="514" max="514" width="41" style="159" customWidth="1"/>
    <col min="515" max="517" width="32.85546875" style="159" customWidth="1"/>
    <col min="518" max="768" width="9.140625" style="159"/>
    <col min="769" max="769" width="8.140625" style="159" customWidth="1"/>
    <col min="770" max="770" width="41" style="159" customWidth="1"/>
    <col min="771" max="773" width="32.85546875" style="159" customWidth="1"/>
    <col min="774" max="1024" width="9.140625" style="159"/>
    <col min="1025" max="1025" width="8.140625" style="159" customWidth="1"/>
    <col min="1026" max="1026" width="41" style="159" customWidth="1"/>
    <col min="1027" max="1029" width="32.85546875" style="159" customWidth="1"/>
    <col min="1030" max="1280" width="9.140625" style="159"/>
    <col min="1281" max="1281" width="8.140625" style="159" customWidth="1"/>
    <col min="1282" max="1282" width="41" style="159" customWidth="1"/>
    <col min="1283" max="1285" width="32.85546875" style="159" customWidth="1"/>
    <col min="1286" max="1536" width="9.140625" style="159"/>
    <col min="1537" max="1537" width="8.140625" style="159" customWidth="1"/>
    <col min="1538" max="1538" width="41" style="159" customWidth="1"/>
    <col min="1539" max="1541" width="32.85546875" style="159" customWidth="1"/>
    <col min="1542" max="1792" width="9.140625" style="159"/>
    <col min="1793" max="1793" width="8.140625" style="159" customWidth="1"/>
    <col min="1794" max="1794" width="41" style="159" customWidth="1"/>
    <col min="1795" max="1797" width="32.85546875" style="159" customWidth="1"/>
    <col min="1798" max="2048" width="9.140625" style="159"/>
    <col min="2049" max="2049" width="8.140625" style="159" customWidth="1"/>
    <col min="2050" max="2050" width="41" style="159" customWidth="1"/>
    <col min="2051" max="2053" width="32.85546875" style="159" customWidth="1"/>
    <col min="2054" max="2304" width="9.140625" style="159"/>
    <col min="2305" max="2305" width="8.140625" style="159" customWidth="1"/>
    <col min="2306" max="2306" width="41" style="159" customWidth="1"/>
    <col min="2307" max="2309" width="32.85546875" style="159" customWidth="1"/>
    <col min="2310" max="2560" width="9.140625" style="159"/>
    <col min="2561" max="2561" width="8.140625" style="159" customWidth="1"/>
    <col min="2562" max="2562" width="41" style="159" customWidth="1"/>
    <col min="2563" max="2565" width="32.85546875" style="159" customWidth="1"/>
    <col min="2566" max="2816" width="9.140625" style="159"/>
    <col min="2817" max="2817" width="8.140625" style="159" customWidth="1"/>
    <col min="2818" max="2818" width="41" style="159" customWidth="1"/>
    <col min="2819" max="2821" width="32.85546875" style="159" customWidth="1"/>
    <col min="2822" max="3072" width="9.140625" style="159"/>
    <col min="3073" max="3073" width="8.140625" style="159" customWidth="1"/>
    <col min="3074" max="3074" width="41" style="159" customWidth="1"/>
    <col min="3075" max="3077" width="32.85546875" style="159" customWidth="1"/>
    <col min="3078" max="3328" width="9.140625" style="159"/>
    <col min="3329" max="3329" width="8.140625" style="159" customWidth="1"/>
    <col min="3330" max="3330" width="41" style="159" customWidth="1"/>
    <col min="3331" max="3333" width="32.85546875" style="159" customWidth="1"/>
    <col min="3334" max="3584" width="9.140625" style="159"/>
    <col min="3585" max="3585" width="8.140625" style="159" customWidth="1"/>
    <col min="3586" max="3586" width="41" style="159" customWidth="1"/>
    <col min="3587" max="3589" width="32.85546875" style="159" customWidth="1"/>
    <col min="3590" max="3840" width="9.140625" style="159"/>
    <col min="3841" max="3841" width="8.140625" style="159" customWidth="1"/>
    <col min="3842" max="3842" width="41" style="159" customWidth="1"/>
    <col min="3843" max="3845" width="32.85546875" style="159" customWidth="1"/>
    <col min="3846" max="4096" width="9.140625" style="159"/>
    <col min="4097" max="4097" width="8.140625" style="159" customWidth="1"/>
    <col min="4098" max="4098" width="41" style="159" customWidth="1"/>
    <col min="4099" max="4101" width="32.85546875" style="159" customWidth="1"/>
    <col min="4102" max="4352" width="9.140625" style="159"/>
    <col min="4353" max="4353" width="8.140625" style="159" customWidth="1"/>
    <col min="4354" max="4354" width="41" style="159" customWidth="1"/>
    <col min="4355" max="4357" width="32.85546875" style="159" customWidth="1"/>
    <col min="4358" max="4608" width="9.140625" style="159"/>
    <col min="4609" max="4609" width="8.140625" style="159" customWidth="1"/>
    <col min="4610" max="4610" width="41" style="159" customWidth="1"/>
    <col min="4611" max="4613" width="32.85546875" style="159" customWidth="1"/>
    <col min="4614" max="4864" width="9.140625" style="159"/>
    <col min="4865" max="4865" width="8.140625" style="159" customWidth="1"/>
    <col min="4866" max="4866" width="41" style="159" customWidth="1"/>
    <col min="4867" max="4869" width="32.85546875" style="159" customWidth="1"/>
    <col min="4870" max="5120" width="9.140625" style="159"/>
    <col min="5121" max="5121" width="8.140625" style="159" customWidth="1"/>
    <col min="5122" max="5122" width="41" style="159" customWidth="1"/>
    <col min="5123" max="5125" width="32.85546875" style="159" customWidth="1"/>
    <col min="5126" max="5376" width="9.140625" style="159"/>
    <col min="5377" max="5377" width="8.140625" style="159" customWidth="1"/>
    <col min="5378" max="5378" width="41" style="159" customWidth="1"/>
    <col min="5379" max="5381" width="32.85546875" style="159" customWidth="1"/>
    <col min="5382" max="5632" width="9.140625" style="159"/>
    <col min="5633" max="5633" width="8.140625" style="159" customWidth="1"/>
    <col min="5634" max="5634" width="41" style="159" customWidth="1"/>
    <col min="5635" max="5637" width="32.85546875" style="159" customWidth="1"/>
    <col min="5638" max="5888" width="9.140625" style="159"/>
    <col min="5889" max="5889" width="8.140625" style="159" customWidth="1"/>
    <col min="5890" max="5890" width="41" style="159" customWidth="1"/>
    <col min="5891" max="5893" width="32.85546875" style="159" customWidth="1"/>
    <col min="5894" max="6144" width="9.140625" style="159"/>
    <col min="6145" max="6145" width="8.140625" style="159" customWidth="1"/>
    <col min="6146" max="6146" width="41" style="159" customWidth="1"/>
    <col min="6147" max="6149" width="32.85546875" style="159" customWidth="1"/>
    <col min="6150" max="6400" width="9.140625" style="159"/>
    <col min="6401" max="6401" width="8.140625" style="159" customWidth="1"/>
    <col min="6402" max="6402" width="41" style="159" customWidth="1"/>
    <col min="6403" max="6405" width="32.85546875" style="159" customWidth="1"/>
    <col min="6406" max="6656" width="9.140625" style="159"/>
    <col min="6657" max="6657" width="8.140625" style="159" customWidth="1"/>
    <col min="6658" max="6658" width="41" style="159" customWidth="1"/>
    <col min="6659" max="6661" width="32.85546875" style="159" customWidth="1"/>
    <col min="6662" max="6912" width="9.140625" style="159"/>
    <col min="6913" max="6913" width="8.140625" style="159" customWidth="1"/>
    <col min="6914" max="6914" width="41" style="159" customWidth="1"/>
    <col min="6915" max="6917" width="32.85546875" style="159" customWidth="1"/>
    <col min="6918" max="7168" width="9.140625" style="159"/>
    <col min="7169" max="7169" width="8.140625" style="159" customWidth="1"/>
    <col min="7170" max="7170" width="41" style="159" customWidth="1"/>
    <col min="7171" max="7173" width="32.85546875" style="159" customWidth="1"/>
    <col min="7174" max="7424" width="9.140625" style="159"/>
    <col min="7425" max="7425" width="8.140625" style="159" customWidth="1"/>
    <col min="7426" max="7426" width="41" style="159" customWidth="1"/>
    <col min="7427" max="7429" width="32.85546875" style="159" customWidth="1"/>
    <col min="7430" max="7680" width="9.140625" style="159"/>
    <col min="7681" max="7681" width="8.140625" style="159" customWidth="1"/>
    <col min="7682" max="7682" width="41" style="159" customWidth="1"/>
    <col min="7683" max="7685" width="32.85546875" style="159" customWidth="1"/>
    <col min="7686" max="7936" width="9.140625" style="159"/>
    <col min="7937" max="7937" width="8.140625" style="159" customWidth="1"/>
    <col min="7938" max="7938" width="41" style="159" customWidth="1"/>
    <col min="7939" max="7941" width="32.85546875" style="159" customWidth="1"/>
    <col min="7942" max="8192" width="9.140625" style="159"/>
    <col min="8193" max="8193" width="8.140625" style="159" customWidth="1"/>
    <col min="8194" max="8194" width="41" style="159" customWidth="1"/>
    <col min="8195" max="8197" width="32.85546875" style="159" customWidth="1"/>
    <col min="8198" max="8448" width="9.140625" style="159"/>
    <col min="8449" max="8449" width="8.140625" style="159" customWidth="1"/>
    <col min="8450" max="8450" width="41" style="159" customWidth="1"/>
    <col min="8451" max="8453" width="32.85546875" style="159" customWidth="1"/>
    <col min="8454" max="8704" width="9.140625" style="159"/>
    <col min="8705" max="8705" width="8.140625" style="159" customWidth="1"/>
    <col min="8706" max="8706" width="41" style="159" customWidth="1"/>
    <col min="8707" max="8709" width="32.85546875" style="159" customWidth="1"/>
    <col min="8710" max="8960" width="9.140625" style="159"/>
    <col min="8961" max="8961" width="8.140625" style="159" customWidth="1"/>
    <col min="8962" max="8962" width="41" style="159" customWidth="1"/>
    <col min="8963" max="8965" width="32.85546875" style="159" customWidth="1"/>
    <col min="8966" max="9216" width="9.140625" style="159"/>
    <col min="9217" max="9217" width="8.140625" style="159" customWidth="1"/>
    <col min="9218" max="9218" width="41" style="159" customWidth="1"/>
    <col min="9219" max="9221" width="32.85546875" style="159" customWidth="1"/>
    <col min="9222" max="9472" width="9.140625" style="159"/>
    <col min="9473" max="9473" width="8.140625" style="159" customWidth="1"/>
    <col min="9474" max="9474" width="41" style="159" customWidth="1"/>
    <col min="9475" max="9477" width="32.85546875" style="159" customWidth="1"/>
    <col min="9478" max="9728" width="9.140625" style="159"/>
    <col min="9729" max="9729" width="8.140625" style="159" customWidth="1"/>
    <col min="9730" max="9730" width="41" style="159" customWidth="1"/>
    <col min="9731" max="9733" width="32.85546875" style="159" customWidth="1"/>
    <col min="9734" max="9984" width="9.140625" style="159"/>
    <col min="9985" max="9985" width="8.140625" style="159" customWidth="1"/>
    <col min="9986" max="9986" width="41" style="159" customWidth="1"/>
    <col min="9987" max="9989" width="32.85546875" style="159" customWidth="1"/>
    <col min="9990" max="10240" width="9.140625" style="159"/>
    <col min="10241" max="10241" width="8.140625" style="159" customWidth="1"/>
    <col min="10242" max="10242" width="41" style="159" customWidth="1"/>
    <col min="10243" max="10245" width="32.85546875" style="159" customWidth="1"/>
    <col min="10246" max="10496" width="9.140625" style="159"/>
    <col min="10497" max="10497" width="8.140625" style="159" customWidth="1"/>
    <col min="10498" max="10498" width="41" style="159" customWidth="1"/>
    <col min="10499" max="10501" width="32.85546875" style="159" customWidth="1"/>
    <col min="10502" max="10752" width="9.140625" style="159"/>
    <col min="10753" max="10753" width="8.140625" style="159" customWidth="1"/>
    <col min="10754" max="10754" width="41" style="159" customWidth="1"/>
    <col min="10755" max="10757" width="32.85546875" style="159" customWidth="1"/>
    <col min="10758" max="11008" width="9.140625" style="159"/>
    <col min="11009" max="11009" width="8.140625" style="159" customWidth="1"/>
    <col min="11010" max="11010" width="41" style="159" customWidth="1"/>
    <col min="11011" max="11013" width="32.85546875" style="159" customWidth="1"/>
    <col min="11014" max="11264" width="9.140625" style="159"/>
    <col min="11265" max="11265" width="8.140625" style="159" customWidth="1"/>
    <col min="11266" max="11266" width="41" style="159" customWidth="1"/>
    <col min="11267" max="11269" width="32.85546875" style="159" customWidth="1"/>
    <col min="11270" max="11520" width="9.140625" style="159"/>
    <col min="11521" max="11521" width="8.140625" style="159" customWidth="1"/>
    <col min="11522" max="11522" width="41" style="159" customWidth="1"/>
    <col min="11523" max="11525" width="32.85546875" style="159" customWidth="1"/>
    <col min="11526" max="11776" width="9.140625" style="159"/>
    <col min="11777" max="11777" width="8.140625" style="159" customWidth="1"/>
    <col min="11778" max="11778" width="41" style="159" customWidth="1"/>
    <col min="11779" max="11781" width="32.85546875" style="159" customWidth="1"/>
    <col min="11782" max="12032" width="9.140625" style="159"/>
    <col min="12033" max="12033" width="8.140625" style="159" customWidth="1"/>
    <col min="12034" max="12034" width="41" style="159" customWidth="1"/>
    <col min="12035" max="12037" width="32.85546875" style="159" customWidth="1"/>
    <col min="12038" max="12288" width="9.140625" style="159"/>
    <col min="12289" max="12289" width="8.140625" style="159" customWidth="1"/>
    <col min="12290" max="12290" width="41" style="159" customWidth="1"/>
    <col min="12291" max="12293" width="32.85546875" style="159" customWidth="1"/>
    <col min="12294" max="12544" width="9.140625" style="159"/>
    <col min="12545" max="12545" width="8.140625" style="159" customWidth="1"/>
    <col min="12546" max="12546" width="41" style="159" customWidth="1"/>
    <col min="12547" max="12549" width="32.85546875" style="159" customWidth="1"/>
    <col min="12550" max="12800" width="9.140625" style="159"/>
    <col min="12801" max="12801" width="8.140625" style="159" customWidth="1"/>
    <col min="12802" max="12802" width="41" style="159" customWidth="1"/>
    <col min="12803" max="12805" width="32.85546875" style="159" customWidth="1"/>
    <col min="12806" max="13056" width="9.140625" style="159"/>
    <col min="13057" max="13057" width="8.140625" style="159" customWidth="1"/>
    <col min="13058" max="13058" width="41" style="159" customWidth="1"/>
    <col min="13059" max="13061" width="32.85546875" style="159" customWidth="1"/>
    <col min="13062" max="13312" width="9.140625" style="159"/>
    <col min="13313" max="13313" width="8.140625" style="159" customWidth="1"/>
    <col min="13314" max="13314" width="41" style="159" customWidth="1"/>
    <col min="13315" max="13317" width="32.85546875" style="159" customWidth="1"/>
    <col min="13318" max="13568" width="9.140625" style="159"/>
    <col min="13569" max="13569" width="8.140625" style="159" customWidth="1"/>
    <col min="13570" max="13570" width="41" style="159" customWidth="1"/>
    <col min="13571" max="13573" width="32.85546875" style="159" customWidth="1"/>
    <col min="13574" max="13824" width="9.140625" style="159"/>
    <col min="13825" max="13825" width="8.140625" style="159" customWidth="1"/>
    <col min="13826" max="13826" width="41" style="159" customWidth="1"/>
    <col min="13827" max="13829" width="32.85546875" style="159" customWidth="1"/>
    <col min="13830" max="14080" width="9.140625" style="159"/>
    <col min="14081" max="14081" width="8.140625" style="159" customWidth="1"/>
    <col min="14082" max="14082" width="41" style="159" customWidth="1"/>
    <col min="14083" max="14085" width="32.85546875" style="159" customWidth="1"/>
    <col min="14086" max="14336" width="9.140625" style="159"/>
    <col min="14337" max="14337" width="8.140625" style="159" customWidth="1"/>
    <col min="14338" max="14338" width="41" style="159" customWidth="1"/>
    <col min="14339" max="14341" width="32.85546875" style="159" customWidth="1"/>
    <col min="14342" max="14592" width="9.140625" style="159"/>
    <col min="14593" max="14593" width="8.140625" style="159" customWidth="1"/>
    <col min="14594" max="14594" width="41" style="159" customWidth="1"/>
    <col min="14595" max="14597" width="32.85546875" style="159" customWidth="1"/>
    <col min="14598" max="14848" width="9.140625" style="159"/>
    <col min="14849" max="14849" width="8.140625" style="159" customWidth="1"/>
    <col min="14850" max="14850" width="41" style="159" customWidth="1"/>
    <col min="14851" max="14853" width="32.85546875" style="159" customWidth="1"/>
    <col min="14854" max="15104" width="9.140625" style="159"/>
    <col min="15105" max="15105" width="8.140625" style="159" customWidth="1"/>
    <col min="15106" max="15106" width="41" style="159" customWidth="1"/>
    <col min="15107" max="15109" width="32.85546875" style="159" customWidth="1"/>
    <col min="15110" max="15360" width="9.140625" style="159"/>
    <col min="15361" max="15361" width="8.140625" style="159" customWidth="1"/>
    <col min="15362" max="15362" width="41" style="159" customWidth="1"/>
    <col min="15363" max="15365" width="32.85546875" style="159" customWidth="1"/>
    <col min="15366" max="15616" width="9.140625" style="159"/>
    <col min="15617" max="15617" width="8.140625" style="159" customWidth="1"/>
    <col min="15618" max="15618" width="41" style="159" customWidth="1"/>
    <col min="15619" max="15621" width="32.85546875" style="159" customWidth="1"/>
    <col min="15622" max="15872" width="9.140625" style="159"/>
    <col min="15873" max="15873" width="8.140625" style="159" customWidth="1"/>
    <col min="15874" max="15874" width="41" style="159" customWidth="1"/>
    <col min="15875" max="15877" width="32.85546875" style="159" customWidth="1"/>
    <col min="15878" max="16128" width="9.140625" style="159"/>
    <col min="16129" max="16129" width="8.140625" style="159" customWidth="1"/>
    <col min="16130" max="16130" width="41" style="159" customWidth="1"/>
    <col min="16131" max="16133" width="32.85546875" style="159" customWidth="1"/>
    <col min="16134" max="16384" width="9.140625" style="159"/>
  </cols>
  <sheetData>
    <row r="1" spans="1:5" x14ac:dyDescent="0.25">
      <c r="A1" s="296" t="s">
        <v>595</v>
      </c>
      <c r="B1" s="297"/>
      <c r="C1" s="297"/>
      <c r="D1" s="297"/>
      <c r="E1" s="297"/>
    </row>
    <row r="2" spans="1:5" x14ac:dyDescent="0.25">
      <c r="A2" s="298" t="s">
        <v>787</v>
      </c>
      <c r="B2" s="299"/>
      <c r="C2" s="299"/>
      <c r="D2" s="299"/>
      <c r="E2" s="300"/>
    </row>
    <row r="3" spans="1:5" ht="25.5" customHeight="1" x14ac:dyDescent="0.25">
      <c r="A3" s="174" t="s">
        <v>327</v>
      </c>
      <c r="B3" s="174" t="s">
        <v>164</v>
      </c>
      <c r="C3" s="174" t="s">
        <v>351</v>
      </c>
      <c r="D3" s="174" t="s">
        <v>352</v>
      </c>
      <c r="E3" s="174" t="s">
        <v>353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ht="25.5" x14ac:dyDescent="0.25">
      <c r="A5" s="209" t="s">
        <v>331</v>
      </c>
      <c r="B5" s="210" t="s">
        <v>477</v>
      </c>
      <c r="C5" s="211">
        <v>9863126</v>
      </c>
      <c r="D5" s="211">
        <v>0</v>
      </c>
      <c r="E5" s="211">
        <v>5791785</v>
      </c>
    </row>
    <row r="6" spans="1:5" ht="25.5" x14ac:dyDescent="0.25">
      <c r="A6" s="212" t="s">
        <v>335</v>
      </c>
      <c r="B6" s="213" t="s">
        <v>479</v>
      </c>
      <c r="C6" s="214">
        <v>9863126</v>
      </c>
      <c r="D6" s="214">
        <v>0</v>
      </c>
      <c r="E6" s="214">
        <v>5791785</v>
      </c>
    </row>
    <row r="7" spans="1:5" ht="25.5" x14ac:dyDescent="0.25">
      <c r="A7" s="209" t="s">
        <v>358</v>
      </c>
      <c r="B7" s="210" t="s">
        <v>480</v>
      </c>
      <c r="C7" s="211">
        <v>75906679</v>
      </c>
      <c r="D7" s="211">
        <v>0</v>
      </c>
      <c r="E7" s="211">
        <v>74611457</v>
      </c>
    </row>
    <row r="8" spans="1:5" ht="25.5" x14ac:dyDescent="0.25">
      <c r="A8" s="209" t="s">
        <v>362</v>
      </c>
      <c r="B8" s="210" t="s">
        <v>484</v>
      </c>
      <c r="C8" s="211">
        <v>24285</v>
      </c>
      <c r="D8" s="211">
        <v>0</v>
      </c>
      <c r="E8" s="211">
        <v>57544</v>
      </c>
    </row>
    <row r="9" spans="1:5" ht="25.5" x14ac:dyDescent="0.25">
      <c r="A9" s="212" t="s">
        <v>485</v>
      </c>
      <c r="B9" s="213" t="s">
        <v>486</v>
      </c>
      <c r="C9" s="214">
        <v>75930964</v>
      </c>
      <c r="D9" s="214">
        <v>0</v>
      </c>
      <c r="E9" s="214">
        <v>74669001</v>
      </c>
    </row>
    <row r="10" spans="1:5" x14ac:dyDescent="0.25">
      <c r="A10" s="209" t="s">
        <v>364</v>
      </c>
      <c r="B10" s="210" t="s">
        <v>487</v>
      </c>
      <c r="C10" s="211">
        <v>8187716</v>
      </c>
      <c r="D10" s="211">
        <v>0</v>
      </c>
      <c r="E10" s="211">
        <v>6885377</v>
      </c>
    </row>
    <row r="11" spans="1:5" x14ac:dyDescent="0.25">
      <c r="A11" s="209" t="s">
        <v>285</v>
      </c>
      <c r="B11" s="210" t="s">
        <v>488</v>
      </c>
      <c r="C11" s="211">
        <v>6433264</v>
      </c>
      <c r="D11" s="211">
        <v>0</v>
      </c>
      <c r="E11" s="211">
        <v>6401943</v>
      </c>
    </row>
    <row r="12" spans="1:5" ht="25.5" x14ac:dyDescent="0.25">
      <c r="A12" s="212" t="s">
        <v>343</v>
      </c>
      <c r="B12" s="213" t="s">
        <v>491</v>
      </c>
      <c r="C12" s="214">
        <v>14620980</v>
      </c>
      <c r="D12" s="214">
        <v>0</v>
      </c>
      <c r="E12" s="214">
        <v>13287320</v>
      </c>
    </row>
    <row r="13" spans="1:5" x14ac:dyDescent="0.25">
      <c r="A13" s="209" t="s">
        <v>492</v>
      </c>
      <c r="B13" s="210" t="s">
        <v>493</v>
      </c>
      <c r="C13" s="211">
        <v>45832799</v>
      </c>
      <c r="D13" s="211">
        <v>0</v>
      </c>
      <c r="E13" s="211">
        <v>48130473</v>
      </c>
    </row>
    <row r="14" spans="1:5" x14ac:dyDescent="0.25">
      <c r="A14" s="209" t="s">
        <v>494</v>
      </c>
      <c r="B14" s="210" t="s">
        <v>495</v>
      </c>
      <c r="C14" s="211">
        <v>7069198</v>
      </c>
      <c r="D14" s="211">
        <v>0</v>
      </c>
      <c r="E14" s="211">
        <v>3529303</v>
      </c>
    </row>
    <row r="15" spans="1:5" x14ac:dyDescent="0.25">
      <c r="A15" s="209" t="s">
        <v>496</v>
      </c>
      <c r="B15" s="210" t="s">
        <v>497</v>
      </c>
      <c r="C15" s="211">
        <v>10905415</v>
      </c>
      <c r="D15" s="211">
        <v>0</v>
      </c>
      <c r="E15" s="211">
        <v>9508043</v>
      </c>
    </row>
    <row r="16" spans="1:5" ht="25.5" x14ac:dyDescent="0.25">
      <c r="A16" s="212" t="s">
        <v>366</v>
      </c>
      <c r="B16" s="213" t="s">
        <v>498</v>
      </c>
      <c r="C16" s="214">
        <v>63807412</v>
      </c>
      <c r="D16" s="214">
        <v>0</v>
      </c>
      <c r="E16" s="214">
        <v>61167819</v>
      </c>
    </row>
    <row r="17" spans="1:5" x14ac:dyDescent="0.25">
      <c r="A17" s="212" t="s">
        <v>499</v>
      </c>
      <c r="B17" s="213" t="s">
        <v>500</v>
      </c>
      <c r="C17" s="214">
        <v>302604</v>
      </c>
      <c r="D17" s="214">
        <v>0</v>
      </c>
      <c r="E17" s="214">
        <v>54648</v>
      </c>
    </row>
    <row r="18" spans="1:5" x14ac:dyDescent="0.25">
      <c r="A18" s="212" t="s">
        <v>501</v>
      </c>
      <c r="B18" s="213" t="s">
        <v>502</v>
      </c>
      <c r="C18" s="214">
        <v>6638815</v>
      </c>
      <c r="D18" s="214">
        <v>0</v>
      </c>
      <c r="E18" s="214">
        <v>639526</v>
      </c>
    </row>
    <row r="19" spans="1:5" ht="25.5" x14ac:dyDescent="0.25">
      <c r="A19" s="212" t="s">
        <v>503</v>
      </c>
      <c r="B19" s="213" t="s">
        <v>504</v>
      </c>
      <c r="C19" s="214">
        <v>424279</v>
      </c>
      <c r="D19" s="214">
        <v>0</v>
      </c>
      <c r="E19" s="214">
        <v>5311473</v>
      </c>
    </row>
    <row r="20" spans="1:5" ht="25.5" x14ac:dyDescent="0.25">
      <c r="A20" s="209" t="s">
        <v>368</v>
      </c>
      <c r="B20" s="210" t="s">
        <v>505</v>
      </c>
      <c r="C20" s="211">
        <v>174</v>
      </c>
      <c r="D20" s="211">
        <v>0</v>
      </c>
      <c r="E20" s="211">
        <v>370</v>
      </c>
    </row>
    <row r="21" spans="1:5" ht="38.25" x14ac:dyDescent="0.25">
      <c r="A21" s="212" t="s">
        <v>506</v>
      </c>
      <c r="B21" s="213" t="s">
        <v>507</v>
      </c>
      <c r="C21" s="214">
        <v>174</v>
      </c>
      <c r="D21" s="214">
        <v>0</v>
      </c>
      <c r="E21" s="214">
        <v>370</v>
      </c>
    </row>
    <row r="22" spans="1:5" ht="25.5" x14ac:dyDescent="0.25">
      <c r="A22" s="209" t="s">
        <v>508</v>
      </c>
      <c r="B22" s="210" t="s">
        <v>509</v>
      </c>
      <c r="C22" s="211">
        <v>824</v>
      </c>
      <c r="D22" s="211">
        <v>0</v>
      </c>
      <c r="E22" s="211">
        <v>17</v>
      </c>
    </row>
    <row r="23" spans="1:5" ht="25.5" x14ac:dyDescent="0.25">
      <c r="A23" s="212" t="s">
        <v>510</v>
      </c>
      <c r="B23" s="213" t="s">
        <v>511</v>
      </c>
      <c r="C23" s="214">
        <v>824</v>
      </c>
      <c r="D23" s="214">
        <v>0</v>
      </c>
      <c r="E23" s="214">
        <v>17</v>
      </c>
    </row>
    <row r="24" spans="1:5" ht="25.5" x14ac:dyDescent="0.25">
      <c r="A24" s="212" t="s">
        <v>512</v>
      </c>
      <c r="B24" s="213" t="s">
        <v>513</v>
      </c>
      <c r="C24" s="214">
        <v>-650</v>
      </c>
      <c r="D24" s="214">
        <v>0</v>
      </c>
      <c r="E24" s="214">
        <v>353</v>
      </c>
    </row>
    <row r="25" spans="1:5" x14ac:dyDescent="0.25">
      <c r="A25" s="212" t="s">
        <v>514</v>
      </c>
      <c r="B25" s="213" t="s">
        <v>515</v>
      </c>
      <c r="C25" s="214">
        <v>423629</v>
      </c>
      <c r="D25" s="214">
        <v>0</v>
      </c>
      <c r="E25" s="214">
        <v>5311826</v>
      </c>
    </row>
  </sheetData>
  <mergeCells count="2">
    <mergeCell ref="A1:E1"/>
    <mergeCell ref="A2:E2"/>
  </mergeCells>
  <pageMargins left="0.7" right="0.7" top="0.75" bottom="0.75" header="0.3" footer="0.3"/>
  <pageSetup paperSize="9" scale="9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FF"/>
  </sheetPr>
  <dimension ref="A1:E27"/>
  <sheetViews>
    <sheetView view="pageBreakPreview" zoomScale="60" zoomScaleNormal="100" workbookViewId="0">
      <selection activeCell="L22" sqref="L22"/>
    </sheetView>
  </sheetViews>
  <sheetFormatPr defaultRowHeight="15" x14ac:dyDescent="0.25"/>
  <cols>
    <col min="1" max="1" width="8.140625" style="159" customWidth="1"/>
    <col min="2" max="2" width="41" style="159" customWidth="1"/>
    <col min="3" max="3" width="17.28515625" style="159" customWidth="1"/>
    <col min="4" max="4" width="16.28515625" style="159" customWidth="1"/>
    <col min="5" max="5" width="13.85546875" style="159" customWidth="1"/>
    <col min="6" max="256" width="9.140625" style="159"/>
    <col min="257" max="257" width="8.140625" style="159" customWidth="1"/>
    <col min="258" max="258" width="41" style="159" customWidth="1"/>
    <col min="259" max="261" width="32.85546875" style="159" customWidth="1"/>
    <col min="262" max="512" width="9.140625" style="159"/>
    <col min="513" max="513" width="8.140625" style="159" customWidth="1"/>
    <col min="514" max="514" width="41" style="159" customWidth="1"/>
    <col min="515" max="517" width="32.85546875" style="159" customWidth="1"/>
    <col min="518" max="768" width="9.140625" style="159"/>
    <col min="769" max="769" width="8.140625" style="159" customWidth="1"/>
    <col min="770" max="770" width="41" style="159" customWidth="1"/>
    <col min="771" max="773" width="32.85546875" style="159" customWidth="1"/>
    <col min="774" max="1024" width="9.140625" style="159"/>
    <col min="1025" max="1025" width="8.140625" style="159" customWidth="1"/>
    <col min="1026" max="1026" width="41" style="159" customWidth="1"/>
    <col min="1027" max="1029" width="32.85546875" style="159" customWidth="1"/>
    <col min="1030" max="1280" width="9.140625" style="159"/>
    <col min="1281" max="1281" width="8.140625" style="159" customWidth="1"/>
    <col min="1282" max="1282" width="41" style="159" customWidth="1"/>
    <col min="1283" max="1285" width="32.85546875" style="159" customWidth="1"/>
    <col min="1286" max="1536" width="9.140625" style="159"/>
    <col min="1537" max="1537" width="8.140625" style="159" customWidth="1"/>
    <col min="1538" max="1538" width="41" style="159" customWidth="1"/>
    <col min="1539" max="1541" width="32.85546875" style="159" customWidth="1"/>
    <col min="1542" max="1792" width="9.140625" style="159"/>
    <col min="1793" max="1793" width="8.140625" style="159" customWidth="1"/>
    <col min="1794" max="1794" width="41" style="159" customWidth="1"/>
    <col min="1795" max="1797" width="32.85546875" style="159" customWidth="1"/>
    <col min="1798" max="2048" width="9.140625" style="159"/>
    <col min="2049" max="2049" width="8.140625" style="159" customWidth="1"/>
    <col min="2050" max="2050" width="41" style="159" customWidth="1"/>
    <col min="2051" max="2053" width="32.85546875" style="159" customWidth="1"/>
    <col min="2054" max="2304" width="9.140625" style="159"/>
    <col min="2305" max="2305" width="8.140625" style="159" customWidth="1"/>
    <col min="2306" max="2306" width="41" style="159" customWidth="1"/>
    <col min="2307" max="2309" width="32.85546875" style="159" customWidth="1"/>
    <col min="2310" max="2560" width="9.140625" style="159"/>
    <col min="2561" max="2561" width="8.140625" style="159" customWidth="1"/>
    <col min="2562" max="2562" width="41" style="159" customWidth="1"/>
    <col min="2563" max="2565" width="32.85546875" style="159" customWidth="1"/>
    <col min="2566" max="2816" width="9.140625" style="159"/>
    <col min="2817" max="2817" width="8.140625" style="159" customWidth="1"/>
    <col min="2818" max="2818" width="41" style="159" customWidth="1"/>
    <col min="2819" max="2821" width="32.85546875" style="159" customWidth="1"/>
    <col min="2822" max="3072" width="9.140625" style="159"/>
    <col min="3073" max="3073" width="8.140625" style="159" customWidth="1"/>
    <col min="3074" max="3074" width="41" style="159" customWidth="1"/>
    <col min="3075" max="3077" width="32.85546875" style="159" customWidth="1"/>
    <col min="3078" max="3328" width="9.140625" style="159"/>
    <col min="3329" max="3329" width="8.140625" style="159" customWidth="1"/>
    <col min="3330" max="3330" width="41" style="159" customWidth="1"/>
    <col min="3331" max="3333" width="32.85546875" style="159" customWidth="1"/>
    <col min="3334" max="3584" width="9.140625" style="159"/>
    <col min="3585" max="3585" width="8.140625" style="159" customWidth="1"/>
    <col min="3586" max="3586" width="41" style="159" customWidth="1"/>
    <col min="3587" max="3589" width="32.85546875" style="159" customWidth="1"/>
    <col min="3590" max="3840" width="9.140625" style="159"/>
    <col min="3841" max="3841" width="8.140625" style="159" customWidth="1"/>
    <col min="3842" max="3842" width="41" style="159" customWidth="1"/>
    <col min="3843" max="3845" width="32.85546875" style="159" customWidth="1"/>
    <col min="3846" max="4096" width="9.140625" style="159"/>
    <col min="4097" max="4097" width="8.140625" style="159" customWidth="1"/>
    <col min="4098" max="4098" width="41" style="159" customWidth="1"/>
    <col min="4099" max="4101" width="32.85546875" style="159" customWidth="1"/>
    <col min="4102" max="4352" width="9.140625" style="159"/>
    <col min="4353" max="4353" width="8.140625" style="159" customWidth="1"/>
    <col min="4354" max="4354" width="41" style="159" customWidth="1"/>
    <col min="4355" max="4357" width="32.85546875" style="159" customWidth="1"/>
    <col min="4358" max="4608" width="9.140625" style="159"/>
    <col min="4609" max="4609" width="8.140625" style="159" customWidth="1"/>
    <col min="4610" max="4610" width="41" style="159" customWidth="1"/>
    <col min="4611" max="4613" width="32.85546875" style="159" customWidth="1"/>
    <col min="4614" max="4864" width="9.140625" style="159"/>
    <col min="4865" max="4865" width="8.140625" style="159" customWidth="1"/>
    <col min="4866" max="4866" width="41" style="159" customWidth="1"/>
    <col min="4867" max="4869" width="32.85546875" style="159" customWidth="1"/>
    <col min="4870" max="5120" width="9.140625" style="159"/>
    <col min="5121" max="5121" width="8.140625" style="159" customWidth="1"/>
    <col min="5122" max="5122" width="41" style="159" customWidth="1"/>
    <col min="5123" max="5125" width="32.85546875" style="159" customWidth="1"/>
    <col min="5126" max="5376" width="9.140625" style="159"/>
    <col min="5377" max="5377" width="8.140625" style="159" customWidth="1"/>
    <col min="5378" max="5378" width="41" style="159" customWidth="1"/>
    <col min="5379" max="5381" width="32.85546875" style="159" customWidth="1"/>
    <col min="5382" max="5632" width="9.140625" style="159"/>
    <col min="5633" max="5633" width="8.140625" style="159" customWidth="1"/>
    <col min="5634" max="5634" width="41" style="159" customWidth="1"/>
    <col min="5635" max="5637" width="32.85546875" style="159" customWidth="1"/>
    <col min="5638" max="5888" width="9.140625" style="159"/>
    <col min="5889" max="5889" width="8.140625" style="159" customWidth="1"/>
    <col min="5890" max="5890" width="41" style="159" customWidth="1"/>
    <col min="5891" max="5893" width="32.85546875" style="159" customWidth="1"/>
    <col min="5894" max="6144" width="9.140625" style="159"/>
    <col min="6145" max="6145" width="8.140625" style="159" customWidth="1"/>
    <col min="6146" max="6146" width="41" style="159" customWidth="1"/>
    <col min="6147" max="6149" width="32.85546875" style="159" customWidth="1"/>
    <col min="6150" max="6400" width="9.140625" style="159"/>
    <col min="6401" max="6401" width="8.140625" style="159" customWidth="1"/>
    <col min="6402" max="6402" width="41" style="159" customWidth="1"/>
    <col min="6403" max="6405" width="32.85546875" style="159" customWidth="1"/>
    <col min="6406" max="6656" width="9.140625" style="159"/>
    <col min="6657" max="6657" width="8.140625" style="159" customWidth="1"/>
    <col min="6658" max="6658" width="41" style="159" customWidth="1"/>
    <col min="6659" max="6661" width="32.85546875" style="159" customWidth="1"/>
    <col min="6662" max="6912" width="9.140625" style="159"/>
    <col min="6913" max="6913" width="8.140625" style="159" customWidth="1"/>
    <col min="6914" max="6914" width="41" style="159" customWidth="1"/>
    <col min="6915" max="6917" width="32.85546875" style="159" customWidth="1"/>
    <col min="6918" max="7168" width="9.140625" style="159"/>
    <col min="7169" max="7169" width="8.140625" style="159" customWidth="1"/>
    <col min="7170" max="7170" width="41" style="159" customWidth="1"/>
    <col min="7171" max="7173" width="32.85546875" style="159" customWidth="1"/>
    <col min="7174" max="7424" width="9.140625" style="159"/>
    <col min="7425" max="7425" width="8.140625" style="159" customWidth="1"/>
    <col min="7426" max="7426" width="41" style="159" customWidth="1"/>
    <col min="7427" max="7429" width="32.85546875" style="159" customWidth="1"/>
    <col min="7430" max="7680" width="9.140625" style="159"/>
    <col min="7681" max="7681" width="8.140625" style="159" customWidth="1"/>
    <col min="7682" max="7682" width="41" style="159" customWidth="1"/>
    <col min="7683" max="7685" width="32.85546875" style="159" customWidth="1"/>
    <col min="7686" max="7936" width="9.140625" style="159"/>
    <col min="7937" max="7937" width="8.140625" style="159" customWidth="1"/>
    <col min="7938" max="7938" width="41" style="159" customWidth="1"/>
    <col min="7939" max="7941" width="32.85546875" style="159" customWidth="1"/>
    <col min="7942" max="8192" width="9.140625" style="159"/>
    <col min="8193" max="8193" width="8.140625" style="159" customWidth="1"/>
    <col min="8194" max="8194" width="41" style="159" customWidth="1"/>
    <col min="8195" max="8197" width="32.85546875" style="159" customWidth="1"/>
    <col min="8198" max="8448" width="9.140625" style="159"/>
    <col min="8449" max="8449" width="8.140625" style="159" customWidth="1"/>
    <col min="8450" max="8450" width="41" style="159" customWidth="1"/>
    <col min="8451" max="8453" width="32.85546875" style="159" customWidth="1"/>
    <col min="8454" max="8704" width="9.140625" style="159"/>
    <col min="8705" max="8705" width="8.140625" style="159" customWidth="1"/>
    <col min="8706" max="8706" width="41" style="159" customWidth="1"/>
    <col min="8707" max="8709" width="32.85546875" style="159" customWidth="1"/>
    <col min="8710" max="8960" width="9.140625" style="159"/>
    <col min="8961" max="8961" width="8.140625" style="159" customWidth="1"/>
    <col min="8962" max="8962" width="41" style="159" customWidth="1"/>
    <col min="8963" max="8965" width="32.85546875" style="159" customWidth="1"/>
    <col min="8966" max="9216" width="9.140625" style="159"/>
    <col min="9217" max="9217" width="8.140625" style="159" customWidth="1"/>
    <col min="9218" max="9218" width="41" style="159" customWidth="1"/>
    <col min="9219" max="9221" width="32.85546875" style="159" customWidth="1"/>
    <col min="9222" max="9472" width="9.140625" style="159"/>
    <col min="9473" max="9473" width="8.140625" style="159" customWidth="1"/>
    <col min="9474" max="9474" width="41" style="159" customWidth="1"/>
    <col min="9475" max="9477" width="32.85546875" style="159" customWidth="1"/>
    <col min="9478" max="9728" width="9.140625" style="159"/>
    <col min="9729" max="9729" width="8.140625" style="159" customWidth="1"/>
    <col min="9730" max="9730" width="41" style="159" customWidth="1"/>
    <col min="9731" max="9733" width="32.85546875" style="159" customWidth="1"/>
    <col min="9734" max="9984" width="9.140625" style="159"/>
    <col min="9985" max="9985" width="8.140625" style="159" customWidth="1"/>
    <col min="9986" max="9986" width="41" style="159" customWidth="1"/>
    <col min="9987" max="9989" width="32.85546875" style="159" customWidth="1"/>
    <col min="9990" max="10240" width="9.140625" style="159"/>
    <col min="10241" max="10241" width="8.140625" style="159" customWidth="1"/>
    <col min="10242" max="10242" width="41" style="159" customWidth="1"/>
    <col min="10243" max="10245" width="32.85546875" style="159" customWidth="1"/>
    <col min="10246" max="10496" width="9.140625" style="159"/>
    <col min="10497" max="10497" width="8.140625" style="159" customWidth="1"/>
    <col min="10498" max="10498" width="41" style="159" customWidth="1"/>
    <col min="10499" max="10501" width="32.85546875" style="159" customWidth="1"/>
    <col min="10502" max="10752" width="9.140625" style="159"/>
    <col min="10753" max="10753" width="8.140625" style="159" customWidth="1"/>
    <col min="10754" max="10754" width="41" style="159" customWidth="1"/>
    <col min="10755" max="10757" width="32.85546875" style="159" customWidth="1"/>
    <col min="10758" max="11008" width="9.140625" style="159"/>
    <col min="11009" max="11009" width="8.140625" style="159" customWidth="1"/>
    <col min="11010" max="11010" width="41" style="159" customWidth="1"/>
    <col min="11011" max="11013" width="32.85546875" style="159" customWidth="1"/>
    <col min="11014" max="11264" width="9.140625" style="159"/>
    <col min="11265" max="11265" width="8.140625" style="159" customWidth="1"/>
    <col min="11266" max="11266" width="41" style="159" customWidth="1"/>
    <col min="11267" max="11269" width="32.85546875" style="159" customWidth="1"/>
    <col min="11270" max="11520" width="9.140625" style="159"/>
    <col min="11521" max="11521" width="8.140625" style="159" customWidth="1"/>
    <col min="11522" max="11522" width="41" style="159" customWidth="1"/>
    <col min="11523" max="11525" width="32.85546875" style="159" customWidth="1"/>
    <col min="11526" max="11776" width="9.140625" style="159"/>
    <col min="11777" max="11777" width="8.140625" style="159" customWidth="1"/>
    <col min="11778" max="11778" width="41" style="159" customWidth="1"/>
    <col min="11779" max="11781" width="32.85546875" style="159" customWidth="1"/>
    <col min="11782" max="12032" width="9.140625" style="159"/>
    <col min="12033" max="12033" width="8.140625" style="159" customWidth="1"/>
    <col min="12034" max="12034" width="41" style="159" customWidth="1"/>
    <col min="12035" max="12037" width="32.85546875" style="159" customWidth="1"/>
    <col min="12038" max="12288" width="9.140625" style="159"/>
    <col min="12289" max="12289" width="8.140625" style="159" customWidth="1"/>
    <col min="12290" max="12290" width="41" style="159" customWidth="1"/>
    <col min="12291" max="12293" width="32.85546875" style="159" customWidth="1"/>
    <col min="12294" max="12544" width="9.140625" style="159"/>
    <col min="12545" max="12545" width="8.140625" style="159" customWidth="1"/>
    <col min="12546" max="12546" width="41" style="159" customWidth="1"/>
    <col min="12547" max="12549" width="32.85546875" style="159" customWidth="1"/>
    <col min="12550" max="12800" width="9.140625" style="159"/>
    <col min="12801" max="12801" width="8.140625" style="159" customWidth="1"/>
    <col min="12802" max="12802" width="41" style="159" customWidth="1"/>
    <col min="12803" max="12805" width="32.85546875" style="159" customWidth="1"/>
    <col min="12806" max="13056" width="9.140625" style="159"/>
    <col min="13057" max="13057" width="8.140625" style="159" customWidth="1"/>
    <col min="13058" max="13058" width="41" style="159" customWidth="1"/>
    <col min="13059" max="13061" width="32.85546875" style="159" customWidth="1"/>
    <col min="13062" max="13312" width="9.140625" style="159"/>
    <col min="13313" max="13313" width="8.140625" style="159" customWidth="1"/>
    <col min="13314" max="13314" width="41" style="159" customWidth="1"/>
    <col min="13315" max="13317" width="32.85546875" style="159" customWidth="1"/>
    <col min="13318" max="13568" width="9.140625" style="159"/>
    <col min="13569" max="13569" width="8.140625" style="159" customWidth="1"/>
    <col min="13570" max="13570" width="41" style="159" customWidth="1"/>
    <col min="13571" max="13573" width="32.85546875" style="159" customWidth="1"/>
    <col min="13574" max="13824" width="9.140625" style="159"/>
    <col min="13825" max="13825" width="8.140625" style="159" customWidth="1"/>
    <col min="13826" max="13826" width="41" style="159" customWidth="1"/>
    <col min="13827" max="13829" width="32.85546875" style="159" customWidth="1"/>
    <col min="13830" max="14080" width="9.140625" style="159"/>
    <col min="14081" max="14081" width="8.140625" style="159" customWidth="1"/>
    <col min="14082" max="14082" width="41" style="159" customWidth="1"/>
    <col min="14083" max="14085" width="32.85546875" style="159" customWidth="1"/>
    <col min="14086" max="14336" width="9.140625" style="159"/>
    <col min="14337" max="14337" width="8.140625" style="159" customWidth="1"/>
    <col min="14338" max="14338" width="41" style="159" customWidth="1"/>
    <col min="14339" max="14341" width="32.85546875" style="159" customWidth="1"/>
    <col min="14342" max="14592" width="9.140625" style="159"/>
    <col min="14593" max="14593" width="8.140625" style="159" customWidth="1"/>
    <col min="14594" max="14594" width="41" style="159" customWidth="1"/>
    <col min="14595" max="14597" width="32.85546875" style="159" customWidth="1"/>
    <col min="14598" max="14848" width="9.140625" style="159"/>
    <col min="14849" max="14849" width="8.140625" style="159" customWidth="1"/>
    <col min="14850" max="14850" width="41" style="159" customWidth="1"/>
    <col min="14851" max="14853" width="32.85546875" style="159" customWidth="1"/>
    <col min="14854" max="15104" width="9.140625" style="159"/>
    <col min="15105" max="15105" width="8.140625" style="159" customWidth="1"/>
    <col min="15106" max="15106" width="41" style="159" customWidth="1"/>
    <col min="15107" max="15109" width="32.85546875" style="159" customWidth="1"/>
    <col min="15110" max="15360" width="9.140625" style="159"/>
    <col min="15361" max="15361" width="8.140625" style="159" customWidth="1"/>
    <col min="15362" max="15362" width="41" style="159" customWidth="1"/>
    <col min="15363" max="15365" width="32.85546875" style="159" customWidth="1"/>
    <col min="15366" max="15616" width="9.140625" style="159"/>
    <col min="15617" max="15617" width="8.140625" style="159" customWidth="1"/>
    <col min="15618" max="15618" width="41" style="159" customWidth="1"/>
    <col min="15619" max="15621" width="32.85546875" style="159" customWidth="1"/>
    <col min="15622" max="15872" width="9.140625" style="159"/>
    <col min="15873" max="15873" width="8.140625" style="159" customWidth="1"/>
    <col min="15874" max="15874" width="41" style="159" customWidth="1"/>
    <col min="15875" max="15877" width="32.85546875" style="159" customWidth="1"/>
    <col min="15878" max="16128" width="9.140625" style="159"/>
    <col min="16129" max="16129" width="8.140625" style="159" customWidth="1"/>
    <col min="16130" max="16130" width="41" style="159" customWidth="1"/>
    <col min="16131" max="16133" width="32.85546875" style="159" customWidth="1"/>
    <col min="16134" max="16384" width="9.140625" style="159"/>
  </cols>
  <sheetData>
    <row r="1" spans="1:5" x14ac:dyDescent="0.25">
      <c r="A1" s="296" t="s">
        <v>520</v>
      </c>
      <c r="B1" s="297"/>
      <c r="C1" s="297"/>
      <c r="D1" s="297"/>
      <c r="E1" s="297"/>
    </row>
    <row r="2" spans="1:5" x14ac:dyDescent="0.25">
      <c r="A2" s="298" t="s">
        <v>788</v>
      </c>
      <c r="B2" s="299"/>
      <c r="C2" s="299"/>
      <c r="D2" s="299"/>
      <c r="E2" s="300"/>
    </row>
    <row r="3" spans="1:5" x14ac:dyDescent="0.25">
      <c r="A3" s="174" t="s">
        <v>327</v>
      </c>
      <c r="B3" s="174" t="s">
        <v>164</v>
      </c>
      <c r="C3" s="174" t="s">
        <v>351</v>
      </c>
      <c r="D3" s="174" t="s">
        <v>352</v>
      </c>
      <c r="E3" s="174" t="s">
        <v>353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ht="25.5" x14ac:dyDescent="0.25">
      <c r="A5" s="209" t="s">
        <v>331</v>
      </c>
      <c r="B5" s="210" t="s">
        <v>477</v>
      </c>
      <c r="C5" s="211">
        <v>2319528</v>
      </c>
      <c r="D5" s="211">
        <v>0</v>
      </c>
      <c r="E5" s="211">
        <v>5209777</v>
      </c>
    </row>
    <row r="6" spans="1:5" ht="25.5" x14ac:dyDescent="0.25">
      <c r="A6" s="209" t="s">
        <v>333</v>
      </c>
      <c r="B6" s="210" t="s">
        <v>478</v>
      </c>
      <c r="C6" s="211">
        <v>2201250</v>
      </c>
      <c r="D6" s="211">
        <v>0</v>
      </c>
      <c r="E6" s="211">
        <v>0</v>
      </c>
    </row>
    <row r="7" spans="1:5" ht="25.5" x14ac:dyDescent="0.25">
      <c r="A7" s="212" t="s">
        <v>335</v>
      </c>
      <c r="B7" s="213" t="s">
        <v>479</v>
      </c>
      <c r="C7" s="214">
        <v>4520778</v>
      </c>
      <c r="D7" s="214">
        <v>0</v>
      </c>
      <c r="E7" s="214">
        <v>5209777</v>
      </c>
    </row>
    <row r="8" spans="1:5" ht="25.5" x14ac:dyDescent="0.25">
      <c r="A8" s="209" t="s">
        <v>358</v>
      </c>
      <c r="B8" s="210" t="s">
        <v>480</v>
      </c>
      <c r="C8" s="211">
        <v>40383586</v>
      </c>
      <c r="D8" s="211">
        <v>0</v>
      </c>
      <c r="E8" s="211">
        <v>38294666</v>
      </c>
    </row>
    <row r="9" spans="1:5" ht="25.5" x14ac:dyDescent="0.25">
      <c r="A9" s="209" t="s">
        <v>481</v>
      </c>
      <c r="B9" s="210" t="s">
        <v>482</v>
      </c>
      <c r="C9" s="211">
        <v>1300000</v>
      </c>
      <c r="D9" s="211">
        <v>0</v>
      </c>
      <c r="E9" s="211">
        <v>1182047</v>
      </c>
    </row>
    <row r="10" spans="1:5" ht="25.5" x14ac:dyDescent="0.25">
      <c r="A10" s="209" t="s">
        <v>362</v>
      </c>
      <c r="B10" s="210" t="s">
        <v>484</v>
      </c>
      <c r="C10" s="211">
        <v>108742</v>
      </c>
      <c r="D10" s="211">
        <v>0</v>
      </c>
      <c r="E10" s="211">
        <v>86598</v>
      </c>
    </row>
    <row r="11" spans="1:5" ht="25.5" x14ac:dyDescent="0.25">
      <c r="A11" s="212" t="s">
        <v>485</v>
      </c>
      <c r="B11" s="213" t="s">
        <v>486</v>
      </c>
      <c r="C11" s="214">
        <v>41792328</v>
      </c>
      <c r="D11" s="214">
        <v>0</v>
      </c>
      <c r="E11" s="214">
        <v>39563311</v>
      </c>
    </row>
    <row r="12" spans="1:5" x14ac:dyDescent="0.25">
      <c r="A12" s="209" t="s">
        <v>364</v>
      </c>
      <c r="B12" s="210" t="s">
        <v>487</v>
      </c>
      <c r="C12" s="211">
        <v>2638930</v>
      </c>
      <c r="D12" s="211">
        <v>0</v>
      </c>
      <c r="E12" s="211">
        <v>2024493</v>
      </c>
    </row>
    <row r="13" spans="1:5" x14ac:dyDescent="0.25">
      <c r="A13" s="209" t="s">
        <v>285</v>
      </c>
      <c r="B13" s="210" t="s">
        <v>488</v>
      </c>
      <c r="C13" s="211">
        <v>18453170</v>
      </c>
      <c r="D13" s="211">
        <v>0</v>
      </c>
      <c r="E13" s="211">
        <v>16919441</v>
      </c>
    </row>
    <row r="14" spans="1:5" ht="25.5" x14ac:dyDescent="0.25">
      <c r="A14" s="212" t="s">
        <v>343</v>
      </c>
      <c r="B14" s="213" t="s">
        <v>491</v>
      </c>
      <c r="C14" s="214">
        <v>21092100</v>
      </c>
      <c r="D14" s="214">
        <v>0</v>
      </c>
      <c r="E14" s="214">
        <v>18943934</v>
      </c>
    </row>
    <row r="15" spans="1:5" x14ac:dyDescent="0.25">
      <c r="A15" s="209" t="s">
        <v>492</v>
      </c>
      <c r="B15" s="210" t="s">
        <v>493</v>
      </c>
      <c r="C15" s="211">
        <v>14309433</v>
      </c>
      <c r="D15" s="211">
        <v>0</v>
      </c>
      <c r="E15" s="211">
        <v>15937214</v>
      </c>
    </row>
    <row r="16" spans="1:5" x14ac:dyDescent="0.25">
      <c r="A16" s="209" t="s">
        <v>494</v>
      </c>
      <c r="B16" s="210" t="s">
        <v>495</v>
      </c>
      <c r="C16" s="211">
        <v>1062340</v>
      </c>
      <c r="D16" s="211">
        <v>0</v>
      </c>
      <c r="E16" s="211">
        <v>1881665</v>
      </c>
    </row>
    <row r="17" spans="1:5" x14ac:dyDescent="0.25">
      <c r="A17" s="209" t="s">
        <v>496</v>
      </c>
      <c r="B17" s="210" t="s">
        <v>497</v>
      </c>
      <c r="C17" s="211">
        <v>3143492</v>
      </c>
      <c r="D17" s="211">
        <v>0</v>
      </c>
      <c r="E17" s="211">
        <v>3273524</v>
      </c>
    </row>
    <row r="18" spans="1:5" ht="25.5" x14ac:dyDescent="0.25">
      <c r="A18" s="212" t="s">
        <v>366</v>
      </c>
      <c r="B18" s="213" t="s">
        <v>498</v>
      </c>
      <c r="C18" s="214">
        <v>18515265</v>
      </c>
      <c r="D18" s="214">
        <v>0</v>
      </c>
      <c r="E18" s="214">
        <v>21092403</v>
      </c>
    </row>
    <row r="19" spans="1:5" x14ac:dyDescent="0.25">
      <c r="A19" s="212" t="s">
        <v>499</v>
      </c>
      <c r="B19" s="213" t="s">
        <v>500</v>
      </c>
      <c r="C19" s="214">
        <v>834894</v>
      </c>
      <c r="D19" s="214">
        <v>0</v>
      </c>
      <c r="E19" s="214">
        <v>915297</v>
      </c>
    </row>
    <row r="20" spans="1:5" x14ac:dyDescent="0.25">
      <c r="A20" s="212" t="s">
        <v>501</v>
      </c>
      <c r="B20" s="213" t="s">
        <v>502</v>
      </c>
      <c r="C20" s="214">
        <v>2878154</v>
      </c>
      <c r="D20" s="214">
        <v>0</v>
      </c>
      <c r="E20" s="214">
        <v>3105889</v>
      </c>
    </row>
    <row r="21" spans="1:5" ht="25.5" x14ac:dyDescent="0.25">
      <c r="A21" s="212" t="s">
        <v>503</v>
      </c>
      <c r="B21" s="213" t="s">
        <v>504</v>
      </c>
      <c r="C21" s="214">
        <v>2992693</v>
      </c>
      <c r="D21" s="214">
        <v>0</v>
      </c>
      <c r="E21" s="214">
        <v>715565</v>
      </c>
    </row>
    <row r="22" spans="1:5" ht="25.5" x14ac:dyDescent="0.25">
      <c r="A22" s="209" t="s">
        <v>368</v>
      </c>
      <c r="B22" s="210" t="s">
        <v>505</v>
      </c>
      <c r="C22" s="211">
        <v>248</v>
      </c>
      <c r="D22" s="211">
        <v>0</v>
      </c>
      <c r="E22" s="211">
        <v>330</v>
      </c>
    </row>
    <row r="23" spans="1:5" ht="38.25" x14ac:dyDescent="0.25">
      <c r="A23" s="212" t="s">
        <v>506</v>
      </c>
      <c r="B23" s="213" t="s">
        <v>507</v>
      </c>
      <c r="C23" s="214">
        <v>248</v>
      </c>
      <c r="D23" s="214">
        <v>0</v>
      </c>
      <c r="E23" s="214">
        <v>330</v>
      </c>
    </row>
    <row r="24" spans="1:5" ht="25.5" x14ac:dyDescent="0.25">
      <c r="A24" s="209" t="s">
        <v>508</v>
      </c>
      <c r="B24" s="210" t="s">
        <v>509</v>
      </c>
      <c r="C24" s="211">
        <v>86</v>
      </c>
      <c r="D24" s="211">
        <v>0</v>
      </c>
      <c r="E24" s="211">
        <v>20</v>
      </c>
    </row>
    <row r="25" spans="1:5" ht="25.5" x14ac:dyDescent="0.25">
      <c r="A25" s="212" t="s">
        <v>510</v>
      </c>
      <c r="B25" s="213" t="s">
        <v>511</v>
      </c>
      <c r="C25" s="214">
        <v>86</v>
      </c>
      <c r="D25" s="214">
        <v>0</v>
      </c>
      <c r="E25" s="214">
        <v>20</v>
      </c>
    </row>
    <row r="26" spans="1:5" ht="25.5" x14ac:dyDescent="0.25">
      <c r="A26" s="212" t="s">
        <v>512</v>
      </c>
      <c r="B26" s="213" t="s">
        <v>513</v>
      </c>
      <c r="C26" s="214">
        <v>162</v>
      </c>
      <c r="D26" s="214">
        <v>0</v>
      </c>
      <c r="E26" s="214">
        <v>310</v>
      </c>
    </row>
    <row r="27" spans="1:5" x14ac:dyDescent="0.25">
      <c r="A27" s="212" t="s">
        <v>514</v>
      </c>
      <c r="B27" s="213" t="s">
        <v>515</v>
      </c>
      <c r="C27" s="214">
        <v>2992855</v>
      </c>
      <c r="D27" s="214">
        <v>0</v>
      </c>
      <c r="E27" s="214">
        <v>715875</v>
      </c>
    </row>
  </sheetData>
  <mergeCells count="2">
    <mergeCell ref="A1:E1"/>
    <mergeCell ref="A2:E2"/>
  </mergeCells>
  <pageMargins left="0.7" right="0.7" top="0.75" bottom="0.75" header="0.3" footer="0.3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FF"/>
  </sheetPr>
  <dimension ref="A1:E27"/>
  <sheetViews>
    <sheetView view="pageBreakPreview" zoomScale="60" zoomScaleNormal="100" workbookViewId="0">
      <selection sqref="A1:E1"/>
    </sheetView>
  </sheetViews>
  <sheetFormatPr defaultRowHeight="15" x14ac:dyDescent="0.25"/>
  <cols>
    <col min="1" max="1" width="8.140625" style="159" customWidth="1"/>
    <col min="2" max="2" width="41" style="159" customWidth="1"/>
    <col min="3" max="3" width="16.42578125" style="159" customWidth="1"/>
    <col min="4" max="4" width="12.7109375" style="159" customWidth="1"/>
    <col min="5" max="5" width="14.7109375" style="159" customWidth="1"/>
    <col min="6" max="256" width="9.140625" style="159"/>
    <col min="257" max="257" width="8.140625" style="159" customWidth="1"/>
    <col min="258" max="258" width="41" style="159" customWidth="1"/>
    <col min="259" max="261" width="32.85546875" style="159" customWidth="1"/>
    <col min="262" max="512" width="9.140625" style="159"/>
    <col min="513" max="513" width="8.140625" style="159" customWidth="1"/>
    <col min="514" max="514" width="41" style="159" customWidth="1"/>
    <col min="515" max="517" width="32.85546875" style="159" customWidth="1"/>
    <col min="518" max="768" width="9.140625" style="159"/>
    <col min="769" max="769" width="8.140625" style="159" customWidth="1"/>
    <col min="770" max="770" width="41" style="159" customWidth="1"/>
    <col min="771" max="773" width="32.85546875" style="159" customWidth="1"/>
    <col min="774" max="1024" width="9.140625" style="159"/>
    <col min="1025" max="1025" width="8.140625" style="159" customWidth="1"/>
    <col min="1026" max="1026" width="41" style="159" customWidth="1"/>
    <col min="1027" max="1029" width="32.85546875" style="159" customWidth="1"/>
    <col min="1030" max="1280" width="9.140625" style="159"/>
    <col min="1281" max="1281" width="8.140625" style="159" customWidth="1"/>
    <col min="1282" max="1282" width="41" style="159" customWidth="1"/>
    <col min="1283" max="1285" width="32.85546875" style="159" customWidth="1"/>
    <col min="1286" max="1536" width="9.140625" style="159"/>
    <col min="1537" max="1537" width="8.140625" style="159" customWidth="1"/>
    <col min="1538" max="1538" width="41" style="159" customWidth="1"/>
    <col min="1539" max="1541" width="32.85546875" style="159" customWidth="1"/>
    <col min="1542" max="1792" width="9.140625" style="159"/>
    <col min="1793" max="1793" width="8.140625" style="159" customWidth="1"/>
    <col min="1794" max="1794" width="41" style="159" customWidth="1"/>
    <col min="1795" max="1797" width="32.85546875" style="159" customWidth="1"/>
    <col min="1798" max="2048" width="9.140625" style="159"/>
    <col min="2049" max="2049" width="8.140625" style="159" customWidth="1"/>
    <col min="2050" max="2050" width="41" style="159" customWidth="1"/>
    <col min="2051" max="2053" width="32.85546875" style="159" customWidth="1"/>
    <col min="2054" max="2304" width="9.140625" style="159"/>
    <col min="2305" max="2305" width="8.140625" style="159" customWidth="1"/>
    <col min="2306" max="2306" width="41" style="159" customWidth="1"/>
    <col min="2307" max="2309" width="32.85546875" style="159" customWidth="1"/>
    <col min="2310" max="2560" width="9.140625" style="159"/>
    <col min="2561" max="2561" width="8.140625" style="159" customWidth="1"/>
    <col min="2562" max="2562" width="41" style="159" customWidth="1"/>
    <col min="2563" max="2565" width="32.85546875" style="159" customWidth="1"/>
    <col min="2566" max="2816" width="9.140625" style="159"/>
    <col min="2817" max="2817" width="8.140625" style="159" customWidth="1"/>
    <col min="2818" max="2818" width="41" style="159" customWidth="1"/>
    <col min="2819" max="2821" width="32.85546875" style="159" customWidth="1"/>
    <col min="2822" max="3072" width="9.140625" style="159"/>
    <col min="3073" max="3073" width="8.140625" style="159" customWidth="1"/>
    <col min="3074" max="3074" width="41" style="159" customWidth="1"/>
    <col min="3075" max="3077" width="32.85546875" style="159" customWidth="1"/>
    <col min="3078" max="3328" width="9.140625" style="159"/>
    <col min="3329" max="3329" width="8.140625" style="159" customWidth="1"/>
    <col min="3330" max="3330" width="41" style="159" customWidth="1"/>
    <col min="3331" max="3333" width="32.85546875" style="159" customWidth="1"/>
    <col min="3334" max="3584" width="9.140625" style="159"/>
    <col min="3585" max="3585" width="8.140625" style="159" customWidth="1"/>
    <col min="3586" max="3586" width="41" style="159" customWidth="1"/>
    <col min="3587" max="3589" width="32.85546875" style="159" customWidth="1"/>
    <col min="3590" max="3840" width="9.140625" style="159"/>
    <col min="3841" max="3841" width="8.140625" style="159" customWidth="1"/>
    <col min="3842" max="3842" width="41" style="159" customWidth="1"/>
    <col min="3843" max="3845" width="32.85546875" style="159" customWidth="1"/>
    <col min="3846" max="4096" width="9.140625" style="159"/>
    <col min="4097" max="4097" width="8.140625" style="159" customWidth="1"/>
    <col min="4098" max="4098" width="41" style="159" customWidth="1"/>
    <col min="4099" max="4101" width="32.85546875" style="159" customWidth="1"/>
    <col min="4102" max="4352" width="9.140625" style="159"/>
    <col min="4353" max="4353" width="8.140625" style="159" customWidth="1"/>
    <col min="4354" max="4354" width="41" style="159" customWidth="1"/>
    <col min="4355" max="4357" width="32.85546875" style="159" customWidth="1"/>
    <col min="4358" max="4608" width="9.140625" style="159"/>
    <col min="4609" max="4609" width="8.140625" style="159" customWidth="1"/>
    <col min="4610" max="4610" width="41" style="159" customWidth="1"/>
    <col min="4611" max="4613" width="32.85546875" style="159" customWidth="1"/>
    <col min="4614" max="4864" width="9.140625" style="159"/>
    <col min="4865" max="4865" width="8.140625" style="159" customWidth="1"/>
    <col min="4866" max="4866" width="41" style="159" customWidth="1"/>
    <col min="4867" max="4869" width="32.85546875" style="159" customWidth="1"/>
    <col min="4870" max="5120" width="9.140625" style="159"/>
    <col min="5121" max="5121" width="8.140625" style="159" customWidth="1"/>
    <col min="5122" max="5122" width="41" style="159" customWidth="1"/>
    <col min="5123" max="5125" width="32.85546875" style="159" customWidth="1"/>
    <col min="5126" max="5376" width="9.140625" style="159"/>
    <col min="5377" max="5377" width="8.140625" style="159" customWidth="1"/>
    <col min="5378" max="5378" width="41" style="159" customWidth="1"/>
    <col min="5379" max="5381" width="32.85546875" style="159" customWidth="1"/>
    <col min="5382" max="5632" width="9.140625" style="159"/>
    <col min="5633" max="5633" width="8.140625" style="159" customWidth="1"/>
    <col min="5634" max="5634" width="41" style="159" customWidth="1"/>
    <col min="5635" max="5637" width="32.85546875" style="159" customWidth="1"/>
    <col min="5638" max="5888" width="9.140625" style="159"/>
    <col min="5889" max="5889" width="8.140625" style="159" customWidth="1"/>
    <col min="5890" max="5890" width="41" style="159" customWidth="1"/>
    <col min="5891" max="5893" width="32.85546875" style="159" customWidth="1"/>
    <col min="5894" max="6144" width="9.140625" style="159"/>
    <col min="6145" max="6145" width="8.140625" style="159" customWidth="1"/>
    <col min="6146" max="6146" width="41" style="159" customWidth="1"/>
    <col min="6147" max="6149" width="32.85546875" style="159" customWidth="1"/>
    <col min="6150" max="6400" width="9.140625" style="159"/>
    <col min="6401" max="6401" width="8.140625" style="159" customWidth="1"/>
    <col min="6402" max="6402" width="41" style="159" customWidth="1"/>
    <col min="6403" max="6405" width="32.85546875" style="159" customWidth="1"/>
    <col min="6406" max="6656" width="9.140625" style="159"/>
    <col min="6657" max="6657" width="8.140625" style="159" customWidth="1"/>
    <col min="6658" max="6658" width="41" style="159" customWidth="1"/>
    <col min="6659" max="6661" width="32.85546875" style="159" customWidth="1"/>
    <col min="6662" max="6912" width="9.140625" style="159"/>
    <col min="6913" max="6913" width="8.140625" style="159" customWidth="1"/>
    <col min="6914" max="6914" width="41" style="159" customWidth="1"/>
    <col min="6915" max="6917" width="32.85546875" style="159" customWidth="1"/>
    <col min="6918" max="7168" width="9.140625" style="159"/>
    <col min="7169" max="7169" width="8.140625" style="159" customWidth="1"/>
    <col min="7170" max="7170" width="41" style="159" customWidth="1"/>
    <col min="7171" max="7173" width="32.85546875" style="159" customWidth="1"/>
    <col min="7174" max="7424" width="9.140625" style="159"/>
    <col min="7425" max="7425" width="8.140625" style="159" customWidth="1"/>
    <col min="7426" max="7426" width="41" style="159" customWidth="1"/>
    <col min="7427" max="7429" width="32.85546875" style="159" customWidth="1"/>
    <col min="7430" max="7680" width="9.140625" style="159"/>
    <col min="7681" max="7681" width="8.140625" style="159" customWidth="1"/>
    <col min="7682" max="7682" width="41" style="159" customWidth="1"/>
    <col min="7683" max="7685" width="32.85546875" style="159" customWidth="1"/>
    <col min="7686" max="7936" width="9.140625" style="159"/>
    <col min="7937" max="7937" width="8.140625" style="159" customWidth="1"/>
    <col min="7938" max="7938" width="41" style="159" customWidth="1"/>
    <col min="7939" max="7941" width="32.85546875" style="159" customWidth="1"/>
    <col min="7942" max="8192" width="9.140625" style="159"/>
    <col min="8193" max="8193" width="8.140625" style="159" customWidth="1"/>
    <col min="8194" max="8194" width="41" style="159" customWidth="1"/>
    <col min="8195" max="8197" width="32.85546875" style="159" customWidth="1"/>
    <col min="8198" max="8448" width="9.140625" style="159"/>
    <col min="8449" max="8449" width="8.140625" style="159" customWidth="1"/>
    <col min="8450" max="8450" width="41" style="159" customWidth="1"/>
    <col min="8451" max="8453" width="32.85546875" style="159" customWidth="1"/>
    <col min="8454" max="8704" width="9.140625" style="159"/>
    <col min="8705" max="8705" width="8.140625" style="159" customWidth="1"/>
    <col min="8706" max="8706" width="41" style="159" customWidth="1"/>
    <col min="8707" max="8709" width="32.85546875" style="159" customWidth="1"/>
    <col min="8710" max="8960" width="9.140625" style="159"/>
    <col min="8961" max="8961" width="8.140625" style="159" customWidth="1"/>
    <col min="8962" max="8962" width="41" style="159" customWidth="1"/>
    <col min="8963" max="8965" width="32.85546875" style="159" customWidth="1"/>
    <col min="8966" max="9216" width="9.140625" style="159"/>
    <col min="9217" max="9217" width="8.140625" style="159" customWidth="1"/>
    <col min="9218" max="9218" width="41" style="159" customWidth="1"/>
    <col min="9219" max="9221" width="32.85546875" style="159" customWidth="1"/>
    <col min="9222" max="9472" width="9.140625" style="159"/>
    <col min="9473" max="9473" width="8.140625" style="159" customWidth="1"/>
    <col min="9474" max="9474" width="41" style="159" customWidth="1"/>
    <col min="9475" max="9477" width="32.85546875" style="159" customWidth="1"/>
    <col min="9478" max="9728" width="9.140625" style="159"/>
    <col min="9729" max="9729" width="8.140625" style="159" customWidth="1"/>
    <col min="9730" max="9730" width="41" style="159" customWidth="1"/>
    <col min="9731" max="9733" width="32.85546875" style="159" customWidth="1"/>
    <col min="9734" max="9984" width="9.140625" style="159"/>
    <col min="9985" max="9985" width="8.140625" style="159" customWidth="1"/>
    <col min="9986" max="9986" width="41" style="159" customWidth="1"/>
    <col min="9987" max="9989" width="32.85546875" style="159" customWidth="1"/>
    <col min="9990" max="10240" width="9.140625" style="159"/>
    <col min="10241" max="10241" width="8.140625" style="159" customWidth="1"/>
    <col min="10242" max="10242" width="41" style="159" customWidth="1"/>
    <col min="10243" max="10245" width="32.85546875" style="159" customWidth="1"/>
    <col min="10246" max="10496" width="9.140625" style="159"/>
    <col min="10497" max="10497" width="8.140625" style="159" customWidth="1"/>
    <col min="10498" max="10498" width="41" style="159" customWidth="1"/>
    <col min="10499" max="10501" width="32.85546875" style="159" customWidth="1"/>
    <col min="10502" max="10752" width="9.140625" style="159"/>
    <col min="10753" max="10753" width="8.140625" style="159" customWidth="1"/>
    <col min="10754" max="10754" width="41" style="159" customWidth="1"/>
    <col min="10755" max="10757" width="32.85546875" style="159" customWidth="1"/>
    <col min="10758" max="11008" width="9.140625" style="159"/>
    <col min="11009" max="11009" width="8.140625" style="159" customWidth="1"/>
    <col min="11010" max="11010" width="41" style="159" customWidth="1"/>
    <col min="11011" max="11013" width="32.85546875" style="159" customWidth="1"/>
    <col min="11014" max="11264" width="9.140625" style="159"/>
    <col min="11265" max="11265" width="8.140625" style="159" customWidth="1"/>
    <col min="11266" max="11266" width="41" style="159" customWidth="1"/>
    <col min="11267" max="11269" width="32.85546875" style="159" customWidth="1"/>
    <col min="11270" max="11520" width="9.140625" style="159"/>
    <col min="11521" max="11521" width="8.140625" style="159" customWidth="1"/>
    <col min="11522" max="11522" width="41" style="159" customWidth="1"/>
    <col min="11523" max="11525" width="32.85546875" style="159" customWidth="1"/>
    <col min="11526" max="11776" width="9.140625" style="159"/>
    <col min="11777" max="11777" width="8.140625" style="159" customWidth="1"/>
    <col min="11778" max="11778" width="41" style="159" customWidth="1"/>
    <col min="11779" max="11781" width="32.85546875" style="159" customWidth="1"/>
    <col min="11782" max="12032" width="9.140625" style="159"/>
    <col min="12033" max="12033" width="8.140625" style="159" customWidth="1"/>
    <col min="12034" max="12034" width="41" style="159" customWidth="1"/>
    <col min="12035" max="12037" width="32.85546875" style="159" customWidth="1"/>
    <col min="12038" max="12288" width="9.140625" style="159"/>
    <col min="12289" max="12289" width="8.140625" style="159" customWidth="1"/>
    <col min="12290" max="12290" width="41" style="159" customWidth="1"/>
    <col min="12291" max="12293" width="32.85546875" style="159" customWidth="1"/>
    <col min="12294" max="12544" width="9.140625" style="159"/>
    <col min="12545" max="12545" width="8.140625" style="159" customWidth="1"/>
    <col min="12546" max="12546" width="41" style="159" customWidth="1"/>
    <col min="12547" max="12549" width="32.85546875" style="159" customWidth="1"/>
    <col min="12550" max="12800" width="9.140625" style="159"/>
    <col min="12801" max="12801" width="8.140625" style="159" customWidth="1"/>
    <col min="12802" max="12802" width="41" style="159" customWidth="1"/>
    <col min="12803" max="12805" width="32.85546875" style="159" customWidth="1"/>
    <col min="12806" max="13056" width="9.140625" style="159"/>
    <col min="13057" max="13057" width="8.140625" style="159" customWidth="1"/>
    <col min="13058" max="13058" width="41" style="159" customWidth="1"/>
    <col min="13059" max="13061" width="32.85546875" style="159" customWidth="1"/>
    <col min="13062" max="13312" width="9.140625" style="159"/>
    <col min="13313" max="13313" width="8.140625" style="159" customWidth="1"/>
    <col min="13314" max="13314" width="41" style="159" customWidth="1"/>
    <col min="13315" max="13317" width="32.85546875" style="159" customWidth="1"/>
    <col min="13318" max="13568" width="9.140625" style="159"/>
    <col min="13569" max="13569" width="8.140625" style="159" customWidth="1"/>
    <col min="13570" max="13570" width="41" style="159" customWidth="1"/>
    <col min="13571" max="13573" width="32.85546875" style="159" customWidth="1"/>
    <col min="13574" max="13824" width="9.140625" style="159"/>
    <col min="13825" max="13825" width="8.140625" style="159" customWidth="1"/>
    <col min="13826" max="13826" width="41" style="159" customWidth="1"/>
    <col min="13827" max="13829" width="32.85546875" style="159" customWidth="1"/>
    <col min="13830" max="14080" width="9.140625" style="159"/>
    <col min="14081" max="14081" width="8.140625" style="159" customWidth="1"/>
    <col min="14082" max="14082" width="41" style="159" customWidth="1"/>
    <col min="14083" max="14085" width="32.85546875" style="159" customWidth="1"/>
    <col min="14086" max="14336" width="9.140625" style="159"/>
    <col min="14337" max="14337" width="8.140625" style="159" customWidth="1"/>
    <col min="14338" max="14338" width="41" style="159" customWidth="1"/>
    <col min="14339" max="14341" width="32.85546875" style="159" customWidth="1"/>
    <col min="14342" max="14592" width="9.140625" style="159"/>
    <col min="14593" max="14593" width="8.140625" style="159" customWidth="1"/>
    <col min="14594" max="14594" width="41" style="159" customWidth="1"/>
    <col min="14595" max="14597" width="32.85546875" style="159" customWidth="1"/>
    <col min="14598" max="14848" width="9.140625" style="159"/>
    <col min="14849" max="14849" width="8.140625" style="159" customWidth="1"/>
    <col min="14850" max="14850" width="41" style="159" customWidth="1"/>
    <col min="14851" max="14853" width="32.85546875" style="159" customWidth="1"/>
    <col min="14854" max="15104" width="9.140625" style="159"/>
    <col min="15105" max="15105" width="8.140625" style="159" customWidth="1"/>
    <col min="15106" max="15106" width="41" style="159" customWidth="1"/>
    <col min="15107" max="15109" width="32.85546875" style="159" customWidth="1"/>
    <col min="15110" max="15360" width="9.140625" style="159"/>
    <col min="15361" max="15361" width="8.140625" style="159" customWidth="1"/>
    <col min="15362" max="15362" width="41" style="159" customWidth="1"/>
    <col min="15363" max="15365" width="32.85546875" style="159" customWidth="1"/>
    <col min="15366" max="15616" width="9.140625" style="159"/>
    <col min="15617" max="15617" width="8.140625" style="159" customWidth="1"/>
    <col min="15618" max="15618" width="41" style="159" customWidth="1"/>
    <col min="15619" max="15621" width="32.85546875" style="159" customWidth="1"/>
    <col min="15622" max="15872" width="9.140625" style="159"/>
    <col min="15873" max="15873" width="8.140625" style="159" customWidth="1"/>
    <col min="15874" max="15874" width="41" style="159" customWidth="1"/>
    <col min="15875" max="15877" width="32.85546875" style="159" customWidth="1"/>
    <col min="15878" max="16128" width="9.140625" style="159"/>
    <col min="16129" max="16129" width="8.140625" style="159" customWidth="1"/>
    <col min="16130" max="16130" width="41" style="159" customWidth="1"/>
    <col min="16131" max="16133" width="32.85546875" style="159" customWidth="1"/>
    <col min="16134" max="16384" width="9.140625" style="159"/>
  </cols>
  <sheetData>
    <row r="1" spans="1:5" x14ac:dyDescent="0.25">
      <c r="A1" s="296" t="s">
        <v>604</v>
      </c>
      <c r="B1" s="297"/>
      <c r="C1" s="297"/>
      <c r="D1" s="297"/>
      <c r="E1" s="297"/>
    </row>
    <row r="2" spans="1:5" x14ac:dyDescent="0.25">
      <c r="A2" s="298" t="s">
        <v>789</v>
      </c>
      <c r="B2" s="299"/>
      <c r="C2" s="299"/>
      <c r="D2" s="299"/>
      <c r="E2" s="300"/>
    </row>
    <row r="3" spans="1:5" ht="30.75" customHeight="1" x14ac:dyDescent="0.25">
      <c r="A3" s="174" t="s">
        <v>327</v>
      </c>
      <c r="B3" s="174" t="s">
        <v>164</v>
      </c>
      <c r="C3" s="174" t="s">
        <v>351</v>
      </c>
      <c r="D3" s="174" t="s">
        <v>352</v>
      </c>
      <c r="E3" s="174" t="s">
        <v>353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ht="25.5" x14ac:dyDescent="0.25">
      <c r="A5" s="209" t="s">
        <v>331</v>
      </c>
      <c r="B5" s="210" t="s">
        <v>477</v>
      </c>
      <c r="C5" s="211">
        <v>19783027</v>
      </c>
      <c r="D5" s="211">
        <v>0</v>
      </c>
      <c r="E5" s="211">
        <v>7122209</v>
      </c>
    </row>
    <row r="6" spans="1:5" ht="25.5" x14ac:dyDescent="0.25">
      <c r="A6" s="212" t="s">
        <v>335</v>
      </c>
      <c r="B6" s="213" t="s">
        <v>479</v>
      </c>
      <c r="C6" s="214">
        <v>19783027</v>
      </c>
      <c r="D6" s="214">
        <v>0</v>
      </c>
      <c r="E6" s="214">
        <v>7122209</v>
      </c>
    </row>
    <row r="7" spans="1:5" ht="25.5" x14ac:dyDescent="0.25">
      <c r="A7" s="209" t="s">
        <v>358</v>
      </c>
      <c r="B7" s="210" t="s">
        <v>480</v>
      </c>
      <c r="C7" s="211">
        <v>270340148</v>
      </c>
      <c r="D7" s="211">
        <v>0</v>
      </c>
      <c r="E7" s="211">
        <v>287865085</v>
      </c>
    </row>
    <row r="8" spans="1:5" ht="25.5" x14ac:dyDescent="0.25">
      <c r="A8" s="209" t="s">
        <v>481</v>
      </c>
      <c r="B8" s="210" t="s">
        <v>482</v>
      </c>
      <c r="C8" s="211">
        <v>80000</v>
      </c>
      <c r="D8" s="211">
        <v>0</v>
      </c>
      <c r="E8" s="211">
        <v>300000</v>
      </c>
    </row>
    <row r="9" spans="1:5" ht="25.5" x14ac:dyDescent="0.25">
      <c r="A9" s="209" t="s">
        <v>362</v>
      </c>
      <c r="B9" s="210" t="s">
        <v>484</v>
      </c>
      <c r="C9" s="211">
        <v>307691</v>
      </c>
      <c r="D9" s="211">
        <v>0</v>
      </c>
      <c r="E9" s="211">
        <v>48543</v>
      </c>
    </row>
    <row r="10" spans="1:5" ht="25.5" x14ac:dyDescent="0.25">
      <c r="A10" s="212" t="s">
        <v>485</v>
      </c>
      <c r="B10" s="213" t="s">
        <v>486</v>
      </c>
      <c r="C10" s="214">
        <v>270727839</v>
      </c>
      <c r="D10" s="214">
        <v>0</v>
      </c>
      <c r="E10" s="214">
        <v>288213628</v>
      </c>
    </row>
    <row r="11" spans="1:5" x14ac:dyDescent="0.25">
      <c r="A11" s="209" t="s">
        <v>364</v>
      </c>
      <c r="B11" s="210" t="s">
        <v>487</v>
      </c>
      <c r="C11" s="211">
        <v>3582411</v>
      </c>
      <c r="D11" s="211">
        <v>0</v>
      </c>
      <c r="E11" s="211">
        <v>3555777</v>
      </c>
    </row>
    <row r="12" spans="1:5" x14ac:dyDescent="0.25">
      <c r="A12" s="209" t="s">
        <v>285</v>
      </c>
      <c r="B12" s="210" t="s">
        <v>488</v>
      </c>
      <c r="C12" s="211">
        <v>36023230</v>
      </c>
      <c r="D12" s="211">
        <v>0</v>
      </c>
      <c r="E12" s="211">
        <v>41695986</v>
      </c>
    </row>
    <row r="13" spans="1:5" ht="25.5" x14ac:dyDescent="0.25">
      <c r="A13" s="212" t="s">
        <v>343</v>
      </c>
      <c r="B13" s="213" t="s">
        <v>491</v>
      </c>
      <c r="C13" s="214">
        <v>39605641</v>
      </c>
      <c r="D13" s="214">
        <v>0</v>
      </c>
      <c r="E13" s="214">
        <v>45251763</v>
      </c>
    </row>
    <row r="14" spans="1:5" x14ac:dyDescent="0.25">
      <c r="A14" s="209" t="s">
        <v>492</v>
      </c>
      <c r="B14" s="210" t="s">
        <v>493</v>
      </c>
      <c r="C14" s="211">
        <v>165374443</v>
      </c>
      <c r="D14" s="211">
        <v>0</v>
      </c>
      <c r="E14" s="211">
        <v>161790086</v>
      </c>
    </row>
    <row r="15" spans="1:5" x14ac:dyDescent="0.25">
      <c r="A15" s="209" t="s">
        <v>494</v>
      </c>
      <c r="B15" s="210" t="s">
        <v>495</v>
      </c>
      <c r="C15" s="211">
        <v>20698281</v>
      </c>
      <c r="D15" s="211">
        <v>0</v>
      </c>
      <c r="E15" s="211">
        <v>21011865</v>
      </c>
    </row>
    <row r="16" spans="1:5" x14ac:dyDescent="0.25">
      <c r="A16" s="209" t="s">
        <v>496</v>
      </c>
      <c r="B16" s="210" t="s">
        <v>497</v>
      </c>
      <c r="C16" s="211">
        <v>39200885</v>
      </c>
      <c r="D16" s="211">
        <v>0</v>
      </c>
      <c r="E16" s="211">
        <v>37559505</v>
      </c>
    </row>
    <row r="17" spans="1:5" ht="25.5" x14ac:dyDescent="0.25">
      <c r="A17" s="212" t="s">
        <v>366</v>
      </c>
      <c r="B17" s="213" t="s">
        <v>498</v>
      </c>
      <c r="C17" s="214">
        <v>225273609</v>
      </c>
      <c r="D17" s="214">
        <v>0</v>
      </c>
      <c r="E17" s="214">
        <v>220361456</v>
      </c>
    </row>
    <row r="18" spans="1:5" x14ac:dyDescent="0.25">
      <c r="A18" s="212" t="s">
        <v>499</v>
      </c>
      <c r="B18" s="213" t="s">
        <v>500</v>
      </c>
      <c r="C18" s="214">
        <v>1328912</v>
      </c>
      <c r="D18" s="214">
        <v>0</v>
      </c>
      <c r="E18" s="214">
        <v>258456</v>
      </c>
    </row>
    <row r="19" spans="1:5" x14ac:dyDescent="0.25">
      <c r="A19" s="212" t="s">
        <v>501</v>
      </c>
      <c r="B19" s="213" t="s">
        <v>502</v>
      </c>
      <c r="C19" s="214">
        <v>20935449</v>
      </c>
      <c r="D19" s="214">
        <v>0</v>
      </c>
      <c r="E19" s="214">
        <v>1938544</v>
      </c>
    </row>
    <row r="20" spans="1:5" ht="25.5" x14ac:dyDescent="0.25">
      <c r="A20" s="212" t="s">
        <v>503</v>
      </c>
      <c r="B20" s="213" t="s">
        <v>504</v>
      </c>
      <c r="C20" s="214">
        <v>3367255</v>
      </c>
      <c r="D20" s="214">
        <v>0</v>
      </c>
      <c r="E20" s="214">
        <v>27525618</v>
      </c>
    </row>
    <row r="21" spans="1:5" ht="25.5" x14ac:dyDescent="0.25">
      <c r="A21" s="209" t="s">
        <v>368</v>
      </c>
      <c r="B21" s="210" t="s">
        <v>505</v>
      </c>
      <c r="C21" s="211">
        <v>466</v>
      </c>
      <c r="D21" s="211">
        <v>0</v>
      </c>
      <c r="E21" s="211">
        <v>562</v>
      </c>
    </row>
    <row r="22" spans="1:5" ht="38.25" x14ac:dyDescent="0.25">
      <c r="A22" s="212" t="s">
        <v>506</v>
      </c>
      <c r="B22" s="213" t="s">
        <v>507</v>
      </c>
      <c r="C22" s="214">
        <v>466</v>
      </c>
      <c r="D22" s="214">
        <v>0</v>
      </c>
      <c r="E22" s="214">
        <v>562</v>
      </c>
    </row>
    <row r="23" spans="1:5" ht="25.5" x14ac:dyDescent="0.25">
      <c r="A23" s="209" t="s">
        <v>508</v>
      </c>
      <c r="B23" s="210" t="s">
        <v>509</v>
      </c>
      <c r="C23" s="211">
        <v>14030</v>
      </c>
      <c r="D23" s="211">
        <v>0</v>
      </c>
      <c r="E23" s="211">
        <v>0</v>
      </c>
    </row>
    <row r="24" spans="1:5" ht="25.5" x14ac:dyDescent="0.25">
      <c r="A24" s="209" t="s">
        <v>516</v>
      </c>
      <c r="B24" s="210" t="s">
        <v>517</v>
      </c>
      <c r="C24" s="211">
        <v>1990</v>
      </c>
      <c r="D24" s="211">
        <v>0</v>
      </c>
      <c r="E24" s="211">
        <v>0</v>
      </c>
    </row>
    <row r="25" spans="1:5" ht="25.5" x14ac:dyDescent="0.25">
      <c r="A25" s="212" t="s">
        <v>510</v>
      </c>
      <c r="B25" s="213" t="s">
        <v>511</v>
      </c>
      <c r="C25" s="214">
        <v>16020</v>
      </c>
      <c r="D25" s="214">
        <v>0</v>
      </c>
      <c r="E25" s="214">
        <v>0</v>
      </c>
    </row>
    <row r="26" spans="1:5" ht="25.5" x14ac:dyDescent="0.25">
      <c r="A26" s="212" t="s">
        <v>512</v>
      </c>
      <c r="B26" s="213" t="s">
        <v>513</v>
      </c>
      <c r="C26" s="214">
        <v>-15554</v>
      </c>
      <c r="D26" s="214">
        <v>0</v>
      </c>
      <c r="E26" s="214">
        <v>562</v>
      </c>
    </row>
    <row r="27" spans="1:5" x14ac:dyDescent="0.25">
      <c r="A27" s="212" t="s">
        <v>514</v>
      </c>
      <c r="B27" s="213" t="s">
        <v>515</v>
      </c>
      <c r="C27" s="214">
        <v>3351701</v>
      </c>
      <c r="D27" s="214">
        <v>0</v>
      </c>
      <c r="E27" s="214">
        <v>27526180</v>
      </c>
    </row>
  </sheetData>
  <mergeCells count="2">
    <mergeCell ref="A1:E1"/>
    <mergeCell ref="A2:E2"/>
  </mergeCells>
  <pageMargins left="0.7" right="0.7" top="0.75" bottom="0.75" header="0.3" footer="0.3"/>
  <pageSetup paperSize="9" scale="9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FF"/>
  </sheetPr>
  <dimension ref="A1:E23"/>
  <sheetViews>
    <sheetView view="pageBreakPreview" zoomScale="60" zoomScaleNormal="100" workbookViewId="0">
      <selection sqref="A1:E1"/>
    </sheetView>
  </sheetViews>
  <sheetFormatPr defaultRowHeight="15" x14ac:dyDescent="0.25"/>
  <cols>
    <col min="1" max="1" width="9.5703125" style="159" customWidth="1"/>
    <col min="2" max="2" width="41" style="159" customWidth="1"/>
    <col min="3" max="3" width="22.140625" style="159" customWidth="1"/>
    <col min="4" max="4" width="12.5703125" style="159" customWidth="1"/>
    <col min="5" max="5" width="17.28515625" style="159" customWidth="1"/>
    <col min="6" max="256" width="9.140625" style="159"/>
    <col min="257" max="257" width="8.140625" style="159" customWidth="1"/>
    <col min="258" max="258" width="41" style="159" customWidth="1"/>
    <col min="259" max="261" width="32.85546875" style="159" customWidth="1"/>
    <col min="262" max="512" width="9.140625" style="159"/>
    <col min="513" max="513" width="8.140625" style="159" customWidth="1"/>
    <col min="514" max="514" width="41" style="159" customWidth="1"/>
    <col min="515" max="517" width="32.85546875" style="159" customWidth="1"/>
    <col min="518" max="768" width="9.140625" style="159"/>
    <col min="769" max="769" width="8.140625" style="159" customWidth="1"/>
    <col min="770" max="770" width="41" style="159" customWidth="1"/>
    <col min="771" max="773" width="32.85546875" style="159" customWidth="1"/>
    <col min="774" max="1024" width="9.140625" style="159"/>
    <col min="1025" max="1025" width="8.140625" style="159" customWidth="1"/>
    <col min="1026" max="1026" width="41" style="159" customWidth="1"/>
    <col min="1027" max="1029" width="32.85546875" style="159" customWidth="1"/>
    <col min="1030" max="1280" width="9.140625" style="159"/>
    <col min="1281" max="1281" width="8.140625" style="159" customWidth="1"/>
    <col min="1282" max="1282" width="41" style="159" customWidth="1"/>
    <col min="1283" max="1285" width="32.85546875" style="159" customWidth="1"/>
    <col min="1286" max="1536" width="9.140625" style="159"/>
    <col min="1537" max="1537" width="8.140625" style="159" customWidth="1"/>
    <col min="1538" max="1538" width="41" style="159" customWidth="1"/>
    <col min="1539" max="1541" width="32.85546875" style="159" customWidth="1"/>
    <col min="1542" max="1792" width="9.140625" style="159"/>
    <col min="1793" max="1793" width="8.140625" style="159" customWidth="1"/>
    <col min="1794" max="1794" width="41" style="159" customWidth="1"/>
    <col min="1795" max="1797" width="32.85546875" style="159" customWidth="1"/>
    <col min="1798" max="2048" width="9.140625" style="159"/>
    <col min="2049" max="2049" width="8.140625" style="159" customWidth="1"/>
    <col min="2050" max="2050" width="41" style="159" customWidth="1"/>
    <col min="2051" max="2053" width="32.85546875" style="159" customWidth="1"/>
    <col min="2054" max="2304" width="9.140625" style="159"/>
    <col min="2305" max="2305" width="8.140625" style="159" customWidth="1"/>
    <col min="2306" max="2306" width="41" style="159" customWidth="1"/>
    <col min="2307" max="2309" width="32.85546875" style="159" customWidth="1"/>
    <col min="2310" max="2560" width="9.140625" style="159"/>
    <col min="2561" max="2561" width="8.140625" style="159" customWidth="1"/>
    <col min="2562" max="2562" width="41" style="159" customWidth="1"/>
    <col min="2563" max="2565" width="32.85546875" style="159" customWidth="1"/>
    <col min="2566" max="2816" width="9.140625" style="159"/>
    <col min="2817" max="2817" width="8.140625" style="159" customWidth="1"/>
    <col min="2818" max="2818" width="41" style="159" customWidth="1"/>
    <col min="2819" max="2821" width="32.85546875" style="159" customWidth="1"/>
    <col min="2822" max="3072" width="9.140625" style="159"/>
    <col min="3073" max="3073" width="8.140625" style="159" customWidth="1"/>
    <col min="3074" max="3074" width="41" style="159" customWidth="1"/>
    <col min="3075" max="3077" width="32.85546875" style="159" customWidth="1"/>
    <col min="3078" max="3328" width="9.140625" style="159"/>
    <col min="3329" max="3329" width="8.140625" style="159" customWidth="1"/>
    <col min="3330" max="3330" width="41" style="159" customWidth="1"/>
    <col min="3331" max="3333" width="32.85546875" style="159" customWidth="1"/>
    <col min="3334" max="3584" width="9.140625" style="159"/>
    <col min="3585" max="3585" width="8.140625" style="159" customWidth="1"/>
    <col min="3586" max="3586" width="41" style="159" customWidth="1"/>
    <col min="3587" max="3589" width="32.85546875" style="159" customWidth="1"/>
    <col min="3590" max="3840" width="9.140625" style="159"/>
    <col min="3841" max="3841" width="8.140625" style="159" customWidth="1"/>
    <col min="3842" max="3842" width="41" style="159" customWidth="1"/>
    <col min="3843" max="3845" width="32.85546875" style="159" customWidth="1"/>
    <col min="3846" max="4096" width="9.140625" style="159"/>
    <col min="4097" max="4097" width="8.140625" style="159" customWidth="1"/>
    <col min="4098" max="4098" width="41" style="159" customWidth="1"/>
    <col min="4099" max="4101" width="32.85546875" style="159" customWidth="1"/>
    <col min="4102" max="4352" width="9.140625" style="159"/>
    <col min="4353" max="4353" width="8.140625" style="159" customWidth="1"/>
    <col min="4354" max="4354" width="41" style="159" customWidth="1"/>
    <col min="4355" max="4357" width="32.85546875" style="159" customWidth="1"/>
    <col min="4358" max="4608" width="9.140625" style="159"/>
    <col min="4609" max="4609" width="8.140625" style="159" customWidth="1"/>
    <col min="4610" max="4610" width="41" style="159" customWidth="1"/>
    <col min="4611" max="4613" width="32.85546875" style="159" customWidth="1"/>
    <col min="4614" max="4864" width="9.140625" style="159"/>
    <col min="4865" max="4865" width="8.140625" style="159" customWidth="1"/>
    <col min="4866" max="4866" width="41" style="159" customWidth="1"/>
    <col min="4867" max="4869" width="32.85546875" style="159" customWidth="1"/>
    <col min="4870" max="5120" width="9.140625" style="159"/>
    <col min="5121" max="5121" width="8.140625" style="159" customWidth="1"/>
    <col min="5122" max="5122" width="41" style="159" customWidth="1"/>
    <col min="5123" max="5125" width="32.85546875" style="159" customWidth="1"/>
    <col min="5126" max="5376" width="9.140625" style="159"/>
    <col min="5377" max="5377" width="8.140625" style="159" customWidth="1"/>
    <col min="5378" max="5378" width="41" style="159" customWidth="1"/>
    <col min="5379" max="5381" width="32.85546875" style="159" customWidth="1"/>
    <col min="5382" max="5632" width="9.140625" style="159"/>
    <col min="5633" max="5633" width="8.140625" style="159" customWidth="1"/>
    <col min="5634" max="5634" width="41" style="159" customWidth="1"/>
    <col min="5635" max="5637" width="32.85546875" style="159" customWidth="1"/>
    <col min="5638" max="5888" width="9.140625" style="159"/>
    <col min="5889" max="5889" width="8.140625" style="159" customWidth="1"/>
    <col min="5890" max="5890" width="41" style="159" customWidth="1"/>
    <col min="5891" max="5893" width="32.85546875" style="159" customWidth="1"/>
    <col min="5894" max="6144" width="9.140625" style="159"/>
    <col min="6145" max="6145" width="8.140625" style="159" customWidth="1"/>
    <col min="6146" max="6146" width="41" style="159" customWidth="1"/>
    <col min="6147" max="6149" width="32.85546875" style="159" customWidth="1"/>
    <col min="6150" max="6400" width="9.140625" style="159"/>
    <col min="6401" max="6401" width="8.140625" style="159" customWidth="1"/>
    <col min="6402" max="6402" width="41" style="159" customWidth="1"/>
    <col min="6403" max="6405" width="32.85546875" style="159" customWidth="1"/>
    <col min="6406" max="6656" width="9.140625" style="159"/>
    <col min="6657" max="6657" width="8.140625" style="159" customWidth="1"/>
    <col min="6658" max="6658" width="41" style="159" customWidth="1"/>
    <col min="6659" max="6661" width="32.85546875" style="159" customWidth="1"/>
    <col min="6662" max="6912" width="9.140625" style="159"/>
    <col min="6913" max="6913" width="8.140625" style="159" customWidth="1"/>
    <col min="6914" max="6914" width="41" style="159" customWidth="1"/>
    <col min="6915" max="6917" width="32.85546875" style="159" customWidth="1"/>
    <col min="6918" max="7168" width="9.140625" style="159"/>
    <col min="7169" max="7169" width="8.140625" style="159" customWidth="1"/>
    <col min="7170" max="7170" width="41" style="159" customWidth="1"/>
    <col min="7171" max="7173" width="32.85546875" style="159" customWidth="1"/>
    <col min="7174" max="7424" width="9.140625" style="159"/>
    <col min="7425" max="7425" width="8.140625" style="159" customWidth="1"/>
    <col min="7426" max="7426" width="41" style="159" customWidth="1"/>
    <col min="7427" max="7429" width="32.85546875" style="159" customWidth="1"/>
    <col min="7430" max="7680" width="9.140625" style="159"/>
    <col min="7681" max="7681" width="8.140625" style="159" customWidth="1"/>
    <col min="7682" max="7682" width="41" style="159" customWidth="1"/>
    <col min="7683" max="7685" width="32.85546875" style="159" customWidth="1"/>
    <col min="7686" max="7936" width="9.140625" style="159"/>
    <col min="7937" max="7937" width="8.140625" style="159" customWidth="1"/>
    <col min="7938" max="7938" width="41" style="159" customWidth="1"/>
    <col min="7939" max="7941" width="32.85546875" style="159" customWidth="1"/>
    <col min="7942" max="8192" width="9.140625" style="159"/>
    <col min="8193" max="8193" width="8.140625" style="159" customWidth="1"/>
    <col min="8194" max="8194" width="41" style="159" customWidth="1"/>
    <col min="8195" max="8197" width="32.85546875" style="159" customWidth="1"/>
    <col min="8198" max="8448" width="9.140625" style="159"/>
    <col min="8449" max="8449" width="8.140625" style="159" customWidth="1"/>
    <col min="8450" max="8450" width="41" style="159" customWidth="1"/>
    <col min="8451" max="8453" width="32.85546875" style="159" customWidth="1"/>
    <col min="8454" max="8704" width="9.140625" style="159"/>
    <col min="8705" max="8705" width="8.140625" style="159" customWidth="1"/>
    <col min="8706" max="8706" width="41" style="159" customWidth="1"/>
    <col min="8707" max="8709" width="32.85546875" style="159" customWidth="1"/>
    <col min="8710" max="8960" width="9.140625" style="159"/>
    <col min="8961" max="8961" width="8.140625" style="159" customWidth="1"/>
    <col min="8962" max="8962" width="41" style="159" customWidth="1"/>
    <col min="8963" max="8965" width="32.85546875" style="159" customWidth="1"/>
    <col min="8966" max="9216" width="9.140625" style="159"/>
    <col min="9217" max="9217" width="8.140625" style="159" customWidth="1"/>
    <col min="9218" max="9218" width="41" style="159" customWidth="1"/>
    <col min="9219" max="9221" width="32.85546875" style="159" customWidth="1"/>
    <col min="9222" max="9472" width="9.140625" style="159"/>
    <col min="9473" max="9473" width="8.140625" style="159" customWidth="1"/>
    <col min="9474" max="9474" width="41" style="159" customWidth="1"/>
    <col min="9475" max="9477" width="32.85546875" style="159" customWidth="1"/>
    <col min="9478" max="9728" width="9.140625" style="159"/>
    <col min="9729" max="9729" width="8.140625" style="159" customWidth="1"/>
    <col min="9730" max="9730" width="41" style="159" customWidth="1"/>
    <col min="9731" max="9733" width="32.85546875" style="159" customWidth="1"/>
    <col min="9734" max="9984" width="9.140625" style="159"/>
    <col min="9985" max="9985" width="8.140625" style="159" customWidth="1"/>
    <col min="9986" max="9986" width="41" style="159" customWidth="1"/>
    <col min="9987" max="9989" width="32.85546875" style="159" customWidth="1"/>
    <col min="9990" max="10240" width="9.140625" style="159"/>
    <col min="10241" max="10241" width="8.140625" style="159" customWidth="1"/>
    <col min="10242" max="10242" width="41" style="159" customWidth="1"/>
    <col min="10243" max="10245" width="32.85546875" style="159" customWidth="1"/>
    <col min="10246" max="10496" width="9.140625" style="159"/>
    <col min="10497" max="10497" width="8.140625" style="159" customWidth="1"/>
    <col min="10498" max="10498" width="41" style="159" customWidth="1"/>
    <col min="10499" max="10501" width="32.85546875" style="159" customWidth="1"/>
    <col min="10502" max="10752" width="9.140625" style="159"/>
    <col min="10753" max="10753" width="8.140625" style="159" customWidth="1"/>
    <col min="10754" max="10754" width="41" style="159" customWidth="1"/>
    <col min="10755" max="10757" width="32.85546875" style="159" customWidth="1"/>
    <col min="10758" max="11008" width="9.140625" style="159"/>
    <col min="11009" max="11009" width="8.140625" style="159" customWidth="1"/>
    <col min="11010" max="11010" width="41" style="159" customWidth="1"/>
    <col min="11011" max="11013" width="32.85546875" style="159" customWidth="1"/>
    <col min="11014" max="11264" width="9.140625" style="159"/>
    <col min="11265" max="11265" width="8.140625" style="159" customWidth="1"/>
    <col min="11266" max="11266" width="41" style="159" customWidth="1"/>
    <col min="11267" max="11269" width="32.85546875" style="159" customWidth="1"/>
    <col min="11270" max="11520" width="9.140625" style="159"/>
    <col min="11521" max="11521" width="8.140625" style="159" customWidth="1"/>
    <col min="11522" max="11522" width="41" style="159" customWidth="1"/>
    <col min="11523" max="11525" width="32.85546875" style="159" customWidth="1"/>
    <col min="11526" max="11776" width="9.140625" style="159"/>
    <col min="11777" max="11777" width="8.140625" style="159" customWidth="1"/>
    <col min="11778" max="11778" width="41" style="159" customWidth="1"/>
    <col min="11779" max="11781" width="32.85546875" style="159" customWidth="1"/>
    <col min="11782" max="12032" width="9.140625" style="159"/>
    <col min="12033" max="12033" width="8.140625" style="159" customWidth="1"/>
    <col min="12034" max="12034" width="41" style="159" customWidth="1"/>
    <col min="12035" max="12037" width="32.85546875" style="159" customWidth="1"/>
    <col min="12038" max="12288" width="9.140625" style="159"/>
    <col min="12289" max="12289" width="8.140625" style="159" customWidth="1"/>
    <col min="12290" max="12290" width="41" style="159" customWidth="1"/>
    <col min="12291" max="12293" width="32.85546875" style="159" customWidth="1"/>
    <col min="12294" max="12544" width="9.140625" style="159"/>
    <col min="12545" max="12545" width="8.140625" style="159" customWidth="1"/>
    <col min="12546" max="12546" width="41" style="159" customWidth="1"/>
    <col min="12547" max="12549" width="32.85546875" style="159" customWidth="1"/>
    <col min="12550" max="12800" width="9.140625" style="159"/>
    <col min="12801" max="12801" width="8.140625" style="159" customWidth="1"/>
    <col min="12802" max="12802" width="41" style="159" customWidth="1"/>
    <col min="12803" max="12805" width="32.85546875" style="159" customWidth="1"/>
    <col min="12806" max="13056" width="9.140625" style="159"/>
    <col min="13057" max="13057" width="8.140625" style="159" customWidth="1"/>
    <col min="13058" max="13058" width="41" style="159" customWidth="1"/>
    <col min="13059" max="13061" width="32.85546875" style="159" customWidth="1"/>
    <col min="13062" max="13312" width="9.140625" style="159"/>
    <col min="13313" max="13313" width="8.140625" style="159" customWidth="1"/>
    <col min="13314" max="13314" width="41" style="159" customWidth="1"/>
    <col min="13315" max="13317" width="32.85546875" style="159" customWidth="1"/>
    <col min="13318" max="13568" width="9.140625" style="159"/>
    <col min="13569" max="13569" width="8.140625" style="159" customWidth="1"/>
    <col min="13570" max="13570" width="41" style="159" customWidth="1"/>
    <col min="13571" max="13573" width="32.85546875" style="159" customWidth="1"/>
    <col min="13574" max="13824" width="9.140625" style="159"/>
    <col min="13825" max="13825" width="8.140625" style="159" customWidth="1"/>
    <col min="13826" max="13826" width="41" style="159" customWidth="1"/>
    <col min="13827" max="13829" width="32.85546875" style="159" customWidth="1"/>
    <col min="13830" max="14080" width="9.140625" style="159"/>
    <col min="14081" max="14081" width="8.140625" style="159" customWidth="1"/>
    <col min="14082" max="14082" width="41" style="159" customWidth="1"/>
    <col min="14083" max="14085" width="32.85546875" style="159" customWidth="1"/>
    <col min="14086" max="14336" width="9.140625" style="159"/>
    <col min="14337" max="14337" width="8.140625" style="159" customWidth="1"/>
    <col min="14338" max="14338" width="41" style="159" customWidth="1"/>
    <col min="14339" max="14341" width="32.85546875" style="159" customWidth="1"/>
    <col min="14342" max="14592" width="9.140625" style="159"/>
    <col min="14593" max="14593" width="8.140625" style="159" customWidth="1"/>
    <col min="14594" max="14594" width="41" style="159" customWidth="1"/>
    <col min="14595" max="14597" width="32.85546875" style="159" customWidth="1"/>
    <col min="14598" max="14848" width="9.140625" style="159"/>
    <col min="14849" max="14849" width="8.140625" style="159" customWidth="1"/>
    <col min="14850" max="14850" width="41" style="159" customWidth="1"/>
    <col min="14851" max="14853" width="32.85546875" style="159" customWidth="1"/>
    <col min="14854" max="15104" width="9.140625" style="159"/>
    <col min="15105" max="15105" width="8.140625" style="159" customWidth="1"/>
    <col min="15106" max="15106" width="41" style="159" customWidth="1"/>
    <col min="15107" max="15109" width="32.85546875" style="159" customWidth="1"/>
    <col min="15110" max="15360" width="9.140625" style="159"/>
    <col min="15361" max="15361" width="8.140625" style="159" customWidth="1"/>
    <col min="15362" max="15362" width="41" style="159" customWidth="1"/>
    <col min="15363" max="15365" width="32.85546875" style="159" customWidth="1"/>
    <col min="15366" max="15616" width="9.140625" style="159"/>
    <col min="15617" max="15617" width="8.140625" style="159" customWidth="1"/>
    <col min="15618" max="15618" width="41" style="159" customWidth="1"/>
    <col min="15619" max="15621" width="32.85546875" style="159" customWidth="1"/>
    <col min="15622" max="15872" width="9.140625" style="159"/>
    <col min="15873" max="15873" width="8.140625" style="159" customWidth="1"/>
    <col min="15874" max="15874" width="41" style="159" customWidth="1"/>
    <col min="15875" max="15877" width="32.85546875" style="159" customWidth="1"/>
    <col min="15878" max="16128" width="9.140625" style="159"/>
    <col min="16129" max="16129" width="8.140625" style="159" customWidth="1"/>
    <col min="16130" max="16130" width="41" style="159" customWidth="1"/>
    <col min="16131" max="16133" width="32.85546875" style="159" customWidth="1"/>
    <col min="16134" max="16384" width="9.140625" style="159"/>
  </cols>
  <sheetData>
    <row r="1" spans="1:5" x14ac:dyDescent="0.25">
      <c r="A1" s="301" t="s">
        <v>609</v>
      </c>
      <c r="B1" s="302"/>
      <c r="C1" s="302"/>
      <c r="D1" s="302"/>
      <c r="E1" s="302"/>
    </row>
    <row r="2" spans="1:5" x14ac:dyDescent="0.25">
      <c r="A2" s="298" t="s">
        <v>790</v>
      </c>
      <c r="B2" s="299"/>
      <c r="C2" s="299"/>
      <c r="D2" s="299"/>
      <c r="E2" s="300"/>
    </row>
    <row r="3" spans="1:5" ht="33.75" customHeight="1" x14ac:dyDescent="0.25">
      <c r="A3" s="175" t="s">
        <v>327</v>
      </c>
      <c r="B3" s="175" t="s">
        <v>164</v>
      </c>
      <c r="C3" s="175" t="s">
        <v>351</v>
      </c>
      <c r="D3" s="175" t="s">
        <v>352</v>
      </c>
      <c r="E3" s="175" t="s">
        <v>353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ht="25.5" x14ac:dyDescent="0.25">
      <c r="A5" s="209" t="s">
        <v>331</v>
      </c>
      <c r="B5" s="210" t="s">
        <v>477</v>
      </c>
      <c r="C5" s="211">
        <v>148100</v>
      </c>
      <c r="D5" s="211">
        <v>0</v>
      </c>
      <c r="E5" s="211">
        <v>144625</v>
      </c>
    </row>
    <row r="6" spans="1:5" ht="25.5" x14ac:dyDescent="0.25">
      <c r="A6" s="212" t="s">
        <v>335</v>
      </c>
      <c r="B6" s="213" t="s">
        <v>479</v>
      </c>
      <c r="C6" s="214">
        <v>148100</v>
      </c>
      <c r="D6" s="214">
        <v>0</v>
      </c>
      <c r="E6" s="214">
        <v>144625</v>
      </c>
    </row>
    <row r="7" spans="1:5" ht="25.5" x14ac:dyDescent="0.25">
      <c r="A7" s="209" t="s">
        <v>358</v>
      </c>
      <c r="B7" s="210" t="s">
        <v>480</v>
      </c>
      <c r="C7" s="211">
        <v>13832889</v>
      </c>
      <c r="D7" s="211">
        <v>0</v>
      </c>
      <c r="E7" s="211">
        <v>12162928</v>
      </c>
    </row>
    <row r="8" spans="1:5" ht="25.5" x14ac:dyDescent="0.25">
      <c r="A8" s="209" t="s">
        <v>362</v>
      </c>
      <c r="B8" s="210" t="s">
        <v>484</v>
      </c>
      <c r="C8" s="211">
        <v>4573</v>
      </c>
      <c r="D8" s="211">
        <v>0</v>
      </c>
      <c r="E8" s="211">
        <v>2738</v>
      </c>
    </row>
    <row r="9" spans="1:5" ht="25.5" x14ac:dyDescent="0.25">
      <c r="A9" s="212" t="s">
        <v>485</v>
      </c>
      <c r="B9" s="213" t="s">
        <v>486</v>
      </c>
      <c r="C9" s="214">
        <v>13837462</v>
      </c>
      <c r="D9" s="214">
        <v>0</v>
      </c>
      <c r="E9" s="214">
        <v>12165666</v>
      </c>
    </row>
    <row r="10" spans="1:5" x14ac:dyDescent="0.25">
      <c r="A10" s="209" t="s">
        <v>364</v>
      </c>
      <c r="B10" s="210" t="s">
        <v>487</v>
      </c>
      <c r="C10" s="211">
        <v>903970</v>
      </c>
      <c r="D10" s="211">
        <v>0</v>
      </c>
      <c r="E10" s="211">
        <v>401306</v>
      </c>
    </row>
    <row r="11" spans="1:5" x14ac:dyDescent="0.25">
      <c r="A11" s="209" t="s">
        <v>285</v>
      </c>
      <c r="B11" s="210" t="s">
        <v>488</v>
      </c>
      <c r="C11" s="211">
        <v>1698042</v>
      </c>
      <c r="D11" s="211">
        <v>0</v>
      </c>
      <c r="E11" s="211">
        <v>1716387</v>
      </c>
    </row>
    <row r="12" spans="1:5" ht="25.5" x14ac:dyDescent="0.25">
      <c r="A12" s="212" t="s">
        <v>343</v>
      </c>
      <c r="B12" s="213" t="s">
        <v>491</v>
      </c>
      <c r="C12" s="214">
        <v>2602012</v>
      </c>
      <c r="D12" s="214">
        <v>0</v>
      </c>
      <c r="E12" s="214">
        <v>2117693</v>
      </c>
    </row>
    <row r="13" spans="1:5" x14ac:dyDescent="0.25">
      <c r="A13" s="209" t="s">
        <v>492</v>
      </c>
      <c r="B13" s="210" t="s">
        <v>493</v>
      </c>
      <c r="C13" s="211">
        <v>5378383</v>
      </c>
      <c r="D13" s="211">
        <v>0</v>
      </c>
      <c r="E13" s="211">
        <v>5905702</v>
      </c>
    </row>
    <row r="14" spans="1:5" x14ac:dyDescent="0.25">
      <c r="A14" s="209" t="s">
        <v>494</v>
      </c>
      <c r="B14" s="210" t="s">
        <v>495</v>
      </c>
      <c r="C14" s="211">
        <v>592725</v>
      </c>
      <c r="D14" s="211">
        <v>0</v>
      </c>
      <c r="E14" s="211">
        <v>638028</v>
      </c>
    </row>
    <row r="15" spans="1:5" x14ac:dyDescent="0.25">
      <c r="A15" s="209" t="s">
        <v>496</v>
      </c>
      <c r="B15" s="210" t="s">
        <v>497</v>
      </c>
      <c r="C15" s="211">
        <v>1209628</v>
      </c>
      <c r="D15" s="211">
        <v>0</v>
      </c>
      <c r="E15" s="211">
        <v>1188784</v>
      </c>
    </row>
    <row r="16" spans="1:5" ht="25.5" x14ac:dyDescent="0.25">
      <c r="A16" s="212" t="s">
        <v>366</v>
      </c>
      <c r="B16" s="213" t="s">
        <v>498</v>
      </c>
      <c r="C16" s="214">
        <v>7180736</v>
      </c>
      <c r="D16" s="214">
        <v>0</v>
      </c>
      <c r="E16" s="214">
        <v>7732514</v>
      </c>
    </row>
    <row r="17" spans="1:5" x14ac:dyDescent="0.25">
      <c r="A17" s="212" t="s">
        <v>499</v>
      </c>
      <c r="B17" s="213" t="s">
        <v>500</v>
      </c>
      <c r="C17" s="214">
        <v>1331165</v>
      </c>
      <c r="D17" s="214">
        <v>0</v>
      </c>
      <c r="E17" s="214">
        <v>2015824</v>
      </c>
    </row>
    <row r="18" spans="1:5" x14ac:dyDescent="0.25">
      <c r="A18" s="212" t="s">
        <v>501</v>
      </c>
      <c r="B18" s="213" t="s">
        <v>502</v>
      </c>
      <c r="C18" s="214">
        <v>665858</v>
      </c>
      <c r="D18" s="214">
        <v>0</v>
      </c>
      <c r="E18" s="214">
        <v>695082</v>
      </c>
    </row>
    <row r="19" spans="1:5" ht="25.5" x14ac:dyDescent="0.25">
      <c r="A19" s="212" t="s">
        <v>503</v>
      </c>
      <c r="B19" s="213" t="s">
        <v>504</v>
      </c>
      <c r="C19" s="214">
        <v>2205791</v>
      </c>
      <c r="D19" s="214">
        <v>0</v>
      </c>
      <c r="E19" s="214">
        <v>-250822</v>
      </c>
    </row>
    <row r="20" spans="1:5" ht="25.5" x14ac:dyDescent="0.25">
      <c r="A20" s="209" t="s">
        <v>368</v>
      </c>
      <c r="B20" s="210" t="s">
        <v>505</v>
      </c>
      <c r="C20" s="211">
        <v>60</v>
      </c>
      <c r="D20" s="211">
        <v>0</v>
      </c>
      <c r="E20" s="211">
        <v>136</v>
      </c>
    </row>
    <row r="21" spans="1:5" ht="38.25" x14ac:dyDescent="0.25">
      <c r="A21" s="212" t="s">
        <v>506</v>
      </c>
      <c r="B21" s="213" t="s">
        <v>507</v>
      </c>
      <c r="C21" s="214">
        <v>60</v>
      </c>
      <c r="D21" s="214">
        <v>0</v>
      </c>
      <c r="E21" s="214">
        <v>136</v>
      </c>
    </row>
    <row r="22" spans="1:5" ht="25.5" x14ac:dyDescent="0.25">
      <c r="A22" s="212" t="s">
        <v>512</v>
      </c>
      <c r="B22" s="213" t="s">
        <v>513</v>
      </c>
      <c r="C22" s="214">
        <v>60</v>
      </c>
      <c r="D22" s="214">
        <v>0</v>
      </c>
      <c r="E22" s="214">
        <v>136</v>
      </c>
    </row>
    <row r="23" spans="1:5" x14ac:dyDescent="0.25">
      <c r="A23" s="212" t="s">
        <v>514</v>
      </c>
      <c r="B23" s="213" t="s">
        <v>515</v>
      </c>
      <c r="C23" s="214">
        <v>2205851</v>
      </c>
      <c r="D23" s="214">
        <v>0</v>
      </c>
      <c r="E23" s="214">
        <v>-250686</v>
      </c>
    </row>
  </sheetData>
  <mergeCells count="2">
    <mergeCell ref="A1:E1"/>
    <mergeCell ref="A2:E2"/>
  </mergeCells>
  <pageMargins left="0.7" right="0.7" top="0.75" bottom="0.75" header="0.3" footer="0.3"/>
  <pageSetup paperSize="9" scale="8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FF"/>
  </sheetPr>
  <dimension ref="A1:E25"/>
  <sheetViews>
    <sheetView view="pageBreakPreview" zoomScale="60" zoomScaleNormal="100" workbookViewId="0">
      <selection sqref="A1:E1"/>
    </sheetView>
  </sheetViews>
  <sheetFormatPr defaultRowHeight="15" x14ac:dyDescent="0.25"/>
  <cols>
    <col min="1" max="1" width="8.140625" style="159" customWidth="1"/>
    <col min="2" max="2" width="41" style="159" customWidth="1"/>
    <col min="3" max="3" width="14.7109375" style="159" customWidth="1"/>
    <col min="4" max="4" width="17.7109375" style="159" customWidth="1"/>
    <col min="5" max="5" width="18" style="159" customWidth="1"/>
    <col min="6" max="256" width="9.140625" style="159"/>
    <col min="257" max="257" width="8.140625" style="159" customWidth="1"/>
    <col min="258" max="258" width="41" style="159" customWidth="1"/>
    <col min="259" max="261" width="32.85546875" style="159" customWidth="1"/>
    <col min="262" max="512" width="9.140625" style="159"/>
    <col min="513" max="513" width="8.140625" style="159" customWidth="1"/>
    <col min="514" max="514" width="41" style="159" customWidth="1"/>
    <col min="515" max="517" width="32.85546875" style="159" customWidth="1"/>
    <col min="518" max="768" width="9.140625" style="159"/>
    <col min="769" max="769" width="8.140625" style="159" customWidth="1"/>
    <col min="770" max="770" width="41" style="159" customWidth="1"/>
    <col min="771" max="773" width="32.85546875" style="159" customWidth="1"/>
    <col min="774" max="1024" width="9.140625" style="159"/>
    <col min="1025" max="1025" width="8.140625" style="159" customWidth="1"/>
    <col min="1026" max="1026" width="41" style="159" customWidth="1"/>
    <col min="1027" max="1029" width="32.85546875" style="159" customWidth="1"/>
    <col min="1030" max="1280" width="9.140625" style="159"/>
    <col min="1281" max="1281" width="8.140625" style="159" customWidth="1"/>
    <col min="1282" max="1282" width="41" style="159" customWidth="1"/>
    <col min="1283" max="1285" width="32.85546875" style="159" customWidth="1"/>
    <col min="1286" max="1536" width="9.140625" style="159"/>
    <col min="1537" max="1537" width="8.140625" style="159" customWidth="1"/>
    <col min="1538" max="1538" width="41" style="159" customWidth="1"/>
    <col min="1539" max="1541" width="32.85546875" style="159" customWidth="1"/>
    <col min="1542" max="1792" width="9.140625" style="159"/>
    <col min="1793" max="1793" width="8.140625" style="159" customWidth="1"/>
    <col min="1794" max="1794" width="41" style="159" customWidth="1"/>
    <col min="1795" max="1797" width="32.85546875" style="159" customWidth="1"/>
    <col min="1798" max="2048" width="9.140625" style="159"/>
    <col min="2049" max="2049" width="8.140625" style="159" customWidth="1"/>
    <col min="2050" max="2050" width="41" style="159" customWidth="1"/>
    <col min="2051" max="2053" width="32.85546875" style="159" customWidth="1"/>
    <col min="2054" max="2304" width="9.140625" style="159"/>
    <col min="2305" max="2305" width="8.140625" style="159" customWidth="1"/>
    <col min="2306" max="2306" width="41" style="159" customWidth="1"/>
    <col min="2307" max="2309" width="32.85546875" style="159" customWidth="1"/>
    <col min="2310" max="2560" width="9.140625" style="159"/>
    <col min="2561" max="2561" width="8.140625" style="159" customWidth="1"/>
    <col min="2562" max="2562" width="41" style="159" customWidth="1"/>
    <col min="2563" max="2565" width="32.85546875" style="159" customWidth="1"/>
    <col min="2566" max="2816" width="9.140625" style="159"/>
    <col min="2817" max="2817" width="8.140625" style="159" customWidth="1"/>
    <col min="2818" max="2818" width="41" style="159" customWidth="1"/>
    <col min="2819" max="2821" width="32.85546875" style="159" customWidth="1"/>
    <col min="2822" max="3072" width="9.140625" style="159"/>
    <col min="3073" max="3073" width="8.140625" style="159" customWidth="1"/>
    <col min="3074" max="3074" width="41" style="159" customWidth="1"/>
    <col min="3075" max="3077" width="32.85546875" style="159" customWidth="1"/>
    <col min="3078" max="3328" width="9.140625" style="159"/>
    <col min="3329" max="3329" width="8.140625" style="159" customWidth="1"/>
    <col min="3330" max="3330" width="41" style="159" customWidth="1"/>
    <col min="3331" max="3333" width="32.85546875" style="159" customWidth="1"/>
    <col min="3334" max="3584" width="9.140625" style="159"/>
    <col min="3585" max="3585" width="8.140625" style="159" customWidth="1"/>
    <col min="3586" max="3586" width="41" style="159" customWidth="1"/>
    <col min="3587" max="3589" width="32.85546875" style="159" customWidth="1"/>
    <col min="3590" max="3840" width="9.140625" style="159"/>
    <col min="3841" max="3841" width="8.140625" style="159" customWidth="1"/>
    <col min="3842" max="3842" width="41" style="159" customWidth="1"/>
    <col min="3843" max="3845" width="32.85546875" style="159" customWidth="1"/>
    <col min="3846" max="4096" width="9.140625" style="159"/>
    <col min="4097" max="4097" width="8.140625" style="159" customWidth="1"/>
    <col min="4098" max="4098" width="41" style="159" customWidth="1"/>
    <col min="4099" max="4101" width="32.85546875" style="159" customWidth="1"/>
    <col min="4102" max="4352" width="9.140625" style="159"/>
    <col min="4353" max="4353" width="8.140625" style="159" customWidth="1"/>
    <col min="4354" max="4354" width="41" style="159" customWidth="1"/>
    <col min="4355" max="4357" width="32.85546875" style="159" customWidth="1"/>
    <col min="4358" max="4608" width="9.140625" style="159"/>
    <col min="4609" max="4609" width="8.140625" style="159" customWidth="1"/>
    <col min="4610" max="4610" width="41" style="159" customWidth="1"/>
    <col min="4611" max="4613" width="32.85546875" style="159" customWidth="1"/>
    <col min="4614" max="4864" width="9.140625" style="159"/>
    <col min="4865" max="4865" width="8.140625" style="159" customWidth="1"/>
    <col min="4866" max="4866" width="41" style="159" customWidth="1"/>
    <col min="4867" max="4869" width="32.85546875" style="159" customWidth="1"/>
    <col min="4870" max="5120" width="9.140625" style="159"/>
    <col min="5121" max="5121" width="8.140625" style="159" customWidth="1"/>
    <col min="5122" max="5122" width="41" style="159" customWidth="1"/>
    <col min="5123" max="5125" width="32.85546875" style="159" customWidth="1"/>
    <col min="5126" max="5376" width="9.140625" style="159"/>
    <col min="5377" max="5377" width="8.140625" style="159" customWidth="1"/>
    <col min="5378" max="5378" width="41" style="159" customWidth="1"/>
    <col min="5379" max="5381" width="32.85546875" style="159" customWidth="1"/>
    <col min="5382" max="5632" width="9.140625" style="159"/>
    <col min="5633" max="5633" width="8.140625" style="159" customWidth="1"/>
    <col min="5634" max="5634" width="41" style="159" customWidth="1"/>
    <col min="5635" max="5637" width="32.85546875" style="159" customWidth="1"/>
    <col min="5638" max="5888" width="9.140625" style="159"/>
    <col min="5889" max="5889" width="8.140625" style="159" customWidth="1"/>
    <col min="5890" max="5890" width="41" style="159" customWidth="1"/>
    <col min="5891" max="5893" width="32.85546875" style="159" customWidth="1"/>
    <col min="5894" max="6144" width="9.140625" style="159"/>
    <col min="6145" max="6145" width="8.140625" style="159" customWidth="1"/>
    <col min="6146" max="6146" width="41" style="159" customWidth="1"/>
    <col min="6147" max="6149" width="32.85546875" style="159" customWidth="1"/>
    <col min="6150" max="6400" width="9.140625" style="159"/>
    <col min="6401" max="6401" width="8.140625" style="159" customWidth="1"/>
    <col min="6402" max="6402" width="41" style="159" customWidth="1"/>
    <col min="6403" max="6405" width="32.85546875" style="159" customWidth="1"/>
    <col min="6406" max="6656" width="9.140625" style="159"/>
    <col min="6657" max="6657" width="8.140625" style="159" customWidth="1"/>
    <col min="6658" max="6658" width="41" style="159" customWidth="1"/>
    <col min="6659" max="6661" width="32.85546875" style="159" customWidth="1"/>
    <col min="6662" max="6912" width="9.140625" style="159"/>
    <col min="6913" max="6913" width="8.140625" style="159" customWidth="1"/>
    <col min="6914" max="6914" width="41" style="159" customWidth="1"/>
    <col min="6915" max="6917" width="32.85546875" style="159" customWidth="1"/>
    <col min="6918" max="7168" width="9.140625" style="159"/>
    <col min="7169" max="7169" width="8.140625" style="159" customWidth="1"/>
    <col min="7170" max="7170" width="41" style="159" customWidth="1"/>
    <col min="7171" max="7173" width="32.85546875" style="159" customWidth="1"/>
    <col min="7174" max="7424" width="9.140625" style="159"/>
    <col min="7425" max="7425" width="8.140625" style="159" customWidth="1"/>
    <col min="7426" max="7426" width="41" style="159" customWidth="1"/>
    <col min="7427" max="7429" width="32.85546875" style="159" customWidth="1"/>
    <col min="7430" max="7680" width="9.140625" style="159"/>
    <col min="7681" max="7681" width="8.140625" style="159" customWidth="1"/>
    <col min="7682" max="7682" width="41" style="159" customWidth="1"/>
    <col min="7683" max="7685" width="32.85546875" style="159" customWidth="1"/>
    <col min="7686" max="7936" width="9.140625" style="159"/>
    <col min="7937" max="7937" width="8.140625" style="159" customWidth="1"/>
    <col min="7938" max="7938" width="41" style="159" customWidth="1"/>
    <col min="7939" max="7941" width="32.85546875" style="159" customWidth="1"/>
    <col min="7942" max="8192" width="9.140625" style="159"/>
    <col min="8193" max="8193" width="8.140625" style="159" customWidth="1"/>
    <col min="8194" max="8194" width="41" style="159" customWidth="1"/>
    <col min="8195" max="8197" width="32.85546875" style="159" customWidth="1"/>
    <col min="8198" max="8448" width="9.140625" style="159"/>
    <col min="8449" max="8449" width="8.140625" style="159" customWidth="1"/>
    <col min="8450" max="8450" width="41" style="159" customWidth="1"/>
    <col min="8451" max="8453" width="32.85546875" style="159" customWidth="1"/>
    <col min="8454" max="8704" width="9.140625" style="159"/>
    <col min="8705" max="8705" width="8.140625" style="159" customWidth="1"/>
    <col min="8706" max="8706" width="41" style="159" customWidth="1"/>
    <col min="8707" max="8709" width="32.85546875" style="159" customWidth="1"/>
    <col min="8710" max="8960" width="9.140625" style="159"/>
    <col min="8961" max="8961" width="8.140625" style="159" customWidth="1"/>
    <col min="8962" max="8962" width="41" style="159" customWidth="1"/>
    <col min="8963" max="8965" width="32.85546875" style="159" customWidth="1"/>
    <col min="8966" max="9216" width="9.140625" style="159"/>
    <col min="9217" max="9217" width="8.140625" style="159" customWidth="1"/>
    <col min="9218" max="9218" width="41" style="159" customWidth="1"/>
    <col min="9219" max="9221" width="32.85546875" style="159" customWidth="1"/>
    <col min="9222" max="9472" width="9.140625" style="159"/>
    <col min="9473" max="9473" width="8.140625" style="159" customWidth="1"/>
    <col min="9474" max="9474" width="41" style="159" customWidth="1"/>
    <col min="9475" max="9477" width="32.85546875" style="159" customWidth="1"/>
    <col min="9478" max="9728" width="9.140625" style="159"/>
    <col min="9729" max="9729" width="8.140625" style="159" customWidth="1"/>
    <col min="9730" max="9730" width="41" style="159" customWidth="1"/>
    <col min="9731" max="9733" width="32.85546875" style="159" customWidth="1"/>
    <col min="9734" max="9984" width="9.140625" style="159"/>
    <col min="9985" max="9985" width="8.140625" style="159" customWidth="1"/>
    <col min="9986" max="9986" width="41" style="159" customWidth="1"/>
    <col min="9987" max="9989" width="32.85546875" style="159" customWidth="1"/>
    <col min="9990" max="10240" width="9.140625" style="159"/>
    <col min="10241" max="10241" width="8.140625" style="159" customWidth="1"/>
    <col min="10242" max="10242" width="41" style="159" customWidth="1"/>
    <col min="10243" max="10245" width="32.85546875" style="159" customWidth="1"/>
    <col min="10246" max="10496" width="9.140625" style="159"/>
    <col min="10497" max="10497" width="8.140625" style="159" customWidth="1"/>
    <col min="10498" max="10498" width="41" style="159" customWidth="1"/>
    <col min="10499" max="10501" width="32.85546875" style="159" customWidth="1"/>
    <col min="10502" max="10752" width="9.140625" style="159"/>
    <col min="10753" max="10753" width="8.140625" style="159" customWidth="1"/>
    <col min="10754" max="10754" width="41" style="159" customWidth="1"/>
    <col min="10755" max="10757" width="32.85546875" style="159" customWidth="1"/>
    <col min="10758" max="11008" width="9.140625" style="159"/>
    <col min="11009" max="11009" width="8.140625" style="159" customWidth="1"/>
    <col min="11010" max="11010" width="41" style="159" customWidth="1"/>
    <col min="11011" max="11013" width="32.85546875" style="159" customWidth="1"/>
    <col min="11014" max="11264" width="9.140625" style="159"/>
    <col min="11265" max="11265" width="8.140625" style="159" customWidth="1"/>
    <col min="11266" max="11266" width="41" style="159" customWidth="1"/>
    <col min="11267" max="11269" width="32.85546875" style="159" customWidth="1"/>
    <col min="11270" max="11520" width="9.140625" style="159"/>
    <col min="11521" max="11521" width="8.140625" style="159" customWidth="1"/>
    <col min="11522" max="11522" width="41" style="159" customWidth="1"/>
    <col min="11523" max="11525" width="32.85546875" style="159" customWidth="1"/>
    <col min="11526" max="11776" width="9.140625" style="159"/>
    <col min="11777" max="11777" width="8.140625" style="159" customWidth="1"/>
    <col min="11778" max="11778" width="41" style="159" customWidth="1"/>
    <col min="11779" max="11781" width="32.85546875" style="159" customWidth="1"/>
    <col min="11782" max="12032" width="9.140625" style="159"/>
    <col min="12033" max="12033" width="8.140625" style="159" customWidth="1"/>
    <col min="12034" max="12034" width="41" style="159" customWidth="1"/>
    <col min="12035" max="12037" width="32.85546875" style="159" customWidth="1"/>
    <col min="12038" max="12288" width="9.140625" style="159"/>
    <col min="12289" max="12289" width="8.140625" style="159" customWidth="1"/>
    <col min="12290" max="12290" width="41" style="159" customWidth="1"/>
    <col min="12291" max="12293" width="32.85546875" style="159" customWidth="1"/>
    <col min="12294" max="12544" width="9.140625" style="159"/>
    <col min="12545" max="12545" width="8.140625" style="159" customWidth="1"/>
    <col min="12546" max="12546" width="41" style="159" customWidth="1"/>
    <col min="12547" max="12549" width="32.85546875" style="159" customWidth="1"/>
    <col min="12550" max="12800" width="9.140625" style="159"/>
    <col min="12801" max="12801" width="8.140625" style="159" customWidth="1"/>
    <col min="12802" max="12802" width="41" style="159" customWidth="1"/>
    <col min="12803" max="12805" width="32.85546875" style="159" customWidth="1"/>
    <col min="12806" max="13056" width="9.140625" style="159"/>
    <col min="13057" max="13057" width="8.140625" style="159" customWidth="1"/>
    <col min="13058" max="13058" width="41" style="159" customWidth="1"/>
    <col min="13059" max="13061" width="32.85546875" style="159" customWidth="1"/>
    <col min="13062" max="13312" width="9.140625" style="159"/>
    <col min="13313" max="13313" width="8.140625" style="159" customWidth="1"/>
    <col min="13314" max="13314" width="41" style="159" customWidth="1"/>
    <col min="13315" max="13317" width="32.85546875" style="159" customWidth="1"/>
    <col min="13318" max="13568" width="9.140625" style="159"/>
    <col min="13569" max="13569" width="8.140625" style="159" customWidth="1"/>
    <col min="13570" max="13570" width="41" style="159" customWidth="1"/>
    <col min="13571" max="13573" width="32.85546875" style="159" customWidth="1"/>
    <col min="13574" max="13824" width="9.140625" style="159"/>
    <col min="13825" max="13825" width="8.140625" style="159" customWidth="1"/>
    <col min="13826" max="13826" width="41" style="159" customWidth="1"/>
    <col min="13827" max="13829" width="32.85546875" style="159" customWidth="1"/>
    <col min="13830" max="14080" width="9.140625" style="159"/>
    <col min="14081" max="14081" width="8.140625" style="159" customWidth="1"/>
    <col min="14082" max="14082" width="41" style="159" customWidth="1"/>
    <col min="14083" max="14085" width="32.85546875" style="159" customWidth="1"/>
    <col min="14086" max="14336" width="9.140625" style="159"/>
    <col min="14337" max="14337" width="8.140625" style="159" customWidth="1"/>
    <col min="14338" max="14338" width="41" style="159" customWidth="1"/>
    <col min="14339" max="14341" width="32.85546875" style="159" customWidth="1"/>
    <col min="14342" max="14592" width="9.140625" style="159"/>
    <col min="14593" max="14593" width="8.140625" style="159" customWidth="1"/>
    <col min="14594" max="14594" width="41" style="159" customWidth="1"/>
    <col min="14595" max="14597" width="32.85546875" style="159" customWidth="1"/>
    <col min="14598" max="14848" width="9.140625" style="159"/>
    <col min="14849" max="14849" width="8.140625" style="159" customWidth="1"/>
    <col min="14850" max="14850" width="41" style="159" customWidth="1"/>
    <col min="14851" max="14853" width="32.85546875" style="159" customWidth="1"/>
    <col min="14854" max="15104" width="9.140625" style="159"/>
    <col min="15105" max="15105" width="8.140625" style="159" customWidth="1"/>
    <col min="15106" max="15106" width="41" style="159" customWidth="1"/>
    <col min="15107" max="15109" width="32.85546875" style="159" customWidth="1"/>
    <col min="15110" max="15360" width="9.140625" style="159"/>
    <col min="15361" max="15361" width="8.140625" style="159" customWidth="1"/>
    <col min="15362" max="15362" width="41" style="159" customWidth="1"/>
    <col min="15363" max="15365" width="32.85546875" style="159" customWidth="1"/>
    <col min="15366" max="15616" width="9.140625" style="159"/>
    <col min="15617" max="15617" width="8.140625" style="159" customWidth="1"/>
    <col min="15618" max="15618" width="41" style="159" customWidth="1"/>
    <col min="15619" max="15621" width="32.85546875" style="159" customWidth="1"/>
    <col min="15622" max="15872" width="9.140625" style="159"/>
    <col min="15873" max="15873" width="8.140625" style="159" customWidth="1"/>
    <col min="15874" max="15874" width="41" style="159" customWidth="1"/>
    <col min="15875" max="15877" width="32.85546875" style="159" customWidth="1"/>
    <col min="15878" max="16128" width="9.140625" style="159"/>
    <col min="16129" max="16129" width="8.140625" style="159" customWidth="1"/>
    <col min="16130" max="16130" width="41" style="159" customWidth="1"/>
    <col min="16131" max="16133" width="32.85546875" style="159" customWidth="1"/>
    <col min="16134" max="16384" width="9.140625" style="159"/>
  </cols>
  <sheetData>
    <row r="1" spans="1:5" x14ac:dyDescent="0.25">
      <c r="A1" s="296" t="s">
        <v>613</v>
      </c>
      <c r="B1" s="297"/>
      <c r="C1" s="297"/>
      <c r="D1" s="297"/>
      <c r="E1" s="297"/>
    </row>
    <row r="2" spans="1:5" x14ac:dyDescent="0.25">
      <c r="A2" s="298" t="s">
        <v>791</v>
      </c>
      <c r="B2" s="299"/>
      <c r="C2" s="299"/>
      <c r="D2" s="299"/>
      <c r="E2" s="300"/>
    </row>
    <row r="3" spans="1:5" x14ac:dyDescent="0.25">
      <c r="A3" s="174" t="s">
        <v>327</v>
      </c>
      <c r="B3" s="174" t="s">
        <v>164</v>
      </c>
      <c r="C3" s="174" t="s">
        <v>351</v>
      </c>
      <c r="D3" s="174" t="s">
        <v>352</v>
      </c>
      <c r="E3" s="174" t="s">
        <v>353</v>
      </c>
    </row>
    <row r="4" spans="1:5" x14ac:dyDescent="0.25">
      <c r="A4" s="174">
        <v>1</v>
      </c>
      <c r="B4" s="174">
        <v>2</v>
      </c>
      <c r="C4" s="174">
        <v>3</v>
      </c>
      <c r="D4" s="174">
        <v>4</v>
      </c>
      <c r="E4" s="174">
        <v>5</v>
      </c>
    </row>
    <row r="5" spans="1:5" ht="25.5" x14ac:dyDescent="0.25">
      <c r="A5" s="209" t="s">
        <v>331</v>
      </c>
      <c r="B5" s="210" t="s">
        <v>477</v>
      </c>
      <c r="C5" s="211">
        <v>7781241</v>
      </c>
      <c r="D5" s="211">
        <v>0</v>
      </c>
      <c r="E5" s="211">
        <v>8999185</v>
      </c>
    </row>
    <row r="6" spans="1:5" ht="25.5" x14ac:dyDescent="0.25">
      <c r="A6" s="212" t="s">
        <v>335</v>
      </c>
      <c r="B6" s="213" t="s">
        <v>479</v>
      </c>
      <c r="C6" s="214">
        <v>7781241</v>
      </c>
      <c r="D6" s="214">
        <v>0</v>
      </c>
      <c r="E6" s="214">
        <v>8999185</v>
      </c>
    </row>
    <row r="7" spans="1:5" ht="25.5" x14ac:dyDescent="0.25">
      <c r="A7" s="209" t="s">
        <v>358</v>
      </c>
      <c r="B7" s="210" t="s">
        <v>480</v>
      </c>
      <c r="C7" s="211">
        <v>64388498</v>
      </c>
      <c r="D7" s="211">
        <v>0</v>
      </c>
      <c r="E7" s="211">
        <v>71355525</v>
      </c>
    </row>
    <row r="8" spans="1:5" ht="25.5" x14ac:dyDescent="0.25">
      <c r="A8" s="209" t="s">
        <v>362</v>
      </c>
      <c r="B8" s="210" t="s">
        <v>484</v>
      </c>
      <c r="C8" s="211">
        <v>301652</v>
      </c>
      <c r="D8" s="211">
        <v>0</v>
      </c>
      <c r="E8" s="211">
        <v>5252</v>
      </c>
    </row>
    <row r="9" spans="1:5" ht="25.5" x14ac:dyDescent="0.25">
      <c r="A9" s="212" t="s">
        <v>485</v>
      </c>
      <c r="B9" s="213" t="s">
        <v>486</v>
      </c>
      <c r="C9" s="214">
        <v>64690150</v>
      </c>
      <c r="D9" s="214">
        <v>0</v>
      </c>
      <c r="E9" s="214">
        <v>71360777</v>
      </c>
    </row>
    <row r="10" spans="1:5" x14ac:dyDescent="0.25">
      <c r="A10" s="209" t="s">
        <v>364</v>
      </c>
      <c r="B10" s="210" t="s">
        <v>487</v>
      </c>
      <c r="C10" s="211">
        <v>771170</v>
      </c>
      <c r="D10" s="211">
        <v>0</v>
      </c>
      <c r="E10" s="211">
        <v>1034707</v>
      </c>
    </row>
    <row r="11" spans="1:5" x14ac:dyDescent="0.25">
      <c r="A11" s="209" t="s">
        <v>285</v>
      </c>
      <c r="B11" s="210" t="s">
        <v>488</v>
      </c>
      <c r="C11" s="211">
        <v>9156912</v>
      </c>
      <c r="D11" s="211">
        <v>0</v>
      </c>
      <c r="E11" s="211">
        <v>13889410</v>
      </c>
    </row>
    <row r="12" spans="1:5" ht="25.5" x14ac:dyDescent="0.25">
      <c r="A12" s="212" t="s">
        <v>343</v>
      </c>
      <c r="B12" s="213" t="s">
        <v>491</v>
      </c>
      <c r="C12" s="214">
        <v>9928082</v>
      </c>
      <c r="D12" s="214">
        <v>0</v>
      </c>
      <c r="E12" s="214">
        <v>14924117</v>
      </c>
    </row>
    <row r="13" spans="1:5" x14ac:dyDescent="0.25">
      <c r="A13" s="209" t="s">
        <v>492</v>
      </c>
      <c r="B13" s="210" t="s">
        <v>493</v>
      </c>
      <c r="C13" s="211">
        <v>42601372</v>
      </c>
      <c r="D13" s="211">
        <v>0</v>
      </c>
      <c r="E13" s="211">
        <v>46589909</v>
      </c>
    </row>
    <row r="14" spans="1:5" x14ac:dyDescent="0.25">
      <c r="A14" s="209" t="s">
        <v>494</v>
      </c>
      <c r="B14" s="210" t="s">
        <v>495</v>
      </c>
      <c r="C14" s="211">
        <v>6966387</v>
      </c>
      <c r="D14" s="211">
        <v>0</v>
      </c>
      <c r="E14" s="211">
        <v>4891251</v>
      </c>
    </row>
    <row r="15" spans="1:5" x14ac:dyDescent="0.25">
      <c r="A15" s="209" t="s">
        <v>496</v>
      </c>
      <c r="B15" s="210" t="s">
        <v>497</v>
      </c>
      <c r="C15" s="211">
        <v>9924110</v>
      </c>
      <c r="D15" s="211">
        <v>0</v>
      </c>
      <c r="E15" s="211">
        <v>9276744</v>
      </c>
    </row>
    <row r="16" spans="1:5" ht="25.5" x14ac:dyDescent="0.25">
      <c r="A16" s="212" t="s">
        <v>366</v>
      </c>
      <c r="B16" s="213" t="s">
        <v>498</v>
      </c>
      <c r="C16" s="214">
        <v>59491869</v>
      </c>
      <c r="D16" s="214">
        <v>0</v>
      </c>
      <c r="E16" s="214">
        <v>60757904</v>
      </c>
    </row>
    <row r="17" spans="1:5" x14ac:dyDescent="0.25">
      <c r="A17" s="212" t="s">
        <v>499</v>
      </c>
      <c r="B17" s="213" t="s">
        <v>500</v>
      </c>
      <c r="C17" s="214">
        <v>1451769</v>
      </c>
      <c r="D17" s="214">
        <v>0</v>
      </c>
      <c r="E17" s="214">
        <v>1299863</v>
      </c>
    </row>
    <row r="18" spans="1:5" x14ac:dyDescent="0.25">
      <c r="A18" s="212" t="s">
        <v>501</v>
      </c>
      <c r="B18" s="213" t="s">
        <v>502</v>
      </c>
      <c r="C18" s="214">
        <v>2001650</v>
      </c>
      <c r="D18" s="214">
        <v>0</v>
      </c>
      <c r="E18" s="214">
        <v>314527</v>
      </c>
    </row>
    <row r="19" spans="1:5" ht="25.5" x14ac:dyDescent="0.25">
      <c r="A19" s="212" t="s">
        <v>503</v>
      </c>
      <c r="B19" s="213" t="s">
        <v>504</v>
      </c>
      <c r="C19" s="214">
        <v>-401979</v>
      </c>
      <c r="D19" s="214">
        <v>0</v>
      </c>
      <c r="E19" s="214">
        <v>3063551</v>
      </c>
    </row>
    <row r="20" spans="1:5" ht="25.5" x14ac:dyDescent="0.25">
      <c r="A20" s="209" t="s">
        <v>368</v>
      </c>
      <c r="B20" s="210" t="s">
        <v>505</v>
      </c>
      <c r="C20" s="211">
        <v>329</v>
      </c>
      <c r="D20" s="211">
        <v>0</v>
      </c>
      <c r="E20" s="211">
        <v>349</v>
      </c>
    </row>
    <row r="21" spans="1:5" ht="38.25" x14ac:dyDescent="0.25">
      <c r="A21" s="212" t="s">
        <v>506</v>
      </c>
      <c r="B21" s="213" t="s">
        <v>507</v>
      </c>
      <c r="C21" s="214">
        <v>329</v>
      </c>
      <c r="D21" s="214">
        <v>0</v>
      </c>
      <c r="E21" s="214">
        <v>349</v>
      </c>
    </row>
    <row r="22" spans="1:5" ht="25.5" x14ac:dyDescent="0.25">
      <c r="A22" s="209" t="s">
        <v>508</v>
      </c>
      <c r="B22" s="210" t="s">
        <v>509</v>
      </c>
      <c r="C22" s="211">
        <v>12762</v>
      </c>
      <c r="D22" s="211">
        <v>0</v>
      </c>
      <c r="E22" s="211">
        <v>51</v>
      </c>
    </row>
    <row r="23" spans="1:5" ht="25.5" x14ac:dyDescent="0.25">
      <c r="A23" s="212" t="s">
        <v>510</v>
      </c>
      <c r="B23" s="213" t="s">
        <v>511</v>
      </c>
      <c r="C23" s="214">
        <v>12762</v>
      </c>
      <c r="D23" s="214">
        <v>0</v>
      </c>
      <c r="E23" s="214">
        <v>51</v>
      </c>
    </row>
    <row r="24" spans="1:5" ht="25.5" x14ac:dyDescent="0.25">
      <c r="A24" s="212" t="s">
        <v>512</v>
      </c>
      <c r="B24" s="213" t="s">
        <v>513</v>
      </c>
      <c r="C24" s="214">
        <v>-12433</v>
      </c>
      <c r="D24" s="214">
        <v>0</v>
      </c>
      <c r="E24" s="214">
        <v>298</v>
      </c>
    </row>
    <row r="25" spans="1:5" x14ac:dyDescent="0.25">
      <c r="A25" s="212" t="s">
        <v>514</v>
      </c>
      <c r="B25" s="213" t="s">
        <v>515</v>
      </c>
      <c r="C25" s="214">
        <v>-414412</v>
      </c>
      <c r="D25" s="214">
        <v>0</v>
      </c>
      <c r="E25" s="214">
        <v>3063849</v>
      </c>
    </row>
  </sheetData>
  <mergeCells count="2">
    <mergeCell ref="A1:E1"/>
    <mergeCell ref="A2:E2"/>
  </mergeCells>
  <pageMargins left="0.7" right="0.7" top="0.75" bottom="0.75" header="0.3" footer="0.3"/>
  <pageSetup paperSize="9" scale="8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FF"/>
  </sheetPr>
  <dimension ref="A2:I22"/>
  <sheetViews>
    <sheetView workbookViewId="0">
      <selection activeCell="F16" sqref="F16"/>
    </sheetView>
  </sheetViews>
  <sheetFormatPr defaultRowHeight="12.75" x14ac:dyDescent="0.2"/>
  <cols>
    <col min="1" max="1" width="9.140625" style="1"/>
    <col min="2" max="2" width="46" style="1" customWidth="1"/>
    <col min="3" max="3" width="17.5703125" style="1" customWidth="1"/>
    <col min="4" max="6" width="10.85546875" style="1" bestFit="1" customWidth="1"/>
    <col min="7" max="8" width="9.5703125" style="1" bestFit="1" customWidth="1"/>
    <col min="9" max="9" width="12.28515625" style="1" customWidth="1"/>
    <col min="10" max="16384" width="9.140625" style="1"/>
  </cols>
  <sheetData>
    <row r="2" spans="1:9" ht="15.75" x14ac:dyDescent="0.25">
      <c r="B2" s="181" t="s">
        <v>550</v>
      </c>
      <c r="C2" s="182" t="s">
        <v>169</v>
      </c>
    </row>
    <row r="3" spans="1:9" x14ac:dyDescent="0.2">
      <c r="A3" s="298" t="s">
        <v>792</v>
      </c>
      <c r="B3" s="299"/>
      <c r="C3" s="300"/>
    </row>
    <row r="4" spans="1:9" x14ac:dyDescent="0.2">
      <c r="A4" s="18" t="s">
        <v>224</v>
      </c>
      <c r="B4" s="176" t="s">
        <v>164</v>
      </c>
      <c r="C4" s="176" t="s">
        <v>554</v>
      </c>
    </row>
    <row r="5" spans="1:9" x14ac:dyDescent="0.2">
      <c r="A5" s="176">
        <v>1</v>
      </c>
      <c r="B5" s="18" t="s">
        <v>521</v>
      </c>
      <c r="C5" s="177">
        <v>210205978</v>
      </c>
    </row>
    <row r="6" spans="1:9" x14ac:dyDescent="0.2">
      <c r="A6" s="176">
        <v>2</v>
      </c>
      <c r="B6" s="18" t="s">
        <v>522</v>
      </c>
      <c r="C6" s="177">
        <v>0</v>
      </c>
    </row>
    <row r="7" spans="1:9" x14ac:dyDescent="0.2">
      <c r="A7" s="178">
        <v>3</v>
      </c>
      <c r="B7" s="179" t="s">
        <v>523</v>
      </c>
      <c r="C7" s="180">
        <f>SUM(C5:C6)</f>
        <v>210205978</v>
      </c>
    </row>
    <row r="8" spans="1:9" x14ac:dyDescent="0.2">
      <c r="A8" s="176">
        <v>4</v>
      </c>
      <c r="B8" s="18" t="s">
        <v>551</v>
      </c>
      <c r="C8" s="177">
        <v>1478726048</v>
      </c>
      <c r="D8" s="194"/>
      <c r="E8" s="194"/>
      <c r="G8" s="194"/>
      <c r="H8" s="194"/>
      <c r="I8" s="194"/>
    </row>
    <row r="9" spans="1:9" x14ac:dyDescent="0.2">
      <c r="A9" s="176">
        <v>5</v>
      </c>
      <c r="B9" s="18" t="s">
        <v>552</v>
      </c>
      <c r="C9" s="177">
        <v>-1235433530</v>
      </c>
      <c r="D9" s="194"/>
      <c r="E9" s="194"/>
      <c r="G9" s="194"/>
    </row>
    <row r="10" spans="1:9" x14ac:dyDescent="0.2">
      <c r="A10" s="176">
        <v>6</v>
      </c>
      <c r="B10" s="18" t="s">
        <v>583</v>
      </c>
      <c r="C10" s="177">
        <v>-172966887</v>
      </c>
      <c r="D10" s="194"/>
      <c r="E10" s="194"/>
      <c r="G10" s="194"/>
    </row>
    <row r="11" spans="1:9" x14ac:dyDescent="0.2">
      <c r="A11" s="176">
        <v>7</v>
      </c>
      <c r="B11" s="18" t="s">
        <v>584</v>
      </c>
      <c r="C11" s="177">
        <v>0</v>
      </c>
      <c r="D11" s="194"/>
      <c r="E11" s="194"/>
      <c r="G11" s="194"/>
    </row>
    <row r="12" spans="1:9" x14ac:dyDescent="0.2">
      <c r="A12" s="176">
        <v>8</v>
      </c>
      <c r="B12" s="18" t="s">
        <v>585</v>
      </c>
      <c r="C12" s="177">
        <v>363298</v>
      </c>
      <c r="D12" s="194"/>
      <c r="E12" s="194"/>
      <c r="G12" s="194"/>
    </row>
    <row r="13" spans="1:9" x14ac:dyDescent="0.2">
      <c r="A13" s="176">
        <v>9</v>
      </c>
      <c r="B13" s="18" t="s">
        <v>586</v>
      </c>
      <c r="C13" s="177">
        <v>19659401</v>
      </c>
      <c r="D13" s="194"/>
      <c r="E13" s="194"/>
      <c r="G13" s="194"/>
    </row>
    <row r="14" spans="1:9" x14ac:dyDescent="0.2">
      <c r="A14" s="178">
        <v>10</v>
      </c>
      <c r="B14" s="179" t="s">
        <v>524</v>
      </c>
      <c r="C14" s="180">
        <f>SUM(C7:C13)</f>
        <v>300554308</v>
      </c>
    </row>
    <row r="15" spans="1:9" x14ac:dyDescent="0.2">
      <c r="E15" s="194"/>
    </row>
    <row r="16" spans="1:9" x14ac:dyDescent="0.2">
      <c r="C16" s="194"/>
      <c r="E16" s="194"/>
    </row>
    <row r="17" spans="3:8" x14ac:dyDescent="0.2">
      <c r="C17" s="194"/>
      <c r="E17" s="195"/>
      <c r="H17" s="194"/>
    </row>
    <row r="18" spans="3:8" x14ac:dyDescent="0.2">
      <c r="C18" s="194"/>
    </row>
    <row r="19" spans="3:8" x14ac:dyDescent="0.2">
      <c r="E19" s="194"/>
    </row>
    <row r="20" spans="3:8" x14ac:dyDescent="0.2">
      <c r="E20" s="193"/>
      <c r="H20" s="194"/>
    </row>
    <row r="21" spans="3:8" x14ac:dyDescent="0.2">
      <c r="E21" s="193"/>
    </row>
    <row r="22" spans="3:8" x14ac:dyDescent="0.2">
      <c r="E22" s="194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FF"/>
  </sheetPr>
  <dimension ref="A2:C17"/>
  <sheetViews>
    <sheetView workbookViewId="0">
      <selection activeCell="K25" sqref="K25"/>
    </sheetView>
  </sheetViews>
  <sheetFormatPr defaultRowHeight="12.75" x14ac:dyDescent="0.2"/>
  <cols>
    <col min="1" max="1" width="9.140625" style="1"/>
    <col min="2" max="2" width="46" style="1" customWidth="1"/>
    <col min="3" max="3" width="17.5703125" style="1" customWidth="1"/>
    <col min="4" max="16384" width="9.140625" style="1"/>
  </cols>
  <sheetData>
    <row r="2" spans="1:3" ht="15.75" x14ac:dyDescent="0.25">
      <c r="B2" s="181" t="s">
        <v>550</v>
      </c>
      <c r="C2" s="182" t="s">
        <v>582</v>
      </c>
    </row>
    <row r="3" spans="1:3" x14ac:dyDescent="0.2">
      <c r="A3" s="298" t="s">
        <v>792</v>
      </c>
      <c r="B3" s="299"/>
      <c r="C3" s="300"/>
    </row>
    <row r="4" spans="1:3" x14ac:dyDescent="0.2">
      <c r="A4" s="18" t="s">
        <v>224</v>
      </c>
      <c r="B4" s="176" t="s">
        <v>164</v>
      </c>
      <c r="C4" s="176" t="s">
        <v>554</v>
      </c>
    </row>
    <row r="5" spans="1:3" x14ac:dyDescent="0.2">
      <c r="A5" s="176">
        <v>1</v>
      </c>
      <c r="B5" s="18" t="s">
        <v>521</v>
      </c>
      <c r="C5" s="177">
        <v>2080935</v>
      </c>
    </row>
    <row r="6" spans="1:3" x14ac:dyDescent="0.2">
      <c r="A6" s="176">
        <v>2</v>
      </c>
      <c r="B6" s="18" t="s">
        <v>522</v>
      </c>
      <c r="C6" s="177">
        <v>0</v>
      </c>
    </row>
    <row r="7" spans="1:3" x14ac:dyDescent="0.2">
      <c r="A7" s="178">
        <v>3</v>
      </c>
      <c r="B7" s="179" t="s">
        <v>523</v>
      </c>
      <c r="C7" s="180">
        <f>SUM(C5:C6)</f>
        <v>2080935</v>
      </c>
    </row>
    <row r="8" spans="1:3" x14ac:dyDescent="0.2">
      <c r="A8" s="176">
        <v>4</v>
      </c>
      <c r="B8" s="18" t="s">
        <v>551</v>
      </c>
      <c r="C8" s="177">
        <v>189843032</v>
      </c>
    </row>
    <row r="9" spans="1:3" x14ac:dyDescent="0.2">
      <c r="A9" s="176">
        <v>5</v>
      </c>
      <c r="B9" s="18" t="s">
        <v>552</v>
      </c>
      <c r="C9" s="177">
        <v>-186065978</v>
      </c>
    </row>
    <row r="10" spans="1:3" x14ac:dyDescent="0.2">
      <c r="A10" s="176">
        <v>6</v>
      </c>
      <c r="B10" s="18" t="s">
        <v>583</v>
      </c>
      <c r="C10" s="177">
        <v>-2564828</v>
      </c>
    </row>
    <row r="11" spans="1:3" x14ac:dyDescent="0.2">
      <c r="A11" s="176">
        <v>7</v>
      </c>
      <c r="B11" s="18" t="s">
        <v>584</v>
      </c>
      <c r="C11" s="177">
        <v>-271666</v>
      </c>
    </row>
    <row r="12" spans="1:3" x14ac:dyDescent="0.2">
      <c r="A12" s="176">
        <v>8</v>
      </c>
      <c r="B12" s="18" t="s">
        <v>585</v>
      </c>
      <c r="C12" s="177">
        <v>538618</v>
      </c>
    </row>
    <row r="13" spans="1:3" x14ac:dyDescent="0.2">
      <c r="A13" s="176">
        <v>9</v>
      </c>
      <c r="B13" s="18" t="s">
        <v>586</v>
      </c>
      <c r="C13" s="177">
        <v>0</v>
      </c>
    </row>
    <row r="14" spans="1:3" x14ac:dyDescent="0.2">
      <c r="A14" s="178">
        <v>10</v>
      </c>
      <c r="B14" s="179" t="s">
        <v>524</v>
      </c>
      <c r="C14" s="180">
        <f>SUM(C7:C13)</f>
        <v>3560113</v>
      </c>
    </row>
    <row r="15" spans="1:3" x14ac:dyDescent="0.2">
      <c r="C15" s="194"/>
    </row>
    <row r="16" spans="1:3" x14ac:dyDescent="0.2">
      <c r="C16" s="194"/>
    </row>
    <row r="17" spans="3:3" x14ac:dyDescent="0.2">
      <c r="C17" s="194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FF"/>
  </sheetPr>
  <dimension ref="A2:C14"/>
  <sheetViews>
    <sheetView workbookViewId="0">
      <selection activeCell="A5" sqref="A5:C14"/>
    </sheetView>
  </sheetViews>
  <sheetFormatPr defaultRowHeight="12.75" x14ac:dyDescent="0.2"/>
  <cols>
    <col min="1" max="1" width="9.140625" style="1"/>
    <col min="2" max="2" width="46" style="1" customWidth="1"/>
    <col min="3" max="3" width="24.85546875" style="1" customWidth="1"/>
    <col min="4" max="16384" width="9.140625" style="1"/>
  </cols>
  <sheetData>
    <row r="2" spans="1:3" ht="15.75" x14ac:dyDescent="0.25">
      <c r="A2" s="303" t="s">
        <v>550</v>
      </c>
      <c r="B2" s="303"/>
      <c r="C2" s="182" t="s">
        <v>596</v>
      </c>
    </row>
    <row r="3" spans="1:3" x14ac:dyDescent="0.2">
      <c r="A3" s="298" t="s">
        <v>538</v>
      </c>
      <c r="B3" s="299"/>
      <c r="C3" s="300"/>
    </row>
    <row r="4" spans="1:3" x14ac:dyDescent="0.2">
      <c r="A4" s="18" t="s">
        <v>224</v>
      </c>
      <c r="B4" s="18" t="s">
        <v>164</v>
      </c>
      <c r="C4" s="176" t="s">
        <v>554</v>
      </c>
    </row>
    <row r="5" spans="1:3" x14ac:dyDescent="0.2">
      <c r="A5" s="176">
        <v>1</v>
      </c>
      <c r="B5" s="18" t="s">
        <v>521</v>
      </c>
      <c r="C5" s="177">
        <v>2493746</v>
      </c>
    </row>
    <row r="6" spans="1:3" x14ac:dyDescent="0.2">
      <c r="A6" s="176">
        <v>2</v>
      </c>
      <c r="B6" s="18" t="s">
        <v>522</v>
      </c>
      <c r="C6" s="177">
        <v>0</v>
      </c>
    </row>
    <row r="7" spans="1:3" x14ac:dyDescent="0.2">
      <c r="A7" s="178">
        <v>3</v>
      </c>
      <c r="B7" s="179" t="s">
        <v>523</v>
      </c>
      <c r="C7" s="180">
        <f>SUM(C5:C6)</f>
        <v>2493746</v>
      </c>
    </row>
    <row r="8" spans="1:3" x14ac:dyDescent="0.2">
      <c r="A8" s="176">
        <v>4</v>
      </c>
      <c r="B8" s="18" t="s">
        <v>551</v>
      </c>
      <c r="C8" s="177">
        <v>84030153</v>
      </c>
    </row>
    <row r="9" spans="1:3" x14ac:dyDescent="0.2">
      <c r="A9" s="176">
        <v>5</v>
      </c>
      <c r="B9" s="18" t="s">
        <v>552</v>
      </c>
      <c r="C9" s="177">
        <v>-82144670</v>
      </c>
    </row>
    <row r="10" spans="1:3" x14ac:dyDescent="0.2">
      <c r="A10" s="176">
        <v>6</v>
      </c>
      <c r="B10" s="18" t="s">
        <v>583</v>
      </c>
      <c r="C10" s="177">
        <v>-2936101</v>
      </c>
    </row>
    <row r="11" spans="1:3" x14ac:dyDescent="0.2">
      <c r="A11" s="176">
        <v>7</v>
      </c>
      <c r="B11" s="18" t="s">
        <v>584</v>
      </c>
      <c r="C11" s="177">
        <v>398495</v>
      </c>
    </row>
    <row r="12" spans="1:3" x14ac:dyDescent="0.2">
      <c r="A12" s="176">
        <v>8</v>
      </c>
      <c r="B12" s="18" t="s">
        <v>585</v>
      </c>
      <c r="C12" s="177"/>
    </row>
    <row r="13" spans="1:3" x14ac:dyDescent="0.2">
      <c r="A13" s="176">
        <v>9</v>
      </c>
      <c r="B13" s="18" t="s">
        <v>586</v>
      </c>
      <c r="C13" s="177">
        <v>10480</v>
      </c>
    </row>
    <row r="14" spans="1:3" x14ac:dyDescent="0.2">
      <c r="A14" s="178">
        <v>10</v>
      </c>
      <c r="B14" s="179" t="s">
        <v>524</v>
      </c>
      <c r="C14" s="180">
        <f>SUM(C7:C13)</f>
        <v>1852103</v>
      </c>
    </row>
  </sheetData>
  <mergeCells count="2">
    <mergeCell ref="A3:C3"/>
    <mergeCell ref="A2:B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FF"/>
  </sheetPr>
  <dimension ref="A2:C16"/>
  <sheetViews>
    <sheetView workbookViewId="0">
      <selection activeCell="C7" sqref="C7:C14"/>
    </sheetView>
  </sheetViews>
  <sheetFormatPr defaultRowHeight="12.75" x14ac:dyDescent="0.2"/>
  <cols>
    <col min="1" max="1" width="9.140625" style="1"/>
    <col min="2" max="2" width="46" style="1" customWidth="1"/>
    <col min="3" max="3" width="17.5703125" style="1" customWidth="1"/>
    <col min="4" max="16384" width="9.140625" style="1"/>
  </cols>
  <sheetData>
    <row r="2" spans="1:3" ht="15.75" x14ac:dyDescent="0.25">
      <c r="B2" s="181" t="s">
        <v>550</v>
      </c>
      <c r="C2" s="182" t="s">
        <v>192</v>
      </c>
    </row>
    <row r="3" spans="1:3" x14ac:dyDescent="0.2">
      <c r="A3" s="298" t="s">
        <v>539</v>
      </c>
      <c r="B3" s="299"/>
      <c r="C3" s="300"/>
    </row>
    <row r="4" spans="1:3" x14ac:dyDescent="0.2">
      <c r="A4" s="18" t="s">
        <v>224</v>
      </c>
      <c r="B4" s="18" t="s">
        <v>164</v>
      </c>
      <c r="C4" s="18" t="s">
        <v>328</v>
      </c>
    </row>
    <row r="5" spans="1:3" x14ac:dyDescent="0.2">
      <c r="A5" s="176">
        <v>1</v>
      </c>
      <c r="B5" s="18" t="s">
        <v>521</v>
      </c>
      <c r="C5" s="177">
        <v>2464495</v>
      </c>
    </row>
    <row r="6" spans="1:3" x14ac:dyDescent="0.2">
      <c r="A6" s="176">
        <v>2</v>
      </c>
      <c r="B6" s="18" t="s">
        <v>522</v>
      </c>
      <c r="C6" s="177">
        <v>0</v>
      </c>
    </row>
    <row r="7" spans="1:3" x14ac:dyDescent="0.2">
      <c r="A7" s="178">
        <v>3</v>
      </c>
      <c r="B7" s="179" t="s">
        <v>523</v>
      </c>
      <c r="C7" s="180">
        <f>SUM(C5:C6)</f>
        <v>2464495</v>
      </c>
    </row>
    <row r="8" spans="1:3" x14ac:dyDescent="0.2">
      <c r="A8" s="176">
        <v>4</v>
      </c>
      <c r="B8" s="18" t="s">
        <v>551</v>
      </c>
      <c r="C8" s="177">
        <v>48014892</v>
      </c>
    </row>
    <row r="9" spans="1:3" x14ac:dyDescent="0.2">
      <c r="A9" s="176">
        <v>5</v>
      </c>
      <c r="B9" s="18" t="s">
        <v>552</v>
      </c>
      <c r="C9" s="177">
        <v>-46980085</v>
      </c>
    </row>
    <row r="10" spans="1:3" x14ac:dyDescent="0.2">
      <c r="A10" s="176">
        <v>6</v>
      </c>
      <c r="B10" s="18" t="s">
        <v>583</v>
      </c>
      <c r="C10" s="177">
        <v>-2680495</v>
      </c>
    </row>
    <row r="11" spans="1:3" x14ac:dyDescent="0.2">
      <c r="A11" s="176">
        <v>7</v>
      </c>
      <c r="B11" s="18" t="s">
        <v>584</v>
      </c>
      <c r="C11" s="177">
        <v>64215</v>
      </c>
    </row>
    <row r="12" spans="1:3" x14ac:dyDescent="0.2">
      <c r="A12" s="176">
        <v>8</v>
      </c>
      <c r="B12" s="18" t="s">
        <v>585</v>
      </c>
      <c r="C12" s="177">
        <v>40000</v>
      </c>
    </row>
    <row r="13" spans="1:3" x14ac:dyDescent="0.2">
      <c r="A13" s="176">
        <v>9</v>
      </c>
      <c r="B13" s="18" t="s">
        <v>586</v>
      </c>
      <c r="C13" s="177">
        <v>0</v>
      </c>
    </row>
    <row r="14" spans="1:3" x14ac:dyDescent="0.2">
      <c r="A14" s="178">
        <v>10</v>
      </c>
      <c r="B14" s="179" t="s">
        <v>524</v>
      </c>
      <c r="C14" s="180">
        <f>SUM(C7:C13)</f>
        <v>923022</v>
      </c>
    </row>
    <row r="15" spans="1:3" x14ac:dyDescent="0.2">
      <c r="C15" s="1">
        <v>1034807</v>
      </c>
    </row>
    <row r="16" spans="1:3" x14ac:dyDescent="0.2">
      <c r="C16" s="194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3F78C"/>
  </sheetPr>
  <dimension ref="A1:G49"/>
  <sheetViews>
    <sheetView zoomScaleNormal="100" workbookViewId="0">
      <selection activeCell="A3" sqref="A3:B3"/>
    </sheetView>
  </sheetViews>
  <sheetFormatPr defaultRowHeight="13.5" x14ac:dyDescent="0.2"/>
  <cols>
    <col min="1" max="1" width="36.85546875" style="258" customWidth="1"/>
    <col min="2" max="2" width="19" style="258" customWidth="1"/>
    <col min="3" max="3" width="10.85546875" style="258" bestFit="1" customWidth="1"/>
    <col min="4" max="4" width="9.85546875" style="258" bestFit="1" customWidth="1"/>
    <col min="5" max="5" width="9.140625" style="258"/>
    <col min="6" max="6" width="14.42578125" style="258" customWidth="1"/>
    <col min="7" max="7" width="16.140625" style="259" bestFit="1" customWidth="1"/>
    <col min="8" max="16384" width="9.140625" style="258"/>
  </cols>
  <sheetData>
    <row r="1" spans="1:2" ht="27" customHeight="1" x14ac:dyDescent="0.2">
      <c r="A1" s="285" t="s">
        <v>326</v>
      </c>
      <c r="B1" s="285"/>
    </row>
    <row r="2" spans="1:2" x14ac:dyDescent="0.2">
      <c r="A2" s="260"/>
      <c r="B2" s="260"/>
    </row>
    <row r="3" spans="1:2" x14ac:dyDescent="0.2">
      <c r="A3" s="284" t="s">
        <v>769</v>
      </c>
      <c r="B3" s="284"/>
    </row>
    <row r="4" spans="1:2" ht="27" x14ac:dyDescent="0.2">
      <c r="A4" s="261" t="s">
        <v>166</v>
      </c>
      <c r="B4" s="261" t="s">
        <v>580</v>
      </c>
    </row>
    <row r="5" spans="1:2" x14ac:dyDescent="0.2">
      <c r="A5" s="261">
        <v>1</v>
      </c>
      <c r="B5" s="261">
        <v>2</v>
      </c>
    </row>
    <row r="6" spans="1:2" x14ac:dyDescent="0.2">
      <c r="A6" s="262" t="s">
        <v>169</v>
      </c>
      <c r="B6" s="261"/>
    </row>
    <row r="7" spans="1:2" ht="27" x14ac:dyDescent="0.2">
      <c r="A7" s="263" t="s">
        <v>553</v>
      </c>
      <c r="B7" s="264">
        <f>10350000*1.27</f>
        <v>13144500</v>
      </c>
    </row>
    <row r="8" spans="1:2" ht="27" x14ac:dyDescent="0.2">
      <c r="A8" s="263" t="s">
        <v>557</v>
      </c>
      <c r="B8" s="264">
        <f>6200000*1.27</f>
        <v>7874000</v>
      </c>
    </row>
    <row r="9" spans="1:2" x14ac:dyDescent="0.2">
      <c r="A9" s="263" t="s">
        <v>558</v>
      </c>
      <c r="B9" s="264">
        <v>9970397</v>
      </c>
    </row>
    <row r="10" spans="1:2" ht="27" x14ac:dyDescent="0.2">
      <c r="A10" s="263" t="s">
        <v>559</v>
      </c>
      <c r="B10" s="264">
        <f>13357984*1.27</f>
        <v>16964639.68</v>
      </c>
    </row>
    <row r="11" spans="1:2" ht="27" x14ac:dyDescent="0.2">
      <c r="A11" s="263" t="s">
        <v>560</v>
      </c>
      <c r="B11" s="264">
        <f>2000000*1.27</f>
        <v>2540000</v>
      </c>
    </row>
    <row r="12" spans="1:2" x14ac:dyDescent="0.2">
      <c r="A12" s="263" t="s">
        <v>561</v>
      </c>
      <c r="B12" s="264">
        <f>372150*1.27</f>
        <v>472630.5</v>
      </c>
    </row>
    <row r="13" spans="1:2" x14ac:dyDescent="0.2">
      <c r="A13" s="263" t="s">
        <v>562</v>
      </c>
      <c r="B13" s="264">
        <v>395000</v>
      </c>
    </row>
    <row r="14" spans="1:2" x14ac:dyDescent="0.2">
      <c r="A14" s="263" t="s">
        <v>563</v>
      </c>
      <c r="B14" s="264">
        <v>300000</v>
      </c>
    </row>
    <row r="15" spans="1:2" x14ac:dyDescent="0.2">
      <c r="A15" s="263" t="s">
        <v>564</v>
      </c>
      <c r="B15" s="264">
        <f>42520*1.27</f>
        <v>54000.4</v>
      </c>
    </row>
    <row r="16" spans="1:2" ht="27" x14ac:dyDescent="0.2">
      <c r="A16" s="263" t="s">
        <v>565</v>
      </c>
      <c r="B16" s="264">
        <f>44449*1.27</f>
        <v>56450.23</v>
      </c>
    </row>
    <row r="17" spans="1:6" x14ac:dyDescent="0.2">
      <c r="A17" s="263" t="s">
        <v>566</v>
      </c>
      <c r="B17" s="264">
        <f>168800*1.27+20000</f>
        <v>234376</v>
      </c>
    </row>
    <row r="18" spans="1:6" ht="27" x14ac:dyDescent="0.2">
      <c r="A18" s="263" t="s">
        <v>567</v>
      </c>
      <c r="B18" s="264">
        <f>69950*1.27</f>
        <v>88836.5</v>
      </c>
    </row>
    <row r="19" spans="1:6" x14ac:dyDescent="0.2">
      <c r="A19" s="263"/>
      <c r="B19" s="265">
        <f>SUM(B7:B18)</f>
        <v>52094830.309999995</v>
      </c>
      <c r="F19" s="266"/>
    </row>
    <row r="20" spans="1:6" x14ac:dyDescent="0.2">
      <c r="A20" s="263"/>
      <c r="B20" s="267"/>
      <c r="F20" s="266"/>
    </row>
    <row r="21" spans="1:6" x14ac:dyDescent="0.2">
      <c r="A21" s="268" t="s">
        <v>311</v>
      </c>
      <c r="B21" s="269"/>
    </row>
    <row r="22" spans="1:6" x14ac:dyDescent="0.2">
      <c r="A22" s="263" t="s">
        <v>578</v>
      </c>
      <c r="B22" s="270">
        <v>2283517</v>
      </c>
    </row>
    <row r="23" spans="1:6" x14ac:dyDescent="0.2">
      <c r="A23" s="263" t="s">
        <v>579</v>
      </c>
      <c r="B23" s="270">
        <v>728351</v>
      </c>
      <c r="C23" s="266"/>
    </row>
    <row r="24" spans="1:6" x14ac:dyDescent="0.2">
      <c r="A24" s="263"/>
      <c r="B24" s="265">
        <f>SUM(B22:B23)</f>
        <v>3011868</v>
      </c>
    </row>
    <row r="25" spans="1:6" x14ac:dyDescent="0.2">
      <c r="A25" s="263"/>
      <c r="B25" s="267"/>
    </row>
    <row r="26" spans="1:6" x14ac:dyDescent="0.2">
      <c r="A26" s="268" t="s">
        <v>312</v>
      </c>
      <c r="B26" s="269"/>
    </row>
    <row r="27" spans="1:6" ht="14.25" x14ac:dyDescent="0.25">
      <c r="A27" s="271" t="s">
        <v>605</v>
      </c>
      <c r="B27" s="269">
        <v>22860</v>
      </c>
      <c r="C27" s="266"/>
    </row>
    <row r="28" spans="1:6" ht="14.25" x14ac:dyDescent="0.25">
      <c r="A28" s="271" t="s">
        <v>579</v>
      </c>
      <c r="B28" s="269">
        <v>781995</v>
      </c>
      <c r="C28" s="266"/>
    </row>
    <row r="29" spans="1:6" ht="14.25" x14ac:dyDescent="0.25">
      <c r="A29" s="271"/>
      <c r="B29" s="272">
        <f>SUM(B27:B28)</f>
        <v>804855</v>
      </c>
      <c r="C29" s="266"/>
    </row>
    <row r="30" spans="1:6" ht="14.25" x14ac:dyDescent="0.25">
      <c r="A30" s="271"/>
      <c r="B30" s="269"/>
      <c r="C30" s="266"/>
    </row>
    <row r="31" spans="1:6" x14ac:dyDescent="0.2">
      <c r="A31" s="268" t="s">
        <v>313</v>
      </c>
      <c r="B31" s="269"/>
      <c r="C31" s="266"/>
    </row>
    <row r="32" spans="1:6" x14ac:dyDescent="0.2">
      <c r="A32" s="273" t="s">
        <v>597</v>
      </c>
      <c r="B32" s="269">
        <v>1859280</v>
      </c>
      <c r="C32" s="266"/>
    </row>
    <row r="33" spans="1:3" ht="14.25" x14ac:dyDescent="0.25">
      <c r="A33" s="274" t="s">
        <v>598</v>
      </c>
      <c r="B33" s="269">
        <v>156687</v>
      </c>
      <c r="C33" s="266"/>
    </row>
    <row r="34" spans="1:3" x14ac:dyDescent="0.2">
      <c r="A34" s="273" t="s">
        <v>599</v>
      </c>
      <c r="B34" s="269">
        <v>458109</v>
      </c>
      <c r="C34" s="266"/>
    </row>
    <row r="35" spans="1:3" x14ac:dyDescent="0.2">
      <c r="A35" s="273"/>
      <c r="B35" s="272">
        <f>SUM(B32:B34)</f>
        <v>2474076</v>
      </c>
      <c r="C35" s="266"/>
    </row>
    <row r="36" spans="1:3" x14ac:dyDescent="0.2">
      <c r="A36" s="263"/>
      <c r="B36" s="269"/>
      <c r="C36" s="266"/>
    </row>
    <row r="37" spans="1:3" x14ac:dyDescent="0.2">
      <c r="A37" s="268" t="s">
        <v>314</v>
      </c>
      <c r="B37" s="269"/>
      <c r="C37" s="266"/>
    </row>
    <row r="38" spans="1:3" x14ac:dyDescent="0.2">
      <c r="A38" s="273" t="s">
        <v>599</v>
      </c>
      <c r="B38" s="269">
        <v>1142397</v>
      </c>
      <c r="C38" s="266"/>
    </row>
    <row r="39" spans="1:3" x14ac:dyDescent="0.2">
      <c r="A39" s="273" t="s">
        <v>606</v>
      </c>
      <c r="B39" s="269">
        <v>1464080</v>
      </c>
      <c r="C39" s="266"/>
    </row>
    <row r="40" spans="1:3" x14ac:dyDescent="0.2">
      <c r="A40" s="263"/>
      <c r="B40" s="272">
        <f>SUM(B38:B39)</f>
        <v>2606477</v>
      </c>
      <c r="C40" s="266"/>
    </row>
    <row r="41" spans="1:3" x14ac:dyDescent="0.2">
      <c r="A41" s="268" t="s">
        <v>315</v>
      </c>
      <c r="B41" s="269"/>
      <c r="C41" s="266"/>
    </row>
    <row r="42" spans="1:3" x14ac:dyDescent="0.2">
      <c r="A42" s="263" t="s">
        <v>577</v>
      </c>
      <c r="B42" s="272">
        <v>18029</v>
      </c>
      <c r="C42" s="266"/>
    </row>
    <row r="43" spans="1:3" x14ac:dyDescent="0.2">
      <c r="A43" s="268" t="s">
        <v>316</v>
      </c>
      <c r="B43" s="269"/>
      <c r="C43" s="266"/>
    </row>
    <row r="44" spans="1:3" ht="14.25" x14ac:dyDescent="0.25">
      <c r="A44" s="274" t="s">
        <v>587</v>
      </c>
      <c r="B44" s="272">
        <v>69403</v>
      </c>
      <c r="C44" s="266"/>
    </row>
    <row r="45" spans="1:3" x14ac:dyDescent="0.2">
      <c r="A45" s="273"/>
      <c r="B45" s="269"/>
    </row>
    <row r="46" spans="1:3" x14ac:dyDescent="0.2">
      <c r="A46" s="273"/>
      <c r="B46" s="269"/>
    </row>
    <row r="47" spans="1:3" x14ac:dyDescent="0.2">
      <c r="A47" s="268" t="s">
        <v>167</v>
      </c>
      <c r="B47" s="272">
        <f>SUM(B19,B24,B29,B35,B40,B42,B44)</f>
        <v>61079538.309999995</v>
      </c>
    </row>
    <row r="48" spans="1:3" x14ac:dyDescent="0.2">
      <c r="B48" s="275"/>
    </row>
    <row r="49" spans="2:2" x14ac:dyDescent="0.2">
      <c r="B49" s="275"/>
    </row>
  </sheetData>
  <mergeCells count="2">
    <mergeCell ref="A3:B3"/>
    <mergeCell ref="A1:B1"/>
  </mergeCells>
  <pageMargins left="0.25" right="0.25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FF"/>
  </sheetPr>
  <dimension ref="A2:C14"/>
  <sheetViews>
    <sheetView workbookViewId="0">
      <selection activeCell="A5" sqref="A5:C14"/>
    </sheetView>
  </sheetViews>
  <sheetFormatPr defaultRowHeight="12.75" x14ac:dyDescent="0.2"/>
  <cols>
    <col min="1" max="1" width="9.140625" style="1"/>
    <col min="2" max="2" width="46" style="1" customWidth="1"/>
    <col min="3" max="3" width="20" style="1" bestFit="1" customWidth="1"/>
    <col min="4" max="16384" width="9.140625" style="1"/>
  </cols>
  <sheetData>
    <row r="2" spans="1:3" ht="15.75" x14ac:dyDescent="0.25">
      <c r="B2" s="181" t="s">
        <v>550</v>
      </c>
      <c r="C2" s="182" t="s">
        <v>193</v>
      </c>
    </row>
    <row r="3" spans="1:3" x14ac:dyDescent="0.2">
      <c r="A3" s="298" t="s">
        <v>793</v>
      </c>
      <c r="B3" s="299"/>
      <c r="C3" s="300"/>
    </row>
    <row r="4" spans="1:3" x14ac:dyDescent="0.2">
      <c r="A4" s="18" t="s">
        <v>224</v>
      </c>
      <c r="B4" s="18" t="s">
        <v>164</v>
      </c>
      <c r="C4" s="18" t="s">
        <v>328</v>
      </c>
    </row>
    <row r="5" spans="1:3" x14ac:dyDescent="0.2">
      <c r="A5" s="176">
        <v>1</v>
      </c>
      <c r="B5" s="18" t="s">
        <v>521</v>
      </c>
      <c r="C5" s="177">
        <v>3636477</v>
      </c>
    </row>
    <row r="6" spans="1:3" x14ac:dyDescent="0.2">
      <c r="A6" s="176">
        <v>2</v>
      </c>
      <c r="B6" s="18" t="s">
        <v>522</v>
      </c>
      <c r="C6" s="177">
        <v>0</v>
      </c>
    </row>
    <row r="7" spans="1:3" x14ac:dyDescent="0.2">
      <c r="A7" s="178">
        <v>3</v>
      </c>
      <c r="B7" s="179" t="s">
        <v>523</v>
      </c>
      <c r="C7" s="180">
        <f>SUM(C5:C6)</f>
        <v>3636477</v>
      </c>
    </row>
    <row r="8" spans="1:3" x14ac:dyDescent="0.2">
      <c r="A8" s="176">
        <v>4</v>
      </c>
      <c r="B8" s="18" t="s">
        <v>551</v>
      </c>
      <c r="C8" s="177">
        <v>301718183</v>
      </c>
    </row>
    <row r="9" spans="1:3" x14ac:dyDescent="0.2">
      <c r="A9" s="176">
        <v>5</v>
      </c>
      <c r="B9" s="18" t="s">
        <v>552</v>
      </c>
      <c r="C9" s="177">
        <v>-295552145</v>
      </c>
    </row>
    <row r="10" spans="1:3" x14ac:dyDescent="0.2">
      <c r="A10" s="176">
        <v>6</v>
      </c>
      <c r="B10" s="18" t="s">
        <v>583</v>
      </c>
      <c r="C10" s="177">
        <v>-4910535</v>
      </c>
    </row>
    <row r="11" spans="1:3" x14ac:dyDescent="0.2">
      <c r="A11" s="176">
        <v>7</v>
      </c>
      <c r="B11" s="18" t="s">
        <v>584</v>
      </c>
      <c r="C11" s="177">
        <v>19998</v>
      </c>
    </row>
    <row r="12" spans="1:3" x14ac:dyDescent="0.2">
      <c r="A12" s="176">
        <v>8</v>
      </c>
      <c r="B12" s="18" t="s">
        <v>585</v>
      </c>
      <c r="C12" s="177">
        <v>1150322</v>
      </c>
    </row>
    <row r="13" spans="1:3" x14ac:dyDescent="0.2">
      <c r="A13" s="176">
        <v>9</v>
      </c>
      <c r="B13" s="18" t="s">
        <v>586</v>
      </c>
      <c r="C13" s="177">
        <v>0</v>
      </c>
    </row>
    <row r="14" spans="1:3" x14ac:dyDescent="0.2">
      <c r="A14" s="178">
        <v>10</v>
      </c>
      <c r="B14" s="179" t="s">
        <v>524</v>
      </c>
      <c r="C14" s="180">
        <f>SUM(C7:C13)</f>
        <v>6062300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FF"/>
  </sheetPr>
  <dimension ref="A2:C14"/>
  <sheetViews>
    <sheetView workbookViewId="0">
      <selection activeCell="A5" sqref="A5:C14"/>
    </sheetView>
  </sheetViews>
  <sheetFormatPr defaultRowHeight="12.75" x14ac:dyDescent="0.2"/>
  <cols>
    <col min="1" max="1" width="9.140625" style="1"/>
    <col min="2" max="2" width="46" style="1" customWidth="1"/>
    <col min="3" max="3" width="24.85546875" style="1" customWidth="1"/>
    <col min="4" max="16384" width="9.140625" style="1"/>
  </cols>
  <sheetData>
    <row r="2" spans="1:3" ht="15.75" x14ac:dyDescent="0.25">
      <c r="B2" s="181" t="s">
        <v>550</v>
      </c>
      <c r="C2" s="182" t="s">
        <v>324</v>
      </c>
    </row>
    <row r="3" spans="1:3" x14ac:dyDescent="0.2">
      <c r="A3" s="298" t="s">
        <v>794</v>
      </c>
      <c r="B3" s="299"/>
      <c r="C3" s="300"/>
    </row>
    <row r="4" spans="1:3" x14ac:dyDescent="0.2">
      <c r="A4" s="18" t="s">
        <v>224</v>
      </c>
      <c r="B4" s="18" t="s">
        <v>164</v>
      </c>
      <c r="C4" s="18" t="s">
        <v>328</v>
      </c>
    </row>
    <row r="5" spans="1:3" x14ac:dyDescent="0.2">
      <c r="A5" s="176">
        <v>1</v>
      </c>
      <c r="B5" s="18" t="s">
        <v>521</v>
      </c>
      <c r="C5" s="177">
        <v>1985863</v>
      </c>
    </row>
    <row r="6" spans="1:3" x14ac:dyDescent="0.2">
      <c r="A6" s="176">
        <v>2</v>
      </c>
      <c r="B6" s="18" t="s">
        <v>522</v>
      </c>
      <c r="C6" s="177">
        <v>0</v>
      </c>
    </row>
    <row r="7" spans="1:3" x14ac:dyDescent="0.2">
      <c r="A7" s="178">
        <v>3</v>
      </c>
      <c r="B7" s="179" t="s">
        <v>523</v>
      </c>
      <c r="C7" s="180">
        <f>SUM(C5:C6)</f>
        <v>1985863</v>
      </c>
    </row>
    <row r="8" spans="1:3" x14ac:dyDescent="0.2">
      <c r="A8" s="176">
        <v>4</v>
      </c>
      <c r="B8" s="18" t="s">
        <v>551</v>
      </c>
      <c r="C8" s="177">
        <v>14307970</v>
      </c>
    </row>
    <row r="9" spans="1:3" x14ac:dyDescent="0.2">
      <c r="A9" s="176">
        <v>5</v>
      </c>
      <c r="B9" s="18" t="s">
        <v>552</v>
      </c>
      <c r="C9" s="177">
        <v>-14152515</v>
      </c>
    </row>
    <row r="10" spans="1:3" x14ac:dyDescent="0.2">
      <c r="A10" s="176">
        <v>6</v>
      </c>
      <c r="B10" s="18" t="s">
        <v>583</v>
      </c>
      <c r="C10" s="177">
        <v>-1997543</v>
      </c>
    </row>
    <row r="11" spans="1:3" x14ac:dyDescent="0.2">
      <c r="A11" s="176">
        <v>7</v>
      </c>
      <c r="B11" s="18" t="s">
        <v>584</v>
      </c>
      <c r="C11" s="177">
        <v>0</v>
      </c>
    </row>
    <row r="12" spans="1:3" x14ac:dyDescent="0.2">
      <c r="A12" s="176">
        <v>8</v>
      </c>
      <c r="B12" s="18" t="s">
        <v>585</v>
      </c>
      <c r="C12" s="177">
        <v>11780</v>
      </c>
    </row>
    <row r="13" spans="1:3" x14ac:dyDescent="0.2">
      <c r="A13" s="176">
        <v>9</v>
      </c>
      <c r="B13" s="18" t="s">
        <v>586</v>
      </c>
      <c r="C13" s="177">
        <v>0</v>
      </c>
    </row>
    <row r="14" spans="1:3" x14ac:dyDescent="0.2">
      <c r="A14" s="178">
        <v>10</v>
      </c>
      <c r="B14" s="179" t="s">
        <v>524</v>
      </c>
      <c r="C14" s="180">
        <f>SUM(C7:C13)</f>
        <v>155555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FF"/>
  </sheetPr>
  <dimension ref="A2:C14"/>
  <sheetViews>
    <sheetView view="pageBreakPreview" zoomScale="60" zoomScaleNormal="100" workbookViewId="0">
      <selection activeCell="O24" sqref="O24"/>
    </sheetView>
  </sheetViews>
  <sheetFormatPr defaultRowHeight="12.75" x14ac:dyDescent="0.2"/>
  <cols>
    <col min="1" max="1" width="9.140625" style="1"/>
    <col min="2" max="2" width="46" style="1" customWidth="1"/>
    <col min="3" max="3" width="26.42578125" style="1" customWidth="1"/>
    <col min="4" max="16384" width="9.140625" style="1"/>
  </cols>
  <sheetData>
    <row r="2" spans="1:3" ht="15.75" x14ac:dyDescent="0.25">
      <c r="B2" s="181" t="s">
        <v>550</v>
      </c>
      <c r="C2" s="182" t="s">
        <v>194</v>
      </c>
    </row>
    <row r="3" spans="1:3" x14ac:dyDescent="0.2">
      <c r="A3" s="298" t="s">
        <v>795</v>
      </c>
      <c r="B3" s="299"/>
      <c r="C3" s="300"/>
    </row>
    <row r="4" spans="1:3" x14ac:dyDescent="0.2">
      <c r="A4" s="18" t="s">
        <v>224</v>
      </c>
      <c r="B4" s="18" t="s">
        <v>164</v>
      </c>
      <c r="C4" s="18" t="s">
        <v>328</v>
      </c>
    </row>
    <row r="5" spans="1:3" x14ac:dyDescent="0.2">
      <c r="A5" s="176">
        <v>1</v>
      </c>
      <c r="B5" s="18" t="s">
        <v>521</v>
      </c>
      <c r="C5" s="177">
        <v>3510889</v>
      </c>
    </row>
    <row r="6" spans="1:3" x14ac:dyDescent="0.2">
      <c r="A6" s="176">
        <v>2</v>
      </c>
      <c r="B6" s="18" t="s">
        <v>522</v>
      </c>
      <c r="C6" s="177">
        <v>0</v>
      </c>
    </row>
    <row r="7" spans="1:3" x14ac:dyDescent="0.2">
      <c r="A7" s="178">
        <v>3</v>
      </c>
      <c r="B7" s="179" t="s">
        <v>523</v>
      </c>
      <c r="C7" s="180">
        <f>SUM(C5:C6)</f>
        <v>3510889</v>
      </c>
    </row>
    <row r="8" spans="1:3" x14ac:dyDescent="0.2">
      <c r="A8" s="176">
        <v>4</v>
      </c>
      <c r="B8" s="18" t="s">
        <v>551</v>
      </c>
      <c r="C8" s="177">
        <v>85664835</v>
      </c>
    </row>
    <row r="9" spans="1:3" x14ac:dyDescent="0.2">
      <c r="A9" s="176">
        <v>5</v>
      </c>
      <c r="B9" s="18" t="s">
        <v>552</v>
      </c>
      <c r="C9" s="177">
        <v>-83365510</v>
      </c>
    </row>
    <row r="10" spans="1:3" x14ac:dyDescent="0.2">
      <c r="A10" s="176">
        <v>6</v>
      </c>
      <c r="B10" s="18" t="s">
        <v>583</v>
      </c>
      <c r="C10" s="177">
        <v>-3939603</v>
      </c>
    </row>
    <row r="11" spans="1:3" x14ac:dyDescent="0.2">
      <c r="A11" s="176">
        <v>7</v>
      </c>
      <c r="B11" s="18" t="s">
        <v>584</v>
      </c>
      <c r="C11" s="177">
        <v>88334</v>
      </c>
    </row>
    <row r="12" spans="1:3" x14ac:dyDescent="0.2">
      <c r="A12" s="176">
        <v>8</v>
      </c>
      <c r="B12" s="18" t="s">
        <v>585</v>
      </c>
      <c r="C12" s="177">
        <v>307980</v>
      </c>
    </row>
    <row r="13" spans="1:3" x14ac:dyDescent="0.2">
      <c r="A13" s="176">
        <v>9</v>
      </c>
      <c r="B13" s="18" t="s">
        <v>586</v>
      </c>
      <c r="C13" s="177">
        <v>0</v>
      </c>
    </row>
    <row r="14" spans="1:3" x14ac:dyDescent="0.2">
      <c r="A14" s="178">
        <v>10</v>
      </c>
      <c r="B14" s="179" t="s">
        <v>524</v>
      </c>
      <c r="C14" s="180">
        <f>SUM(C7:C13)</f>
        <v>2266925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FF"/>
  </sheetPr>
  <dimension ref="A1:I18"/>
  <sheetViews>
    <sheetView workbookViewId="0">
      <selection activeCell="B29" sqref="B29"/>
    </sheetView>
  </sheetViews>
  <sheetFormatPr defaultRowHeight="15" x14ac:dyDescent="0.25"/>
  <cols>
    <col min="1" max="1" width="42.7109375" style="159" customWidth="1"/>
    <col min="2" max="2" width="27.7109375" style="159" customWidth="1"/>
    <col min="3" max="4" width="9.140625" style="159"/>
    <col min="5" max="5" width="10.5703125" style="26" bestFit="1" customWidth="1"/>
    <col min="6" max="9" width="9.140625" style="26"/>
    <col min="10" max="16384" width="9.140625" style="159"/>
  </cols>
  <sheetData>
    <row r="1" spans="1:2" x14ac:dyDescent="0.25">
      <c r="A1" s="304"/>
      <c r="B1" s="304"/>
    </row>
    <row r="2" spans="1:2" ht="15.75" x14ac:dyDescent="0.25">
      <c r="A2" s="287" t="s">
        <v>614</v>
      </c>
      <c r="B2" s="287"/>
    </row>
    <row r="3" spans="1:2" ht="15" customHeight="1" x14ac:dyDescent="0.25">
      <c r="A3" s="298" t="s">
        <v>796</v>
      </c>
      <c r="B3" s="300"/>
    </row>
    <row r="4" spans="1:2" x14ac:dyDescent="0.25">
      <c r="A4" s="305" t="s">
        <v>525</v>
      </c>
      <c r="B4" s="306"/>
    </row>
    <row r="5" spans="1:2" ht="15" customHeight="1" x14ac:dyDescent="0.25">
      <c r="A5" s="307" t="s">
        <v>526</v>
      </c>
      <c r="B5" s="307" t="s">
        <v>527</v>
      </c>
    </row>
    <row r="6" spans="1:2" x14ac:dyDescent="0.25">
      <c r="A6" s="307"/>
      <c r="B6" s="307"/>
    </row>
    <row r="7" spans="1:2" x14ac:dyDescent="0.25">
      <c r="A7" s="183">
        <v>1</v>
      </c>
      <c r="B7" s="183">
        <v>2</v>
      </c>
    </row>
    <row r="8" spans="1:2" x14ac:dyDescent="0.25">
      <c r="A8" s="185" t="s">
        <v>537</v>
      </c>
      <c r="B8" s="186">
        <v>50528750</v>
      </c>
    </row>
    <row r="9" spans="1:2" x14ac:dyDescent="0.25">
      <c r="A9" s="185" t="s">
        <v>528</v>
      </c>
      <c r="B9" s="186">
        <v>2400000</v>
      </c>
    </row>
    <row r="10" spans="1:2" x14ac:dyDescent="0.25">
      <c r="A10" s="185" t="s">
        <v>529</v>
      </c>
      <c r="B10" s="186">
        <v>1128000</v>
      </c>
    </row>
    <row r="11" spans="1:2" x14ac:dyDescent="0.25">
      <c r="A11" s="185" t="s">
        <v>530</v>
      </c>
      <c r="B11" s="186">
        <v>600000</v>
      </c>
    </row>
    <row r="12" spans="1:2" x14ac:dyDescent="0.25">
      <c r="A12" s="185" t="s">
        <v>531</v>
      </c>
      <c r="B12" s="186">
        <v>26400</v>
      </c>
    </row>
    <row r="13" spans="1:2" x14ac:dyDescent="0.25">
      <c r="A13" s="185" t="s">
        <v>532</v>
      </c>
      <c r="B13" s="186">
        <v>1950000</v>
      </c>
    </row>
    <row r="14" spans="1:2" x14ac:dyDescent="0.25">
      <c r="A14" s="185" t="s">
        <v>533</v>
      </c>
      <c r="B14" s="186">
        <v>7572000</v>
      </c>
    </row>
    <row r="15" spans="1:2" x14ac:dyDescent="0.25">
      <c r="A15" s="185" t="s">
        <v>534</v>
      </c>
      <c r="B15" s="186">
        <v>4640366</v>
      </c>
    </row>
    <row r="16" spans="1:2" x14ac:dyDescent="0.25">
      <c r="A16" s="12" t="s">
        <v>167</v>
      </c>
      <c r="B16" s="187">
        <f>SUM(B8:B15)</f>
        <v>68845516</v>
      </c>
    </row>
    <row r="17" spans="1:2" ht="15.75" x14ac:dyDescent="0.25">
      <c r="A17" s="14"/>
    </row>
    <row r="18" spans="1:2" x14ac:dyDescent="0.25">
      <c r="A18" s="185" t="s">
        <v>615</v>
      </c>
      <c r="B18" s="186">
        <v>1850000</v>
      </c>
    </row>
  </sheetData>
  <mergeCells count="6">
    <mergeCell ref="A1:B1"/>
    <mergeCell ref="A2:B2"/>
    <mergeCell ref="A3:B3"/>
    <mergeCell ref="A4:B4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FF"/>
  </sheetPr>
  <dimension ref="A2:L161"/>
  <sheetViews>
    <sheetView view="pageBreakPreview" topLeftCell="A118" zoomScale="60" zoomScaleNormal="100" workbookViewId="0">
      <selection activeCell="H142" sqref="H142"/>
    </sheetView>
  </sheetViews>
  <sheetFormatPr defaultRowHeight="15" x14ac:dyDescent="0.25"/>
  <cols>
    <col min="1" max="1" width="5.85546875" style="73" customWidth="1"/>
    <col min="2" max="2" width="9.140625" style="73" hidden="1" customWidth="1"/>
    <col min="3" max="3" width="28" style="74" customWidth="1"/>
    <col min="4" max="4" width="12.140625" style="45" bestFit="1" customWidth="1"/>
    <col min="5" max="5" width="14" style="45" bestFit="1" customWidth="1"/>
    <col min="6" max="6" width="12.140625" style="45" bestFit="1" customWidth="1"/>
    <col min="7" max="7" width="13.5703125" style="45" bestFit="1" customWidth="1"/>
    <col min="8" max="8" width="16.28515625" style="45" bestFit="1" customWidth="1"/>
    <col min="9" max="10" width="10.85546875" style="45" bestFit="1" customWidth="1"/>
    <col min="11" max="11" width="9.28515625" style="45" bestFit="1" customWidth="1"/>
    <col min="12" max="12" width="9.85546875" style="45" bestFit="1" customWidth="1"/>
    <col min="13" max="16384" width="9.140625" style="45"/>
  </cols>
  <sheetData>
    <row r="2" spans="1:6" ht="15" customHeight="1" x14ac:dyDescent="0.25">
      <c r="A2" s="298" t="s">
        <v>797</v>
      </c>
      <c r="B2" s="299"/>
      <c r="C2" s="299"/>
      <c r="D2" s="299"/>
      <c r="E2" s="299"/>
      <c r="F2" s="300"/>
    </row>
    <row r="3" spans="1:6" x14ac:dyDescent="0.25">
      <c r="A3" s="318" t="s">
        <v>164</v>
      </c>
      <c r="B3" s="318"/>
      <c r="C3" s="308" t="s">
        <v>169</v>
      </c>
      <c r="D3" s="308"/>
      <c r="E3" s="308"/>
      <c r="F3" s="308"/>
    </row>
    <row r="4" spans="1:6" x14ac:dyDescent="0.25">
      <c r="A4" s="318" t="s">
        <v>170</v>
      </c>
      <c r="B4" s="318"/>
      <c r="C4" s="308" t="s">
        <v>171</v>
      </c>
      <c r="D4" s="308"/>
      <c r="E4" s="308"/>
      <c r="F4" s="308"/>
    </row>
    <row r="5" spans="1:6" x14ac:dyDescent="0.25">
      <c r="A5" s="317"/>
      <c r="B5" s="317"/>
      <c r="C5" s="46"/>
      <c r="D5" s="47"/>
      <c r="E5" s="47"/>
      <c r="F5" s="48"/>
    </row>
    <row r="6" spans="1:6" x14ac:dyDescent="0.25">
      <c r="A6" s="311" t="s">
        <v>172</v>
      </c>
      <c r="B6" s="311"/>
      <c r="C6" s="315" t="s">
        <v>173</v>
      </c>
      <c r="D6" s="328" t="s">
        <v>543</v>
      </c>
      <c r="E6" s="328"/>
      <c r="F6" s="329"/>
    </row>
    <row r="7" spans="1:6" x14ac:dyDescent="0.25">
      <c r="A7" s="311"/>
      <c r="B7" s="311"/>
      <c r="C7" s="315"/>
      <c r="D7" s="49" t="s">
        <v>318</v>
      </c>
      <c r="E7" s="49" t="s">
        <v>319</v>
      </c>
      <c r="F7" s="50" t="s">
        <v>320</v>
      </c>
    </row>
    <row r="8" spans="1:6" x14ac:dyDescent="0.25">
      <c r="A8" s="311">
        <v>1</v>
      </c>
      <c r="B8" s="311"/>
      <c r="C8" s="119">
        <v>2</v>
      </c>
      <c r="D8" s="50">
        <v>3</v>
      </c>
      <c r="E8" s="50">
        <v>4</v>
      </c>
      <c r="F8" s="50">
        <v>5</v>
      </c>
    </row>
    <row r="9" spans="1:6" x14ac:dyDescent="0.25">
      <c r="A9" s="316" t="s">
        <v>162</v>
      </c>
      <c r="B9" s="316"/>
      <c r="C9" s="316"/>
      <c r="D9" s="316"/>
      <c r="E9" s="316"/>
      <c r="F9" s="316"/>
    </row>
    <row r="10" spans="1:6" ht="21" x14ac:dyDescent="0.25">
      <c r="A10" s="311" t="s">
        <v>3</v>
      </c>
      <c r="B10" s="311"/>
      <c r="C10" s="42" t="s">
        <v>4</v>
      </c>
      <c r="D10" s="43">
        <f t="shared" ref="D10:E10" si="0">SUM(D11:D17)</f>
        <v>596395224</v>
      </c>
      <c r="E10" s="43">
        <f t="shared" si="0"/>
        <v>629069160</v>
      </c>
      <c r="F10" s="43">
        <f>SUM(F11:F17)</f>
        <v>629069160</v>
      </c>
    </row>
    <row r="11" spans="1:6" ht="22.5" x14ac:dyDescent="0.25">
      <c r="A11" s="312" t="s">
        <v>225</v>
      </c>
      <c r="B11" s="312"/>
      <c r="C11" s="39" t="s">
        <v>5</v>
      </c>
      <c r="D11" s="40">
        <v>167726692</v>
      </c>
      <c r="E11" s="40">
        <v>171241428</v>
      </c>
      <c r="F11" s="40">
        <v>171241428</v>
      </c>
    </row>
    <row r="12" spans="1:6" ht="22.5" x14ac:dyDescent="0.25">
      <c r="A12" s="312" t="s">
        <v>201</v>
      </c>
      <c r="B12" s="312"/>
      <c r="C12" s="39" t="s">
        <v>6</v>
      </c>
      <c r="D12" s="40">
        <v>223395283</v>
      </c>
      <c r="E12" s="40">
        <v>225619209</v>
      </c>
      <c r="F12" s="40">
        <v>225619209</v>
      </c>
    </row>
    <row r="13" spans="1:6" ht="22.5" x14ac:dyDescent="0.25">
      <c r="A13" s="312" t="s">
        <v>226</v>
      </c>
      <c r="B13" s="312"/>
      <c r="C13" s="39" t="s">
        <v>7</v>
      </c>
      <c r="D13" s="40">
        <v>192600919</v>
      </c>
      <c r="E13" s="40">
        <v>206039510</v>
      </c>
      <c r="F13" s="40">
        <v>206039510</v>
      </c>
    </row>
    <row r="14" spans="1:6" ht="22.5" x14ac:dyDescent="0.25">
      <c r="A14" s="312" t="s">
        <v>227</v>
      </c>
      <c r="B14" s="312"/>
      <c r="C14" s="39" t="s">
        <v>8</v>
      </c>
      <c r="D14" s="40">
        <v>12672330</v>
      </c>
      <c r="E14" s="40">
        <v>14893013</v>
      </c>
      <c r="F14" s="40">
        <v>14893013</v>
      </c>
    </row>
    <row r="15" spans="1:6" ht="22.5" x14ac:dyDescent="0.25">
      <c r="A15" s="312" t="s">
        <v>228</v>
      </c>
      <c r="B15" s="312"/>
      <c r="C15" s="39" t="s">
        <v>9</v>
      </c>
      <c r="D15" s="41">
        <v>0</v>
      </c>
      <c r="E15" s="41">
        <v>11276000</v>
      </c>
      <c r="F15" s="41">
        <v>11276000</v>
      </c>
    </row>
    <row r="16" spans="1:6" ht="22.5" x14ac:dyDescent="0.25">
      <c r="A16" s="312" t="s">
        <v>229</v>
      </c>
      <c r="B16" s="312"/>
      <c r="C16" s="39" t="s">
        <v>10</v>
      </c>
      <c r="D16" s="41"/>
      <c r="E16" s="40"/>
      <c r="F16" s="40"/>
    </row>
    <row r="17" spans="1:6" x14ac:dyDescent="0.25">
      <c r="A17" s="309" t="s">
        <v>230</v>
      </c>
      <c r="B17" s="310"/>
      <c r="C17" s="51" t="s">
        <v>196</v>
      </c>
      <c r="D17" s="52"/>
      <c r="E17" s="40"/>
      <c r="F17" s="40"/>
    </row>
    <row r="18" spans="1:6" ht="31.5" x14ac:dyDescent="0.25">
      <c r="A18" s="311" t="s">
        <v>11</v>
      </c>
      <c r="B18" s="311"/>
      <c r="C18" s="42" t="s">
        <v>317</v>
      </c>
      <c r="D18" s="43">
        <f>D19+D20+D21+D22+D23</f>
        <v>28745115</v>
      </c>
      <c r="E18" s="43">
        <f>E19+E20+E21+E22+E23</f>
        <v>87015969</v>
      </c>
      <c r="F18" s="43">
        <f>F19+F20+F21+F22+F23</f>
        <v>86517337</v>
      </c>
    </row>
    <row r="19" spans="1:6" x14ac:dyDescent="0.25">
      <c r="A19" s="312" t="s">
        <v>231</v>
      </c>
      <c r="B19" s="312"/>
      <c r="C19" s="39" t="s">
        <v>13</v>
      </c>
      <c r="D19" s="41"/>
      <c r="E19" s="41"/>
      <c r="F19" s="41"/>
    </row>
    <row r="20" spans="1:6" ht="22.5" x14ac:dyDescent="0.25">
      <c r="A20" s="312" t="s">
        <v>232</v>
      </c>
      <c r="B20" s="312"/>
      <c r="C20" s="39" t="s">
        <v>14</v>
      </c>
      <c r="D20" s="41"/>
      <c r="E20" s="41"/>
      <c r="F20" s="41"/>
    </row>
    <row r="21" spans="1:6" ht="22.5" x14ac:dyDescent="0.25">
      <c r="A21" s="312" t="s">
        <v>233</v>
      </c>
      <c r="B21" s="312"/>
      <c r="C21" s="39" t="s">
        <v>174</v>
      </c>
      <c r="D21" s="41"/>
      <c r="E21" s="41"/>
      <c r="F21" s="41"/>
    </row>
    <row r="22" spans="1:6" ht="22.5" x14ac:dyDescent="0.25">
      <c r="A22" s="312" t="s">
        <v>234</v>
      </c>
      <c r="B22" s="312"/>
      <c r="C22" s="39" t="s">
        <v>175</v>
      </c>
      <c r="D22" s="41"/>
      <c r="E22" s="41"/>
      <c r="F22" s="41"/>
    </row>
    <row r="23" spans="1:6" ht="22.5" x14ac:dyDescent="0.25">
      <c r="A23" s="312" t="s">
        <v>235</v>
      </c>
      <c r="B23" s="312"/>
      <c r="C23" s="39" t="s">
        <v>17</v>
      </c>
      <c r="D23" s="40">
        <v>28745115</v>
      </c>
      <c r="E23" s="40">
        <v>87015969</v>
      </c>
      <c r="F23" s="40">
        <v>86517337</v>
      </c>
    </row>
    <row r="24" spans="1:6" x14ac:dyDescent="0.25">
      <c r="A24" s="312" t="s">
        <v>236</v>
      </c>
      <c r="B24" s="312"/>
      <c r="C24" s="39" t="s">
        <v>18</v>
      </c>
      <c r="D24" s="41"/>
      <c r="E24" s="41"/>
      <c r="F24" s="40">
        <v>53475000</v>
      </c>
    </row>
    <row r="25" spans="1:6" ht="31.5" x14ac:dyDescent="0.25">
      <c r="A25" s="311" t="s">
        <v>19</v>
      </c>
      <c r="B25" s="311"/>
      <c r="C25" s="42" t="s">
        <v>20</v>
      </c>
      <c r="D25" s="43">
        <f>SUM(D26:D30)</f>
        <v>0</v>
      </c>
      <c r="E25" s="43">
        <f>SUM(E26:E30)</f>
        <v>29167039</v>
      </c>
      <c r="F25" s="43">
        <f>F26</f>
        <v>29167039</v>
      </c>
    </row>
    <row r="26" spans="1:6" ht="22.5" x14ac:dyDescent="0.25">
      <c r="A26" s="312" t="s">
        <v>237</v>
      </c>
      <c r="B26" s="312"/>
      <c r="C26" s="39" t="s">
        <v>21</v>
      </c>
      <c r="D26" s="41"/>
      <c r="E26" s="40">
        <v>29167039</v>
      </c>
      <c r="F26" s="40">
        <v>29167039</v>
      </c>
    </row>
    <row r="27" spans="1:6" ht="22.5" x14ac:dyDescent="0.25">
      <c r="A27" s="312" t="s">
        <v>238</v>
      </c>
      <c r="B27" s="312"/>
      <c r="C27" s="39" t="s">
        <v>22</v>
      </c>
      <c r="D27" s="41"/>
      <c r="E27" s="41"/>
      <c r="F27" s="41"/>
    </row>
    <row r="28" spans="1:6" ht="22.5" x14ac:dyDescent="0.25">
      <c r="A28" s="312" t="s">
        <v>239</v>
      </c>
      <c r="B28" s="312"/>
      <c r="C28" s="39" t="s">
        <v>176</v>
      </c>
      <c r="D28" s="41"/>
      <c r="E28" s="41"/>
      <c r="F28" s="41"/>
    </row>
    <row r="29" spans="1:6" ht="22.5" x14ac:dyDescent="0.25">
      <c r="A29" s="312" t="s">
        <v>240</v>
      </c>
      <c r="B29" s="312"/>
      <c r="C29" s="39" t="s">
        <v>177</v>
      </c>
      <c r="D29" s="41"/>
      <c r="E29" s="41"/>
      <c r="F29" s="41"/>
    </row>
    <row r="30" spans="1:6" ht="22.5" x14ac:dyDescent="0.25">
      <c r="A30" s="312" t="s">
        <v>241</v>
      </c>
      <c r="B30" s="312"/>
      <c r="C30" s="39" t="s">
        <v>25</v>
      </c>
      <c r="D30" s="40"/>
      <c r="E30" s="40"/>
      <c r="F30" s="40"/>
    </row>
    <row r="31" spans="1:6" x14ac:dyDescent="0.25">
      <c r="A31" s="312" t="s">
        <v>242</v>
      </c>
      <c r="B31" s="312"/>
      <c r="C31" s="39" t="s">
        <v>26</v>
      </c>
      <c r="D31" s="41"/>
      <c r="E31" s="41"/>
      <c r="F31" s="41"/>
    </row>
    <row r="32" spans="1:6" x14ac:dyDescent="0.25">
      <c r="A32" s="311" t="s">
        <v>27</v>
      </c>
      <c r="B32" s="311"/>
      <c r="C32" s="42" t="s">
        <v>309</v>
      </c>
      <c r="D32" s="43">
        <f>D33+D36+D37+D38+D35</f>
        <v>450000000</v>
      </c>
      <c r="E32" s="43">
        <f t="shared" ref="E32:F32" si="1">E33+E36+E37+E38+E35</f>
        <v>450000000</v>
      </c>
      <c r="F32" s="43">
        <f t="shared" si="1"/>
        <v>452326510</v>
      </c>
    </row>
    <row r="33" spans="1:12" ht="22.5" x14ac:dyDescent="0.25">
      <c r="A33" s="312" t="s">
        <v>243</v>
      </c>
      <c r="B33" s="312"/>
      <c r="C33" s="39" t="s">
        <v>308</v>
      </c>
      <c r="D33" s="43">
        <f>D34</f>
        <v>70000000</v>
      </c>
      <c r="E33" s="43">
        <f>E34</f>
        <v>70000000</v>
      </c>
      <c r="F33" s="43">
        <f>F34</f>
        <v>66368489</v>
      </c>
    </row>
    <row r="34" spans="1:12" x14ac:dyDescent="0.25">
      <c r="A34" s="312" t="s">
        <v>244</v>
      </c>
      <c r="B34" s="312"/>
      <c r="C34" s="39" t="s">
        <v>30</v>
      </c>
      <c r="D34" s="40">
        <v>70000000</v>
      </c>
      <c r="E34" s="40">
        <v>70000000</v>
      </c>
      <c r="F34" s="40">
        <v>66368489</v>
      </c>
    </row>
    <row r="35" spans="1:12" x14ac:dyDescent="0.25">
      <c r="A35" s="312" t="s">
        <v>245</v>
      </c>
      <c r="B35" s="312"/>
      <c r="C35" s="39" t="s">
        <v>307</v>
      </c>
      <c r="D35" s="40">
        <v>320000000</v>
      </c>
      <c r="E35" s="40">
        <v>320000000</v>
      </c>
      <c r="F35" s="40">
        <v>336869899</v>
      </c>
    </row>
    <row r="36" spans="1:12" x14ac:dyDescent="0.25">
      <c r="A36" s="312" t="s">
        <v>246</v>
      </c>
      <c r="B36" s="312"/>
      <c r="C36" s="39" t="s">
        <v>32</v>
      </c>
      <c r="D36" s="40">
        <v>49000000</v>
      </c>
      <c r="E36" s="40">
        <v>49000000</v>
      </c>
      <c r="F36" s="40">
        <v>36739171</v>
      </c>
    </row>
    <row r="37" spans="1:12" ht="22.5" x14ac:dyDescent="0.25">
      <c r="A37" s="312" t="s">
        <v>247</v>
      </c>
      <c r="B37" s="312"/>
      <c r="C37" s="39" t="s">
        <v>33</v>
      </c>
      <c r="D37" s="40">
        <v>10000000</v>
      </c>
      <c r="E37" s="40">
        <v>10000000</v>
      </c>
      <c r="F37" s="40">
        <v>7767300</v>
      </c>
    </row>
    <row r="38" spans="1:12" x14ac:dyDescent="0.25">
      <c r="A38" s="312" t="s">
        <v>248</v>
      </c>
      <c r="B38" s="312"/>
      <c r="C38" s="39" t="s">
        <v>34</v>
      </c>
      <c r="D38" s="40">
        <v>1000000</v>
      </c>
      <c r="E38" s="40">
        <v>1000000</v>
      </c>
      <c r="F38" s="40">
        <v>4581651</v>
      </c>
    </row>
    <row r="39" spans="1:12" x14ac:dyDescent="0.25">
      <c r="A39" s="311" t="s">
        <v>35</v>
      </c>
      <c r="B39" s="311"/>
      <c r="C39" s="42" t="s">
        <v>36</v>
      </c>
      <c r="D39" s="43">
        <f>D40+D41+D42+D43+D44+D45+D46+D47+D48+D49</f>
        <v>116293260</v>
      </c>
      <c r="E39" s="43">
        <f>E40+E41+E42+E43+E44+E45+E46+E47+E48+E49</f>
        <v>145746641</v>
      </c>
      <c r="F39" s="43">
        <f>F40+F41+F42+F43+F44+F45+F46+F47+F48+F49</f>
        <v>69874809</v>
      </c>
      <c r="H39" s="130"/>
      <c r="I39" s="130"/>
      <c r="J39" s="130"/>
      <c r="K39" s="130"/>
      <c r="L39" s="130"/>
    </row>
    <row r="40" spans="1:12" x14ac:dyDescent="0.25">
      <c r="A40" s="312" t="s">
        <v>249</v>
      </c>
      <c r="B40" s="312"/>
      <c r="C40" s="39" t="s">
        <v>37</v>
      </c>
      <c r="D40" s="41"/>
      <c r="E40" s="41"/>
      <c r="F40" s="41"/>
    </row>
    <row r="41" spans="1:12" x14ac:dyDescent="0.25">
      <c r="A41" s="312" t="s">
        <v>250</v>
      </c>
      <c r="B41" s="312"/>
      <c r="C41" s="39" t="s">
        <v>38</v>
      </c>
      <c r="D41" s="40">
        <v>2000000</v>
      </c>
      <c r="E41" s="40">
        <v>2000000</v>
      </c>
      <c r="F41" s="40">
        <v>4004916</v>
      </c>
    </row>
    <row r="42" spans="1:12" x14ac:dyDescent="0.25">
      <c r="A42" s="312" t="s">
        <v>251</v>
      </c>
      <c r="B42" s="312"/>
      <c r="C42" s="39" t="s">
        <v>39</v>
      </c>
      <c r="D42" s="40">
        <v>14000000</v>
      </c>
      <c r="E42" s="40">
        <v>14000000</v>
      </c>
      <c r="F42" s="40">
        <v>18591640</v>
      </c>
    </row>
    <row r="43" spans="1:12" x14ac:dyDescent="0.25">
      <c r="A43" s="312" t="s">
        <v>252</v>
      </c>
      <c r="B43" s="312"/>
      <c r="C43" s="39" t="s">
        <v>40</v>
      </c>
      <c r="D43" s="40">
        <v>54240000</v>
      </c>
      <c r="E43" s="40">
        <v>54240000</v>
      </c>
      <c r="F43" s="40">
        <v>6276927</v>
      </c>
    </row>
    <row r="44" spans="1:12" x14ac:dyDescent="0.25">
      <c r="A44" s="312" t="s">
        <v>253</v>
      </c>
      <c r="B44" s="312"/>
      <c r="C44" s="39" t="s">
        <v>41</v>
      </c>
      <c r="D44" s="40">
        <v>21298000</v>
      </c>
      <c r="E44" s="40">
        <v>21298000</v>
      </c>
      <c r="F44" s="40">
        <v>14881338</v>
      </c>
    </row>
    <row r="45" spans="1:12" x14ac:dyDescent="0.25">
      <c r="A45" s="312" t="s">
        <v>254</v>
      </c>
      <c r="B45" s="312"/>
      <c r="C45" s="39" t="s">
        <v>42</v>
      </c>
      <c r="D45" s="40">
        <v>24715260</v>
      </c>
      <c r="E45" s="40">
        <v>24715260</v>
      </c>
      <c r="F45" s="40">
        <v>12121957</v>
      </c>
    </row>
    <row r="46" spans="1:12" x14ac:dyDescent="0.25">
      <c r="A46" s="312" t="s">
        <v>255</v>
      </c>
      <c r="B46" s="312"/>
      <c r="C46" s="39" t="s">
        <v>43</v>
      </c>
      <c r="D46" s="41"/>
      <c r="E46" s="40"/>
      <c r="F46" s="41"/>
    </row>
    <row r="47" spans="1:12" x14ac:dyDescent="0.25">
      <c r="A47" s="312" t="s">
        <v>256</v>
      </c>
      <c r="B47" s="312"/>
      <c r="C47" s="39" t="s">
        <v>44</v>
      </c>
      <c r="D47" s="40">
        <v>40000</v>
      </c>
      <c r="E47" s="40">
        <v>40000</v>
      </c>
      <c r="F47" s="40">
        <v>26535</v>
      </c>
    </row>
    <row r="48" spans="1:12" x14ac:dyDescent="0.25">
      <c r="A48" s="312" t="s">
        <v>257</v>
      </c>
      <c r="B48" s="312"/>
      <c r="C48" s="39" t="s">
        <v>321</v>
      </c>
      <c r="D48" s="41"/>
      <c r="E48" s="40"/>
      <c r="F48" s="40">
        <v>1280695</v>
      </c>
    </row>
    <row r="49" spans="1:6" x14ac:dyDescent="0.25">
      <c r="A49" s="312" t="s">
        <v>258</v>
      </c>
      <c r="B49" s="312"/>
      <c r="C49" s="39" t="s">
        <v>46</v>
      </c>
      <c r="D49" s="40"/>
      <c r="E49" s="40">
        <v>29453381</v>
      </c>
      <c r="F49" s="40">
        <v>12690801</v>
      </c>
    </row>
    <row r="50" spans="1:6" ht="21" x14ac:dyDescent="0.25">
      <c r="A50" s="311" t="s">
        <v>47</v>
      </c>
      <c r="B50" s="311"/>
      <c r="C50" s="42" t="s">
        <v>48</v>
      </c>
      <c r="D50" s="43">
        <f>SUM(D51:D52)</f>
        <v>0</v>
      </c>
      <c r="E50" s="43">
        <f t="shared" ref="E50:F50" si="2">SUM(E51:E52)</f>
        <v>0</v>
      </c>
      <c r="F50" s="44">
        <f t="shared" si="2"/>
        <v>0</v>
      </c>
    </row>
    <row r="51" spans="1:6" x14ac:dyDescent="0.25">
      <c r="A51" s="312" t="s">
        <v>259</v>
      </c>
      <c r="B51" s="312"/>
      <c r="C51" s="39" t="s">
        <v>49</v>
      </c>
      <c r="D51" s="41"/>
      <c r="E51" s="40"/>
      <c r="F51" s="41"/>
    </row>
    <row r="52" spans="1:6" x14ac:dyDescent="0.25">
      <c r="A52" s="312" t="s">
        <v>260</v>
      </c>
      <c r="B52" s="312"/>
      <c r="C52" s="39" t="s">
        <v>50</v>
      </c>
      <c r="D52" s="40"/>
      <c r="E52" s="40"/>
      <c r="F52" s="41"/>
    </row>
    <row r="53" spans="1:6" x14ac:dyDescent="0.25">
      <c r="A53" s="312" t="s">
        <v>261</v>
      </c>
      <c r="B53" s="312"/>
      <c r="C53" s="39" t="s">
        <v>51</v>
      </c>
      <c r="D53" s="41"/>
      <c r="E53" s="40"/>
      <c r="F53" s="41"/>
    </row>
    <row r="54" spans="1:6" x14ac:dyDescent="0.25">
      <c r="A54" s="312" t="s">
        <v>262</v>
      </c>
      <c r="B54" s="312"/>
      <c r="C54" s="39" t="s">
        <v>52</v>
      </c>
      <c r="D54" s="41"/>
      <c r="E54" s="40"/>
      <c r="F54" s="41"/>
    </row>
    <row r="55" spans="1:6" ht="22.5" x14ac:dyDescent="0.25">
      <c r="A55" s="312" t="s">
        <v>263</v>
      </c>
      <c r="B55" s="312"/>
      <c r="C55" s="39" t="s">
        <v>53</v>
      </c>
      <c r="D55" s="41"/>
      <c r="E55" s="40"/>
      <c r="F55" s="41"/>
    </row>
    <row r="56" spans="1:6" ht="21" x14ac:dyDescent="0.25">
      <c r="A56" s="311" t="s">
        <v>54</v>
      </c>
      <c r="B56" s="311"/>
      <c r="C56" s="42" t="s">
        <v>55</v>
      </c>
      <c r="D56" s="44">
        <f>SUM(D57:D59)</f>
        <v>0</v>
      </c>
      <c r="E56" s="43">
        <f t="shared" ref="E56:F56" si="3">SUM(E57:E59)</f>
        <v>0</v>
      </c>
      <c r="F56" s="43">
        <f t="shared" si="3"/>
        <v>14212500</v>
      </c>
    </row>
    <row r="57" spans="1:6" ht="33.75" x14ac:dyDescent="0.25">
      <c r="A57" s="312" t="s">
        <v>264</v>
      </c>
      <c r="B57" s="312"/>
      <c r="C57" s="39" t="s">
        <v>56</v>
      </c>
      <c r="D57" s="41"/>
      <c r="E57" s="40"/>
      <c r="F57" s="41"/>
    </row>
    <row r="58" spans="1:6" ht="33.75" x14ac:dyDescent="0.25">
      <c r="A58" s="312" t="s">
        <v>265</v>
      </c>
      <c r="B58" s="312"/>
      <c r="C58" s="39" t="s">
        <v>57</v>
      </c>
      <c r="D58" s="41"/>
      <c r="E58" s="40"/>
      <c r="F58" s="40">
        <v>4000000</v>
      </c>
    </row>
    <row r="59" spans="1:6" x14ac:dyDescent="0.25">
      <c r="A59" s="312" t="s">
        <v>266</v>
      </c>
      <c r="B59" s="312"/>
      <c r="C59" s="39" t="s">
        <v>58</v>
      </c>
      <c r="D59" s="41"/>
      <c r="E59" s="40"/>
      <c r="F59" s="40">
        <v>10212500</v>
      </c>
    </row>
    <row r="60" spans="1:6" x14ac:dyDescent="0.25">
      <c r="A60" s="312" t="s">
        <v>267</v>
      </c>
      <c r="B60" s="312"/>
      <c r="C60" s="39" t="s">
        <v>322</v>
      </c>
      <c r="D60" s="41"/>
      <c r="E60" s="40"/>
      <c r="F60" s="40">
        <v>212500</v>
      </c>
    </row>
    <row r="61" spans="1:6" ht="21" x14ac:dyDescent="0.25">
      <c r="A61" s="311" t="s">
        <v>60</v>
      </c>
      <c r="B61" s="311"/>
      <c r="C61" s="42" t="s">
        <v>61</v>
      </c>
      <c r="D61" s="44">
        <f>SUM(D62:D64)</f>
        <v>0</v>
      </c>
      <c r="E61" s="43">
        <f t="shared" ref="E61:F61" si="4">SUM(E62:E64)</f>
        <v>0</v>
      </c>
      <c r="F61" s="43">
        <f t="shared" si="4"/>
        <v>0</v>
      </c>
    </row>
    <row r="62" spans="1:6" ht="33.75" x14ac:dyDescent="0.25">
      <c r="A62" s="312" t="s">
        <v>268</v>
      </c>
      <c r="B62" s="312"/>
      <c r="C62" s="39" t="s">
        <v>62</v>
      </c>
      <c r="D62" s="41"/>
      <c r="E62" s="40"/>
      <c r="F62" s="40"/>
    </row>
    <row r="63" spans="1:6" ht="33.75" x14ac:dyDescent="0.25">
      <c r="A63" s="312" t="s">
        <v>269</v>
      </c>
      <c r="B63" s="312"/>
      <c r="C63" s="39" t="s">
        <v>63</v>
      </c>
      <c r="D63" s="41"/>
      <c r="E63" s="40"/>
      <c r="F63" s="40"/>
    </row>
    <row r="64" spans="1:6" ht="22.5" x14ac:dyDescent="0.25">
      <c r="A64" s="312" t="s">
        <v>270</v>
      </c>
      <c r="B64" s="312"/>
      <c r="C64" s="39" t="s">
        <v>64</v>
      </c>
      <c r="D64" s="41">
        <v>0</v>
      </c>
      <c r="E64" s="40"/>
      <c r="F64" s="40"/>
    </row>
    <row r="65" spans="1:9" x14ac:dyDescent="0.25">
      <c r="A65" s="312" t="s">
        <v>271</v>
      </c>
      <c r="B65" s="312"/>
      <c r="C65" s="39" t="s">
        <v>322</v>
      </c>
      <c r="D65" s="41"/>
      <c r="E65" s="40"/>
      <c r="F65" s="40"/>
    </row>
    <row r="66" spans="1:9" ht="21" x14ac:dyDescent="0.25">
      <c r="A66" s="311" t="s">
        <v>66</v>
      </c>
      <c r="B66" s="311"/>
      <c r="C66" s="42" t="s">
        <v>67</v>
      </c>
      <c r="D66" s="43">
        <f>D10+D18+D25+D32+D39+D50+D56+D61</f>
        <v>1191433599</v>
      </c>
      <c r="E66" s="43">
        <f t="shared" ref="E66:F66" si="5">E10+E18+E25+E32+E39+E50+E56+E61</f>
        <v>1340998809</v>
      </c>
      <c r="F66" s="43">
        <f t="shared" si="5"/>
        <v>1281167355</v>
      </c>
    </row>
    <row r="67" spans="1:9" ht="31.5" x14ac:dyDescent="0.25">
      <c r="A67" s="311" t="s">
        <v>178</v>
      </c>
      <c r="B67" s="311"/>
      <c r="C67" s="42" t="s">
        <v>69</v>
      </c>
      <c r="D67" s="44"/>
      <c r="E67" s="40"/>
      <c r="F67" s="44"/>
    </row>
    <row r="68" spans="1:9" ht="22.5" x14ac:dyDescent="0.25">
      <c r="A68" s="312" t="s">
        <v>272</v>
      </c>
      <c r="B68" s="312"/>
      <c r="C68" s="39" t="s">
        <v>70</v>
      </c>
      <c r="D68" s="41"/>
      <c r="E68" s="41"/>
      <c r="F68" s="40"/>
    </row>
    <row r="69" spans="1:9" ht="22.5" x14ac:dyDescent="0.25">
      <c r="A69" s="312" t="s">
        <v>273</v>
      </c>
      <c r="B69" s="312"/>
      <c r="C69" s="39" t="s">
        <v>71</v>
      </c>
      <c r="D69" s="41"/>
      <c r="E69" s="41"/>
      <c r="F69" s="40"/>
    </row>
    <row r="70" spans="1:9" ht="22.5" x14ac:dyDescent="0.25">
      <c r="A70" s="312" t="s">
        <v>274</v>
      </c>
      <c r="B70" s="312"/>
      <c r="C70" s="39" t="s">
        <v>179</v>
      </c>
      <c r="D70" s="41"/>
      <c r="E70" s="41"/>
      <c r="F70" s="40"/>
    </row>
    <row r="71" spans="1:9" ht="21" x14ac:dyDescent="0.25">
      <c r="A71" s="311" t="s">
        <v>73</v>
      </c>
      <c r="B71" s="311"/>
      <c r="C71" s="42" t="s">
        <v>74</v>
      </c>
      <c r="D71" s="44"/>
      <c r="E71" s="44"/>
      <c r="F71" s="44"/>
    </row>
    <row r="72" spans="1:9" ht="22.5" x14ac:dyDescent="0.25">
      <c r="A72" s="312" t="s">
        <v>275</v>
      </c>
      <c r="B72" s="312"/>
      <c r="C72" s="39" t="s">
        <v>75</v>
      </c>
      <c r="D72" s="41"/>
      <c r="E72" s="41"/>
      <c r="F72" s="40"/>
    </row>
    <row r="73" spans="1:9" ht="22.5" x14ac:dyDescent="0.25">
      <c r="A73" s="312" t="s">
        <v>276</v>
      </c>
      <c r="B73" s="312"/>
      <c r="C73" s="39" t="s">
        <v>76</v>
      </c>
      <c r="D73" s="41"/>
      <c r="E73" s="41"/>
      <c r="F73" s="40"/>
    </row>
    <row r="74" spans="1:9" ht="22.5" x14ac:dyDescent="0.25">
      <c r="A74" s="312" t="s">
        <v>277</v>
      </c>
      <c r="B74" s="312"/>
      <c r="C74" s="39" t="s">
        <v>77</v>
      </c>
      <c r="D74" s="41"/>
      <c r="E74" s="41"/>
      <c r="F74" s="40"/>
    </row>
    <row r="75" spans="1:9" ht="22.5" x14ac:dyDescent="0.25">
      <c r="A75" s="312" t="s">
        <v>278</v>
      </c>
      <c r="B75" s="312"/>
      <c r="C75" s="39" t="s">
        <v>78</v>
      </c>
      <c r="D75" s="41"/>
      <c r="E75" s="41"/>
      <c r="F75" s="40"/>
    </row>
    <row r="76" spans="1:9" ht="21" x14ac:dyDescent="0.25">
      <c r="A76" s="311" t="s">
        <v>79</v>
      </c>
      <c r="B76" s="311"/>
      <c r="C76" s="42" t="s">
        <v>80</v>
      </c>
      <c r="D76" s="43">
        <f>D77+D78</f>
        <v>203465155</v>
      </c>
      <c r="E76" s="43">
        <f t="shared" ref="E76:F76" si="6">E77+E78</f>
        <v>172966887</v>
      </c>
      <c r="F76" s="43">
        <f t="shared" si="6"/>
        <v>172966887</v>
      </c>
    </row>
    <row r="77" spans="1:9" ht="22.5" x14ac:dyDescent="0.25">
      <c r="A77" s="312" t="s">
        <v>279</v>
      </c>
      <c r="B77" s="312"/>
      <c r="C77" s="39" t="s">
        <v>81</v>
      </c>
      <c r="D77" s="40">
        <v>203465155</v>
      </c>
      <c r="E77" s="40">
        <v>172966887</v>
      </c>
      <c r="F77" s="40">
        <v>172966887</v>
      </c>
    </row>
    <row r="78" spans="1:9" ht="22.5" x14ac:dyDescent="0.25">
      <c r="A78" s="312" t="s">
        <v>280</v>
      </c>
      <c r="B78" s="312"/>
      <c r="C78" s="39" t="s">
        <v>82</v>
      </c>
      <c r="D78" s="40"/>
      <c r="E78" s="40"/>
      <c r="F78" s="41"/>
    </row>
    <row r="79" spans="1:9" ht="21" x14ac:dyDescent="0.25">
      <c r="A79" s="311" t="s">
        <v>83</v>
      </c>
      <c r="B79" s="311"/>
      <c r="C79" s="42" t="s">
        <v>84</v>
      </c>
      <c r="D79" s="43">
        <f>D80</f>
        <v>0</v>
      </c>
      <c r="E79" s="43">
        <f t="shared" ref="E79:F79" si="7">E80</f>
        <v>24797486</v>
      </c>
      <c r="F79" s="43">
        <f t="shared" si="7"/>
        <v>24591806</v>
      </c>
    </row>
    <row r="80" spans="1:9" ht="22.5" x14ac:dyDescent="0.25">
      <c r="A80" s="312" t="s">
        <v>281</v>
      </c>
      <c r="B80" s="312"/>
      <c r="C80" s="39" t="s">
        <v>85</v>
      </c>
      <c r="D80" s="40"/>
      <c r="E80" s="40">
        <v>24797486</v>
      </c>
      <c r="F80" s="40">
        <v>24591806</v>
      </c>
      <c r="I80" s="130"/>
    </row>
    <row r="81" spans="1:6" ht="22.5" x14ac:dyDescent="0.25">
      <c r="A81" s="312" t="s">
        <v>282</v>
      </c>
      <c r="B81" s="312"/>
      <c r="C81" s="39" t="s">
        <v>86</v>
      </c>
      <c r="D81" s="40"/>
      <c r="E81" s="40"/>
      <c r="F81" s="41"/>
    </row>
    <row r="82" spans="1:6" x14ac:dyDescent="0.25">
      <c r="A82" s="312" t="s">
        <v>283</v>
      </c>
      <c r="B82" s="312"/>
      <c r="C82" s="39" t="s">
        <v>87</v>
      </c>
      <c r="D82" s="40"/>
      <c r="E82" s="40"/>
      <c r="F82" s="41"/>
    </row>
    <row r="83" spans="1:6" x14ac:dyDescent="0.25">
      <c r="A83" s="309" t="s">
        <v>284</v>
      </c>
      <c r="B83" s="310"/>
      <c r="C83" s="51" t="s">
        <v>197</v>
      </c>
      <c r="D83" s="40"/>
      <c r="E83" s="40"/>
      <c r="F83" s="41"/>
    </row>
    <row r="84" spans="1:6" ht="21" x14ac:dyDescent="0.25">
      <c r="A84" s="311" t="s">
        <v>285</v>
      </c>
      <c r="B84" s="311"/>
      <c r="C84" s="42" t="s">
        <v>89</v>
      </c>
      <c r="D84" s="40"/>
      <c r="E84" s="40"/>
      <c r="F84" s="44"/>
    </row>
    <row r="85" spans="1:6" ht="22.5" x14ac:dyDescent="0.25">
      <c r="A85" s="312" t="s">
        <v>90</v>
      </c>
      <c r="B85" s="312"/>
      <c r="C85" s="39" t="s">
        <v>91</v>
      </c>
      <c r="D85" s="40"/>
      <c r="E85" s="40"/>
      <c r="F85" s="41"/>
    </row>
    <row r="86" spans="1:6" ht="22.5" x14ac:dyDescent="0.25">
      <c r="A86" s="312" t="s">
        <v>92</v>
      </c>
      <c r="B86" s="312"/>
      <c r="C86" s="39" t="s">
        <v>93</v>
      </c>
      <c r="D86" s="40"/>
      <c r="E86" s="40"/>
      <c r="F86" s="41"/>
    </row>
    <row r="87" spans="1:6" x14ac:dyDescent="0.25">
      <c r="A87" s="312" t="s">
        <v>94</v>
      </c>
      <c r="B87" s="312"/>
      <c r="C87" s="39" t="s">
        <v>95</v>
      </c>
      <c r="D87" s="40"/>
      <c r="E87" s="40"/>
      <c r="F87" s="41"/>
    </row>
    <row r="88" spans="1:6" x14ac:dyDescent="0.25">
      <c r="A88" s="312" t="s">
        <v>96</v>
      </c>
      <c r="B88" s="312"/>
      <c r="C88" s="39" t="s">
        <v>97</v>
      </c>
      <c r="D88" s="40"/>
      <c r="E88" s="40"/>
      <c r="F88" s="41"/>
    </row>
    <row r="89" spans="1:6" ht="21" x14ac:dyDescent="0.25">
      <c r="A89" s="311" t="s">
        <v>98</v>
      </c>
      <c r="B89" s="311"/>
      <c r="C89" s="42" t="s">
        <v>99</v>
      </c>
      <c r="D89" s="40"/>
      <c r="E89" s="40"/>
      <c r="F89" s="44"/>
    </row>
    <row r="90" spans="1:6" ht="21" x14ac:dyDescent="0.25">
      <c r="A90" s="311" t="s">
        <v>100</v>
      </c>
      <c r="B90" s="311"/>
      <c r="C90" s="42" t="s">
        <v>101</v>
      </c>
      <c r="D90" s="43">
        <f>D76+D79</f>
        <v>203465155</v>
      </c>
      <c r="E90" s="43">
        <f t="shared" ref="E90:F90" si="8">E76+E79</f>
        <v>197764373</v>
      </c>
      <c r="F90" s="43">
        <f t="shared" si="8"/>
        <v>197558693</v>
      </c>
    </row>
    <row r="91" spans="1:6" x14ac:dyDescent="0.25">
      <c r="A91" s="311" t="s">
        <v>102</v>
      </c>
      <c r="B91" s="311"/>
      <c r="C91" s="42" t="s">
        <v>180</v>
      </c>
      <c r="D91" s="43">
        <f>D66+D90</f>
        <v>1394898754</v>
      </c>
      <c r="E91" s="43">
        <f t="shared" ref="E91:F91" si="9">E66+E90</f>
        <v>1538763182</v>
      </c>
      <c r="F91" s="43">
        <f t="shared" si="9"/>
        <v>1478726048</v>
      </c>
    </row>
    <row r="92" spans="1:6" x14ac:dyDescent="0.25">
      <c r="A92" s="53"/>
      <c r="B92" s="53"/>
      <c r="C92" s="54"/>
      <c r="D92" s="55"/>
      <c r="E92" s="55"/>
      <c r="F92" s="55"/>
    </row>
    <row r="93" spans="1:6" x14ac:dyDescent="0.25">
      <c r="A93" s="53"/>
      <c r="B93" s="53"/>
      <c r="C93" s="54"/>
      <c r="D93" s="191"/>
      <c r="E93" s="191"/>
      <c r="F93" s="55"/>
    </row>
    <row r="94" spans="1:6" x14ac:dyDescent="0.25">
      <c r="A94" s="53"/>
      <c r="B94" s="53"/>
      <c r="C94" s="54"/>
      <c r="D94" s="55"/>
      <c r="E94" s="55"/>
      <c r="F94" s="55"/>
    </row>
    <row r="95" spans="1:6" x14ac:dyDescent="0.25">
      <c r="A95" s="314"/>
      <c r="B95" s="314"/>
      <c r="C95" s="56"/>
      <c r="D95" s="55"/>
      <c r="E95" s="55"/>
      <c r="F95" s="55"/>
    </row>
    <row r="96" spans="1:6" x14ac:dyDescent="0.25">
      <c r="A96" s="313"/>
      <c r="B96" s="313"/>
      <c r="C96" s="56"/>
      <c r="D96" s="57"/>
      <c r="E96" s="57"/>
      <c r="F96" s="58"/>
    </row>
    <row r="97" spans="1:7" x14ac:dyDescent="0.25">
      <c r="A97" s="311" t="s">
        <v>172</v>
      </c>
      <c r="B97" s="311"/>
      <c r="C97" s="315" t="s">
        <v>173</v>
      </c>
      <c r="D97" s="308" t="s">
        <v>169</v>
      </c>
      <c r="E97" s="308"/>
      <c r="F97" s="308"/>
    </row>
    <row r="98" spans="1:7" x14ac:dyDescent="0.25">
      <c r="A98" s="311"/>
      <c r="B98" s="311"/>
      <c r="C98" s="315"/>
      <c r="D98" s="49" t="s">
        <v>318</v>
      </c>
      <c r="E98" s="49" t="s">
        <v>319</v>
      </c>
      <c r="F98" s="50" t="s">
        <v>320</v>
      </c>
    </row>
    <row r="99" spans="1:7" x14ac:dyDescent="0.25">
      <c r="A99" s="311">
        <v>1</v>
      </c>
      <c r="B99" s="311"/>
      <c r="C99" s="157">
        <v>2</v>
      </c>
      <c r="D99" s="50">
        <v>3</v>
      </c>
      <c r="E99" s="50">
        <v>4</v>
      </c>
      <c r="F99" s="50">
        <v>5</v>
      </c>
    </row>
    <row r="100" spans="1:7" x14ac:dyDescent="0.25">
      <c r="A100" s="316" t="s">
        <v>163</v>
      </c>
      <c r="B100" s="316"/>
      <c r="C100" s="316"/>
      <c r="D100" s="316"/>
      <c r="E100" s="316"/>
      <c r="F100" s="316"/>
    </row>
    <row r="101" spans="1:7" ht="21.75" x14ac:dyDescent="0.25">
      <c r="A101" s="311" t="s">
        <v>3</v>
      </c>
      <c r="B101" s="311"/>
      <c r="C101" s="42" t="s">
        <v>106</v>
      </c>
      <c r="D101" s="43">
        <f>D102+D103+D104+D105+D106</f>
        <v>338221214</v>
      </c>
      <c r="E101" s="43">
        <f t="shared" ref="E101:F101" si="10">E102+E103+E104+E105+E106</f>
        <v>450163925</v>
      </c>
      <c r="F101" s="43">
        <f t="shared" si="10"/>
        <v>402132084</v>
      </c>
    </row>
    <row r="102" spans="1:7" x14ac:dyDescent="0.25">
      <c r="A102" s="312" t="s">
        <v>225</v>
      </c>
      <c r="B102" s="312"/>
      <c r="C102" s="39" t="s">
        <v>107</v>
      </c>
      <c r="D102" s="40">
        <v>58674742</v>
      </c>
      <c r="E102" s="40">
        <v>69252349</v>
      </c>
      <c r="F102" s="40">
        <v>63864326</v>
      </c>
    </row>
    <row r="103" spans="1:7" ht="22.5" x14ac:dyDescent="0.25">
      <c r="A103" s="312" t="s">
        <v>286</v>
      </c>
      <c r="B103" s="312"/>
      <c r="C103" s="39" t="s">
        <v>108</v>
      </c>
      <c r="D103" s="40">
        <v>11500982</v>
      </c>
      <c r="E103" s="40">
        <v>12443982</v>
      </c>
      <c r="F103" s="40">
        <v>11587961</v>
      </c>
    </row>
    <row r="104" spans="1:7" x14ac:dyDescent="0.25">
      <c r="A104" s="312" t="s">
        <v>226</v>
      </c>
      <c r="B104" s="312"/>
      <c r="C104" s="39" t="s">
        <v>109</v>
      </c>
      <c r="D104" s="40">
        <v>195904150</v>
      </c>
      <c r="E104" s="40">
        <v>285078187</v>
      </c>
      <c r="F104" s="40">
        <v>248512316</v>
      </c>
    </row>
    <row r="105" spans="1:7" x14ac:dyDescent="0.25">
      <c r="A105" s="312" t="s">
        <v>227</v>
      </c>
      <c r="B105" s="312"/>
      <c r="C105" s="39" t="s">
        <v>110</v>
      </c>
      <c r="D105" s="40">
        <v>5000000</v>
      </c>
      <c r="E105" s="40">
        <v>6298500</v>
      </c>
      <c r="F105" s="40">
        <v>5321965</v>
      </c>
    </row>
    <row r="106" spans="1:7" x14ac:dyDescent="0.25">
      <c r="A106" s="312" t="s">
        <v>228</v>
      </c>
      <c r="B106" s="312"/>
      <c r="C106" s="39" t="s">
        <v>111</v>
      </c>
      <c r="D106" s="43">
        <f>SUM(D107:D116)</f>
        <v>67141340</v>
      </c>
      <c r="E106" s="43">
        <f t="shared" ref="E106:F106" si="11">SUM(E107:E116)</f>
        <v>77090907</v>
      </c>
      <c r="F106" s="43">
        <f t="shared" si="11"/>
        <v>72845516</v>
      </c>
      <c r="G106" s="152" t="s">
        <v>198</v>
      </c>
    </row>
    <row r="107" spans="1:7" x14ac:dyDescent="0.25">
      <c r="A107" s="312" t="s">
        <v>229</v>
      </c>
      <c r="B107" s="312"/>
      <c r="C107" s="39" t="s">
        <v>544</v>
      </c>
      <c r="D107" s="40"/>
      <c r="E107" s="40">
        <v>8574217</v>
      </c>
      <c r="F107" s="40">
        <v>4640366</v>
      </c>
    </row>
    <row r="108" spans="1:7" ht="22.5" x14ac:dyDescent="0.25">
      <c r="A108" s="312" t="s">
        <v>230</v>
      </c>
      <c r="B108" s="312"/>
      <c r="C108" s="39" t="s">
        <v>113</v>
      </c>
      <c r="D108" s="41"/>
      <c r="E108" s="41"/>
      <c r="F108" s="41"/>
    </row>
    <row r="109" spans="1:7" ht="22.5" x14ac:dyDescent="0.25">
      <c r="A109" s="312" t="s">
        <v>287</v>
      </c>
      <c r="B109" s="312"/>
      <c r="C109" s="39" t="s">
        <v>114</v>
      </c>
      <c r="D109" s="41"/>
      <c r="E109" s="41"/>
      <c r="F109" s="41"/>
    </row>
    <row r="110" spans="1:7" ht="22.5" x14ac:dyDescent="0.25">
      <c r="A110" s="312" t="s">
        <v>288</v>
      </c>
      <c r="B110" s="312"/>
      <c r="C110" s="39" t="s">
        <v>115</v>
      </c>
      <c r="D110" s="41"/>
      <c r="E110" s="41"/>
      <c r="F110" s="41"/>
    </row>
    <row r="111" spans="1:7" ht="22.5" x14ac:dyDescent="0.25">
      <c r="A111" s="312" t="s">
        <v>289</v>
      </c>
      <c r="B111" s="312"/>
      <c r="C111" s="39" t="s">
        <v>116</v>
      </c>
      <c r="D111" s="40"/>
      <c r="E111" s="41"/>
      <c r="F111" s="40"/>
    </row>
    <row r="112" spans="1:7" ht="22.5" x14ac:dyDescent="0.25">
      <c r="A112" s="312" t="s">
        <v>290</v>
      </c>
      <c r="B112" s="312"/>
      <c r="C112" s="39" t="s">
        <v>117</v>
      </c>
      <c r="D112" s="41"/>
      <c r="E112" s="41"/>
      <c r="F112" s="41"/>
    </row>
    <row r="113" spans="1:8" ht="22.5" x14ac:dyDescent="0.25">
      <c r="A113" s="312" t="s">
        <v>291</v>
      </c>
      <c r="B113" s="312"/>
      <c r="C113" s="39" t="s">
        <v>118</v>
      </c>
      <c r="D113" s="41"/>
      <c r="E113" s="40">
        <v>4000000</v>
      </c>
      <c r="F113" s="40">
        <v>4000000</v>
      </c>
    </row>
    <row r="114" spans="1:8" x14ac:dyDescent="0.25">
      <c r="A114" s="312" t="s">
        <v>292</v>
      </c>
      <c r="B114" s="312"/>
      <c r="C114" s="39" t="s">
        <v>119</v>
      </c>
      <c r="D114" s="41"/>
      <c r="E114" s="41"/>
      <c r="F114" s="41"/>
    </row>
    <row r="115" spans="1:8" x14ac:dyDescent="0.25">
      <c r="A115" s="312" t="s">
        <v>293</v>
      </c>
      <c r="B115" s="312"/>
      <c r="C115" s="39" t="s">
        <v>120</v>
      </c>
      <c r="D115" s="41"/>
      <c r="E115" s="41"/>
      <c r="F115" s="41"/>
    </row>
    <row r="116" spans="1:8" ht="22.5" x14ac:dyDescent="0.25">
      <c r="A116" s="312" t="s">
        <v>294</v>
      </c>
      <c r="B116" s="312"/>
      <c r="C116" s="39" t="s">
        <v>121</v>
      </c>
      <c r="D116" s="40">
        <v>67141340</v>
      </c>
      <c r="E116" s="40">
        <v>64516690</v>
      </c>
      <c r="F116" s="40">
        <v>64205150</v>
      </c>
    </row>
    <row r="117" spans="1:8" ht="21.75" x14ac:dyDescent="0.25">
      <c r="A117" s="311" t="s">
        <v>11</v>
      </c>
      <c r="B117" s="311"/>
      <c r="C117" s="42" t="s">
        <v>122</v>
      </c>
      <c r="D117" s="43">
        <f>D118+D120+D122</f>
        <v>271864871</v>
      </c>
      <c r="E117" s="43">
        <f t="shared" ref="E117:F117" si="12">E118+E120+E122</f>
        <v>249220102</v>
      </c>
      <c r="F117" s="43">
        <f t="shared" si="12"/>
        <v>151499302</v>
      </c>
    </row>
    <row r="118" spans="1:8" x14ac:dyDescent="0.25">
      <c r="A118" s="312" t="s">
        <v>231</v>
      </c>
      <c r="B118" s="312"/>
      <c r="C118" s="39" t="s">
        <v>123</v>
      </c>
      <c r="D118" s="40">
        <v>271864871</v>
      </c>
      <c r="E118" s="40">
        <v>90594475</v>
      </c>
      <c r="F118" s="40">
        <v>48488175</v>
      </c>
    </row>
    <row r="119" spans="1:8" ht="22.5" x14ac:dyDescent="0.25">
      <c r="A119" s="312" t="s">
        <v>232</v>
      </c>
      <c r="B119" s="312"/>
      <c r="C119" s="189" t="s">
        <v>124</v>
      </c>
      <c r="D119" s="190"/>
      <c r="E119" s="190"/>
      <c r="F119" s="190"/>
    </row>
    <row r="120" spans="1:8" x14ac:dyDescent="0.25">
      <c r="A120" s="312" t="s">
        <v>233</v>
      </c>
      <c r="B120" s="312"/>
      <c r="C120" s="39" t="s">
        <v>125</v>
      </c>
      <c r="D120" s="40"/>
      <c r="E120" s="40">
        <v>158625627</v>
      </c>
      <c r="F120" s="40">
        <v>103011127</v>
      </c>
      <c r="G120" s="130"/>
      <c r="H120" s="131"/>
    </row>
    <row r="121" spans="1:8" ht="22.5" x14ac:dyDescent="0.25">
      <c r="A121" s="312" t="s">
        <v>234</v>
      </c>
      <c r="B121" s="312"/>
      <c r="C121" s="189" t="s">
        <v>126</v>
      </c>
      <c r="D121" s="190"/>
      <c r="E121" s="190"/>
      <c r="F121" s="190"/>
    </row>
    <row r="122" spans="1:8" x14ac:dyDescent="0.25">
      <c r="A122" s="312" t="s">
        <v>235</v>
      </c>
      <c r="B122" s="312"/>
      <c r="C122" s="39" t="s">
        <v>127</v>
      </c>
      <c r="D122" s="40"/>
      <c r="E122" s="40"/>
      <c r="F122" s="40"/>
    </row>
    <row r="123" spans="1:8" ht="33.75" x14ac:dyDescent="0.25">
      <c r="A123" s="312" t="s">
        <v>236</v>
      </c>
      <c r="B123" s="312"/>
      <c r="C123" s="39" t="s">
        <v>128</v>
      </c>
      <c r="D123" s="41"/>
      <c r="E123" s="41"/>
      <c r="F123" s="41"/>
    </row>
    <row r="124" spans="1:8" ht="22.5" x14ac:dyDescent="0.25">
      <c r="A124" s="312" t="s">
        <v>295</v>
      </c>
      <c r="B124" s="312"/>
      <c r="C124" s="39" t="s">
        <v>129</v>
      </c>
      <c r="D124" s="41"/>
      <c r="E124" s="41"/>
      <c r="F124" s="41"/>
    </row>
    <row r="125" spans="1:8" ht="22.5" x14ac:dyDescent="0.25">
      <c r="A125" s="312" t="s">
        <v>296</v>
      </c>
      <c r="B125" s="312"/>
      <c r="C125" s="39" t="s">
        <v>115</v>
      </c>
      <c r="D125" s="41"/>
      <c r="E125" s="41"/>
      <c r="F125" s="41"/>
    </row>
    <row r="126" spans="1:8" ht="22.5" x14ac:dyDescent="0.25">
      <c r="A126" s="312" t="s">
        <v>297</v>
      </c>
      <c r="B126" s="312"/>
      <c r="C126" s="39" t="s">
        <v>130</v>
      </c>
      <c r="D126" s="41"/>
      <c r="E126" s="41"/>
      <c r="F126" s="41"/>
    </row>
    <row r="127" spans="1:8" ht="22.5" x14ac:dyDescent="0.25">
      <c r="A127" s="312" t="s">
        <v>298</v>
      </c>
      <c r="B127" s="312"/>
      <c r="C127" s="39" t="s">
        <v>131</v>
      </c>
      <c r="D127" s="41"/>
      <c r="E127" s="41"/>
      <c r="F127" s="41"/>
    </row>
    <row r="128" spans="1:8" ht="22.5" x14ac:dyDescent="0.25">
      <c r="A128" s="312" t="s">
        <v>299</v>
      </c>
      <c r="B128" s="312"/>
      <c r="C128" s="39" t="s">
        <v>118</v>
      </c>
      <c r="D128" s="41"/>
      <c r="E128" s="41"/>
      <c r="F128" s="41"/>
    </row>
    <row r="129" spans="1:6" x14ac:dyDescent="0.25">
      <c r="A129" s="312" t="s">
        <v>300</v>
      </c>
      <c r="B129" s="312"/>
      <c r="C129" s="39" t="s">
        <v>132</v>
      </c>
      <c r="D129" s="41"/>
      <c r="E129" s="41"/>
      <c r="F129" s="41"/>
    </row>
    <row r="130" spans="1:6" ht="22.5" x14ac:dyDescent="0.25">
      <c r="A130" s="312" t="s">
        <v>301</v>
      </c>
      <c r="B130" s="312"/>
      <c r="C130" s="39" t="s">
        <v>133</v>
      </c>
      <c r="D130" s="41"/>
      <c r="E130" s="40"/>
      <c r="F130" s="40"/>
    </row>
    <row r="131" spans="1:6" x14ac:dyDescent="0.25">
      <c r="A131" s="311" t="s">
        <v>19</v>
      </c>
      <c r="B131" s="311"/>
      <c r="C131" s="42" t="s">
        <v>134</v>
      </c>
      <c r="D131" s="43">
        <f>D132</f>
        <v>10757934</v>
      </c>
      <c r="E131" s="43">
        <f t="shared" ref="E131:F131" si="13">E132</f>
        <v>43670684</v>
      </c>
      <c r="F131" s="43">
        <f t="shared" si="13"/>
        <v>0</v>
      </c>
    </row>
    <row r="132" spans="1:6" x14ac:dyDescent="0.25">
      <c r="A132" s="312" t="s">
        <v>237</v>
      </c>
      <c r="B132" s="312"/>
      <c r="C132" s="39" t="s">
        <v>135</v>
      </c>
      <c r="D132" s="40">
        <v>10757934</v>
      </c>
      <c r="E132" s="40">
        <v>43670684</v>
      </c>
      <c r="F132" s="40">
        <v>0</v>
      </c>
    </row>
    <row r="133" spans="1:6" x14ac:dyDescent="0.25">
      <c r="A133" s="312" t="s">
        <v>238</v>
      </c>
      <c r="B133" s="312"/>
      <c r="C133" s="39" t="s">
        <v>136</v>
      </c>
      <c r="D133" s="41"/>
      <c r="E133" s="40"/>
      <c r="F133" s="40"/>
    </row>
    <row r="134" spans="1:6" ht="21" x14ac:dyDescent="0.25">
      <c r="A134" s="311" t="s">
        <v>137</v>
      </c>
      <c r="B134" s="311"/>
      <c r="C134" s="42" t="s">
        <v>138</v>
      </c>
      <c r="D134" s="43">
        <f>D101+D117+D131</f>
        <v>620844019</v>
      </c>
      <c r="E134" s="43">
        <f>E101+E117+E131</f>
        <v>743054711</v>
      </c>
      <c r="F134" s="43">
        <f>F101+F117+F131</f>
        <v>553631386</v>
      </c>
    </row>
    <row r="135" spans="1:6" ht="31.5" x14ac:dyDescent="0.25">
      <c r="A135" s="311" t="s">
        <v>35</v>
      </c>
      <c r="B135" s="311"/>
      <c r="C135" s="42" t="s">
        <v>139</v>
      </c>
      <c r="D135" s="44"/>
      <c r="E135" s="44"/>
      <c r="F135" s="44"/>
    </row>
    <row r="136" spans="1:6" ht="22.5" x14ac:dyDescent="0.25">
      <c r="A136" s="312" t="s">
        <v>249</v>
      </c>
      <c r="B136" s="312"/>
      <c r="C136" s="39" t="s">
        <v>181</v>
      </c>
      <c r="D136" s="41"/>
      <c r="E136" s="41"/>
      <c r="F136" s="41"/>
    </row>
    <row r="137" spans="1:6" ht="22.5" x14ac:dyDescent="0.25">
      <c r="A137" s="312" t="s">
        <v>250</v>
      </c>
      <c r="B137" s="312"/>
      <c r="C137" s="39" t="s">
        <v>182</v>
      </c>
      <c r="D137" s="41"/>
      <c r="E137" s="41"/>
      <c r="F137" s="41"/>
    </row>
    <row r="138" spans="1:6" ht="22.5" x14ac:dyDescent="0.25">
      <c r="A138" s="312" t="s">
        <v>251</v>
      </c>
      <c r="B138" s="312"/>
      <c r="C138" s="39" t="s">
        <v>183</v>
      </c>
      <c r="D138" s="41"/>
      <c r="E138" s="41"/>
      <c r="F138" s="41"/>
    </row>
    <row r="139" spans="1:6" ht="21" x14ac:dyDescent="0.25">
      <c r="A139" s="311" t="s">
        <v>47</v>
      </c>
      <c r="B139" s="311"/>
      <c r="C139" s="42" t="s">
        <v>143</v>
      </c>
      <c r="D139" s="44"/>
      <c r="E139" s="44"/>
      <c r="F139" s="44"/>
    </row>
    <row r="140" spans="1:6" ht="22.5" x14ac:dyDescent="0.25">
      <c r="A140" s="312" t="s">
        <v>259</v>
      </c>
      <c r="B140" s="312"/>
      <c r="C140" s="39" t="s">
        <v>144</v>
      </c>
      <c r="D140" s="41"/>
      <c r="E140" s="41"/>
      <c r="F140" s="41"/>
    </row>
    <row r="141" spans="1:6" ht="22.5" x14ac:dyDescent="0.25">
      <c r="A141" s="312" t="s">
        <v>260</v>
      </c>
      <c r="B141" s="312"/>
      <c r="C141" s="39" t="s">
        <v>145</v>
      </c>
      <c r="D141" s="41"/>
      <c r="E141" s="41"/>
      <c r="F141" s="41"/>
    </row>
    <row r="142" spans="1:6" ht="22.5" x14ac:dyDescent="0.25">
      <c r="A142" s="312" t="s">
        <v>261</v>
      </c>
      <c r="B142" s="312"/>
      <c r="C142" s="39" t="s">
        <v>146</v>
      </c>
      <c r="D142" s="41"/>
      <c r="E142" s="41"/>
      <c r="F142" s="41"/>
    </row>
    <row r="143" spans="1:6" ht="22.5" x14ac:dyDescent="0.25">
      <c r="A143" s="312" t="s">
        <v>262</v>
      </c>
      <c r="B143" s="312"/>
      <c r="C143" s="39" t="s">
        <v>147</v>
      </c>
      <c r="D143" s="41"/>
      <c r="E143" s="41"/>
      <c r="F143" s="41"/>
    </row>
    <row r="144" spans="1:6" ht="21" x14ac:dyDescent="0.25">
      <c r="A144" s="311" t="s">
        <v>148</v>
      </c>
      <c r="B144" s="311"/>
      <c r="C144" s="42" t="s">
        <v>149</v>
      </c>
      <c r="D144" s="43">
        <f>D146+D149</f>
        <v>774054735</v>
      </c>
      <c r="E144" s="43">
        <f t="shared" ref="E144:F144" si="14">E146+E149</f>
        <v>795708471</v>
      </c>
      <c r="F144" s="43">
        <f t="shared" si="14"/>
        <v>681802144</v>
      </c>
    </row>
    <row r="145" spans="1:6" ht="22.5" x14ac:dyDescent="0.25">
      <c r="A145" s="312" t="s">
        <v>264</v>
      </c>
      <c r="B145" s="312"/>
      <c r="C145" s="59" t="s">
        <v>150</v>
      </c>
      <c r="D145" s="43"/>
      <c r="E145" s="44"/>
      <c r="F145" s="43"/>
    </row>
    <row r="146" spans="1:6" ht="22.5" x14ac:dyDescent="0.25">
      <c r="A146" s="312" t="s">
        <v>265</v>
      </c>
      <c r="B146" s="312"/>
      <c r="C146" s="59" t="s">
        <v>151</v>
      </c>
      <c r="D146" s="40">
        <v>20835125</v>
      </c>
      <c r="E146" s="40">
        <v>45632611</v>
      </c>
      <c r="F146" s="40">
        <v>21268012</v>
      </c>
    </row>
    <row r="147" spans="1:6" x14ac:dyDescent="0.25">
      <c r="A147" s="312" t="s">
        <v>266</v>
      </c>
      <c r="B147" s="312"/>
      <c r="C147" s="59" t="s">
        <v>152</v>
      </c>
      <c r="D147" s="43"/>
      <c r="E147" s="44"/>
      <c r="F147" s="43"/>
    </row>
    <row r="148" spans="1:6" x14ac:dyDescent="0.25">
      <c r="A148" s="312" t="s">
        <v>267</v>
      </c>
      <c r="B148" s="312"/>
      <c r="C148" s="59" t="s">
        <v>153</v>
      </c>
      <c r="D148" s="43"/>
      <c r="E148" s="44"/>
      <c r="F148" s="43"/>
    </row>
    <row r="149" spans="1:6" ht="22.5" x14ac:dyDescent="0.25">
      <c r="A149" s="309" t="s">
        <v>302</v>
      </c>
      <c r="B149" s="310"/>
      <c r="C149" s="59" t="s">
        <v>199</v>
      </c>
      <c r="D149" s="40">
        <v>753219610</v>
      </c>
      <c r="E149" s="40">
        <v>750075860</v>
      </c>
      <c r="F149" s="40">
        <v>660534132</v>
      </c>
    </row>
    <row r="150" spans="1:6" ht="21" x14ac:dyDescent="0.25">
      <c r="A150" s="311" t="s">
        <v>60</v>
      </c>
      <c r="B150" s="311"/>
      <c r="C150" s="60" t="s">
        <v>154</v>
      </c>
      <c r="D150" s="43"/>
      <c r="E150" s="44"/>
      <c r="F150" s="43"/>
    </row>
    <row r="151" spans="1:6" ht="22.5" x14ac:dyDescent="0.25">
      <c r="A151" s="312" t="s">
        <v>268</v>
      </c>
      <c r="B151" s="312"/>
      <c r="C151" s="59" t="s">
        <v>184</v>
      </c>
      <c r="D151" s="43"/>
      <c r="E151" s="44"/>
      <c r="F151" s="43"/>
    </row>
    <row r="152" spans="1:6" ht="22.5" x14ac:dyDescent="0.25">
      <c r="A152" s="312" t="s">
        <v>269</v>
      </c>
      <c r="B152" s="312"/>
      <c r="C152" s="59" t="s">
        <v>185</v>
      </c>
      <c r="D152" s="43"/>
      <c r="E152" s="44"/>
      <c r="F152" s="43"/>
    </row>
    <row r="153" spans="1:6" x14ac:dyDescent="0.25">
      <c r="A153" s="312" t="s">
        <v>270</v>
      </c>
      <c r="B153" s="312"/>
      <c r="C153" s="59" t="s">
        <v>186</v>
      </c>
      <c r="D153" s="43"/>
      <c r="E153" s="44"/>
      <c r="F153" s="43"/>
    </row>
    <row r="154" spans="1:6" x14ac:dyDescent="0.25">
      <c r="A154" s="312" t="s">
        <v>271</v>
      </c>
      <c r="B154" s="312"/>
      <c r="C154" s="59" t="s">
        <v>187</v>
      </c>
      <c r="D154" s="43"/>
      <c r="E154" s="44"/>
      <c r="F154" s="43"/>
    </row>
    <row r="155" spans="1:6" ht="21" x14ac:dyDescent="0.25">
      <c r="A155" s="311" t="s">
        <v>66</v>
      </c>
      <c r="B155" s="311"/>
      <c r="C155" s="60" t="s">
        <v>159</v>
      </c>
      <c r="D155" s="43">
        <f>D144</f>
        <v>774054735</v>
      </c>
      <c r="E155" s="43">
        <f t="shared" ref="E155:F155" si="15">E144</f>
        <v>795708471</v>
      </c>
      <c r="F155" s="43">
        <f t="shared" si="15"/>
        <v>681802144</v>
      </c>
    </row>
    <row r="156" spans="1:6" x14ac:dyDescent="0.25">
      <c r="A156" s="311" t="s">
        <v>160</v>
      </c>
      <c r="B156" s="311"/>
      <c r="C156" s="60" t="s">
        <v>161</v>
      </c>
      <c r="D156" s="43">
        <f>D134+D155</f>
        <v>1394898754</v>
      </c>
      <c r="E156" s="43">
        <f t="shared" ref="E156:F156" si="16">E134+E155</f>
        <v>1538763182</v>
      </c>
      <c r="F156" s="43">
        <f t="shared" si="16"/>
        <v>1235433530</v>
      </c>
    </row>
    <row r="157" spans="1:6" x14ac:dyDescent="0.25">
      <c r="A157" s="61"/>
      <c r="B157" s="62"/>
      <c r="C157" s="63"/>
      <c r="D157" s="63"/>
      <c r="E157" s="63"/>
      <c r="F157" s="64">
        <f>+F91-F156</f>
        <v>243292518</v>
      </c>
    </row>
    <row r="158" spans="1:6" x14ac:dyDescent="0.25">
      <c r="A158" s="65"/>
      <c r="B158" s="66"/>
      <c r="C158" s="67"/>
      <c r="D158" s="67"/>
      <c r="E158" s="67"/>
      <c r="F158" s="67"/>
    </row>
    <row r="159" spans="1:6" x14ac:dyDescent="0.25">
      <c r="A159" s="68" t="s">
        <v>572</v>
      </c>
      <c r="B159" s="68"/>
      <c r="C159" s="69"/>
      <c r="D159" s="319">
        <v>8</v>
      </c>
      <c r="E159" s="320"/>
      <c r="F159" s="321"/>
    </row>
    <row r="160" spans="1:6" x14ac:dyDescent="0.25">
      <c r="A160" s="325"/>
      <c r="B160" s="326"/>
      <c r="C160" s="327"/>
      <c r="D160" s="322"/>
      <c r="E160" s="323"/>
      <c r="F160" s="324"/>
    </row>
    <row r="161" spans="1:6" x14ac:dyDescent="0.25">
      <c r="A161" s="70"/>
      <c r="B161" s="70"/>
      <c r="C161" s="71"/>
      <c r="D161" s="72"/>
      <c r="E161" s="72"/>
      <c r="F161" s="72"/>
    </row>
  </sheetData>
  <mergeCells count="159">
    <mergeCell ref="D159:F159"/>
    <mergeCell ref="D160:F160"/>
    <mergeCell ref="A160:C160"/>
    <mergeCell ref="C6:C7"/>
    <mergeCell ref="D6:F6"/>
    <mergeCell ref="A11:B11"/>
    <mergeCell ref="A9:F9"/>
    <mergeCell ref="A10:B10"/>
    <mergeCell ref="A13:B13"/>
    <mergeCell ref="A12:B12"/>
    <mergeCell ref="A15:B15"/>
    <mergeCell ref="A14:B14"/>
    <mergeCell ref="A18:B18"/>
    <mergeCell ref="A16:B16"/>
    <mergeCell ref="A20:B20"/>
    <mergeCell ref="A19:B19"/>
    <mergeCell ref="A22:B22"/>
    <mergeCell ref="A17:B17"/>
    <mergeCell ref="A28:B28"/>
    <mergeCell ref="A27:B27"/>
    <mergeCell ref="A30:B30"/>
    <mergeCell ref="A29:B29"/>
    <mergeCell ref="A32:B32"/>
    <mergeCell ref="A31:B31"/>
    <mergeCell ref="A5:B5"/>
    <mergeCell ref="A3:B3"/>
    <mergeCell ref="A4:B4"/>
    <mergeCell ref="A8:B8"/>
    <mergeCell ref="A6:B7"/>
    <mergeCell ref="A21:B21"/>
    <mergeCell ref="A24:B24"/>
    <mergeCell ref="A23:B23"/>
    <mergeCell ref="A26:B26"/>
    <mergeCell ref="A25:B25"/>
    <mergeCell ref="A34:B34"/>
    <mergeCell ref="A33:B33"/>
    <mergeCell ref="A36:B36"/>
    <mergeCell ref="A35:B35"/>
    <mergeCell ref="A38:B38"/>
    <mergeCell ref="A37:B37"/>
    <mergeCell ref="A40:B40"/>
    <mergeCell ref="A39:B39"/>
    <mergeCell ref="A42:B42"/>
    <mergeCell ref="A41:B41"/>
    <mergeCell ref="A44:B44"/>
    <mergeCell ref="A43:B43"/>
    <mergeCell ref="A46:B46"/>
    <mergeCell ref="A45:B45"/>
    <mergeCell ref="A48:B48"/>
    <mergeCell ref="A47:B47"/>
    <mergeCell ref="A50:B50"/>
    <mergeCell ref="A49:B49"/>
    <mergeCell ref="A52:B52"/>
    <mergeCell ref="A51:B51"/>
    <mergeCell ref="A54:B54"/>
    <mergeCell ref="A53:B53"/>
    <mergeCell ref="A56:B56"/>
    <mergeCell ref="A55:B55"/>
    <mergeCell ref="A58:B58"/>
    <mergeCell ref="A57:B57"/>
    <mergeCell ref="A60:B60"/>
    <mergeCell ref="A59:B59"/>
    <mergeCell ref="A62:B62"/>
    <mergeCell ref="A61:B61"/>
    <mergeCell ref="A64:B64"/>
    <mergeCell ref="A63:B63"/>
    <mergeCell ref="A66:B66"/>
    <mergeCell ref="A65:B65"/>
    <mergeCell ref="A68:B68"/>
    <mergeCell ref="A67:B67"/>
    <mergeCell ref="A70:B70"/>
    <mergeCell ref="A69:B69"/>
    <mergeCell ref="A72:B72"/>
    <mergeCell ref="A71:B71"/>
    <mergeCell ref="A74:B74"/>
    <mergeCell ref="A73:B73"/>
    <mergeCell ref="A76:B76"/>
    <mergeCell ref="A75:B75"/>
    <mergeCell ref="A78:B78"/>
    <mergeCell ref="A77:B77"/>
    <mergeCell ref="A80:B80"/>
    <mergeCell ref="A79:B79"/>
    <mergeCell ref="A82:B82"/>
    <mergeCell ref="A81:B81"/>
    <mergeCell ref="A85:B85"/>
    <mergeCell ref="A84:B84"/>
    <mergeCell ref="A87:B87"/>
    <mergeCell ref="A86:B86"/>
    <mergeCell ref="A89:B89"/>
    <mergeCell ref="A88:B88"/>
    <mergeCell ref="A91:B91"/>
    <mergeCell ref="A90:B90"/>
    <mergeCell ref="A83:B83"/>
    <mergeCell ref="A96:B96"/>
    <mergeCell ref="A95:B95"/>
    <mergeCell ref="A99:B99"/>
    <mergeCell ref="A97:B98"/>
    <mergeCell ref="C97:C98"/>
    <mergeCell ref="D97:F97"/>
    <mergeCell ref="A102:B102"/>
    <mergeCell ref="A100:F100"/>
    <mergeCell ref="A101:B101"/>
    <mergeCell ref="A104:B104"/>
    <mergeCell ref="A103:B103"/>
    <mergeCell ref="A106:B106"/>
    <mergeCell ref="A105:B105"/>
    <mergeCell ref="A108:B108"/>
    <mergeCell ref="A107:B107"/>
    <mergeCell ref="A110:B110"/>
    <mergeCell ref="A109:B109"/>
    <mergeCell ref="A112:B112"/>
    <mergeCell ref="A111:B111"/>
    <mergeCell ref="A132:B132"/>
    <mergeCell ref="A131:B131"/>
    <mergeCell ref="A114:B114"/>
    <mergeCell ref="A113:B113"/>
    <mergeCell ref="A116:B116"/>
    <mergeCell ref="A115:B115"/>
    <mergeCell ref="A118:B118"/>
    <mergeCell ref="A117:B117"/>
    <mergeCell ref="A120:B120"/>
    <mergeCell ref="A119:B119"/>
    <mergeCell ref="A122:B122"/>
    <mergeCell ref="A121:B121"/>
    <mergeCell ref="A156:B156"/>
    <mergeCell ref="A144:B144"/>
    <mergeCell ref="A143:B143"/>
    <mergeCell ref="A146:B146"/>
    <mergeCell ref="A145:B145"/>
    <mergeCell ref="A148:B148"/>
    <mergeCell ref="A153:B153"/>
    <mergeCell ref="A147:B147"/>
    <mergeCell ref="A152:B152"/>
    <mergeCell ref="A151:B151"/>
    <mergeCell ref="A150:B150"/>
    <mergeCell ref="A2:F2"/>
    <mergeCell ref="C3:F3"/>
    <mergeCell ref="C4:F4"/>
    <mergeCell ref="A149:B149"/>
    <mergeCell ref="A155:B155"/>
    <mergeCell ref="A154:B154"/>
    <mergeCell ref="A134:B134"/>
    <mergeCell ref="A133:B133"/>
    <mergeCell ref="A136:B136"/>
    <mergeCell ref="A135:B135"/>
    <mergeCell ref="A138:B138"/>
    <mergeCell ref="A137:B137"/>
    <mergeCell ref="A140:B140"/>
    <mergeCell ref="A139:B139"/>
    <mergeCell ref="A142:B142"/>
    <mergeCell ref="A141:B141"/>
    <mergeCell ref="A124:B124"/>
    <mergeCell ref="A123:B123"/>
    <mergeCell ref="A126:B126"/>
    <mergeCell ref="A125:B125"/>
    <mergeCell ref="A128:B128"/>
    <mergeCell ref="A127:B127"/>
    <mergeCell ref="A130:B130"/>
    <mergeCell ref="A129:B129"/>
  </mergeCells>
  <pageMargins left="0.7" right="0.7" top="0.75" bottom="0.75" header="0.3" footer="0.3"/>
  <pageSetup paperSize="9" scale="82" orientation="portrait" r:id="rId1"/>
  <rowBreaks count="3" manualBreakCount="3">
    <brk id="31" max="16383" man="1"/>
    <brk id="72" max="16383" man="1"/>
    <brk id="118" max="5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FF"/>
  </sheetPr>
  <dimension ref="A1:Q92"/>
  <sheetViews>
    <sheetView view="pageBreakPreview" zoomScale="60" zoomScaleNormal="100" workbookViewId="0">
      <selection activeCell="X12" sqref="X12"/>
    </sheetView>
  </sheetViews>
  <sheetFormatPr defaultRowHeight="21.95" customHeight="1" x14ac:dyDescent="0.25"/>
  <cols>
    <col min="1" max="1" width="9.140625" style="75"/>
    <col min="2" max="2" width="1.140625" style="75" customWidth="1"/>
    <col min="3" max="3" width="9.140625" style="75"/>
    <col min="4" max="4" width="20.28515625" style="75" customWidth="1"/>
    <col min="5" max="5" width="12.140625" style="75" customWidth="1"/>
    <col min="6" max="6" width="15.5703125" style="75" bestFit="1" customWidth="1"/>
    <col min="7" max="7" width="10.85546875" style="75" bestFit="1" customWidth="1"/>
    <col min="8" max="16384" width="9.140625" style="75"/>
  </cols>
  <sheetData>
    <row r="1" spans="1:17" ht="21.95" customHeight="1" x14ac:dyDescent="0.25">
      <c r="A1" s="298" t="s">
        <v>798</v>
      </c>
      <c r="B1" s="299"/>
      <c r="C1" s="299"/>
      <c r="D1" s="299"/>
      <c r="E1" s="299"/>
      <c r="F1" s="299"/>
      <c r="G1" s="299"/>
    </row>
    <row r="2" spans="1:17" ht="21.95" customHeight="1" x14ac:dyDescent="0.25">
      <c r="A2" s="340" t="s">
        <v>164</v>
      </c>
      <c r="B2" s="340"/>
      <c r="C2" s="338" t="s">
        <v>189</v>
      </c>
      <c r="D2" s="338"/>
      <c r="E2" s="338"/>
      <c r="F2" s="338"/>
      <c r="G2" s="338"/>
    </row>
    <row r="3" spans="1:17" ht="21.95" customHeight="1" x14ac:dyDescent="0.25">
      <c r="A3" s="340" t="s">
        <v>170</v>
      </c>
      <c r="B3" s="340"/>
      <c r="C3" s="338" t="s">
        <v>535</v>
      </c>
      <c r="D3" s="338"/>
      <c r="E3" s="338"/>
      <c r="F3" s="338"/>
      <c r="G3" s="338"/>
    </row>
    <row r="4" spans="1:17" ht="21.95" customHeight="1" x14ac:dyDescent="0.25">
      <c r="A4" s="343"/>
      <c r="B4" s="344"/>
      <c r="C4" s="344"/>
      <c r="D4" s="344"/>
      <c r="E4" s="344"/>
      <c r="F4" s="344"/>
      <c r="G4" s="344"/>
    </row>
    <row r="5" spans="1:17" ht="21.95" customHeight="1" x14ac:dyDescent="0.25">
      <c r="A5" s="339" t="s">
        <v>172</v>
      </c>
      <c r="B5" s="339"/>
      <c r="C5" s="341" t="s">
        <v>173</v>
      </c>
      <c r="D5" s="341"/>
      <c r="E5" s="342"/>
      <c r="F5" s="342"/>
      <c r="G5" s="342"/>
    </row>
    <row r="6" spans="1:17" ht="48.75" customHeight="1" x14ac:dyDescent="0.25">
      <c r="A6" s="339"/>
      <c r="B6" s="339"/>
      <c r="C6" s="339"/>
      <c r="D6" s="339"/>
      <c r="E6" s="49" t="s">
        <v>318</v>
      </c>
      <c r="F6" s="49" t="s">
        <v>319</v>
      </c>
      <c r="G6" s="157" t="s">
        <v>320</v>
      </c>
      <c r="K6" s="207"/>
      <c r="L6" s="207"/>
      <c r="M6" s="207"/>
      <c r="N6" s="207"/>
      <c r="O6" s="207"/>
      <c r="P6" s="207"/>
      <c r="Q6" s="208"/>
    </row>
    <row r="7" spans="1:17" ht="21.95" customHeight="1" x14ac:dyDescent="0.25">
      <c r="A7" s="339">
        <v>1</v>
      </c>
      <c r="B7" s="339"/>
      <c r="C7" s="339">
        <v>2</v>
      </c>
      <c r="D7" s="339"/>
      <c r="E7" s="157">
        <v>3</v>
      </c>
      <c r="F7" s="157">
        <v>4</v>
      </c>
      <c r="G7" s="157">
        <v>5</v>
      </c>
    </row>
    <row r="8" spans="1:17" ht="21.95" customHeight="1" x14ac:dyDescent="0.25">
      <c r="A8" s="345" t="s">
        <v>162</v>
      </c>
      <c r="B8" s="346"/>
      <c r="C8" s="346"/>
      <c r="D8" s="346"/>
      <c r="E8" s="346"/>
      <c r="F8" s="346"/>
      <c r="G8" s="347"/>
    </row>
    <row r="9" spans="1:17" ht="21.95" customHeight="1" x14ac:dyDescent="0.25">
      <c r="A9" s="339" t="s">
        <v>3</v>
      </c>
      <c r="B9" s="339"/>
      <c r="C9" s="331" t="s">
        <v>4</v>
      </c>
      <c r="D9" s="331"/>
      <c r="E9" s="80"/>
      <c r="F9" s="81"/>
      <c r="G9" s="81"/>
    </row>
    <row r="10" spans="1:17" ht="21.95" customHeight="1" x14ac:dyDescent="0.25">
      <c r="A10" s="332" t="s">
        <v>225</v>
      </c>
      <c r="B10" s="332"/>
      <c r="C10" s="333" t="s">
        <v>5</v>
      </c>
      <c r="D10" s="333"/>
      <c r="E10" s="82"/>
      <c r="F10" s="38"/>
      <c r="G10" s="38"/>
    </row>
    <row r="11" spans="1:17" ht="21.95" customHeight="1" x14ac:dyDescent="0.25">
      <c r="A11" s="332" t="s">
        <v>201</v>
      </c>
      <c r="B11" s="332"/>
      <c r="C11" s="333" t="s">
        <v>6</v>
      </c>
      <c r="D11" s="333"/>
      <c r="E11" s="82"/>
      <c r="F11" s="38"/>
      <c r="G11" s="38"/>
    </row>
    <row r="12" spans="1:17" ht="21.95" customHeight="1" x14ac:dyDescent="0.25">
      <c r="A12" s="332" t="s">
        <v>226</v>
      </c>
      <c r="B12" s="332"/>
      <c r="C12" s="333" t="s">
        <v>7</v>
      </c>
      <c r="D12" s="333"/>
      <c r="E12" s="82"/>
      <c r="F12" s="38"/>
      <c r="G12" s="38"/>
    </row>
    <row r="13" spans="1:17" ht="21.95" customHeight="1" x14ac:dyDescent="0.25">
      <c r="A13" s="332" t="s">
        <v>227</v>
      </c>
      <c r="B13" s="332"/>
      <c r="C13" s="333" t="s">
        <v>8</v>
      </c>
      <c r="D13" s="333"/>
      <c r="E13" s="82"/>
      <c r="F13" s="38"/>
      <c r="G13" s="38"/>
    </row>
    <row r="14" spans="1:17" ht="21.95" customHeight="1" x14ac:dyDescent="0.25">
      <c r="A14" s="332" t="s">
        <v>228</v>
      </c>
      <c r="B14" s="332"/>
      <c r="C14" s="333" t="s">
        <v>9</v>
      </c>
      <c r="D14" s="333"/>
      <c r="E14" s="82"/>
      <c r="F14" s="38"/>
      <c r="G14" s="38"/>
    </row>
    <row r="15" spans="1:17" ht="21.95" customHeight="1" x14ac:dyDescent="0.25">
      <c r="A15" s="332" t="s">
        <v>229</v>
      </c>
      <c r="B15" s="332"/>
      <c r="C15" s="333" t="s">
        <v>10</v>
      </c>
      <c r="D15" s="333"/>
      <c r="E15" s="82"/>
      <c r="F15" s="38"/>
      <c r="G15" s="38"/>
    </row>
    <row r="16" spans="1:17" ht="21.95" customHeight="1" x14ac:dyDescent="0.25">
      <c r="A16" s="336" t="s">
        <v>230</v>
      </c>
      <c r="B16" s="337"/>
      <c r="C16" s="334"/>
      <c r="D16" s="335"/>
      <c r="E16" s="82"/>
      <c r="F16" s="38"/>
      <c r="G16" s="38"/>
    </row>
    <row r="17" spans="1:7" ht="21.95" customHeight="1" x14ac:dyDescent="0.25">
      <c r="A17" s="330" t="s">
        <v>11</v>
      </c>
      <c r="B17" s="330"/>
      <c r="C17" s="331" t="s">
        <v>12</v>
      </c>
      <c r="D17" s="331"/>
      <c r="E17" s="36">
        <f>E22</f>
        <v>0</v>
      </c>
      <c r="F17" s="36">
        <f>F22</f>
        <v>5069034</v>
      </c>
      <c r="G17" s="36">
        <f>G22</f>
        <v>5088765</v>
      </c>
    </row>
    <row r="18" spans="1:7" ht="21.95" customHeight="1" x14ac:dyDescent="0.25">
      <c r="A18" s="332" t="s">
        <v>231</v>
      </c>
      <c r="B18" s="332"/>
      <c r="C18" s="333" t="s">
        <v>13</v>
      </c>
      <c r="D18" s="333"/>
      <c r="E18" s="82"/>
      <c r="F18" s="38"/>
      <c r="G18" s="38"/>
    </row>
    <row r="19" spans="1:7" ht="21.95" customHeight="1" x14ac:dyDescent="0.25">
      <c r="A19" s="332" t="s">
        <v>232</v>
      </c>
      <c r="B19" s="332"/>
      <c r="C19" s="333" t="s">
        <v>14</v>
      </c>
      <c r="D19" s="333"/>
      <c r="E19" s="82"/>
      <c r="F19" s="38"/>
      <c r="G19" s="38"/>
    </row>
    <row r="20" spans="1:7" ht="21.95" customHeight="1" x14ac:dyDescent="0.25">
      <c r="A20" s="332" t="s">
        <v>233</v>
      </c>
      <c r="B20" s="332"/>
      <c r="C20" s="333" t="s">
        <v>174</v>
      </c>
      <c r="D20" s="333"/>
      <c r="E20" s="82"/>
      <c r="F20" s="38"/>
      <c r="G20" s="38"/>
    </row>
    <row r="21" spans="1:7" ht="21.95" customHeight="1" x14ac:dyDescent="0.25">
      <c r="A21" s="332" t="s">
        <v>234</v>
      </c>
      <c r="B21" s="332"/>
      <c r="C21" s="333" t="s">
        <v>175</v>
      </c>
      <c r="D21" s="333"/>
      <c r="E21" s="82"/>
      <c r="F21" s="38"/>
      <c r="G21" s="38"/>
    </row>
    <row r="22" spans="1:7" ht="21.95" customHeight="1" x14ac:dyDescent="0.25">
      <c r="A22" s="332" t="s">
        <v>235</v>
      </c>
      <c r="B22" s="332"/>
      <c r="C22" s="333" t="s">
        <v>17</v>
      </c>
      <c r="D22" s="333"/>
      <c r="E22" s="83"/>
      <c r="F22" s="83">
        <v>5069034</v>
      </c>
      <c r="G22" s="83">
        <v>5088765</v>
      </c>
    </row>
    <row r="23" spans="1:7" ht="21.95" customHeight="1" x14ac:dyDescent="0.25">
      <c r="A23" s="332" t="s">
        <v>236</v>
      </c>
      <c r="B23" s="332"/>
      <c r="C23" s="333" t="s">
        <v>323</v>
      </c>
      <c r="D23" s="333"/>
      <c r="E23" s="82"/>
      <c r="F23" s="38"/>
      <c r="G23" s="83">
        <v>2281295</v>
      </c>
    </row>
    <row r="24" spans="1:7" ht="21.95" customHeight="1" x14ac:dyDescent="0.25">
      <c r="A24" s="330" t="s">
        <v>19</v>
      </c>
      <c r="B24" s="330"/>
      <c r="C24" s="331" t="s">
        <v>20</v>
      </c>
      <c r="D24" s="331"/>
      <c r="E24" s="80"/>
      <c r="F24" s="81"/>
      <c r="G24" s="81"/>
    </row>
    <row r="25" spans="1:7" ht="21.95" customHeight="1" x14ac:dyDescent="0.25">
      <c r="A25" s="332" t="s">
        <v>237</v>
      </c>
      <c r="B25" s="332"/>
      <c r="C25" s="333" t="s">
        <v>21</v>
      </c>
      <c r="D25" s="333"/>
      <c r="E25" s="82"/>
      <c r="F25" s="38"/>
      <c r="G25" s="38"/>
    </row>
    <row r="26" spans="1:7" ht="21.95" customHeight="1" x14ac:dyDescent="0.25">
      <c r="A26" s="332" t="s">
        <v>238</v>
      </c>
      <c r="B26" s="332"/>
      <c r="C26" s="333" t="s">
        <v>22</v>
      </c>
      <c r="D26" s="333"/>
      <c r="E26" s="82"/>
      <c r="F26" s="38"/>
      <c r="G26" s="38"/>
    </row>
    <row r="27" spans="1:7" ht="21.95" customHeight="1" x14ac:dyDescent="0.25">
      <c r="A27" s="332" t="s">
        <v>239</v>
      </c>
      <c r="B27" s="332"/>
      <c r="C27" s="333" t="s">
        <v>176</v>
      </c>
      <c r="D27" s="333"/>
      <c r="E27" s="82"/>
      <c r="F27" s="38"/>
      <c r="G27" s="38"/>
    </row>
    <row r="28" spans="1:7" ht="21.95" customHeight="1" x14ac:dyDescent="0.25">
      <c r="A28" s="332" t="s">
        <v>240</v>
      </c>
      <c r="B28" s="332"/>
      <c r="C28" s="333" t="s">
        <v>177</v>
      </c>
      <c r="D28" s="333"/>
      <c r="E28" s="82"/>
      <c r="F28" s="38"/>
      <c r="G28" s="38"/>
    </row>
    <row r="29" spans="1:7" ht="21.95" customHeight="1" x14ac:dyDescent="0.25">
      <c r="A29" s="332" t="s">
        <v>241</v>
      </c>
      <c r="B29" s="332"/>
      <c r="C29" s="333" t="s">
        <v>25</v>
      </c>
      <c r="D29" s="333"/>
      <c r="E29" s="82"/>
      <c r="F29" s="38"/>
      <c r="G29" s="38"/>
    </row>
    <row r="30" spans="1:7" ht="21.95" customHeight="1" x14ac:dyDescent="0.25">
      <c r="A30" s="332" t="s">
        <v>242</v>
      </c>
      <c r="B30" s="332"/>
      <c r="C30" s="333" t="s">
        <v>26</v>
      </c>
      <c r="D30" s="333"/>
      <c r="E30" s="82"/>
      <c r="F30" s="38"/>
      <c r="G30" s="38"/>
    </row>
    <row r="31" spans="1:7" ht="21.95" customHeight="1" x14ac:dyDescent="0.25">
      <c r="A31" s="330" t="s">
        <v>27</v>
      </c>
      <c r="B31" s="330"/>
      <c r="C31" s="331" t="s">
        <v>28</v>
      </c>
      <c r="D31" s="331"/>
      <c r="E31" s="80"/>
      <c r="F31" s="81"/>
      <c r="G31" s="81"/>
    </row>
    <row r="32" spans="1:7" ht="21.95" customHeight="1" x14ac:dyDescent="0.25">
      <c r="A32" s="332" t="s">
        <v>243</v>
      </c>
      <c r="B32" s="332"/>
      <c r="C32" s="333" t="s">
        <v>29</v>
      </c>
      <c r="D32" s="333"/>
      <c r="E32" s="82"/>
      <c r="F32" s="38"/>
      <c r="G32" s="38"/>
    </row>
    <row r="33" spans="1:7" ht="21.95" customHeight="1" x14ac:dyDescent="0.25">
      <c r="A33" s="332" t="s">
        <v>244</v>
      </c>
      <c r="B33" s="332"/>
      <c r="C33" s="333" t="s">
        <v>30</v>
      </c>
      <c r="D33" s="333"/>
      <c r="E33" s="82"/>
      <c r="F33" s="38"/>
      <c r="G33" s="38"/>
    </row>
    <row r="34" spans="1:7" ht="21.95" customHeight="1" x14ac:dyDescent="0.25">
      <c r="A34" s="332" t="s">
        <v>245</v>
      </c>
      <c r="B34" s="332"/>
      <c r="C34" s="333" t="s">
        <v>31</v>
      </c>
      <c r="D34" s="333"/>
      <c r="E34" s="82"/>
      <c r="F34" s="38"/>
      <c r="G34" s="38"/>
    </row>
    <row r="35" spans="1:7" ht="21.95" customHeight="1" x14ac:dyDescent="0.25">
      <c r="A35" s="332" t="s">
        <v>246</v>
      </c>
      <c r="B35" s="332"/>
      <c r="C35" s="333" t="s">
        <v>32</v>
      </c>
      <c r="D35" s="333"/>
      <c r="E35" s="82"/>
      <c r="F35" s="38"/>
      <c r="G35" s="38"/>
    </row>
    <row r="36" spans="1:7" ht="21.95" customHeight="1" x14ac:dyDescent="0.25">
      <c r="A36" s="332" t="s">
        <v>247</v>
      </c>
      <c r="B36" s="332"/>
      <c r="C36" s="333" t="s">
        <v>33</v>
      </c>
      <c r="D36" s="333"/>
      <c r="E36" s="82"/>
      <c r="F36" s="38"/>
      <c r="G36" s="38"/>
    </row>
    <row r="37" spans="1:7" ht="21.95" customHeight="1" x14ac:dyDescent="0.25">
      <c r="A37" s="332" t="s">
        <v>248</v>
      </c>
      <c r="B37" s="332"/>
      <c r="C37" s="333" t="s">
        <v>34</v>
      </c>
      <c r="D37" s="333"/>
      <c r="E37" s="82"/>
      <c r="F37" s="38"/>
      <c r="G37" s="38"/>
    </row>
    <row r="38" spans="1:7" ht="21.95" customHeight="1" x14ac:dyDescent="0.25">
      <c r="A38" s="330" t="s">
        <v>35</v>
      </c>
      <c r="B38" s="330"/>
      <c r="C38" s="331" t="s">
        <v>36</v>
      </c>
      <c r="D38" s="331"/>
      <c r="E38" s="36">
        <f>E39+E40+E41+E42+E43+E44+E46+E48</f>
        <v>7041147</v>
      </c>
      <c r="F38" s="36">
        <f t="shared" ref="F38:G38" si="0">F39+F40+F41+F42+F43+F44+F46+F48</f>
        <v>7041147</v>
      </c>
      <c r="G38" s="36">
        <f t="shared" si="0"/>
        <v>5944968</v>
      </c>
    </row>
    <row r="39" spans="1:7" ht="21.95" customHeight="1" x14ac:dyDescent="0.25">
      <c r="A39" s="332" t="s">
        <v>249</v>
      </c>
      <c r="B39" s="332"/>
      <c r="C39" s="333" t="s">
        <v>37</v>
      </c>
      <c r="D39" s="333"/>
      <c r="E39" s="82"/>
      <c r="F39" s="38"/>
      <c r="G39" s="38">
        <f t="shared" ref="G39:G88" si="1">F39</f>
        <v>0</v>
      </c>
    </row>
    <row r="40" spans="1:7" ht="21.95" customHeight="1" x14ac:dyDescent="0.25">
      <c r="A40" s="332" t="s">
        <v>250</v>
      </c>
      <c r="B40" s="332"/>
      <c r="C40" s="333" t="s">
        <v>38</v>
      </c>
      <c r="D40" s="333"/>
      <c r="E40" s="83">
        <v>544210</v>
      </c>
      <c r="F40" s="83">
        <v>544210</v>
      </c>
      <c r="G40" s="83">
        <v>550000</v>
      </c>
    </row>
    <row r="41" spans="1:7" ht="21.95" customHeight="1" x14ac:dyDescent="0.25">
      <c r="A41" s="332" t="s">
        <v>251</v>
      </c>
      <c r="B41" s="332"/>
      <c r="C41" s="333" t="s">
        <v>39</v>
      </c>
      <c r="D41" s="333"/>
      <c r="E41" s="83">
        <v>5000000</v>
      </c>
      <c r="F41" s="83">
        <v>5000000</v>
      </c>
      <c r="G41" s="83">
        <v>4048612</v>
      </c>
    </row>
    <row r="42" spans="1:7" ht="21.95" customHeight="1" x14ac:dyDescent="0.25">
      <c r="A42" s="332" t="s">
        <v>252</v>
      </c>
      <c r="B42" s="332"/>
      <c r="C42" s="333" t="s">
        <v>40</v>
      </c>
      <c r="D42" s="333"/>
      <c r="E42" s="82"/>
      <c r="F42" s="38"/>
      <c r="G42" s="38"/>
    </row>
    <row r="43" spans="1:7" ht="21.95" customHeight="1" x14ac:dyDescent="0.25">
      <c r="A43" s="332" t="s">
        <v>253</v>
      </c>
      <c r="B43" s="332"/>
      <c r="C43" s="333" t="s">
        <v>41</v>
      </c>
      <c r="D43" s="333"/>
      <c r="E43" s="82"/>
      <c r="F43" s="38"/>
      <c r="G43" s="38"/>
    </row>
    <row r="44" spans="1:7" ht="21.95" customHeight="1" x14ac:dyDescent="0.25">
      <c r="A44" s="332" t="s">
        <v>254</v>
      </c>
      <c r="B44" s="332"/>
      <c r="C44" s="333" t="s">
        <v>42</v>
      </c>
      <c r="D44" s="333"/>
      <c r="E44" s="83">
        <v>1496937</v>
      </c>
      <c r="F44" s="83">
        <v>1496937</v>
      </c>
      <c r="G44" s="83">
        <v>1241623</v>
      </c>
    </row>
    <row r="45" spans="1:7" ht="21.95" customHeight="1" x14ac:dyDescent="0.25">
      <c r="A45" s="332" t="s">
        <v>255</v>
      </c>
      <c r="B45" s="332"/>
      <c r="C45" s="333" t="s">
        <v>43</v>
      </c>
      <c r="D45" s="333"/>
      <c r="E45" s="82"/>
      <c r="F45" s="38"/>
      <c r="G45" s="38"/>
    </row>
    <row r="46" spans="1:7" ht="21.95" customHeight="1" x14ac:dyDescent="0.25">
      <c r="A46" s="332" t="s">
        <v>256</v>
      </c>
      <c r="B46" s="332"/>
      <c r="C46" s="333" t="s">
        <v>44</v>
      </c>
      <c r="D46" s="333"/>
      <c r="E46" s="83"/>
      <c r="F46" s="83"/>
      <c r="G46" s="83">
        <v>1840</v>
      </c>
    </row>
    <row r="47" spans="1:7" ht="21.95" customHeight="1" x14ac:dyDescent="0.25">
      <c r="A47" s="332" t="s">
        <v>257</v>
      </c>
      <c r="B47" s="332"/>
      <c r="C47" s="333" t="s">
        <v>45</v>
      </c>
      <c r="D47" s="333"/>
      <c r="E47" s="83"/>
      <c r="F47" s="83"/>
      <c r="G47" s="83"/>
    </row>
    <row r="48" spans="1:7" ht="21.95" customHeight="1" x14ac:dyDescent="0.25">
      <c r="A48" s="332" t="s">
        <v>258</v>
      </c>
      <c r="B48" s="332"/>
      <c r="C48" s="333" t="s">
        <v>46</v>
      </c>
      <c r="D48" s="333"/>
      <c r="E48" s="83"/>
      <c r="F48" s="83"/>
      <c r="G48" s="83">
        <v>102893</v>
      </c>
    </row>
    <row r="49" spans="1:7" ht="21.95" customHeight="1" x14ac:dyDescent="0.25">
      <c r="A49" s="330" t="s">
        <v>47</v>
      </c>
      <c r="B49" s="330"/>
      <c r="C49" s="331" t="s">
        <v>48</v>
      </c>
      <c r="D49" s="331"/>
      <c r="E49" s="36"/>
      <c r="F49" s="36"/>
      <c r="G49" s="36">
        <f t="shared" si="1"/>
        <v>0</v>
      </c>
    </row>
    <row r="50" spans="1:7" ht="21.95" customHeight="1" x14ac:dyDescent="0.25">
      <c r="A50" s="332" t="s">
        <v>259</v>
      </c>
      <c r="B50" s="332"/>
      <c r="C50" s="333" t="s">
        <v>49</v>
      </c>
      <c r="D50" s="333"/>
      <c r="E50" s="83"/>
      <c r="F50" s="83"/>
      <c r="G50" s="83">
        <f t="shared" si="1"/>
        <v>0</v>
      </c>
    </row>
    <row r="51" spans="1:7" ht="21.95" customHeight="1" x14ac:dyDescent="0.25">
      <c r="A51" s="332" t="s">
        <v>260</v>
      </c>
      <c r="B51" s="332"/>
      <c r="C51" s="333" t="s">
        <v>50</v>
      </c>
      <c r="D51" s="333"/>
      <c r="E51" s="83"/>
      <c r="F51" s="83"/>
      <c r="G51" s="83">
        <f t="shared" si="1"/>
        <v>0</v>
      </c>
    </row>
    <row r="52" spans="1:7" ht="21.95" customHeight="1" x14ac:dyDescent="0.25">
      <c r="A52" s="332" t="s">
        <v>261</v>
      </c>
      <c r="B52" s="332"/>
      <c r="C52" s="333" t="s">
        <v>51</v>
      </c>
      <c r="D52" s="333"/>
      <c r="E52" s="83"/>
      <c r="F52" s="83"/>
      <c r="G52" s="83">
        <f t="shared" si="1"/>
        <v>0</v>
      </c>
    </row>
    <row r="53" spans="1:7" ht="21.95" customHeight="1" x14ac:dyDescent="0.25">
      <c r="A53" s="332" t="s">
        <v>262</v>
      </c>
      <c r="B53" s="332"/>
      <c r="C53" s="333" t="s">
        <v>52</v>
      </c>
      <c r="D53" s="333"/>
      <c r="E53" s="83"/>
      <c r="F53" s="83"/>
      <c r="G53" s="83">
        <f t="shared" si="1"/>
        <v>0</v>
      </c>
    </row>
    <row r="54" spans="1:7" ht="21.95" customHeight="1" x14ac:dyDescent="0.25">
      <c r="A54" s="332" t="s">
        <v>263</v>
      </c>
      <c r="B54" s="332"/>
      <c r="C54" s="333" t="s">
        <v>53</v>
      </c>
      <c r="D54" s="333"/>
      <c r="E54" s="83"/>
      <c r="F54" s="83"/>
      <c r="G54" s="83">
        <f t="shared" si="1"/>
        <v>0</v>
      </c>
    </row>
    <row r="55" spans="1:7" ht="21.95" customHeight="1" x14ac:dyDescent="0.25">
      <c r="A55" s="330" t="s">
        <v>54</v>
      </c>
      <c r="B55" s="330"/>
      <c r="C55" s="331" t="s">
        <v>55</v>
      </c>
      <c r="D55" s="331"/>
      <c r="E55" s="36"/>
      <c r="F55" s="36"/>
      <c r="G55" s="36">
        <f t="shared" si="1"/>
        <v>0</v>
      </c>
    </row>
    <row r="56" spans="1:7" ht="21.95" customHeight="1" x14ac:dyDescent="0.25">
      <c r="A56" s="332" t="s">
        <v>264</v>
      </c>
      <c r="B56" s="332"/>
      <c r="C56" s="333" t="s">
        <v>56</v>
      </c>
      <c r="D56" s="333"/>
      <c r="E56" s="83"/>
      <c r="F56" s="83"/>
      <c r="G56" s="83">
        <f t="shared" si="1"/>
        <v>0</v>
      </c>
    </row>
    <row r="57" spans="1:7" ht="21.95" customHeight="1" x14ac:dyDescent="0.25">
      <c r="A57" s="332" t="s">
        <v>265</v>
      </c>
      <c r="B57" s="332"/>
      <c r="C57" s="333" t="s">
        <v>57</v>
      </c>
      <c r="D57" s="333"/>
      <c r="E57" s="83"/>
      <c r="F57" s="83"/>
      <c r="G57" s="83">
        <f t="shared" si="1"/>
        <v>0</v>
      </c>
    </row>
    <row r="58" spans="1:7" ht="21.95" customHeight="1" x14ac:dyDescent="0.25">
      <c r="A58" s="332" t="s">
        <v>266</v>
      </c>
      <c r="B58" s="332"/>
      <c r="C58" s="333" t="s">
        <v>58</v>
      </c>
      <c r="D58" s="333"/>
      <c r="E58" s="83"/>
      <c r="F58" s="83"/>
      <c r="G58" s="83">
        <f t="shared" si="1"/>
        <v>0</v>
      </c>
    </row>
    <row r="59" spans="1:7" ht="21.95" customHeight="1" x14ac:dyDescent="0.25">
      <c r="A59" s="332" t="s">
        <v>267</v>
      </c>
      <c r="B59" s="332"/>
      <c r="C59" s="333" t="s">
        <v>59</v>
      </c>
      <c r="D59" s="333"/>
      <c r="E59" s="83"/>
      <c r="F59" s="83"/>
      <c r="G59" s="83">
        <f t="shared" si="1"/>
        <v>0</v>
      </c>
    </row>
    <row r="60" spans="1:7" ht="21.95" customHeight="1" x14ac:dyDescent="0.25">
      <c r="A60" s="330" t="s">
        <v>60</v>
      </c>
      <c r="B60" s="330"/>
      <c r="C60" s="331" t="s">
        <v>61</v>
      </c>
      <c r="D60" s="331"/>
      <c r="E60" s="36"/>
      <c r="F60" s="36"/>
      <c r="G60" s="36">
        <f t="shared" si="1"/>
        <v>0</v>
      </c>
    </row>
    <row r="61" spans="1:7" ht="21.95" customHeight="1" x14ac:dyDescent="0.25">
      <c r="A61" s="332" t="s">
        <v>268</v>
      </c>
      <c r="B61" s="332"/>
      <c r="C61" s="333" t="s">
        <v>62</v>
      </c>
      <c r="D61" s="333"/>
      <c r="E61" s="83"/>
      <c r="F61" s="83"/>
      <c r="G61" s="83">
        <f t="shared" si="1"/>
        <v>0</v>
      </c>
    </row>
    <row r="62" spans="1:7" ht="21.95" customHeight="1" x14ac:dyDescent="0.25">
      <c r="A62" s="332" t="s">
        <v>269</v>
      </c>
      <c r="B62" s="332"/>
      <c r="C62" s="333" t="s">
        <v>63</v>
      </c>
      <c r="D62" s="333"/>
      <c r="E62" s="83"/>
      <c r="F62" s="83"/>
      <c r="G62" s="83">
        <f t="shared" si="1"/>
        <v>0</v>
      </c>
    </row>
    <row r="63" spans="1:7" ht="21.95" customHeight="1" x14ac:dyDescent="0.25">
      <c r="A63" s="332" t="s">
        <v>270</v>
      </c>
      <c r="B63" s="332"/>
      <c r="C63" s="333" t="s">
        <v>64</v>
      </c>
      <c r="D63" s="333"/>
      <c r="E63" s="83"/>
      <c r="F63" s="83"/>
      <c r="G63" s="83">
        <f t="shared" si="1"/>
        <v>0</v>
      </c>
    </row>
    <row r="64" spans="1:7" ht="21.95" customHeight="1" x14ac:dyDescent="0.25">
      <c r="A64" s="332" t="s">
        <v>271</v>
      </c>
      <c r="B64" s="332"/>
      <c r="C64" s="333" t="s">
        <v>65</v>
      </c>
      <c r="D64" s="333"/>
      <c r="E64" s="83"/>
      <c r="F64" s="83"/>
      <c r="G64" s="83">
        <f t="shared" si="1"/>
        <v>0</v>
      </c>
    </row>
    <row r="65" spans="1:7" ht="21.95" customHeight="1" x14ac:dyDescent="0.25">
      <c r="A65" s="330" t="s">
        <v>66</v>
      </c>
      <c r="B65" s="330"/>
      <c r="C65" s="331" t="s">
        <v>67</v>
      </c>
      <c r="D65" s="331"/>
      <c r="E65" s="36">
        <f>E17+E38</f>
        <v>7041147</v>
      </c>
      <c r="F65" s="36">
        <f t="shared" ref="F65:G65" si="2">F17+F38</f>
        <v>12110181</v>
      </c>
      <c r="G65" s="36">
        <f t="shared" si="2"/>
        <v>11033733</v>
      </c>
    </row>
    <row r="66" spans="1:7" ht="21.95" customHeight="1" x14ac:dyDescent="0.25">
      <c r="A66" s="330" t="s">
        <v>178</v>
      </c>
      <c r="B66" s="330"/>
      <c r="C66" s="331" t="s">
        <v>69</v>
      </c>
      <c r="D66" s="331"/>
      <c r="E66" s="36"/>
      <c r="F66" s="36"/>
      <c r="G66" s="36">
        <f t="shared" si="1"/>
        <v>0</v>
      </c>
    </row>
    <row r="67" spans="1:7" ht="21.95" customHeight="1" x14ac:dyDescent="0.25">
      <c r="A67" s="332" t="s">
        <v>306</v>
      </c>
      <c r="B67" s="332"/>
      <c r="C67" s="333" t="s">
        <v>70</v>
      </c>
      <c r="D67" s="333"/>
      <c r="E67" s="83"/>
      <c r="F67" s="83"/>
      <c r="G67" s="83">
        <f t="shared" si="1"/>
        <v>0</v>
      </c>
    </row>
    <row r="68" spans="1:7" ht="21.95" customHeight="1" x14ac:dyDescent="0.25">
      <c r="A68" s="332" t="s">
        <v>273</v>
      </c>
      <c r="B68" s="332"/>
      <c r="C68" s="333" t="s">
        <v>71</v>
      </c>
      <c r="D68" s="333"/>
      <c r="E68" s="83"/>
      <c r="F68" s="83"/>
      <c r="G68" s="83">
        <f t="shared" si="1"/>
        <v>0</v>
      </c>
    </row>
    <row r="69" spans="1:7" ht="21.95" customHeight="1" x14ac:dyDescent="0.25">
      <c r="A69" s="332" t="s">
        <v>274</v>
      </c>
      <c r="B69" s="332"/>
      <c r="C69" s="333" t="s">
        <v>179</v>
      </c>
      <c r="D69" s="333"/>
      <c r="E69" s="83"/>
      <c r="F69" s="83"/>
      <c r="G69" s="83">
        <f t="shared" si="1"/>
        <v>0</v>
      </c>
    </row>
    <row r="70" spans="1:7" ht="21.95" customHeight="1" x14ac:dyDescent="0.25">
      <c r="A70" s="330" t="s">
        <v>73</v>
      </c>
      <c r="B70" s="330"/>
      <c r="C70" s="331" t="s">
        <v>74</v>
      </c>
      <c r="D70" s="331"/>
      <c r="E70" s="36"/>
      <c r="F70" s="36"/>
      <c r="G70" s="36">
        <f t="shared" si="1"/>
        <v>0</v>
      </c>
    </row>
    <row r="71" spans="1:7" ht="21.95" customHeight="1" x14ac:dyDescent="0.25">
      <c r="A71" s="332" t="s">
        <v>275</v>
      </c>
      <c r="B71" s="332"/>
      <c r="C71" s="333" t="s">
        <v>75</v>
      </c>
      <c r="D71" s="333"/>
      <c r="E71" s="83"/>
      <c r="F71" s="83"/>
      <c r="G71" s="83">
        <f t="shared" si="1"/>
        <v>0</v>
      </c>
    </row>
    <row r="72" spans="1:7" ht="21.95" customHeight="1" x14ac:dyDescent="0.25">
      <c r="A72" s="332" t="s">
        <v>276</v>
      </c>
      <c r="B72" s="332"/>
      <c r="C72" s="333" t="s">
        <v>76</v>
      </c>
      <c r="D72" s="333"/>
      <c r="E72" s="83"/>
      <c r="F72" s="83"/>
      <c r="G72" s="83">
        <f t="shared" si="1"/>
        <v>0</v>
      </c>
    </row>
    <row r="73" spans="1:7" ht="21.95" customHeight="1" x14ac:dyDescent="0.25">
      <c r="A73" s="332" t="s">
        <v>277</v>
      </c>
      <c r="B73" s="332"/>
      <c r="C73" s="333" t="s">
        <v>77</v>
      </c>
      <c r="D73" s="333"/>
      <c r="E73" s="83"/>
      <c r="F73" s="83"/>
      <c r="G73" s="83">
        <f t="shared" si="1"/>
        <v>0</v>
      </c>
    </row>
    <row r="74" spans="1:7" ht="21.95" customHeight="1" x14ac:dyDescent="0.25">
      <c r="A74" s="332" t="s">
        <v>278</v>
      </c>
      <c r="B74" s="332"/>
      <c r="C74" s="333" t="s">
        <v>78</v>
      </c>
      <c r="D74" s="333"/>
      <c r="E74" s="83"/>
      <c r="F74" s="83"/>
      <c r="G74" s="83">
        <f t="shared" si="1"/>
        <v>0</v>
      </c>
    </row>
    <row r="75" spans="1:7" ht="21.95" customHeight="1" x14ac:dyDescent="0.25">
      <c r="A75" s="330" t="s">
        <v>79</v>
      </c>
      <c r="B75" s="330"/>
      <c r="C75" s="331" t="s">
        <v>80</v>
      </c>
      <c r="D75" s="331"/>
      <c r="E75" s="36">
        <f>E76</f>
        <v>0</v>
      </c>
      <c r="F75" s="36">
        <f t="shared" ref="F75:G75" si="3">F76</f>
        <v>2564828</v>
      </c>
      <c r="G75" s="36">
        <f t="shared" si="3"/>
        <v>2564828</v>
      </c>
    </row>
    <row r="76" spans="1:7" ht="21.95" customHeight="1" x14ac:dyDescent="0.25">
      <c r="A76" s="332" t="s">
        <v>279</v>
      </c>
      <c r="B76" s="332"/>
      <c r="C76" s="333" t="s">
        <v>81</v>
      </c>
      <c r="D76" s="333"/>
      <c r="E76" s="83"/>
      <c r="F76" s="83">
        <v>2564828</v>
      </c>
      <c r="G76" s="83">
        <v>2564828</v>
      </c>
    </row>
    <row r="77" spans="1:7" ht="21.95" customHeight="1" x14ac:dyDescent="0.25">
      <c r="A77" s="332" t="s">
        <v>280</v>
      </c>
      <c r="B77" s="332"/>
      <c r="C77" s="333" t="s">
        <v>82</v>
      </c>
      <c r="D77" s="333"/>
      <c r="E77" s="83"/>
      <c r="F77" s="83"/>
      <c r="G77" s="83"/>
    </row>
    <row r="78" spans="1:7" ht="21.95" customHeight="1" x14ac:dyDescent="0.25">
      <c r="A78" s="330" t="s">
        <v>83</v>
      </c>
      <c r="B78" s="330"/>
      <c r="C78" s="331" t="s">
        <v>84</v>
      </c>
      <c r="D78" s="331"/>
      <c r="E78" s="36">
        <f>E82</f>
        <v>231044692</v>
      </c>
      <c r="F78" s="36">
        <f>F82</f>
        <v>221985442</v>
      </c>
      <c r="G78" s="36">
        <f>G82</f>
        <v>176244471</v>
      </c>
    </row>
    <row r="79" spans="1:7" ht="21.95" customHeight="1" x14ac:dyDescent="0.25">
      <c r="A79" s="332" t="s">
        <v>281</v>
      </c>
      <c r="B79" s="332"/>
      <c r="C79" s="333" t="s">
        <v>85</v>
      </c>
      <c r="D79" s="333"/>
      <c r="E79" s="83"/>
      <c r="F79" s="83"/>
      <c r="G79" s="83">
        <f t="shared" si="1"/>
        <v>0</v>
      </c>
    </row>
    <row r="80" spans="1:7" ht="21.95" customHeight="1" x14ac:dyDescent="0.25">
      <c r="A80" s="332" t="s">
        <v>282</v>
      </c>
      <c r="B80" s="332"/>
      <c r="C80" s="333" t="s">
        <v>86</v>
      </c>
      <c r="D80" s="333"/>
      <c r="E80" s="83"/>
      <c r="F80" s="83"/>
      <c r="G80" s="83">
        <f t="shared" si="1"/>
        <v>0</v>
      </c>
    </row>
    <row r="81" spans="1:7" ht="21.95" customHeight="1" x14ac:dyDescent="0.25">
      <c r="A81" s="332" t="s">
        <v>283</v>
      </c>
      <c r="B81" s="332"/>
      <c r="C81" s="333" t="s">
        <v>87</v>
      </c>
      <c r="D81" s="333"/>
      <c r="E81" s="83"/>
      <c r="F81" s="83"/>
      <c r="G81" s="83">
        <f t="shared" si="1"/>
        <v>0</v>
      </c>
    </row>
    <row r="82" spans="1:7" ht="21.95" customHeight="1" x14ac:dyDescent="0.25">
      <c r="A82" s="336" t="s">
        <v>284</v>
      </c>
      <c r="B82" s="337"/>
      <c r="C82" s="334" t="s">
        <v>197</v>
      </c>
      <c r="D82" s="335"/>
      <c r="E82" s="83">
        <v>231044692</v>
      </c>
      <c r="F82" s="83">
        <v>221985442</v>
      </c>
      <c r="G82" s="83">
        <v>176244471</v>
      </c>
    </row>
    <row r="83" spans="1:7" ht="21.95" customHeight="1" x14ac:dyDescent="0.25">
      <c r="A83" s="330" t="s">
        <v>285</v>
      </c>
      <c r="B83" s="330"/>
      <c r="C83" s="331" t="s">
        <v>89</v>
      </c>
      <c r="D83" s="331"/>
      <c r="E83" s="83"/>
      <c r="F83" s="83"/>
      <c r="G83" s="83">
        <f t="shared" si="1"/>
        <v>0</v>
      </c>
    </row>
    <row r="84" spans="1:7" ht="21.95" customHeight="1" x14ac:dyDescent="0.25">
      <c r="A84" s="332" t="s">
        <v>90</v>
      </c>
      <c r="B84" s="332"/>
      <c r="C84" s="333" t="s">
        <v>91</v>
      </c>
      <c r="D84" s="333"/>
      <c r="E84" s="83"/>
      <c r="F84" s="83"/>
      <c r="G84" s="83">
        <f t="shared" si="1"/>
        <v>0</v>
      </c>
    </row>
    <row r="85" spans="1:7" ht="21.95" customHeight="1" x14ac:dyDescent="0.25">
      <c r="A85" s="332" t="s">
        <v>92</v>
      </c>
      <c r="B85" s="332"/>
      <c r="C85" s="333" t="s">
        <v>93</v>
      </c>
      <c r="D85" s="333"/>
      <c r="E85" s="83"/>
      <c r="F85" s="83"/>
      <c r="G85" s="83">
        <f t="shared" si="1"/>
        <v>0</v>
      </c>
    </row>
    <row r="86" spans="1:7" ht="21.95" customHeight="1" x14ac:dyDescent="0.25">
      <c r="A86" s="332" t="s">
        <v>94</v>
      </c>
      <c r="B86" s="332"/>
      <c r="C86" s="333" t="s">
        <v>95</v>
      </c>
      <c r="D86" s="333"/>
      <c r="E86" s="83"/>
      <c r="F86" s="83"/>
      <c r="G86" s="83">
        <f t="shared" si="1"/>
        <v>0</v>
      </c>
    </row>
    <row r="87" spans="1:7" ht="21.95" customHeight="1" x14ac:dyDescent="0.25">
      <c r="A87" s="332" t="s">
        <v>96</v>
      </c>
      <c r="B87" s="332"/>
      <c r="C87" s="333" t="s">
        <v>97</v>
      </c>
      <c r="D87" s="333"/>
      <c r="E87" s="83"/>
      <c r="F87" s="83"/>
      <c r="G87" s="83">
        <f t="shared" si="1"/>
        <v>0</v>
      </c>
    </row>
    <row r="88" spans="1:7" ht="21.95" customHeight="1" x14ac:dyDescent="0.25">
      <c r="A88" s="330" t="s">
        <v>98</v>
      </c>
      <c r="B88" s="330"/>
      <c r="C88" s="331" t="s">
        <v>99</v>
      </c>
      <c r="D88" s="331"/>
      <c r="E88" s="83"/>
      <c r="F88" s="83"/>
      <c r="G88" s="83">
        <f t="shared" si="1"/>
        <v>0</v>
      </c>
    </row>
    <row r="89" spans="1:7" ht="21.95" customHeight="1" x14ac:dyDescent="0.25">
      <c r="A89" s="330" t="s">
        <v>100</v>
      </c>
      <c r="B89" s="330"/>
      <c r="C89" s="331" t="s">
        <v>101</v>
      </c>
      <c r="D89" s="331"/>
      <c r="E89" s="36">
        <f>E75+E78</f>
        <v>231044692</v>
      </c>
      <c r="F89" s="36">
        <f t="shared" ref="F89:G89" si="4">F75+F78</f>
        <v>224550270</v>
      </c>
      <c r="G89" s="36">
        <f t="shared" si="4"/>
        <v>178809299</v>
      </c>
    </row>
    <row r="90" spans="1:7" ht="21.95" customHeight="1" x14ac:dyDescent="0.25">
      <c r="A90" s="330" t="s">
        <v>102</v>
      </c>
      <c r="B90" s="330"/>
      <c r="C90" s="331" t="s">
        <v>180</v>
      </c>
      <c r="D90" s="331"/>
      <c r="E90" s="36">
        <f>E65+E89</f>
        <v>238085839</v>
      </c>
      <c r="F90" s="36">
        <f t="shared" ref="F90:G90" si="5">F65+F89</f>
        <v>236660451</v>
      </c>
      <c r="G90" s="36">
        <f t="shared" si="5"/>
        <v>189843032</v>
      </c>
    </row>
    <row r="91" spans="1:7" ht="21.95" customHeight="1" x14ac:dyDescent="0.25">
      <c r="E91" s="160"/>
      <c r="F91" s="160"/>
    </row>
    <row r="92" spans="1:7" ht="21.95" customHeight="1" x14ac:dyDescent="0.25">
      <c r="G92" s="160"/>
    </row>
  </sheetData>
  <mergeCells count="176">
    <mergeCell ref="A1:G1"/>
    <mergeCell ref="C2:G2"/>
    <mergeCell ref="C3:G3"/>
    <mergeCell ref="A10:B10"/>
    <mergeCell ref="C10:D10"/>
    <mergeCell ref="A9:B9"/>
    <mergeCell ref="C9:D9"/>
    <mergeCell ref="A2:B2"/>
    <mergeCell ref="A3:B3"/>
    <mergeCell ref="A7:B7"/>
    <mergeCell ref="C7:D7"/>
    <mergeCell ref="A5:B6"/>
    <mergeCell ref="C5:D6"/>
    <mergeCell ref="E5:G5"/>
    <mergeCell ref="A4:G4"/>
    <mergeCell ref="A8:G8"/>
    <mergeCell ref="A11:B11"/>
    <mergeCell ref="C11:D11"/>
    <mergeCell ref="A14:B14"/>
    <mergeCell ref="C14:D14"/>
    <mergeCell ref="A13:B13"/>
    <mergeCell ref="C13:D13"/>
    <mergeCell ref="A21:B21"/>
    <mergeCell ref="C21:D21"/>
    <mergeCell ref="A20:B20"/>
    <mergeCell ref="C20:D20"/>
    <mergeCell ref="A16:B16"/>
    <mergeCell ref="C16:D16"/>
    <mergeCell ref="A17:B17"/>
    <mergeCell ref="C17:D17"/>
    <mergeCell ref="A15:B15"/>
    <mergeCell ref="C15:D15"/>
    <mergeCell ref="A19:B19"/>
    <mergeCell ref="C19:D19"/>
    <mergeCell ref="A18:B18"/>
    <mergeCell ref="C18:D18"/>
    <mergeCell ref="A12:B12"/>
    <mergeCell ref="C12:D12"/>
    <mergeCell ref="A23:B23"/>
    <mergeCell ref="C23:D23"/>
    <mergeCell ref="A22:B22"/>
    <mergeCell ref="C22:D22"/>
    <mergeCell ref="A25:B25"/>
    <mergeCell ref="C25:D25"/>
    <mergeCell ref="A24:B24"/>
    <mergeCell ref="C24:D24"/>
    <mergeCell ref="A27:B27"/>
    <mergeCell ref="C27:D27"/>
    <mergeCell ref="A26:B26"/>
    <mergeCell ref="C26:D26"/>
    <mergeCell ref="A29:B29"/>
    <mergeCell ref="C29:D29"/>
    <mergeCell ref="A28:B28"/>
    <mergeCell ref="C28:D28"/>
    <mergeCell ref="A31:B31"/>
    <mergeCell ref="C31:D31"/>
    <mergeCell ref="A30:B30"/>
    <mergeCell ref="C30:D30"/>
    <mergeCell ref="A33:B33"/>
    <mergeCell ref="C33:D33"/>
    <mergeCell ref="A32:B32"/>
    <mergeCell ref="C32:D32"/>
    <mergeCell ref="A35:B35"/>
    <mergeCell ref="C35:D35"/>
    <mergeCell ref="A34:B34"/>
    <mergeCell ref="C34:D34"/>
    <mergeCell ref="A37:B37"/>
    <mergeCell ref="C37:D37"/>
    <mergeCell ref="A36:B36"/>
    <mergeCell ref="C36:D36"/>
    <mergeCell ref="A39:B39"/>
    <mergeCell ref="C39:D39"/>
    <mergeCell ref="A38:B38"/>
    <mergeCell ref="C38:D38"/>
    <mergeCell ref="A41:B41"/>
    <mergeCell ref="C41:D41"/>
    <mergeCell ref="A40:B40"/>
    <mergeCell ref="C40:D40"/>
    <mergeCell ref="A43:B43"/>
    <mergeCell ref="C43:D43"/>
    <mergeCell ref="A42:B42"/>
    <mergeCell ref="C42:D42"/>
    <mergeCell ref="A45:B45"/>
    <mergeCell ref="C45:D45"/>
    <mergeCell ref="A44:B44"/>
    <mergeCell ref="C44:D44"/>
    <mergeCell ref="A47:B47"/>
    <mergeCell ref="C47:D47"/>
    <mergeCell ref="A46:B46"/>
    <mergeCell ref="C46:D46"/>
    <mergeCell ref="A49:B49"/>
    <mergeCell ref="C49:D49"/>
    <mergeCell ref="A48:B48"/>
    <mergeCell ref="C48:D48"/>
    <mergeCell ref="A51:B51"/>
    <mergeCell ref="C51:D51"/>
    <mergeCell ref="A50:B50"/>
    <mergeCell ref="C50:D50"/>
    <mergeCell ref="A53:B53"/>
    <mergeCell ref="C53:D53"/>
    <mergeCell ref="A52:B52"/>
    <mergeCell ref="C52:D52"/>
    <mergeCell ref="A55:B55"/>
    <mergeCell ref="C55:D55"/>
    <mergeCell ref="A54:B54"/>
    <mergeCell ref="C54:D54"/>
    <mergeCell ref="A57:B57"/>
    <mergeCell ref="C57:D57"/>
    <mergeCell ref="A56:B56"/>
    <mergeCell ref="C56:D56"/>
    <mergeCell ref="A59:B59"/>
    <mergeCell ref="C59:D59"/>
    <mergeCell ref="A58:B58"/>
    <mergeCell ref="C58:D58"/>
    <mergeCell ref="A61:B61"/>
    <mergeCell ref="C61:D61"/>
    <mergeCell ref="A60:B60"/>
    <mergeCell ref="C60:D60"/>
    <mergeCell ref="A63:B63"/>
    <mergeCell ref="C63:D63"/>
    <mergeCell ref="A62:B62"/>
    <mergeCell ref="C62:D62"/>
    <mergeCell ref="A65:B65"/>
    <mergeCell ref="C65:D65"/>
    <mergeCell ref="A64:B64"/>
    <mergeCell ref="C64:D64"/>
    <mergeCell ref="A67:B67"/>
    <mergeCell ref="C67:D67"/>
    <mergeCell ref="A66:B66"/>
    <mergeCell ref="C66:D66"/>
    <mergeCell ref="A69:B69"/>
    <mergeCell ref="C69:D69"/>
    <mergeCell ref="A68:B68"/>
    <mergeCell ref="C68:D68"/>
    <mergeCell ref="A71:B71"/>
    <mergeCell ref="C71:D71"/>
    <mergeCell ref="A70:B70"/>
    <mergeCell ref="C70:D70"/>
    <mergeCell ref="A73:B73"/>
    <mergeCell ref="C73:D73"/>
    <mergeCell ref="A72:B72"/>
    <mergeCell ref="C72:D72"/>
    <mergeCell ref="A75:B75"/>
    <mergeCell ref="C75:D75"/>
    <mergeCell ref="A74:B74"/>
    <mergeCell ref="C74:D74"/>
    <mergeCell ref="A77:B77"/>
    <mergeCell ref="C77:D77"/>
    <mergeCell ref="A76:B76"/>
    <mergeCell ref="C76:D76"/>
    <mergeCell ref="A79:B79"/>
    <mergeCell ref="C79:D79"/>
    <mergeCell ref="A78:B78"/>
    <mergeCell ref="C78:D78"/>
    <mergeCell ref="A80:B80"/>
    <mergeCell ref="C80:D80"/>
    <mergeCell ref="A88:B88"/>
    <mergeCell ref="C88:D88"/>
    <mergeCell ref="A87:B87"/>
    <mergeCell ref="C87:D87"/>
    <mergeCell ref="A90:B90"/>
    <mergeCell ref="C90:D90"/>
    <mergeCell ref="A89:B89"/>
    <mergeCell ref="C89:D89"/>
    <mergeCell ref="A81:B81"/>
    <mergeCell ref="C81:D81"/>
    <mergeCell ref="A84:B84"/>
    <mergeCell ref="C84:D84"/>
    <mergeCell ref="A83:B83"/>
    <mergeCell ref="C83:D83"/>
    <mergeCell ref="A86:B86"/>
    <mergeCell ref="C86:D86"/>
    <mergeCell ref="A85:B85"/>
    <mergeCell ref="C85:D85"/>
    <mergeCell ref="C82:D82"/>
    <mergeCell ref="A82:B82"/>
  </mergeCells>
  <pageMargins left="0.7" right="0.7" top="0.75" bottom="0.75" header="0.3" footer="0.3"/>
  <pageSetup paperSize="9" scale="63" orientation="portrait" r:id="rId1"/>
  <rowBreaks count="1" manualBreakCount="1">
    <brk id="36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FF"/>
  </sheetPr>
  <dimension ref="A1:E66"/>
  <sheetViews>
    <sheetView topLeftCell="A32" zoomScaleNormal="100" workbookViewId="0">
      <selection activeCell="E63" sqref="E63"/>
    </sheetView>
  </sheetViews>
  <sheetFormatPr defaultRowHeight="15" x14ac:dyDescent="0.25"/>
  <cols>
    <col min="1" max="1" width="11" style="123" customWidth="1"/>
    <col min="2" max="2" width="42.5703125" bestFit="1" customWidth="1"/>
    <col min="3" max="3" width="11.140625" customWidth="1"/>
    <col min="4" max="5" width="10.85546875" bestFit="1" customWidth="1"/>
  </cols>
  <sheetData>
    <row r="1" spans="1:5" ht="15" customHeight="1" x14ac:dyDescent="0.25">
      <c r="A1" s="298" t="s">
        <v>798</v>
      </c>
      <c r="B1" s="299"/>
      <c r="C1" s="299"/>
      <c r="D1" s="299"/>
      <c r="E1" s="299"/>
    </row>
    <row r="2" spans="1:5" ht="15" customHeight="1" x14ac:dyDescent="0.25">
      <c r="A2" s="76" t="s">
        <v>164</v>
      </c>
      <c r="B2" s="351" t="s">
        <v>189</v>
      </c>
      <c r="C2" s="352"/>
      <c r="D2" s="352"/>
      <c r="E2" s="352"/>
    </row>
    <row r="3" spans="1:5" ht="25.5" customHeight="1" x14ac:dyDescent="0.25">
      <c r="A3" s="76" t="s">
        <v>170</v>
      </c>
      <c r="B3" s="351" t="s">
        <v>536</v>
      </c>
      <c r="C3" s="352"/>
      <c r="D3" s="352"/>
      <c r="E3" s="352"/>
    </row>
    <row r="4" spans="1:5" x14ac:dyDescent="0.25">
      <c r="A4" s="134"/>
      <c r="B4" s="348"/>
      <c r="C4" s="348"/>
      <c r="D4" s="348"/>
      <c r="E4" s="348"/>
    </row>
    <row r="5" spans="1:5" ht="15" customHeight="1" x14ac:dyDescent="0.25">
      <c r="A5" s="355" t="s">
        <v>172</v>
      </c>
      <c r="B5" s="277" t="s">
        <v>173</v>
      </c>
      <c r="C5" s="278"/>
      <c r="D5" s="278"/>
      <c r="E5" s="278"/>
    </row>
    <row r="6" spans="1:5" ht="29.25" customHeight="1" x14ac:dyDescent="0.25">
      <c r="A6" s="355"/>
      <c r="B6" s="277"/>
      <c r="C6" s="49" t="s">
        <v>318</v>
      </c>
      <c r="D6" s="49" t="s">
        <v>319</v>
      </c>
      <c r="E6" s="157" t="s">
        <v>320</v>
      </c>
    </row>
    <row r="7" spans="1:5" x14ac:dyDescent="0.25">
      <c r="A7" s="121">
        <v>1</v>
      </c>
      <c r="B7" s="4">
        <v>2</v>
      </c>
      <c r="C7" s="157">
        <v>3</v>
      </c>
      <c r="D7" s="157">
        <v>4</v>
      </c>
      <c r="E7" s="157">
        <v>5</v>
      </c>
    </row>
    <row r="8" spans="1:5" x14ac:dyDescent="0.25">
      <c r="A8" s="349" t="s">
        <v>163</v>
      </c>
      <c r="B8" s="350"/>
      <c r="C8" s="350"/>
      <c r="D8" s="350"/>
      <c r="E8" s="350"/>
    </row>
    <row r="9" spans="1:5" x14ac:dyDescent="0.25">
      <c r="A9" s="121" t="s">
        <v>3</v>
      </c>
      <c r="B9" s="5" t="s">
        <v>106</v>
      </c>
      <c r="C9" s="23">
        <f>SUM(C10:C14)</f>
        <v>233256537</v>
      </c>
      <c r="D9" s="23">
        <f t="shared" ref="D9:E9" si="0">SUM(D10:D14)</f>
        <v>231831149</v>
      </c>
      <c r="E9" s="23">
        <f t="shared" si="0"/>
        <v>183013521</v>
      </c>
    </row>
    <row r="10" spans="1:5" x14ac:dyDescent="0.25">
      <c r="A10" s="135" t="s">
        <v>225</v>
      </c>
      <c r="B10" s="8" t="s">
        <v>107</v>
      </c>
      <c r="C10" s="21">
        <v>157139600</v>
      </c>
      <c r="D10" s="21">
        <v>153205013</v>
      </c>
      <c r="E10" s="9">
        <v>128794699</v>
      </c>
    </row>
    <row r="11" spans="1:5" x14ac:dyDescent="0.25">
      <c r="A11" s="135" t="s">
        <v>286</v>
      </c>
      <c r="B11" s="8" t="s">
        <v>108</v>
      </c>
      <c r="C11" s="21">
        <v>34890173</v>
      </c>
      <c r="D11" s="21">
        <v>34319285</v>
      </c>
      <c r="E11" s="21">
        <v>24039773</v>
      </c>
    </row>
    <row r="12" spans="1:5" x14ac:dyDescent="0.25">
      <c r="A12" s="135" t="s">
        <v>226</v>
      </c>
      <c r="B12" s="8" t="s">
        <v>109</v>
      </c>
      <c r="C12" s="21">
        <v>41226764</v>
      </c>
      <c r="D12" s="21">
        <v>44306851</v>
      </c>
      <c r="E12" s="21">
        <v>30179049</v>
      </c>
    </row>
    <row r="13" spans="1:5" x14ac:dyDescent="0.25">
      <c r="A13" s="135" t="s">
        <v>227</v>
      </c>
      <c r="B13" s="8" t="s">
        <v>110</v>
      </c>
      <c r="C13" s="21"/>
      <c r="D13" s="21"/>
      <c r="E13" s="21"/>
    </row>
    <row r="14" spans="1:5" x14ac:dyDescent="0.25">
      <c r="A14" s="135" t="s">
        <v>228</v>
      </c>
      <c r="B14" s="8" t="s">
        <v>111</v>
      </c>
      <c r="C14" s="21"/>
      <c r="D14" s="21"/>
      <c r="E14" s="21"/>
    </row>
    <row r="15" spans="1:5" x14ac:dyDescent="0.25">
      <c r="A15" s="135" t="s">
        <v>229</v>
      </c>
      <c r="B15" s="8" t="s">
        <v>112</v>
      </c>
      <c r="C15" s="21"/>
      <c r="D15" s="21"/>
      <c r="E15" s="21"/>
    </row>
    <row r="16" spans="1:5" x14ac:dyDescent="0.25">
      <c r="A16" s="135" t="s">
        <v>230</v>
      </c>
      <c r="B16" s="11" t="s">
        <v>113</v>
      </c>
      <c r="C16" s="21"/>
      <c r="D16" s="21"/>
      <c r="E16" s="21"/>
    </row>
    <row r="17" spans="1:5" ht="22.5" x14ac:dyDescent="0.25">
      <c r="A17" s="135" t="s">
        <v>287</v>
      </c>
      <c r="B17" s="8" t="s">
        <v>114</v>
      </c>
      <c r="C17" s="21"/>
      <c r="D17" s="21"/>
      <c r="E17" s="21"/>
    </row>
    <row r="18" spans="1:5" ht="22.5" x14ac:dyDescent="0.25">
      <c r="A18" s="135" t="s">
        <v>288</v>
      </c>
      <c r="B18" s="8" t="s">
        <v>115</v>
      </c>
      <c r="C18" s="21"/>
      <c r="D18" s="21"/>
      <c r="E18" s="21"/>
    </row>
    <row r="19" spans="1:5" x14ac:dyDescent="0.25">
      <c r="A19" s="135" t="s">
        <v>289</v>
      </c>
      <c r="B19" s="11" t="s">
        <v>116</v>
      </c>
      <c r="C19" s="21"/>
      <c r="D19" s="21"/>
      <c r="E19" s="21"/>
    </row>
    <row r="20" spans="1:5" x14ac:dyDescent="0.25">
      <c r="A20" s="135" t="s">
        <v>290</v>
      </c>
      <c r="B20" s="11" t="s">
        <v>117</v>
      </c>
      <c r="C20" s="21"/>
      <c r="D20" s="21"/>
      <c r="E20" s="21"/>
    </row>
    <row r="21" spans="1:5" ht="22.5" x14ac:dyDescent="0.25">
      <c r="A21" s="135" t="s">
        <v>291</v>
      </c>
      <c r="B21" s="8" t="s">
        <v>118</v>
      </c>
      <c r="C21" s="21"/>
      <c r="D21" s="21"/>
      <c r="E21" s="21"/>
    </row>
    <row r="22" spans="1:5" x14ac:dyDescent="0.25">
      <c r="A22" s="135" t="s">
        <v>292</v>
      </c>
      <c r="B22" s="8" t="s">
        <v>119</v>
      </c>
      <c r="C22" s="21"/>
      <c r="D22" s="21"/>
      <c r="E22" s="21"/>
    </row>
    <row r="23" spans="1:5" x14ac:dyDescent="0.25">
      <c r="A23" s="135" t="s">
        <v>293</v>
      </c>
      <c r="B23" s="8" t="s">
        <v>120</v>
      </c>
      <c r="C23" s="21"/>
      <c r="D23" s="21"/>
      <c r="E23" s="21"/>
    </row>
    <row r="24" spans="1:5" ht="22.5" x14ac:dyDescent="0.25">
      <c r="A24" s="135" t="s">
        <v>294</v>
      </c>
      <c r="B24" s="8" t="s">
        <v>121</v>
      </c>
      <c r="C24" s="21"/>
      <c r="D24" s="21"/>
      <c r="E24" s="21"/>
    </row>
    <row r="25" spans="1:5" x14ac:dyDescent="0.25">
      <c r="A25" s="121" t="s">
        <v>11</v>
      </c>
      <c r="B25" s="5" t="s">
        <v>122</v>
      </c>
      <c r="C25" s="23">
        <f>SUM(C26:C28)</f>
        <v>4829302</v>
      </c>
      <c r="D25" s="23">
        <f t="shared" ref="D25:E25" si="1">SUM(D26:D28)</f>
        <v>4829302</v>
      </c>
      <c r="E25" s="23">
        <f t="shared" si="1"/>
        <v>3052457</v>
      </c>
    </row>
    <row r="26" spans="1:5" x14ac:dyDescent="0.25">
      <c r="A26" s="135" t="s">
        <v>231</v>
      </c>
      <c r="B26" s="8" t="s">
        <v>123</v>
      </c>
      <c r="C26" s="21">
        <v>4829302</v>
      </c>
      <c r="D26" s="21">
        <v>4788062</v>
      </c>
      <c r="E26" s="21">
        <v>3011868</v>
      </c>
    </row>
    <row r="27" spans="1:5" x14ac:dyDescent="0.25">
      <c r="A27" s="135" t="s">
        <v>232</v>
      </c>
      <c r="B27" s="8" t="s">
        <v>124</v>
      </c>
      <c r="C27" s="21"/>
      <c r="D27" s="21"/>
      <c r="E27" s="21"/>
    </row>
    <row r="28" spans="1:5" x14ac:dyDescent="0.25">
      <c r="A28" s="135" t="s">
        <v>233</v>
      </c>
      <c r="B28" s="8" t="s">
        <v>125</v>
      </c>
      <c r="C28" s="21"/>
      <c r="D28" s="21">
        <v>41240</v>
      </c>
      <c r="E28" s="21">
        <v>40589</v>
      </c>
    </row>
    <row r="29" spans="1:5" x14ac:dyDescent="0.25">
      <c r="A29" s="135" t="s">
        <v>234</v>
      </c>
      <c r="B29" s="8" t="s">
        <v>126</v>
      </c>
      <c r="C29" s="21"/>
      <c r="D29" s="21"/>
      <c r="E29" s="21"/>
    </row>
    <row r="30" spans="1:5" x14ac:dyDescent="0.25">
      <c r="A30" s="135" t="s">
        <v>235</v>
      </c>
      <c r="B30" s="8" t="s">
        <v>127</v>
      </c>
      <c r="C30" s="21"/>
      <c r="D30" s="21"/>
      <c r="E30" s="21"/>
    </row>
    <row r="31" spans="1:5" ht="22.5" x14ac:dyDescent="0.25">
      <c r="A31" s="135" t="s">
        <v>236</v>
      </c>
      <c r="B31" s="8" t="s">
        <v>128</v>
      </c>
      <c r="C31" s="21"/>
      <c r="D31" s="21"/>
      <c r="E31" s="21"/>
    </row>
    <row r="32" spans="1:5" ht="22.5" x14ac:dyDescent="0.25">
      <c r="A32" s="135" t="s">
        <v>295</v>
      </c>
      <c r="B32" s="8" t="s">
        <v>129</v>
      </c>
      <c r="C32" s="21"/>
      <c r="D32" s="21"/>
      <c r="E32" s="21"/>
    </row>
    <row r="33" spans="1:5" ht="22.5" x14ac:dyDescent="0.25">
      <c r="A33" s="135" t="s">
        <v>296</v>
      </c>
      <c r="B33" s="8" t="s">
        <v>115</v>
      </c>
      <c r="C33" s="21"/>
      <c r="D33" s="21"/>
      <c r="E33" s="21"/>
    </row>
    <row r="34" spans="1:5" x14ac:dyDescent="0.25">
      <c r="A34" s="135" t="s">
        <v>297</v>
      </c>
      <c r="B34" s="8" t="s">
        <v>130</v>
      </c>
      <c r="C34" s="21"/>
      <c r="D34" s="21"/>
      <c r="E34" s="21"/>
    </row>
    <row r="35" spans="1:5" x14ac:dyDescent="0.25">
      <c r="A35" s="135" t="s">
        <v>298</v>
      </c>
      <c r="B35" s="8" t="s">
        <v>131</v>
      </c>
      <c r="C35" s="21"/>
      <c r="D35" s="21"/>
      <c r="E35" s="21"/>
    </row>
    <row r="36" spans="1:5" ht="22.5" x14ac:dyDescent="0.25">
      <c r="A36" s="135" t="s">
        <v>299</v>
      </c>
      <c r="B36" s="8" t="s">
        <v>118</v>
      </c>
      <c r="C36" s="21"/>
      <c r="D36" s="21"/>
      <c r="E36" s="21"/>
    </row>
    <row r="37" spans="1:5" x14ac:dyDescent="0.25">
      <c r="A37" s="135" t="s">
        <v>300</v>
      </c>
      <c r="B37" s="8" t="s">
        <v>132</v>
      </c>
      <c r="C37" s="21"/>
      <c r="D37" s="21"/>
      <c r="E37" s="21"/>
    </row>
    <row r="38" spans="1:5" ht="22.5" x14ac:dyDescent="0.25">
      <c r="A38" s="135" t="s">
        <v>301</v>
      </c>
      <c r="B38" s="8" t="s">
        <v>133</v>
      </c>
      <c r="C38" s="21"/>
      <c r="D38" s="21"/>
      <c r="E38" s="21"/>
    </row>
    <row r="39" spans="1:5" x14ac:dyDescent="0.25">
      <c r="A39" s="121" t="s">
        <v>19</v>
      </c>
      <c r="B39" s="5" t="s">
        <v>134</v>
      </c>
      <c r="C39" s="21"/>
      <c r="D39" s="21"/>
      <c r="E39" s="21"/>
    </row>
    <row r="40" spans="1:5" x14ac:dyDescent="0.25">
      <c r="A40" s="135" t="s">
        <v>237</v>
      </c>
      <c r="B40" s="8" t="s">
        <v>135</v>
      </c>
      <c r="C40" s="21"/>
      <c r="D40" s="21"/>
      <c r="E40" s="21"/>
    </row>
    <row r="41" spans="1:5" x14ac:dyDescent="0.25">
      <c r="A41" s="135" t="s">
        <v>238</v>
      </c>
      <c r="B41" s="8" t="s">
        <v>136</v>
      </c>
      <c r="C41" s="21"/>
      <c r="D41" s="21"/>
      <c r="E41" s="21"/>
    </row>
    <row r="42" spans="1:5" x14ac:dyDescent="0.25">
      <c r="A42" s="121" t="s">
        <v>137</v>
      </c>
      <c r="B42" s="5" t="s">
        <v>138</v>
      </c>
      <c r="C42" s="23">
        <f>C9+C25</f>
        <v>238085839</v>
      </c>
      <c r="D42" s="23">
        <f t="shared" ref="D42:E42" si="2">D9+D25</f>
        <v>236660451</v>
      </c>
      <c r="E42" s="23">
        <f t="shared" si="2"/>
        <v>186065978</v>
      </c>
    </row>
    <row r="43" spans="1:5" ht="21" x14ac:dyDescent="0.25">
      <c r="A43" s="121" t="s">
        <v>35</v>
      </c>
      <c r="B43" s="5" t="s">
        <v>139</v>
      </c>
      <c r="C43" s="21"/>
      <c r="D43" s="21"/>
      <c r="E43" s="21"/>
    </row>
    <row r="44" spans="1:5" x14ac:dyDescent="0.25">
      <c r="A44" s="135" t="s">
        <v>249</v>
      </c>
      <c r="B44" s="8" t="s">
        <v>181</v>
      </c>
      <c r="C44" s="21"/>
      <c r="D44" s="21"/>
      <c r="E44" s="21"/>
    </row>
    <row r="45" spans="1:5" ht="22.5" x14ac:dyDescent="0.25">
      <c r="A45" s="135" t="s">
        <v>250</v>
      </c>
      <c r="B45" s="8" t="s">
        <v>182</v>
      </c>
      <c r="C45" s="21"/>
      <c r="D45" s="21"/>
      <c r="E45" s="21"/>
    </row>
    <row r="46" spans="1:5" x14ac:dyDescent="0.25">
      <c r="A46" s="135" t="s">
        <v>251</v>
      </c>
      <c r="B46" s="8" t="s">
        <v>183</v>
      </c>
      <c r="C46" s="21"/>
      <c r="D46" s="21"/>
      <c r="E46" s="21"/>
    </row>
    <row r="47" spans="1:5" x14ac:dyDescent="0.25">
      <c r="A47" s="121" t="s">
        <v>47</v>
      </c>
      <c r="B47" s="5" t="s">
        <v>143</v>
      </c>
      <c r="C47" s="21"/>
      <c r="D47" s="21"/>
      <c r="E47" s="21"/>
    </row>
    <row r="48" spans="1:5" x14ac:dyDescent="0.25">
      <c r="A48" s="135" t="s">
        <v>259</v>
      </c>
      <c r="B48" s="8" t="s">
        <v>144</v>
      </c>
      <c r="C48" s="21"/>
      <c r="D48" s="21"/>
      <c r="E48" s="21"/>
    </row>
    <row r="49" spans="1:5" x14ac:dyDescent="0.25">
      <c r="A49" s="135" t="s">
        <v>260</v>
      </c>
      <c r="B49" s="8" t="s">
        <v>145</v>
      </c>
      <c r="C49" s="21"/>
      <c r="D49" s="21"/>
      <c r="E49" s="21"/>
    </row>
    <row r="50" spans="1:5" x14ac:dyDescent="0.25">
      <c r="A50" s="135" t="s">
        <v>261</v>
      </c>
      <c r="B50" s="8" t="s">
        <v>146</v>
      </c>
      <c r="C50" s="21"/>
      <c r="D50" s="21"/>
      <c r="E50" s="21"/>
    </row>
    <row r="51" spans="1:5" x14ac:dyDescent="0.25">
      <c r="A51" s="135" t="s">
        <v>262</v>
      </c>
      <c r="B51" s="8" t="s">
        <v>147</v>
      </c>
      <c r="C51" s="21"/>
      <c r="D51" s="21"/>
      <c r="E51" s="21"/>
    </row>
    <row r="52" spans="1:5" x14ac:dyDescent="0.25">
      <c r="A52" s="121" t="s">
        <v>148</v>
      </c>
      <c r="B52" s="5" t="s">
        <v>149</v>
      </c>
      <c r="C52" s="21"/>
      <c r="D52" s="21"/>
      <c r="E52" s="21"/>
    </row>
    <row r="53" spans="1:5" x14ac:dyDescent="0.25">
      <c r="A53" s="135" t="s">
        <v>264</v>
      </c>
      <c r="B53" s="8" t="s">
        <v>150</v>
      </c>
      <c r="C53" s="21"/>
      <c r="D53" s="21"/>
      <c r="E53" s="21"/>
    </row>
    <row r="54" spans="1:5" x14ac:dyDescent="0.25">
      <c r="A54" s="135" t="s">
        <v>265</v>
      </c>
      <c r="B54" s="8" t="s">
        <v>151</v>
      </c>
      <c r="C54" s="21"/>
      <c r="D54" s="21"/>
      <c r="E54" s="21"/>
    </row>
    <row r="55" spans="1:5" x14ac:dyDescent="0.25">
      <c r="A55" s="135" t="s">
        <v>266</v>
      </c>
      <c r="B55" s="8" t="s">
        <v>152</v>
      </c>
      <c r="C55" s="21"/>
      <c r="D55" s="21"/>
      <c r="E55" s="21"/>
    </row>
    <row r="56" spans="1:5" x14ac:dyDescent="0.25">
      <c r="A56" s="135" t="s">
        <v>267</v>
      </c>
      <c r="B56" s="8" t="s">
        <v>153</v>
      </c>
      <c r="C56" s="21"/>
      <c r="D56" s="21"/>
      <c r="E56" s="21"/>
    </row>
    <row r="57" spans="1:5" x14ac:dyDescent="0.25">
      <c r="A57" s="121" t="s">
        <v>60</v>
      </c>
      <c r="B57" s="5" t="s">
        <v>154</v>
      </c>
      <c r="C57" s="21"/>
      <c r="D57" s="21"/>
      <c r="E57" s="21"/>
    </row>
    <row r="58" spans="1:5" x14ac:dyDescent="0.25">
      <c r="A58" s="135" t="s">
        <v>268</v>
      </c>
      <c r="B58" s="8" t="s">
        <v>184</v>
      </c>
      <c r="C58" s="21"/>
      <c r="D58" s="21"/>
      <c r="E58" s="21"/>
    </row>
    <row r="59" spans="1:5" x14ac:dyDescent="0.25">
      <c r="A59" s="135" t="s">
        <v>269</v>
      </c>
      <c r="B59" s="8" t="s">
        <v>185</v>
      </c>
      <c r="C59" s="21"/>
      <c r="D59" s="21"/>
      <c r="E59" s="21"/>
    </row>
    <row r="60" spans="1:5" x14ac:dyDescent="0.25">
      <c r="A60" s="135" t="s">
        <v>270</v>
      </c>
      <c r="B60" s="8" t="s">
        <v>186</v>
      </c>
      <c r="C60" s="21"/>
      <c r="D60" s="21"/>
      <c r="E60" s="21"/>
    </row>
    <row r="61" spans="1:5" x14ac:dyDescent="0.25">
      <c r="A61" s="135" t="s">
        <v>271</v>
      </c>
      <c r="B61" s="8" t="s">
        <v>187</v>
      </c>
      <c r="C61" s="21"/>
      <c r="D61" s="21"/>
      <c r="E61" s="21"/>
    </row>
    <row r="62" spans="1:5" x14ac:dyDescent="0.25">
      <c r="A62" s="121" t="s">
        <v>66</v>
      </c>
      <c r="B62" s="5" t="s">
        <v>159</v>
      </c>
      <c r="C62" s="21"/>
      <c r="D62" s="21"/>
      <c r="E62" s="21"/>
    </row>
    <row r="63" spans="1:5" x14ac:dyDescent="0.25">
      <c r="A63" s="121" t="s">
        <v>160</v>
      </c>
      <c r="B63" s="5" t="s">
        <v>161</v>
      </c>
      <c r="C63" s="23">
        <f>C42</f>
        <v>238085839</v>
      </c>
      <c r="D63" s="23">
        <f t="shared" ref="D63:E63" si="3">D42</f>
        <v>236660451</v>
      </c>
      <c r="E63" s="23">
        <f t="shared" si="3"/>
        <v>186065978</v>
      </c>
    </row>
    <row r="64" spans="1:5" x14ac:dyDescent="0.25">
      <c r="A64" s="136"/>
      <c r="B64" s="15"/>
      <c r="C64" s="15"/>
      <c r="D64" s="15"/>
      <c r="E64" s="15"/>
    </row>
    <row r="65" spans="1:5" x14ac:dyDescent="0.25">
      <c r="A65" s="353" t="s">
        <v>572</v>
      </c>
      <c r="B65" s="353"/>
      <c r="C65" s="354">
        <v>25</v>
      </c>
      <c r="D65" s="354"/>
      <c r="E65" s="354"/>
    </row>
    <row r="66" spans="1:5" x14ac:dyDescent="0.25">
      <c r="A66" s="353" t="s">
        <v>190</v>
      </c>
      <c r="B66" s="353"/>
      <c r="C66" s="354">
        <v>0</v>
      </c>
      <c r="D66" s="354"/>
      <c r="E66" s="354"/>
    </row>
  </sheetData>
  <mergeCells count="12">
    <mergeCell ref="A65:B65"/>
    <mergeCell ref="C65:E65"/>
    <mergeCell ref="A66:B66"/>
    <mergeCell ref="C66:E66"/>
    <mergeCell ref="A5:A6"/>
    <mergeCell ref="B5:B6"/>
    <mergeCell ref="C5:E5"/>
    <mergeCell ref="B4:E4"/>
    <mergeCell ref="A8:E8"/>
    <mergeCell ref="A1:E1"/>
    <mergeCell ref="B2:E2"/>
    <mergeCell ref="B3:E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FF"/>
  </sheetPr>
  <dimension ref="A1:I156"/>
  <sheetViews>
    <sheetView topLeftCell="A124" zoomScaleNormal="100" workbookViewId="0">
      <selection activeCell="A154" sqref="A154:B154"/>
    </sheetView>
  </sheetViews>
  <sheetFormatPr defaultRowHeight="15" x14ac:dyDescent="0.25"/>
  <cols>
    <col min="1" max="1" width="8.7109375" style="123" bestFit="1" customWidth="1"/>
    <col min="2" max="2" width="42.5703125" bestFit="1" customWidth="1"/>
    <col min="3" max="3" width="10" bestFit="1" customWidth="1"/>
    <col min="4" max="4" width="11.140625" customWidth="1"/>
    <col min="5" max="5" width="10" bestFit="1" customWidth="1"/>
    <col min="7" max="7" width="9.85546875" bestFit="1" customWidth="1"/>
    <col min="8" max="8" width="10.140625" bestFit="1" customWidth="1"/>
  </cols>
  <sheetData>
    <row r="1" spans="1:5" ht="15" customHeight="1" x14ac:dyDescent="0.25">
      <c r="A1" s="298" t="s">
        <v>540</v>
      </c>
      <c r="B1" s="299"/>
      <c r="C1" s="299"/>
      <c r="D1" s="299"/>
      <c r="E1" s="299"/>
    </row>
    <row r="2" spans="1:5" x14ac:dyDescent="0.25">
      <c r="A2" s="137" t="s">
        <v>164</v>
      </c>
      <c r="B2" s="278" t="s">
        <v>191</v>
      </c>
      <c r="C2" s="278"/>
      <c r="D2" s="278"/>
      <c r="E2" s="278"/>
    </row>
    <row r="3" spans="1:5" ht="21" x14ac:dyDescent="0.25">
      <c r="A3" s="137" t="s">
        <v>170</v>
      </c>
      <c r="B3" s="278" t="s">
        <v>171</v>
      </c>
      <c r="C3" s="278"/>
      <c r="D3" s="278"/>
      <c r="E3" s="278"/>
    </row>
    <row r="4" spans="1:5" x14ac:dyDescent="0.25">
      <c r="A4" s="138"/>
      <c r="B4" s="113"/>
      <c r="C4" s="114"/>
      <c r="D4" s="114"/>
      <c r="E4" s="19" t="s">
        <v>1</v>
      </c>
    </row>
    <row r="5" spans="1:5" ht="15" customHeight="1" x14ac:dyDescent="0.25">
      <c r="A5" s="355" t="s">
        <v>172</v>
      </c>
      <c r="B5" s="277" t="s">
        <v>173</v>
      </c>
      <c r="C5" s="278"/>
      <c r="D5" s="278"/>
      <c r="E5" s="278"/>
    </row>
    <row r="6" spans="1:5" ht="28.5" customHeight="1" x14ac:dyDescent="0.25">
      <c r="A6" s="355"/>
      <c r="B6" s="277"/>
      <c r="C6" s="17" t="s">
        <v>318</v>
      </c>
      <c r="D6" s="17" t="s">
        <v>319</v>
      </c>
      <c r="E6" s="4" t="s">
        <v>320</v>
      </c>
    </row>
    <row r="7" spans="1:5" x14ac:dyDescent="0.25">
      <c r="A7" s="121">
        <v>1</v>
      </c>
      <c r="B7" s="4">
        <v>2</v>
      </c>
      <c r="C7" s="4">
        <v>3</v>
      </c>
      <c r="D7" s="4">
        <v>4</v>
      </c>
      <c r="E7" s="4">
        <v>5</v>
      </c>
    </row>
    <row r="8" spans="1:5" x14ac:dyDescent="0.25">
      <c r="A8" s="277" t="s">
        <v>162</v>
      </c>
      <c r="B8" s="277"/>
      <c r="C8" s="277"/>
      <c r="D8" s="277"/>
      <c r="E8" s="277"/>
    </row>
    <row r="9" spans="1:5" x14ac:dyDescent="0.25">
      <c r="A9" s="121" t="s">
        <v>3</v>
      </c>
      <c r="B9" s="5" t="s">
        <v>4</v>
      </c>
      <c r="C9" s="7"/>
      <c r="D9" s="7"/>
      <c r="E9" s="7"/>
    </row>
    <row r="10" spans="1:5" x14ac:dyDescent="0.25">
      <c r="A10" s="135" t="s">
        <v>225</v>
      </c>
      <c r="B10" s="8" t="s">
        <v>5</v>
      </c>
      <c r="C10" s="10"/>
      <c r="D10" s="10"/>
      <c r="E10" s="10"/>
    </row>
    <row r="11" spans="1:5" x14ac:dyDescent="0.25">
      <c r="A11" s="135" t="s">
        <v>286</v>
      </c>
      <c r="B11" s="8" t="s">
        <v>6</v>
      </c>
      <c r="C11" s="10"/>
      <c r="D11" s="10"/>
      <c r="E11" s="10"/>
    </row>
    <row r="12" spans="1:5" ht="22.5" x14ac:dyDescent="0.25">
      <c r="A12" s="135" t="s">
        <v>226</v>
      </c>
      <c r="B12" s="8" t="s">
        <v>7</v>
      </c>
      <c r="C12" s="10"/>
      <c r="D12" s="10"/>
      <c r="E12" s="10"/>
    </row>
    <row r="13" spans="1:5" x14ac:dyDescent="0.25">
      <c r="A13" s="135" t="s">
        <v>227</v>
      </c>
      <c r="B13" s="8" t="s">
        <v>8</v>
      </c>
      <c r="C13" s="10"/>
      <c r="D13" s="10"/>
      <c r="E13" s="10"/>
    </row>
    <row r="14" spans="1:5" x14ac:dyDescent="0.25">
      <c r="A14" s="135" t="s">
        <v>228</v>
      </c>
      <c r="B14" s="8" t="s">
        <v>9</v>
      </c>
      <c r="C14" s="10"/>
      <c r="D14" s="10"/>
      <c r="E14" s="10"/>
    </row>
    <row r="15" spans="1:5" x14ac:dyDescent="0.25">
      <c r="A15" s="135" t="s">
        <v>229</v>
      </c>
      <c r="B15" s="8" t="s">
        <v>10</v>
      </c>
      <c r="C15" s="10"/>
      <c r="D15" s="10"/>
      <c r="E15" s="10"/>
    </row>
    <row r="16" spans="1:5" x14ac:dyDescent="0.25">
      <c r="A16" s="135" t="s">
        <v>230</v>
      </c>
      <c r="B16" s="20"/>
      <c r="C16" s="22"/>
      <c r="D16" s="22"/>
      <c r="E16" s="22"/>
    </row>
    <row r="17" spans="1:5" ht="21" x14ac:dyDescent="0.25">
      <c r="A17" s="121" t="s">
        <v>11</v>
      </c>
      <c r="B17" s="5" t="s">
        <v>12</v>
      </c>
      <c r="C17" s="6"/>
      <c r="D17" s="7"/>
      <c r="E17" s="6"/>
    </row>
    <row r="18" spans="1:5" x14ac:dyDescent="0.25">
      <c r="A18" s="135" t="s">
        <v>231</v>
      </c>
      <c r="B18" s="8" t="s">
        <v>13</v>
      </c>
      <c r="C18" s="10"/>
      <c r="D18" s="10"/>
      <c r="E18" s="10"/>
    </row>
    <row r="19" spans="1:5" x14ac:dyDescent="0.25">
      <c r="A19" s="135" t="s">
        <v>232</v>
      </c>
      <c r="B19" s="8" t="s">
        <v>14</v>
      </c>
      <c r="C19" s="10"/>
      <c r="D19" s="10"/>
      <c r="E19" s="10"/>
    </row>
    <row r="20" spans="1:5" ht="22.5" x14ac:dyDescent="0.25">
      <c r="A20" s="135" t="s">
        <v>233</v>
      </c>
      <c r="B20" s="8" t="s">
        <v>174</v>
      </c>
      <c r="C20" s="10"/>
      <c r="D20" s="10"/>
      <c r="E20" s="10"/>
    </row>
    <row r="21" spans="1:5" ht="22.5" x14ac:dyDescent="0.25">
      <c r="A21" s="135" t="s">
        <v>234</v>
      </c>
      <c r="B21" s="8" t="s">
        <v>175</v>
      </c>
      <c r="C21" s="10"/>
      <c r="D21" s="10"/>
      <c r="E21" s="10"/>
    </row>
    <row r="22" spans="1:5" x14ac:dyDescent="0.25">
      <c r="A22" s="135" t="s">
        <v>235</v>
      </c>
      <c r="B22" s="8" t="s">
        <v>17</v>
      </c>
      <c r="C22" s="9"/>
      <c r="D22" s="10"/>
      <c r="E22" s="9"/>
    </row>
    <row r="23" spans="1:5" x14ac:dyDescent="0.25">
      <c r="A23" s="135" t="s">
        <v>236</v>
      </c>
      <c r="B23" s="8" t="s">
        <v>18</v>
      </c>
      <c r="C23" s="10"/>
      <c r="D23" s="10"/>
      <c r="E23" s="10"/>
    </row>
    <row r="24" spans="1:5" ht="21" x14ac:dyDescent="0.25">
      <c r="A24" s="121" t="s">
        <v>19</v>
      </c>
      <c r="B24" s="5" t="s">
        <v>20</v>
      </c>
      <c r="C24" s="7"/>
      <c r="D24" s="7"/>
      <c r="E24" s="7"/>
    </row>
    <row r="25" spans="1:5" x14ac:dyDescent="0.25">
      <c r="A25" s="135" t="s">
        <v>237</v>
      </c>
      <c r="B25" s="8" t="s">
        <v>21</v>
      </c>
      <c r="C25" s="10"/>
      <c r="D25" s="10"/>
      <c r="E25" s="10"/>
    </row>
    <row r="26" spans="1:5" ht="22.5" x14ac:dyDescent="0.25">
      <c r="A26" s="135" t="s">
        <v>238</v>
      </c>
      <c r="B26" s="8" t="s">
        <v>22</v>
      </c>
      <c r="C26" s="10"/>
      <c r="D26" s="10"/>
      <c r="E26" s="10"/>
    </row>
    <row r="27" spans="1:5" ht="22.5" x14ac:dyDescent="0.25">
      <c r="A27" s="135" t="s">
        <v>239</v>
      </c>
      <c r="B27" s="8" t="s">
        <v>176</v>
      </c>
      <c r="C27" s="10"/>
      <c r="D27" s="10"/>
      <c r="E27" s="10"/>
    </row>
    <row r="28" spans="1:5" ht="22.5" x14ac:dyDescent="0.25">
      <c r="A28" s="135" t="s">
        <v>240</v>
      </c>
      <c r="B28" s="8" t="s">
        <v>177</v>
      </c>
      <c r="C28" s="10"/>
      <c r="D28" s="10"/>
      <c r="E28" s="10"/>
    </row>
    <row r="29" spans="1:5" x14ac:dyDescent="0.25">
      <c r="A29" s="135" t="s">
        <v>241</v>
      </c>
      <c r="B29" s="8" t="s">
        <v>25</v>
      </c>
      <c r="C29" s="10"/>
      <c r="D29" s="10"/>
      <c r="E29" s="10"/>
    </row>
    <row r="30" spans="1:5" x14ac:dyDescent="0.25">
      <c r="A30" s="135" t="s">
        <v>242</v>
      </c>
      <c r="B30" s="8" t="s">
        <v>26</v>
      </c>
      <c r="C30" s="10"/>
      <c r="D30" s="10"/>
      <c r="E30" s="10"/>
    </row>
    <row r="31" spans="1:5" x14ac:dyDescent="0.25">
      <c r="A31" s="121" t="s">
        <v>27</v>
      </c>
      <c r="B31" s="5" t="s">
        <v>28</v>
      </c>
      <c r="C31" s="7"/>
      <c r="D31" s="7"/>
      <c r="E31" s="7"/>
    </row>
    <row r="32" spans="1:5" x14ac:dyDescent="0.25">
      <c r="A32" s="135" t="s">
        <v>243</v>
      </c>
      <c r="B32" s="8" t="s">
        <v>29</v>
      </c>
      <c r="C32" s="10"/>
      <c r="D32" s="10"/>
      <c r="E32" s="10"/>
    </row>
    <row r="33" spans="1:5" x14ac:dyDescent="0.25">
      <c r="A33" s="135" t="s">
        <v>244</v>
      </c>
      <c r="B33" s="8" t="s">
        <v>30</v>
      </c>
      <c r="C33" s="10"/>
      <c r="D33" s="10"/>
      <c r="E33" s="10"/>
    </row>
    <row r="34" spans="1:5" x14ac:dyDescent="0.25">
      <c r="A34" s="135" t="s">
        <v>245</v>
      </c>
      <c r="B34" s="8" t="s">
        <v>31</v>
      </c>
      <c r="C34" s="10"/>
      <c r="D34" s="10"/>
      <c r="E34" s="10"/>
    </row>
    <row r="35" spans="1:5" x14ac:dyDescent="0.25">
      <c r="A35" s="135" t="s">
        <v>246</v>
      </c>
      <c r="B35" s="8" t="s">
        <v>32</v>
      </c>
      <c r="C35" s="10"/>
      <c r="D35" s="10"/>
      <c r="E35" s="10"/>
    </row>
    <row r="36" spans="1:5" x14ac:dyDescent="0.25">
      <c r="A36" s="135" t="s">
        <v>247</v>
      </c>
      <c r="B36" s="8" t="s">
        <v>33</v>
      </c>
      <c r="C36" s="10"/>
      <c r="D36" s="10"/>
      <c r="E36" s="10"/>
    </row>
    <row r="37" spans="1:5" x14ac:dyDescent="0.25">
      <c r="A37" s="135" t="s">
        <v>248</v>
      </c>
      <c r="B37" s="8" t="s">
        <v>34</v>
      </c>
      <c r="C37" s="10"/>
      <c r="D37" s="10"/>
      <c r="E37" s="10"/>
    </row>
    <row r="38" spans="1:5" x14ac:dyDescent="0.25">
      <c r="A38" s="121" t="s">
        <v>35</v>
      </c>
      <c r="B38" s="5" t="s">
        <v>36</v>
      </c>
      <c r="C38" s="6">
        <f>C39+C40+C41+C42+C43+C44+C45+C46+C47+C48</f>
        <v>11084000</v>
      </c>
      <c r="D38" s="23">
        <f t="shared" ref="D38:E38" si="0">D39+D40+D41+D42+D43+D44+D45+D46+D47+D48</f>
        <v>7274000</v>
      </c>
      <c r="E38" s="23">
        <f t="shared" si="0"/>
        <v>6482595</v>
      </c>
    </row>
    <row r="39" spans="1:5" x14ac:dyDescent="0.25">
      <c r="A39" s="135" t="s">
        <v>249</v>
      </c>
      <c r="B39" s="8" t="s">
        <v>37</v>
      </c>
      <c r="C39" s="10"/>
      <c r="D39" s="10"/>
      <c r="E39" s="10"/>
    </row>
    <row r="40" spans="1:5" x14ac:dyDescent="0.25">
      <c r="A40" s="135" t="s">
        <v>250</v>
      </c>
      <c r="B40" s="8" t="s">
        <v>38</v>
      </c>
      <c r="C40" s="9">
        <v>3182000</v>
      </c>
      <c r="D40" s="21">
        <v>182000</v>
      </c>
      <c r="E40" s="9">
        <v>3307</v>
      </c>
    </row>
    <row r="41" spans="1:5" x14ac:dyDescent="0.25">
      <c r="A41" s="135" t="s">
        <v>251</v>
      </c>
      <c r="B41" s="8" t="s">
        <v>39</v>
      </c>
      <c r="C41" s="10"/>
      <c r="D41" s="21"/>
      <c r="E41" s="10"/>
    </row>
    <row r="42" spans="1:5" x14ac:dyDescent="0.25">
      <c r="A42" s="135" t="s">
        <v>252</v>
      </c>
      <c r="B42" s="8" t="s">
        <v>40</v>
      </c>
      <c r="C42" s="10"/>
      <c r="D42" s="21"/>
      <c r="E42" s="10"/>
    </row>
    <row r="43" spans="1:5" x14ac:dyDescent="0.25">
      <c r="A43" s="135" t="s">
        <v>253</v>
      </c>
      <c r="B43" s="8" t="s">
        <v>41</v>
      </c>
      <c r="C43" s="9">
        <v>5542000</v>
      </c>
      <c r="D43" s="21">
        <v>5542000</v>
      </c>
      <c r="E43" s="9">
        <v>5721699</v>
      </c>
    </row>
    <row r="44" spans="1:5" x14ac:dyDescent="0.25">
      <c r="A44" s="135" t="s">
        <v>254</v>
      </c>
      <c r="B44" s="8" t="s">
        <v>42</v>
      </c>
      <c r="C44" s="9">
        <v>2360000</v>
      </c>
      <c r="D44" s="21">
        <v>1550000</v>
      </c>
      <c r="E44" s="9">
        <v>699675</v>
      </c>
    </row>
    <row r="45" spans="1:5" x14ac:dyDescent="0.25">
      <c r="A45" s="135" t="s">
        <v>255</v>
      </c>
      <c r="B45" s="8" t="s">
        <v>43</v>
      </c>
      <c r="C45" s="10"/>
      <c r="D45" s="21"/>
      <c r="E45" s="10"/>
    </row>
    <row r="46" spans="1:5" x14ac:dyDescent="0.25">
      <c r="A46" s="135" t="s">
        <v>256</v>
      </c>
      <c r="B46" s="8" t="s">
        <v>44</v>
      </c>
      <c r="C46" s="9"/>
      <c r="D46" s="21"/>
      <c r="E46" s="9">
        <v>370</v>
      </c>
    </row>
    <row r="47" spans="1:5" x14ac:dyDescent="0.25">
      <c r="A47" s="135" t="s">
        <v>257</v>
      </c>
      <c r="B47" s="8" t="s">
        <v>45</v>
      </c>
      <c r="C47" s="10"/>
      <c r="D47" s="21"/>
      <c r="E47" s="10"/>
    </row>
    <row r="48" spans="1:5" x14ac:dyDescent="0.25">
      <c r="A48" s="135" t="s">
        <v>258</v>
      </c>
      <c r="B48" s="8" t="s">
        <v>46</v>
      </c>
      <c r="C48" s="21"/>
      <c r="D48" s="21"/>
      <c r="E48" s="21">
        <v>57544</v>
      </c>
    </row>
    <row r="49" spans="1:5" x14ac:dyDescent="0.25">
      <c r="A49" s="121" t="s">
        <v>47</v>
      </c>
      <c r="B49" s="5" t="s">
        <v>48</v>
      </c>
      <c r="C49" s="7"/>
      <c r="D49" s="21"/>
      <c r="E49" s="7"/>
    </row>
    <row r="50" spans="1:5" x14ac:dyDescent="0.25">
      <c r="A50" s="135" t="s">
        <v>259</v>
      </c>
      <c r="B50" s="8" t="s">
        <v>49</v>
      </c>
      <c r="C50" s="10"/>
      <c r="D50" s="21"/>
      <c r="E50" s="10"/>
    </row>
    <row r="51" spans="1:5" x14ac:dyDescent="0.25">
      <c r="A51" s="135" t="s">
        <v>260</v>
      </c>
      <c r="B51" s="8" t="s">
        <v>50</v>
      </c>
      <c r="C51" s="10"/>
      <c r="D51" s="21"/>
      <c r="E51" s="10"/>
    </row>
    <row r="52" spans="1:5" x14ac:dyDescent="0.25">
      <c r="A52" s="135" t="s">
        <v>261</v>
      </c>
      <c r="B52" s="8" t="s">
        <v>51</v>
      </c>
      <c r="C52" s="10"/>
      <c r="D52" s="21"/>
      <c r="E52" s="10"/>
    </row>
    <row r="53" spans="1:5" x14ac:dyDescent="0.25">
      <c r="A53" s="135" t="s">
        <v>262</v>
      </c>
      <c r="B53" s="8" t="s">
        <v>52</v>
      </c>
      <c r="C53" s="10"/>
      <c r="D53" s="21"/>
      <c r="E53" s="10"/>
    </row>
    <row r="54" spans="1:5" x14ac:dyDescent="0.25">
      <c r="A54" s="135" t="s">
        <v>263</v>
      </c>
      <c r="B54" s="8" t="s">
        <v>53</v>
      </c>
      <c r="C54" s="10"/>
      <c r="D54" s="21"/>
      <c r="E54" s="10"/>
    </row>
    <row r="55" spans="1:5" x14ac:dyDescent="0.25">
      <c r="A55" s="121" t="s">
        <v>54</v>
      </c>
      <c r="B55" s="5" t="s">
        <v>55</v>
      </c>
      <c r="C55" s="7"/>
      <c r="D55" s="21"/>
      <c r="E55" s="7"/>
    </row>
    <row r="56" spans="1:5" ht="22.5" x14ac:dyDescent="0.25">
      <c r="A56" s="135" t="s">
        <v>264</v>
      </c>
      <c r="B56" s="8" t="s">
        <v>56</v>
      </c>
      <c r="C56" s="10"/>
      <c r="D56" s="21"/>
      <c r="E56" s="10"/>
    </row>
    <row r="57" spans="1:5" ht="22.5" x14ac:dyDescent="0.25">
      <c r="A57" s="135" t="s">
        <v>265</v>
      </c>
      <c r="B57" s="8" t="s">
        <v>57</v>
      </c>
      <c r="C57" s="10"/>
      <c r="D57" s="21"/>
      <c r="E57" s="10"/>
    </row>
    <row r="58" spans="1:5" x14ac:dyDescent="0.25">
      <c r="A58" s="135" t="s">
        <v>266</v>
      </c>
      <c r="B58" s="8" t="s">
        <v>58</v>
      </c>
      <c r="C58" s="10"/>
      <c r="D58" s="21"/>
      <c r="E58" s="10"/>
    </row>
    <row r="59" spans="1:5" x14ac:dyDescent="0.25">
      <c r="A59" s="135" t="s">
        <v>267</v>
      </c>
      <c r="B59" s="8" t="s">
        <v>59</v>
      </c>
      <c r="C59" s="10"/>
      <c r="D59" s="21"/>
      <c r="E59" s="10"/>
    </row>
    <row r="60" spans="1:5" x14ac:dyDescent="0.25">
      <c r="A60" s="121" t="s">
        <v>60</v>
      </c>
      <c r="B60" s="5" t="s">
        <v>61</v>
      </c>
      <c r="C60" s="7"/>
      <c r="D60" s="21"/>
      <c r="E60" s="7"/>
    </row>
    <row r="61" spans="1:5" ht="22.5" x14ac:dyDescent="0.25">
      <c r="A61" s="135" t="s">
        <v>268</v>
      </c>
      <c r="B61" s="8" t="s">
        <v>62</v>
      </c>
      <c r="C61" s="10"/>
      <c r="D61" s="21"/>
      <c r="E61" s="10"/>
    </row>
    <row r="62" spans="1:5" ht="22.5" x14ac:dyDescent="0.25">
      <c r="A62" s="135" t="s">
        <v>269</v>
      </c>
      <c r="B62" s="8" t="s">
        <v>63</v>
      </c>
      <c r="C62" s="10"/>
      <c r="D62" s="21"/>
      <c r="E62" s="10"/>
    </row>
    <row r="63" spans="1:5" x14ac:dyDescent="0.25">
      <c r="A63" s="135" t="s">
        <v>270</v>
      </c>
      <c r="B63" s="8" t="s">
        <v>64</v>
      </c>
      <c r="C63" s="10"/>
      <c r="D63" s="21"/>
      <c r="E63" s="10"/>
    </row>
    <row r="64" spans="1:5" x14ac:dyDescent="0.25">
      <c r="A64" s="135" t="s">
        <v>271</v>
      </c>
      <c r="B64" s="8" t="s">
        <v>65</v>
      </c>
      <c r="C64" s="10"/>
      <c r="D64" s="21"/>
      <c r="E64" s="10"/>
    </row>
    <row r="65" spans="1:9" x14ac:dyDescent="0.25">
      <c r="A65" s="121" t="s">
        <v>66</v>
      </c>
      <c r="B65" s="5" t="s">
        <v>67</v>
      </c>
      <c r="C65" s="6">
        <f>C38</f>
        <v>11084000</v>
      </c>
      <c r="D65" s="23">
        <f t="shared" ref="D65:E65" si="1">D38</f>
        <v>7274000</v>
      </c>
      <c r="E65" s="23">
        <f t="shared" si="1"/>
        <v>6482595</v>
      </c>
      <c r="H65" s="215"/>
      <c r="I65" s="215"/>
    </row>
    <row r="66" spans="1:9" ht="21" x14ac:dyDescent="0.25">
      <c r="A66" s="121" t="s">
        <v>178</v>
      </c>
      <c r="B66" s="5" t="s">
        <v>69</v>
      </c>
      <c r="C66" s="7"/>
      <c r="D66" s="21"/>
      <c r="E66" s="7"/>
    </row>
    <row r="67" spans="1:9" x14ac:dyDescent="0.25">
      <c r="A67" s="135" t="s">
        <v>306</v>
      </c>
      <c r="B67" s="8" t="s">
        <v>70</v>
      </c>
      <c r="C67" s="10"/>
      <c r="D67" s="21"/>
      <c r="E67" s="10"/>
    </row>
    <row r="68" spans="1:9" ht="22.5" x14ac:dyDescent="0.25">
      <c r="A68" s="135" t="s">
        <v>273</v>
      </c>
      <c r="B68" s="8" t="s">
        <v>71</v>
      </c>
      <c r="C68" s="10"/>
      <c r="D68" s="21"/>
      <c r="E68" s="10"/>
    </row>
    <row r="69" spans="1:9" x14ac:dyDescent="0.25">
      <c r="A69" s="135" t="s">
        <v>274</v>
      </c>
      <c r="B69" s="8" t="s">
        <v>179</v>
      </c>
      <c r="C69" s="10"/>
      <c r="D69" s="21"/>
      <c r="E69" s="10"/>
    </row>
    <row r="70" spans="1:9" x14ac:dyDescent="0.25">
      <c r="A70" s="121" t="s">
        <v>73</v>
      </c>
      <c r="B70" s="5" t="s">
        <v>74</v>
      </c>
      <c r="C70" s="7"/>
      <c r="D70" s="21"/>
      <c r="E70" s="7"/>
    </row>
    <row r="71" spans="1:9" x14ac:dyDescent="0.25">
      <c r="A71" s="135" t="s">
        <v>275</v>
      </c>
      <c r="B71" s="8" t="s">
        <v>75</v>
      </c>
      <c r="C71" s="10"/>
      <c r="D71" s="21"/>
      <c r="E71" s="10"/>
    </row>
    <row r="72" spans="1:9" x14ac:dyDescent="0.25">
      <c r="A72" s="135" t="s">
        <v>276</v>
      </c>
      <c r="B72" s="8" t="s">
        <v>76</v>
      </c>
      <c r="C72" s="10"/>
      <c r="D72" s="21"/>
      <c r="E72" s="10"/>
    </row>
    <row r="73" spans="1:9" x14ac:dyDescent="0.25">
      <c r="A73" s="135" t="s">
        <v>277</v>
      </c>
      <c r="B73" s="8" t="s">
        <v>77</v>
      </c>
      <c r="C73" s="10"/>
      <c r="D73" s="21"/>
      <c r="E73" s="10"/>
    </row>
    <row r="74" spans="1:9" x14ac:dyDescent="0.25">
      <c r="A74" s="135" t="s">
        <v>278</v>
      </c>
      <c r="B74" s="8" t="s">
        <v>78</v>
      </c>
      <c r="C74" s="10"/>
      <c r="D74" s="21"/>
      <c r="E74" s="10"/>
    </row>
    <row r="75" spans="1:9" x14ac:dyDescent="0.25">
      <c r="A75" s="121" t="s">
        <v>79</v>
      </c>
      <c r="B75" s="5" t="s">
        <v>80</v>
      </c>
      <c r="C75" s="6">
        <f>C76</f>
        <v>0</v>
      </c>
      <c r="D75" s="23">
        <f t="shared" ref="D75:E75" si="2">D76</f>
        <v>2936101</v>
      </c>
      <c r="E75" s="23">
        <f t="shared" si="2"/>
        <v>2936101</v>
      </c>
    </row>
    <row r="76" spans="1:9" x14ac:dyDescent="0.25">
      <c r="A76" s="135" t="s">
        <v>279</v>
      </c>
      <c r="B76" s="8" t="s">
        <v>81</v>
      </c>
      <c r="C76" s="9"/>
      <c r="D76" s="21">
        <v>2936101</v>
      </c>
      <c r="E76" s="9">
        <v>2936101</v>
      </c>
    </row>
    <row r="77" spans="1:9" x14ac:dyDescent="0.25">
      <c r="A77" s="135" t="s">
        <v>280</v>
      </c>
      <c r="B77" s="8" t="s">
        <v>82</v>
      </c>
      <c r="C77" s="10"/>
      <c r="D77" s="21"/>
      <c r="E77" s="10"/>
    </row>
    <row r="78" spans="1:9" x14ac:dyDescent="0.25">
      <c r="A78" s="121" t="s">
        <v>83</v>
      </c>
      <c r="B78" s="5" t="s">
        <v>84</v>
      </c>
      <c r="C78" s="23">
        <f>C82</f>
        <v>83999840</v>
      </c>
      <c r="D78" s="23">
        <f t="shared" ref="D78:E78" si="3">D82</f>
        <v>84998590</v>
      </c>
      <c r="E78" s="23">
        <f t="shared" si="3"/>
        <v>74611457</v>
      </c>
    </row>
    <row r="79" spans="1:9" x14ac:dyDescent="0.25">
      <c r="A79" s="135" t="s">
        <v>281</v>
      </c>
      <c r="B79" s="8" t="s">
        <v>85</v>
      </c>
      <c r="C79" s="10"/>
      <c r="D79" s="10"/>
      <c r="E79" s="10"/>
    </row>
    <row r="80" spans="1:9" x14ac:dyDescent="0.25">
      <c r="A80" s="135" t="s">
        <v>282</v>
      </c>
      <c r="B80" s="8" t="s">
        <v>86</v>
      </c>
      <c r="C80" s="10"/>
      <c r="D80" s="10"/>
      <c r="E80" s="10"/>
      <c r="H80" s="193"/>
    </row>
    <row r="81" spans="1:8" x14ac:dyDescent="0.25">
      <c r="A81" s="135" t="s">
        <v>283</v>
      </c>
      <c r="B81" s="8" t="s">
        <v>87</v>
      </c>
      <c r="C81" s="10"/>
      <c r="D81" s="10"/>
      <c r="E81" s="10"/>
    </row>
    <row r="82" spans="1:8" x14ac:dyDescent="0.25">
      <c r="A82" s="135" t="s">
        <v>284</v>
      </c>
      <c r="B82" s="120" t="s">
        <v>197</v>
      </c>
      <c r="C82" s="21">
        <v>83999840</v>
      </c>
      <c r="D82" s="21">
        <v>84998590</v>
      </c>
      <c r="E82" s="21">
        <v>74611457</v>
      </c>
    </row>
    <row r="83" spans="1:8" x14ac:dyDescent="0.25">
      <c r="A83" s="121" t="s">
        <v>88</v>
      </c>
      <c r="B83" s="5" t="s">
        <v>89</v>
      </c>
      <c r="C83" s="7"/>
      <c r="D83" s="7"/>
      <c r="E83" s="7"/>
    </row>
    <row r="84" spans="1:8" x14ac:dyDescent="0.25">
      <c r="A84" s="135" t="s">
        <v>90</v>
      </c>
      <c r="B84" s="8" t="s">
        <v>91</v>
      </c>
      <c r="C84" s="10"/>
      <c r="D84" s="10"/>
      <c r="E84" s="10"/>
    </row>
    <row r="85" spans="1:8" x14ac:dyDescent="0.25">
      <c r="A85" s="135" t="s">
        <v>92</v>
      </c>
      <c r="B85" s="8" t="s">
        <v>93</v>
      </c>
      <c r="C85" s="10"/>
      <c r="D85" s="10"/>
      <c r="E85" s="10"/>
    </row>
    <row r="86" spans="1:8" x14ac:dyDescent="0.25">
      <c r="A86" s="135" t="s">
        <v>94</v>
      </c>
      <c r="B86" s="8" t="s">
        <v>95</v>
      </c>
      <c r="C86" s="10"/>
      <c r="D86" s="10"/>
      <c r="E86" s="10"/>
    </row>
    <row r="87" spans="1:8" x14ac:dyDescent="0.25">
      <c r="A87" s="135" t="s">
        <v>96</v>
      </c>
      <c r="B87" s="8" t="s">
        <v>97</v>
      </c>
      <c r="C87" s="10"/>
      <c r="D87" s="10"/>
      <c r="E87" s="10"/>
    </row>
    <row r="88" spans="1:8" ht="21" x14ac:dyDescent="0.25">
      <c r="A88" s="121" t="s">
        <v>98</v>
      </c>
      <c r="B88" s="5" t="s">
        <v>99</v>
      </c>
      <c r="C88" s="7"/>
      <c r="D88" s="7"/>
      <c r="E88" s="7"/>
    </row>
    <row r="89" spans="1:8" ht="21" x14ac:dyDescent="0.25">
      <c r="A89" s="121" t="s">
        <v>100</v>
      </c>
      <c r="B89" s="5" t="s">
        <v>101</v>
      </c>
      <c r="C89" s="6">
        <f>C78+C75</f>
        <v>83999840</v>
      </c>
      <c r="D89" s="23">
        <f t="shared" ref="D89:E89" si="4">D78+D75</f>
        <v>87934691</v>
      </c>
      <c r="E89" s="23">
        <f t="shared" si="4"/>
        <v>77547558</v>
      </c>
    </row>
    <row r="90" spans="1:8" x14ac:dyDescent="0.25">
      <c r="A90" s="121" t="s">
        <v>102</v>
      </c>
      <c r="B90" s="5" t="s">
        <v>180</v>
      </c>
      <c r="C90" s="6">
        <f>C65+C89</f>
        <v>95083840</v>
      </c>
      <c r="D90" s="23">
        <f t="shared" ref="D90:E90" si="5">D65+D89</f>
        <v>95208691</v>
      </c>
      <c r="E90" s="23">
        <f t="shared" si="5"/>
        <v>84030153</v>
      </c>
    </row>
    <row r="91" spans="1:8" x14ac:dyDescent="0.25">
      <c r="A91" s="139"/>
      <c r="B91" s="13"/>
      <c r="C91" s="13"/>
      <c r="D91" s="13"/>
      <c r="E91" s="13"/>
      <c r="H91" s="26"/>
    </row>
    <row r="92" spans="1:8" x14ac:dyDescent="0.25">
      <c r="A92" s="140"/>
      <c r="B92" s="3"/>
      <c r="C92" s="13"/>
      <c r="D92" s="154"/>
      <c r="E92" s="13"/>
    </row>
    <row r="93" spans="1:8" x14ac:dyDescent="0.25">
      <c r="A93" s="134"/>
      <c r="B93" s="2"/>
      <c r="C93" s="1"/>
      <c r="D93" s="1"/>
      <c r="E93" s="16"/>
    </row>
    <row r="94" spans="1:8" ht="15" customHeight="1" x14ac:dyDescent="0.25">
      <c r="A94" s="355" t="s">
        <v>172</v>
      </c>
      <c r="B94" s="277" t="s">
        <v>173</v>
      </c>
      <c r="C94" s="278" t="s">
        <v>191</v>
      </c>
      <c r="D94" s="278"/>
      <c r="E94" s="278"/>
    </row>
    <row r="95" spans="1:8" ht="21" x14ac:dyDescent="0.25">
      <c r="A95" s="355"/>
      <c r="B95" s="277"/>
      <c r="C95" s="17" t="s">
        <v>318</v>
      </c>
      <c r="D95" s="17" t="s">
        <v>319</v>
      </c>
      <c r="E95" s="4" t="s">
        <v>320</v>
      </c>
    </row>
    <row r="96" spans="1:8" x14ac:dyDescent="0.25">
      <c r="A96" s="121">
        <v>1</v>
      </c>
      <c r="B96" s="4">
        <v>2</v>
      </c>
      <c r="C96" s="4">
        <v>3</v>
      </c>
      <c r="D96" s="4">
        <v>4</v>
      </c>
      <c r="E96" s="25">
        <v>5</v>
      </c>
    </row>
    <row r="97" spans="1:7" x14ac:dyDescent="0.25">
      <c r="A97" s="277" t="s">
        <v>163</v>
      </c>
      <c r="B97" s="277"/>
      <c r="C97" s="277"/>
      <c r="D97" s="277"/>
      <c r="E97" s="349"/>
    </row>
    <row r="98" spans="1:7" x14ac:dyDescent="0.25">
      <c r="A98" s="121" t="s">
        <v>3</v>
      </c>
      <c r="B98" s="5" t="s">
        <v>106</v>
      </c>
      <c r="C98" s="6">
        <f>C99+C100+C101+C102+C103</f>
        <v>93940840</v>
      </c>
      <c r="D98" s="23">
        <f t="shared" ref="D98:E98" si="6">D99+D100+D101+D102+D103</f>
        <v>94065691</v>
      </c>
      <c r="E98" s="23">
        <f t="shared" si="6"/>
        <v>82075267</v>
      </c>
    </row>
    <row r="99" spans="1:7" x14ac:dyDescent="0.25">
      <c r="A99" s="135" t="s">
        <v>225</v>
      </c>
      <c r="B99" s="8" t="s">
        <v>107</v>
      </c>
      <c r="C99" s="21">
        <v>58360733</v>
      </c>
      <c r="D99" s="21">
        <v>59210733</v>
      </c>
      <c r="E99" s="21">
        <v>55897530</v>
      </c>
    </row>
    <row r="100" spans="1:7" x14ac:dyDescent="0.25">
      <c r="A100" s="135" t="s">
        <v>286</v>
      </c>
      <c r="B100" s="8" t="s">
        <v>108</v>
      </c>
      <c r="C100" s="9">
        <v>11344752</v>
      </c>
      <c r="D100" s="21">
        <v>11493502</v>
      </c>
      <c r="E100" s="21">
        <v>10204027</v>
      </c>
    </row>
    <row r="101" spans="1:7" x14ac:dyDescent="0.25">
      <c r="A101" s="135" t="s">
        <v>226</v>
      </c>
      <c r="B101" s="8" t="s">
        <v>109</v>
      </c>
      <c r="C101" s="9">
        <v>24235355</v>
      </c>
      <c r="D101" s="21">
        <v>23361456</v>
      </c>
      <c r="E101" s="21">
        <v>15973710</v>
      </c>
      <c r="G101" s="26"/>
    </row>
    <row r="102" spans="1:7" x14ac:dyDescent="0.25">
      <c r="A102" s="135" t="s">
        <v>227</v>
      </c>
      <c r="B102" s="8" t="s">
        <v>110</v>
      </c>
      <c r="C102" s="9"/>
      <c r="D102" s="21"/>
      <c r="E102" s="21"/>
    </row>
    <row r="103" spans="1:7" x14ac:dyDescent="0.25">
      <c r="A103" s="135" t="s">
        <v>228</v>
      </c>
      <c r="B103" s="8" t="s">
        <v>111</v>
      </c>
      <c r="C103" s="10"/>
      <c r="D103" s="21"/>
      <c r="E103" s="22"/>
    </row>
    <row r="104" spans="1:7" x14ac:dyDescent="0.25">
      <c r="A104" s="135" t="s">
        <v>229</v>
      </c>
      <c r="B104" s="8" t="s">
        <v>112</v>
      </c>
      <c r="C104" s="10"/>
      <c r="D104" s="21"/>
      <c r="E104" s="22"/>
    </row>
    <row r="105" spans="1:7" x14ac:dyDescent="0.25">
      <c r="A105" s="135" t="s">
        <v>230</v>
      </c>
      <c r="B105" s="11" t="s">
        <v>113</v>
      </c>
      <c r="C105" s="10"/>
      <c r="D105" s="21"/>
      <c r="E105" s="22"/>
    </row>
    <row r="106" spans="1:7" ht="22.5" x14ac:dyDescent="0.25">
      <c r="A106" s="135" t="s">
        <v>287</v>
      </c>
      <c r="B106" s="8" t="s">
        <v>114</v>
      </c>
      <c r="C106" s="10"/>
      <c r="D106" s="21"/>
      <c r="E106" s="22"/>
    </row>
    <row r="107" spans="1:7" ht="22.5" x14ac:dyDescent="0.25">
      <c r="A107" s="135" t="s">
        <v>288</v>
      </c>
      <c r="B107" s="8" t="s">
        <v>115</v>
      </c>
      <c r="C107" s="10"/>
      <c r="D107" s="21"/>
      <c r="E107" s="22"/>
    </row>
    <row r="108" spans="1:7" x14ac:dyDescent="0.25">
      <c r="A108" s="135" t="s">
        <v>289</v>
      </c>
      <c r="B108" s="11" t="s">
        <v>116</v>
      </c>
      <c r="C108" s="10"/>
      <c r="D108" s="21"/>
      <c r="E108" s="22"/>
    </row>
    <row r="109" spans="1:7" x14ac:dyDescent="0.25">
      <c r="A109" s="135" t="s">
        <v>290</v>
      </c>
      <c r="B109" s="11" t="s">
        <v>117</v>
      </c>
      <c r="C109" s="10"/>
      <c r="D109" s="21"/>
      <c r="E109" s="22"/>
    </row>
    <row r="110" spans="1:7" ht="22.5" x14ac:dyDescent="0.25">
      <c r="A110" s="135" t="s">
        <v>291</v>
      </c>
      <c r="B110" s="8" t="s">
        <v>118</v>
      </c>
      <c r="C110" s="10"/>
      <c r="D110" s="21"/>
      <c r="E110" s="22"/>
    </row>
    <row r="111" spans="1:7" x14ac:dyDescent="0.25">
      <c r="A111" s="135" t="s">
        <v>292</v>
      </c>
      <c r="B111" s="8" t="s">
        <v>119</v>
      </c>
      <c r="C111" s="10"/>
      <c r="D111" s="21"/>
      <c r="E111" s="22"/>
    </row>
    <row r="112" spans="1:7" x14ac:dyDescent="0.25">
      <c r="A112" s="135" t="s">
        <v>293</v>
      </c>
      <c r="B112" s="8" t="s">
        <v>120</v>
      </c>
      <c r="C112" s="10"/>
      <c r="D112" s="21"/>
      <c r="E112" s="22"/>
    </row>
    <row r="113" spans="1:5" ht="22.5" x14ac:dyDescent="0.25">
      <c r="A113" s="135" t="s">
        <v>294</v>
      </c>
      <c r="B113" s="8" t="s">
        <v>121</v>
      </c>
      <c r="C113" s="10"/>
      <c r="D113" s="21"/>
      <c r="E113" s="22"/>
    </row>
    <row r="114" spans="1:5" x14ac:dyDescent="0.25">
      <c r="A114" s="121" t="s">
        <v>11</v>
      </c>
      <c r="B114" s="5" t="s">
        <v>122</v>
      </c>
      <c r="C114" s="6">
        <f>C115</f>
        <v>1143000</v>
      </c>
      <c r="D114" s="23">
        <f t="shared" ref="D114:E114" si="7">D115</f>
        <v>1143000</v>
      </c>
      <c r="E114" s="23">
        <f t="shared" si="7"/>
        <v>69403</v>
      </c>
    </row>
    <row r="115" spans="1:5" x14ac:dyDescent="0.25">
      <c r="A115" s="135" t="s">
        <v>231</v>
      </c>
      <c r="B115" s="8" t="s">
        <v>123</v>
      </c>
      <c r="C115" s="9">
        <v>1143000</v>
      </c>
      <c r="D115" s="21">
        <v>1143000</v>
      </c>
      <c r="E115" s="21">
        <v>69403</v>
      </c>
    </row>
    <row r="116" spans="1:5" x14ac:dyDescent="0.25">
      <c r="A116" s="135" t="s">
        <v>232</v>
      </c>
      <c r="B116" s="8" t="s">
        <v>124</v>
      </c>
      <c r="C116" s="10"/>
      <c r="D116" s="21"/>
      <c r="E116" s="22">
        <f t="shared" ref="E116:E151" si="8">C116</f>
        <v>0</v>
      </c>
    </row>
    <row r="117" spans="1:5" x14ac:dyDescent="0.25">
      <c r="A117" s="135" t="s">
        <v>233</v>
      </c>
      <c r="B117" s="8" t="s">
        <v>125</v>
      </c>
      <c r="C117" s="10"/>
      <c r="D117" s="21"/>
      <c r="E117" s="22">
        <f t="shared" si="8"/>
        <v>0</v>
      </c>
    </row>
    <row r="118" spans="1:5" x14ac:dyDescent="0.25">
      <c r="A118" s="135" t="s">
        <v>234</v>
      </c>
      <c r="B118" s="8" t="s">
        <v>126</v>
      </c>
      <c r="C118" s="10"/>
      <c r="D118" s="21"/>
      <c r="E118" s="22">
        <f t="shared" si="8"/>
        <v>0</v>
      </c>
    </row>
    <row r="119" spans="1:5" x14ac:dyDescent="0.25">
      <c r="A119" s="135" t="s">
        <v>235</v>
      </c>
      <c r="B119" s="8" t="s">
        <v>127</v>
      </c>
      <c r="C119" s="10"/>
      <c r="D119" s="21"/>
      <c r="E119" s="22">
        <f t="shared" si="8"/>
        <v>0</v>
      </c>
    </row>
    <row r="120" spans="1:5" ht="22.5" x14ac:dyDescent="0.25">
      <c r="A120" s="135" t="s">
        <v>236</v>
      </c>
      <c r="B120" s="8" t="s">
        <v>128</v>
      </c>
      <c r="C120" s="10"/>
      <c r="D120" s="21"/>
      <c r="E120" s="22">
        <f t="shared" si="8"/>
        <v>0</v>
      </c>
    </row>
    <row r="121" spans="1:5" ht="22.5" x14ac:dyDescent="0.25">
      <c r="A121" s="135" t="s">
        <v>295</v>
      </c>
      <c r="B121" s="8" t="s">
        <v>129</v>
      </c>
      <c r="C121" s="10"/>
      <c r="D121" s="21"/>
      <c r="E121" s="22">
        <f t="shared" si="8"/>
        <v>0</v>
      </c>
    </row>
    <row r="122" spans="1:5" ht="22.5" x14ac:dyDescent="0.25">
      <c r="A122" s="135" t="s">
        <v>296</v>
      </c>
      <c r="B122" s="8" t="s">
        <v>115</v>
      </c>
      <c r="C122" s="10"/>
      <c r="D122" s="10"/>
      <c r="E122" s="22">
        <f t="shared" si="8"/>
        <v>0</v>
      </c>
    </row>
    <row r="123" spans="1:5" x14ac:dyDescent="0.25">
      <c r="A123" s="135" t="s">
        <v>297</v>
      </c>
      <c r="B123" s="8" t="s">
        <v>130</v>
      </c>
      <c r="C123" s="10"/>
      <c r="D123" s="10"/>
      <c r="E123" s="22">
        <f t="shared" si="8"/>
        <v>0</v>
      </c>
    </row>
    <row r="124" spans="1:5" x14ac:dyDescent="0.25">
      <c r="A124" s="135" t="s">
        <v>298</v>
      </c>
      <c r="B124" s="8" t="s">
        <v>131</v>
      </c>
      <c r="C124" s="10"/>
      <c r="D124" s="10"/>
      <c r="E124" s="22">
        <f t="shared" si="8"/>
        <v>0</v>
      </c>
    </row>
    <row r="125" spans="1:5" ht="22.5" x14ac:dyDescent="0.25">
      <c r="A125" s="135" t="s">
        <v>299</v>
      </c>
      <c r="B125" s="8" t="s">
        <v>118</v>
      </c>
      <c r="C125" s="10"/>
      <c r="D125" s="10"/>
      <c r="E125" s="22">
        <f t="shared" si="8"/>
        <v>0</v>
      </c>
    </row>
    <row r="126" spans="1:5" x14ac:dyDescent="0.25">
      <c r="A126" s="135" t="s">
        <v>300</v>
      </c>
      <c r="B126" s="8" t="s">
        <v>132</v>
      </c>
      <c r="C126" s="10"/>
      <c r="D126" s="10"/>
      <c r="E126" s="22">
        <f t="shared" si="8"/>
        <v>0</v>
      </c>
    </row>
    <row r="127" spans="1:5" ht="22.5" x14ac:dyDescent="0.25">
      <c r="A127" s="135" t="s">
        <v>301</v>
      </c>
      <c r="B127" s="8" t="s">
        <v>133</v>
      </c>
      <c r="C127" s="10"/>
      <c r="D127" s="10"/>
      <c r="E127" s="22">
        <f t="shared" si="8"/>
        <v>0</v>
      </c>
    </row>
    <row r="128" spans="1:5" x14ac:dyDescent="0.25">
      <c r="A128" s="121" t="s">
        <v>19</v>
      </c>
      <c r="B128" s="5" t="s">
        <v>134</v>
      </c>
      <c r="C128" s="7"/>
      <c r="D128" s="7"/>
      <c r="E128" s="24">
        <f t="shared" si="8"/>
        <v>0</v>
      </c>
    </row>
    <row r="129" spans="1:5" x14ac:dyDescent="0.25">
      <c r="A129" s="135" t="s">
        <v>237</v>
      </c>
      <c r="B129" s="8" t="s">
        <v>135</v>
      </c>
      <c r="C129" s="10"/>
      <c r="D129" s="10"/>
      <c r="E129" s="22">
        <f t="shared" si="8"/>
        <v>0</v>
      </c>
    </row>
    <row r="130" spans="1:5" x14ac:dyDescent="0.25">
      <c r="A130" s="135" t="s">
        <v>238</v>
      </c>
      <c r="B130" s="8" t="s">
        <v>136</v>
      </c>
      <c r="C130" s="10"/>
      <c r="D130" s="10"/>
      <c r="E130" s="22">
        <f t="shared" si="8"/>
        <v>0</v>
      </c>
    </row>
    <row r="131" spans="1:5" x14ac:dyDescent="0.25">
      <c r="A131" s="121" t="s">
        <v>137</v>
      </c>
      <c r="B131" s="5" t="s">
        <v>138</v>
      </c>
      <c r="C131" s="6">
        <f>C98+C114</f>
        <v>95083840</v>
      </c>
      <c r="D131" s="23">
        <f t="shared" ref="D131:E131" si="9">D98+D114</f>
        <v>95208691</v>
      </c>
      <c r="E131" s="23">
        <f t="shared" si="9"/>
        <v>82144670</v>
      </c>
    </row>
    <row r="132" spans="1:5" ht="21" x14ac:dyDescent="0.25">
      <c r="A132" s="121" t="s">
        <v>35</v>
      </c>
      <c r="B132" s="5" t="s">
        <v>139</v>
      </c>
      <c r="C132" s="7"/>
      <c r="D132" s="7"/>
      <c r="E132" s="24">
        <f t="shared" si="8"/>
        <v>0</v>
      </c>
    </row>
    <row r="133" spans="1:5" x14ac:dyDescent="0.25">
      <c r="A133" s="135" t="s">
        <v>249</v>
      </c>
      <c r="B133" s="8" t="s">
        <v>181</v>
      </c>
      <c r="C133" s="10"/>
      <c r="D133" s="10"/>
      <c r="E133" s="22">
        <f t="shared" si="8"/>
        <v>0</v>
      </c>
    </row>
    <row r="134" spans="1:5" ht="22.5" x14ac:dyDescent="0.25">
      <c r="A134" s="135" t="s">
        <v>250</v>
      </c>
      <c r="B134" s="8" t="s">
        <v>182</v>
      </c>
      <c r="C134" s="10"/>
      <c r="D134" s="10"/>
      <c r="E134" s="22">
        <f t="shared" si="8"/>
        <v>0</v>
      </c>
    </row>
    <row r="135" spans="1:5" x14ac:dyDescent="0.25">
      <c r="A135" s="135" t="s">
        <v>251</v>
      </c>
      <c r="B135" s="8" t="s">
        <v>183</v>
      </c>
      <c r="C135" s="10"/>
      <c r="D135" s="10"/>
      <c r="E135" s="22">
        <f t="shared" si="8"/>
        <v>0</v>
      </c>
    </row>
    <row r="136" spans="1:5" x14ac:dyDescent="0.25">
      <c r="A136" s="121" t="s">
        <v>47</v>
      </c>
      <c r="B136" s="5" t="s">
        <v>143</v>
      </c>
      <c r="C136" s="7"/>
      <c r="D136" s="7"/>
      <c r="E136" s="24">
        <f t="shared" si="8"/>
        <v>0</v>
      </c>
    </row>
    <row r="137" spans="1:5" x14ac:dyDescent="0.25">
      <c r="A137" s="135" t="s">
        <v>259</v>
      </c>
      <c r="B137" s="8" t="s">
        <v>144</v>
      </c>
      <c r="C137" s="10"/>
      <c r="D137" s="10"/>
      <c r="E137" s="22">
        <f t="shared" si="8"/>
        <v>0</v>
      </c>
    </row>
    <row r="138" spans="1:5" x14ac:dyDescent="0.25">
      <c r="A138" s="135" t="s">
        <v>260</v>
      </c>
      <c r="B138" s="8" t="s">
        <v>145</v>
      </c>
      <c r="C138" s="10"/>
      <c r="D138" s="10"/>
      <c r="E138" s="22">
        <f t="shared" si="8"/>
        <v>0</v>
      </c>
    </row>
    <row r="139" spans="1:5" x14ac:dyDescent="0.25">
      <c r="A139" s="135" t="s">
        <v>261</v>
      </c>
      <c r="B139" s="8" t="s">
        <v>146</v>
      </c>
      <c r="C139" s="10"/>
      <c r="D139" s="10"/>
      <c r="E139" s="22">
        <f t="shared" si="8"/>
        <v>0</v>
      </c>
    </row>
    <row r="140" spans="1:5" x14ac:dyDescent="0.25">
      <c r="A140" s="135" t="s">
        <v>262</v>
      </c>
      <c r="B140" s="8" t="s">
        <v>147</v>
      </c>
      <c r="C140" s="10"/>
      <c r="D140" s="10"/>
      <c r="E140" s="22">
        <f t="shared" si="8"/>
        <v>0</v>
      </c>
    </row>
    <row r="141" spans="1:5" x14ac:dyDescent="0.25">
      <c r="A141" s="121" t="s">
        <v>148</v>
      </c>
      <c r="B141" s="5" t="s">
        <v>149</v>
      </c>
      <c r="C141" s="7"/>
      <c r="D141" s="7"/>
      <c r="E141" s="24">
        <f t="shared" si="8"/>
        <v>0</v>
      </c>
    </row>
    <row r="142" spans="1:5" x14ac:dyDescent="0.25">
      <c r="A142" s="135" t="s">
        <v>264</v>
      </c>
      <c r="B142" s="8" t="s">
        <v>150</v>
      </c>
      <c r="C142" s="10"/>
      <c r="D142" s="10"/>
      <c r="E142" s="22">
        <f t="shared" si="8"/>
        <v>0</v>
      </c>
    </row>
    <row r="143" spans="1:5" x14ac:dyDescent="0.25">
      <c r="A143" s="135" t="s">
        <v>265</v>
      </c>
      <c r="B143" s="8" t="s">
        <v>151</v>
      </c>
      <c r="C143" s="10"/>
      <c r="D143" s="10"/>
      <c r="E143" s="22">
        <f t="shared" si="8"/>
        <v>0</v>
      </c>
    </row>
    <row r="144" spans="1:5" x14ac:dyDescent="0.25">
      <c r="A144" s="135" t="s">
        <v>266</v>
      </c>
      <c r="B144" s="8" t="s">
        <v>152</v>
      </c>
      <c r="C144" s="10"/>
      <c r="D144" s="10"/>
      <c r="E144" s="22">
        <f t="shared" si="8"/>
        <v>0</v>
      </c>
    </row>
    <row r="145" spans="1:5" x14ac:dyDescent="0.25">
      <c r="A145" s="135" t="s">
        <v>267</v>
      </c>
      <c r="B145" s="8" t="s">
        <v>153</v>
      </c>
      <c r="C145" s="10"/>
      <c r="D145" s="10"/>
      <c r="E145" s="22">
        <f t="shared" si="8"/>
        <v>0</v>
      </c>
    </row>
    <row r="146" spans="1:5" x14ac:dyDescent="0.25">
      <c r="A146" s="121" t="s">
        <v>60</v>
      </c>
      <c r="B146" s="5" t="s">
        <v>154</v>
      </c>
      <c r="C146" s="7"/>
      <c r="D146" s="7"/>
      <c r="E146" s="24">
        <f t="shared" si="8"/>
        <v>0</v>
      </c>
    </row>
    <row r="147" spans="1:5" x14ac:dyDescent="0.25">
      <c r="A147" s="135" t="s">
        <v>268</v>
      </c>
      <c r="B147" s="8" t="s">
        <v>184</v>
      </c>
      <c r="C147" s="10"/>
      <c r="D147" s="10"/>
      <c r="E147" s="22">
        <f t="shared" si="8"/>
        <v>0</v>
      </c>
    </row>
    <row r="148" spans="1:5" x14ac:dyDescent="0.25">
      <c r="A148" s="135" t="s">
        <v>269</v>
      </c>
      <c r="B148" s="8" t="s">
        <v>185</v>
      </c>
      <c r="C148" s="10"/>
      <c r="D148" s="10"/>
      <c r="E148" s="22">
        <f t="shared" si="8"/>
        <v>0</v>
      </c>
    </row>
    <row r="149" spans="1:5" x14ac:dyDescent="0.25">
      <c r="A149" s="135" t="s">
        <v>270</v>
      </c>
      <c r="B149" s="8" t="s">
        <v>186</v>
      </c>
      <c r="C149" s="10"/>
      <c r="D149" s="10"/>
      <c r="E149" s="22">
        <f t="shared" si="8"/>
        <v>0</v>
      </c>
    </row>
    <row r="150" spans="1:5" x14ac:dyDescent="0.25">
      <c r="A150" s="135" t="s">
        <v>271</v>
      </c>
      <c r="B150" s="8" t="s">
        <v>187</v>
      </c>
      <c r="C150" s="10"/>
      <c r="D150" s="10"/>
      <c r="E150" s="22">
        <f t="shared" si="8"/>
        <v>0</v>
      </c>
    </row>
    <row r="151" spans="1:5" x14ac:dyDescent="0.25">
      <c r="A151" s="121" t="s">
        <v>66</v>
      </c>
      <c r="B151" s="5" t="s">
        <v>159</v>
      </c>
      <c r="C151" s="7"/>
      <c r="D151" s="7"/>
      <c r="E151" s="24">
        <f t="shared" si="8"/>
        <v>0</v>
      </c>
    </row>
    <row r="152" spans="1:5" x14ac:dyDescent="0.25">
      <c r="A152" s="121" t="s">
        <v>160</v>
      </c>
      <c r="B152" s="5" t="s">
        <v>161</v>
      </c>
      <c r="C152" s="6">
        <f>C131</f>
        <v>95083840</v>
      </c>
      <c r="D152" s="23">
        <f t="shared" ref="D152:E152" si="10">D131</f>
        <v>95208691</v>
      </c>
      <c r="E152" s="23">
        <f t="shared" si="10"/>
        <v>82144670</v>
      </c>
    </row>
    <row r="153" spans="1:5" ht="15.75" thickBot="1" x14ac:dyDescent="0.3">
      <c r="A153" s="139"/>
      <c r="B153" s="13"/>
      <c r="C153" s="154"/>
      <c r="D153" s="154"/>
      <c r="E153" s="154"/>
    </row>
    <row r="154" spans="1:5" ht="15.75" thickBot="1" x14ac:dyDescent="0.3">
      <c r="A154" s="353" t="s">
        <v>572</v>
      </c>
      <c r="B154" s="353"/>
      <c r="C154" s="358">
        <v>17</v>
      </c>
      <c r="D154" s="359"/>
      <c r="E154" s="360"/>
    </row>
    <row r="155" spans="1:5" ht="15.75" thickBot="1" x14ac:dyDescent="0.3">
      <c r="A155" s="356" t="s">
        <v>190</v>
      </c>
      <c r="B155" s="357"/>
      <c r="C155" s="358">
        <v>0</v>
      </c>
      <c r="D155" s="359"/>
      <c r="E155" s="360"/>
    </row>
    <row r="156" spans="1:5" ht="15.75" x14ac:dyDescent="0.25">
      <c r="A156" s="141"/>
    </row>
  </sheetData>
  <mergeCells count="15">
    <mergeCell ref="A1:E1"/>
    <mergeCell ref="A5:A6"/>
    <mergeCell ref="B5:B6"/>
    <mergeCell ref="C5:E5"/>
    <mergeCell ref="B2:E2"/>
    <mergeCell ref="B3:E3"/>
    <mergeCell ref="A8:E8"/>
    <mergeCell ref="A155:B155"/>
    <mergeCell ref="C155:E155"/>
    <mergeCell ref="A94:A95"/>
    <mergeCell ref="B94:B95"/>
    <mergeCell ref="C94:E94"/>
    <mergeCell ref="A97:E97"/>
    <mergeCell ref="A154:B154"/>
    <mergeCell ref="C154:E154"/>
  </mergeCells>
  <pageMargins left="0.25" right="0.25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00FF"/>
  </sheetPr>
  <dimension ref="A1:N158"/>
  <sheetViews>
    <sheetView view="pageBreakPreview" topLeftCell="A55" zoomScale="60" zoomScaleNormal="100" workbookViewId="0">
      <selection activeCell="C119" sqref="C119"/>
    </sheetView>
  </sheetViews>
  <sheetFormatPr defaultRowHeight="15" x14ac:dyDescent="0.25"/>
  <cols>
    <col min="1" max="1" width="8.7109375" style="151" bestFit="1" customWidth="1"/>
    <col min="2" max="2" width="42.5703125" style="75" bestFit="1" customWidth="1"/>
    <col min="3" max="3" width="10.28515625" style="75" bestFit="1" customWidth="1"/>
    <col min="4" max="4" width="11.5703125" style="75" customWidth="1"/>
    <col min="5" max="5" width="11.42578125" style="75" customWidth="1"/>
    <col min="6" max="6" width="9.140625" style="75"/>
    <col min="7" max="8" width="9.85546875" style="160" bestFit="1" customWidth="1"/>
    <col min="9" max="14" width="9.140625" style="160"/>
    <col min="15" max="16384" width="9.140625" style="75"/>
  </cols>
  <sheetData>
    <row r="1" spans="1:5" ht="15.75" x14ac:dyDescent="0.25">
      <c r="A1" s="142"/>
    </row>
    <row r="2" spans="1:5" ht="15" customHeight="1" x14ac:dyDescent="0.25">
      <c r="A2" s="298" t="s">
        <v>799</v>
      </c>
      <c r="B2" s="299"/>
      <c r="C2" s="299"/>
      <c r="D2" s="299"/>
      <c r="E2" s="300"/>
    </row>
    <row r="3" spans="1:5" x14ac:dyDescent="0.25">
      <c r="A3" s="143" t="s">
        <v>164</v>
      </c>
      <c r="B3" s="338" t="s">
        <v>192</v>
      </c>
      <c r="C3" s="338"/>
      <c r="D3" s="338"/>
      <c r="E3" s="338"/>
    </row>
    <row r="4" spans="1:5" ht="21" x14ac:dyDescent="0.25">
      <c r="A4" s="143" t="s">
        <v>170</v>
      </c>
      <c r="B4" s="338" t="s">
        <v>171</v>
      </c>
      <c r="C4" s="338"/>
      <c r="D4" s="338"/>
      <c r="E4" s="338"/>
    </row>
    <row r="5" spans="1:5" x14ac:dyDescent="0.25">
      <c r="A5" s="144"/>
      <c r="B5" s="91"/>
      <c r="C5" s="92"/>
      <c r="D5" s="92"/>
      <c r="E5" s="93"/>
    </row>
    <row r="6" spans="1:5" ht="15" customHeight="1" x14ac:dyDescent="0.25">
      <c r="A6" s="363" t="s">
        <v>172</v>
      </c>
      <c r="B6" s="339" t="s">
        <v>173</v>
      </c>
      <c r="C6" s="338"/>
      <c r="D6" s="338"/>
      <c r="E6" s="338"/>
    </row>
    <row r="7" spans="1:5" ht="21" x14ac:dyDescent="0.25">
      <c r="A7" s="363"/>
      <c r="B7" s="339"/>
      <c r="C7" s="77" t="s">
        <v>318</v>
      </c>
      <c r="D7" s="77" t="s">
        <v>319</v>
      </c>
      <c r="E7" s="78" t="s">
        <v>320</v>
      </c>
    </row>
    <row r="8" spans="1:5" x14ac:dyDescent="0.25">
      <c r="A8" s="145">
        <v>1</v>
      </c>
      <c r="B8" s="78">
        <v>2</v>
      </c>
      <c r="C8" s="78">
        <v>3</v>
      </c>
      <c r="D8" s="78">
        <v>4</v>
      </c>
      <c r="E8" s="78">
        <v>5</v>
      </c>
    </row>
    <row r="9" spans="1:5" x14ac:dyDescent="0.25">
      <c r="A9" s="339" t="s">
        <v>162</v>
      </c>
      <c r="B9" s="339"/>
      <c r="C9" s="339"/>
      <c r="D9" s="339"/>
      <c r="E9" s="339"/>
    </row>
    <row r="10" spans="1:5" x14ac:dyDescent="0.25">
      <c r="A10" s="145" t="s">
        <v>3</v>
      </c>
      <c r="B10" s="79" t="s">
        <v>4</v>
      </c>
      <c r="C10" s="81"/>
      <c r="D10" s="81"/>
      <c r="E10" s="81"/>
    </row>
    <row r="11" spans="1:5" x14ac:dyDescent="0.25">
      <c r="A11" s="146" t="s">
        <v>225</v>
      </c>
      <c r="B11" s="35" t="s">
        <v>5</v>
      </c>
      <c r="C11" s="38"/>
      <c r="D11" s="38"/>
      <c r="E11" s="38"/>
    </row>
    <row r="12" spans="1:5" x14ac:dyDescent="0.25">
      <c r="A12" s="146" t="s">
        <v>286</v>
      </c>
      <c r="B12" s="35" t="s">
        <v>6</v>
      </c>
      <c r="C12" s="38"/>
      <c r="D12" s="38"/>
      <c r="E12" s="38"/>
    </row>
    <row r="13" spans="1:5" ht="22.5" x14ac:dyDescent="0.25">
      <c r="A13" s="146" t="s">
        <v>226</v>
      </c>
      <c r="B13" s="35" t="s">
        <v>7</v>
      </c>
      <c r="C13" s="38"/>
      <c r="D13" s="38"/>
      <c r="E13" s="38"/>
    </row>
    <row r="14" spans="1:5" x14ac:dyDescent="0.25">
      <c r="A14" s="146" t="s">
        <v>227</v>
      </c>
      <c r="B14" s="35" t="s">
        <v>8</v>
      </c>
      <c r="C14" s="38"/>
      <c r="D14" s="38"/>
      <c r="E14" s="38"/>
    </row>
    <row r="15" spans="1:5" x14ac:dyDescent="0.25">
      <c r="A15" s="146" t="s">
        <v>228</v>
      </c>
      <c r="B15" s="35" t="s">
        <v>9</v>
      </c>
      <c r="C15" s="38"/>
      <c r="D15" s="38"/>
      <c r="E15" s="38"/>
    </row>
    <row r="16" spans="1:5" x14ac:dyDescent="0.25">
      <c r="A16" s="146" t="s">
        <v>229</v>
      </c>
      <c r="B16" s="35" t="s">
        <v>10</v>
      </c>
      <c r="C16" s="38"/>
      <c r="D16" s="38"/>
      <c r="E16" s="38"/>
    </row>
    <row r="17" spans="1:6" x14ac:dyDescent="0.25">
      <c r="A17" s="146"/>
      <c r="B17" s="35"/>
      <c r="C17" s="38"/>
      <c r="D17" s="38"/>
      <c r="E17" s="38"/>
    </row>
    <row r="18" spans="1:6" ht="21" x14ac:dyDescent="0.25">
      <c r="A18" s="145" t="s">
        <v>11</v>
      </c>
      <c r="B18" s="79" t="s">
        <v>12</v>
      </c>
      <c r="C18" s="36">
        <f>C23</f>
        <v>0</v>
      </c>
      <c r="D18" s="36">
        <f t="shared" ref="D18:E18" si="0">D23</f>
        <v>804719</v>
      </c>
      <c r="E18" s="36">
        <f t="shared" si="0"/>
        <v>1182047</v>
      </c>
    </row>
    <row r="19" spans="1:6" x14ac:dyDescent="0.25">
      <c r="A19" s="146" t="s">
        <v>231</v>
      </c>
      <c r="B19" s="35" t="s">
        <v>13</v>
      </c>
      <c r="C19" s="38"/>
      <c r="D19" s="38"/>
      <c r="E19" s="38"/>
    </row>
    <row r="20" spans="1:6" x14ac:dyDescent="0.25">
      <c r="A20" s="146" t="s">
        <v>232</v>
      </c>
      <c r="B20" s="35" t="s">
        <v>14</v>
      </c>
      <c r="C20" s="38"/>
      <c r="D20" s="38"/>
      <c r="E20" s="38"/>
    </row>
    <row r="21" spans="1:6" ht="22.5" x14ac:dyDescent="0.25">
      <c r="A21" s="146" t="s">
        <v>233</v>
      </c>
      <c r="B21" s="35" t="s">
        <v>174</v>
      </c>
      <c r="C21" s="38"/>
      <c r="D21" s="38"/>
      <c r="E21" s="38"/>
    </row>
    <row r="22" spans="1:6" ht="22.5" x14ac:dyDescent="0.25">
      <c r="A22" s="146" t="s">
        <v>234</v>
      </c>
      <c r="B22" s="35" t="s">
        <v>175</v>
      </c>
      <c r="C22" s="38"/>
      <c r="D22" s="38"/>
      <c r="E22" s="38"/>
    </row>
    <row r="23" spans="1:6" x14ac:dyDescent="0.25">
      <c r="A23" s="146" t="s">
        <v>235</v>
      </c>
      <c r="B23" s="35" t="s">
        <v>17</v>
      </c>
      <c r="C23" s="83"/>
      <c r="D23" s="83">
        <v>804719</v>
      </c>
      <c r="E23" s="83">
        <v>1182047</v>
      </c>
      <c r="F23" s="75" t="s">
        <v>198</v>
      </c>
    </row>
    <row r="24" spans="1:6" x14ac:dyDescent="0.25">
      <c r="A24" s="146" t="s">
        <v>236</v>
      </c>
      <c r="B24" s="35" t="s">
        <v>18</v>
      </c>
      <c r="C24" s="38"/>
      <c r="D24" s="83"/>
      <c r="E24" s="83"/>
    </row>
    <row r="25" spans="1:6" ht="21" x14ac:dyDescent="0.25">
      <c r="A25" s="145" t="s">
        <v>19</v>
      </c>
      <c r="B25" s="79" t="s">
        <v>20</v>
      </c>
      <c r="C25" s="81"/>
      <c r="D25" s="83"/>
      <c r="E25" s="83"/>
    </row>
    <row r="26" spans="1:6" x14ac:dyDescent="0.25">
      <c r="A26" s="146" t="s">
        <v>237</v>
      </c>
      <c r="B26" s="35" t="s">
        <v>21</v>
      </c>
      <c r="C26" s="38"/>
      <c r="D26" s="83"/>
      <c r="E26" s="83"/>
    </row>
    <row r="27" spans="1:6" ht="22.5" x14ac:dyDescent="0.25">
      <c r="A27" s="146" t="s">
        <v>238</v>
      </c>
      <c r="B27" s="35" t="s">
        <v>22</v>
      </c>
      <c r="C27" s="38"/>
      <c r="D27" s="83"/>
      <c r="E27" s="83"/>
    </row>
    <row r="28" spans="1:6" ht="22.5" x14ac:dyDescent="0.25">
      <c r="A28" s="146" t="s">
        <v>239</v>
      </c>
      <c r="B28" s="35" t="s">
        <v>176</v>
      </c>
      <c r="C28" s="38"/>
      <c r="D28" s="83"/>
      <c r="E28" s="83"/>
    </row>
    <row r="29" spans="1:6" ht="22.5" x14ac:dyDescent="0.25">
      <c r="A29" s="146" t="s">
        <v>240</v>
      </c>
      <c r="B29" s="35" t="s">
        <v>177</v>
      </c>
      <c r="C29" s="38"/>
      <c r="D29" s="83"/>
      <c r="E29" s="83"/>
    </row>
    <row r="30" spans="1:6" x14ac:dyDescent="0.25">
      <c r="A30" s="146" t="s">
        <v>241</v>
      </c>
      <c r="B30" s="35" t="s">
        <v>25</v>
      </c>
      <c r="C30" s="38"/>
      <c r="D30" s="83"/>
      <c r="E30" s="83"/>
    </row>
    <row r="31" spans="1:6" x14ac:dyDescent="0.25">
      <c r="A31" s="146" t="s">
        <v>242</v>
      </c>
      <c r="B31" s="35" t="s">
        <v>26</v>
      </c>
      <c r="C31" s="38"/>
      <c r="D31" s="83"/>
      <c r="E31" s="83"/>
    </row>
    <row r="32" spans="1:6" x14ac:dyDescent="0.25">
      <c r="A32" s="145" t="s">
        <v>27</v>
      </c>
      <c r="B32" s="79" t="s">
        <v>28</v>
      </c>
      <c r="C32" s="81"/>
      <c r="D32" s="83"/>
      <c r="E32" s="83"/>
    </row>
    <row r="33" spans="1:5" x14ac:dyDescent="0.25">
      <c r="A33" s="146" t="s">
        <v>243</v>
      </c>
      <c r="B33" s="35" t="s">
        <v>29</v>
      </c>
      <c r="C33" s="38"/>
      <c r="D33" s="83"/>
      <c r="E33" s="83"/>
    </row>
    <row r="34" spans="1:5" x14ac:dyDescent="0.25">
      <c r="A34" s="146" t="s">
        <v>244</v>
      </c>
      <c r="B34" s="35" t="s">
        <v>30</v>
      </c>
      <c r="C34" s="38"/>
      <c r="D34" s="83"/>
      <c r="E34" s="83"/>
    </row>
    <row r="35" spans="1:5" x14ac:dyDescent="0.25">
      <c r="A35" s="146" t="s">
        <v>245</v>
      </c>
      <c r="B35" s="35" t="s">
        <v>31</v>
      </c>
      <c r="C35" s="38"/>
      <c r="D35" s="83"/>
      <c r="E35" s="83"/>
    </row>
    <row r="36" spans="1:5" x14ac:dyDescent="0.25">
      <c r="A36" s="146" t="s">
        <v>246</v>
      </c>
      <c r="B36" s="35" t="s">
        <v>32</v>
      </c>
      <c r="C36" s="38"/>
      <c r="D36" s="83"/>
      <c r="E36" s="83"/>
    </row>
    <row r="37" spans="1:5" x14ac:dyDescent="0.25">
      <c r="A37" s="146" t="s">
        <v>247</v>
      </c>
      <c r="B37" s="35" t="s">
        <v>33</v>
      </c>
      <c r="C37" s="38"/>
      <c r="D37" s="83"/>
      <c r="E37" s="83"/>
    </row>
    <row r="38" spans="1:5" x14ac:dyDescent="0.25">
      <c r="A38" s="146" t="s">
        <v>248</v>
      </c>
      <c r="B38" s="35" t="s">
        <v>34</v>
      </c>
      <c r="C38" s="38"/>
      <c r="D38" s="83"/>
      <c r="E38" s="83"/>
    </row>
    <row r="39" spans="1:5" x14ac:dyDescent="0.25">
      <c r="A39" s="145" t="s">
        <v>35</v>
      </c>
      <c r="B39" s="79" t="s">
        <v>36</v>
      </c>
      <c r="C39" s="36">
        <f>SUM(C40:C49)</f>
        <v>4819800</v>
      </c>
      <c r="D39" s="36">
        <f t="shared" ref="D39:E39" si="1">SUM(D40:D49)</f>
        <v>4819800</v>
      </c>
      <c r="E39" s="36">
        <f t="shared" si="1"/>
        <v>5857684</v>
      </c>
    </row>
    <row r="40" spans="1:5" x14ac:dyDescent="0.25">
      <c r="A40" s="146" t="s">
        <v>249</v>
      </c>
      <c r="B40" s="35" t="s">
        <v>37</v>
      </c>
      <c r="C40" s="38"/>
      <c r="D40" s="83"/>
      <c r="E40" s="83"/>
    </row>
    <row r="41" spans="1:5" x14ac:dyDescent="0.25">
      <c r="A41" s="146" t="s">
        <v>250</v>
      </c>
      <c r="B41" s="35" t="s">
        <v>38</v>
      </c>
      <c r="C41" s="83">
        <v>4215000</v>
      </c>
      <c r="D41" s="83">
        <v>4215000</v>
      </c>
      <c r="E41" s="83">
        <v>5209238</v>
      </c>
    </row>
    <row r="42" spans="1:5" x14ac:dyDescent="0.25">
      <c r="A42" s="146" t="s">
        <v>251</v>
      </c>
      <c r="B42" s="35" t="s">
        <v>39</v>
      </c>
      <c r="C42" s="38"/>
      <c r="D42" s="83"/>
      <c r="E42" s="83"/>
    </row>
    <row r="43" spans="1:5" x14ac:dyDescent="0.25">
      <c r="A43" s="146" t="s">
        <v>252</v>
      </c>
      <c r="B43" s="35" t="s">
        <v>40</v>
      </c>
      <c r="C43" s="83"/>
      <c r="D43" s="83"/>
      <c r="E43" s="83"/>
    </row>
    <row r="44" spans="1:5" x14ac:dyDescent="0.25">
      <c r="A44" s="146" t="s">
        <v>253</v>
      </c>
      <c r="B44" s="35" t="s">
        <v>41</v>
      </c>
      <c r="C44" s="38"/>
      <c r="D44" s="83"/>
      <c r="E44" s="83"/>
    </row>
    <row r="45" spans="1:5" x14ac:dyDescent="0.25">
      <c r="A45" s="146" t="s">
        <v>254</v>
      </c>
      <c r="B45" s="35" t="s">
        <v>42</v>
      </c>
      <c r="C45" s="83">
        <v>604800</v>
      </c>
      <c r="D45" s="83">
        <v>604800</v>
      </c>
      <c r="E45" s="83">
        <v>561518</v>
      </c>
    </row>
    <row r="46" spans="1:5" x14ac:dyDescent="0.25">
      <c r="A46" s="146" t="s">
        <v>255</v>
      </c>
      <c r="B46" s="35" t="s">
        <v>43</v>
      </c>
      <c r="C46" s="38"/>
      <c r="D46" s="83"/>
      <c r="E46" s="83"/>
    </row>
    <row r="47" spans="1:5" x14ac:dyDescent="0.25">
      <c r="A47" s="146" t="s">
        <v>256</v>
      </c>
      <c r="B47" s="35" t="s">
        <v>44</v>
      </c>
      <c r="C47" s="38"/>
      <c r="D47" s="83"/>
      <c r="E47" s="83">
        <v>330</v>
      </c>
    </row>
    <row r="48" spans="1:5" x14ac:dyDescent="0.25">
      <c r="A48" s="146" t="s">
        <v>257</v>
      </c>
      <c r="B48" s="35" t="s">
        <v>45</v>
      </c>
      <c r="C48" s="38"/>
      <c r="D48" s="83"/>
      <c r="E48" s="83"/>
    </row>
    <row r="49" spans="1:5" x14ac:dyDescent="0.25">
      <c r="A49" s="146" t="s">
        <v>258</v>
      </c>
      <c r="B49" s="35" t="s">
        <v>46</v>
      </c>
      <c r="C49" s="38"/>
      <c r="D49" s="83"/>
      <c r="E49" s="83">
        <v>86598</v>
      </c>
    </row>
    <row r="50" spans="1:5" x14ac:dyDescent="0.25">
      <c r="A50" s="145" t="s">
        <v>47</v>
      </c>
      <c r="B50" s="79" t="s">
        <v>48</v>
      </c>
      <c r="C50" s="81"/>
      <c r="D50" s="83"/>
      <c r="E50" s="83"/>
    </row>
    <row r="51" spans="1:5" x14ac:dyDescent="0.25">
      <c r="A51" s="146" t="s">
        <v>259</v>
      </c>
      <c r="B51" s="35" t="s">
        <v>49</v>
      </c>
      <c r="C51" s="38"/>
      <c r="D51" s="83"/>
      <c r="E51" s="83"/>
    </row>
    <row r="52" spans="1:5" x14ac:dyDescent="0.25">
      <c r="A52" s="146" t="s">
        <v>260</v>
      </c>
      <c r="B52" s="35" t="s">
        <v>50</v>
      </c>
      <c r="C52" s="38"/>
      <c r="D52" s="83"/>
      <c r="E52" s="83"/>
    </row>
    <row r="53" spans="1:5" x14ac:dyDescent="0.25">
      <c r="A53" s="146" t="s">
        <v>261</v>
      </c>
      <c r="B53" s="35" t="s">
        <v>51</v>
      </c>
      <c r="C53" s="38"/>
      <c r="D53" s="83"/>
      <c r="E53" s="83"/>
    </row>
    <row r="54" spans="1:5" x14ac:dyDescent="0.25">
      <c r="A54" s="146" t="s">
        <v>262</v>
      </c>
      <c r="B54" s="35" t="s">
        <v>52</v>
      </c>
      <c r="C54" s="38"/>
      <c r="D54" s="83"/>
      <c r="E54" s="83"/>
    </row>
    <row r="55" spans="1:5" x14ac:dyDescent="0.25">
      <c r="A55" s="146" t="s">
        <v>263</v>
      </c>
      <c r="B55" s="35" t="s">
        <v>53</v>
      </c>
      <c r="C55" s="38"/>
      <c r="D55" s="83"/>
      <c r="E55" s="83"/>
    </row>
    <row r="56" spans="1:5" x14ac:dyDescent="0.25">
      <c r="A56" s="145" t="s">
        <v>54</v>
      </c>
      <c r="B56" s="79" t="s">
        <v>55</v>
      </c>
      <c r="C56" s="81"/>
      <c r="D56" s="83"/>
      <c r="E56" s="83"/>
    </row>
    <row r="57" spans="1:5" ht="22.5" x14ac:dyDescent="0.25">
      <c r="A57" s="146" t="s">
        <v>264</v>
      </c>
      <c r="B57" s="35" t="s">
        <v>56</v>
      </c>
      <c r="C57" s="38"/>
      <c r="D57" s="83"/>
      <c r="E57" s="83"/>
    </row>
    <row r="58" spans="1:5" ht="22.5" x14ac:dyDescent="0.25">
      <c r="A58" s="146" t="s">
        <v>265</v>
      </c>
      <c r="B58" s="35" t="s">
        <v>57</v>
      </c>
      <c r="C58" s="38"/>
      <c r="D58" s="83"/>
      <c r="E58" s="83"/>
    </row>
    <row r="59" spans="1:5" x14ac:dyDescent="0.25">
      <c r="A59" s="146" t="s">
        <v>266</v>
      </c>
      <c r="B59" s="35" t="s">
        <v>58</v>
      </c>
      <c r="C59" s="38"/>
      <c r="D59" s="83"/>
      <c r="E59" s="83"/>
    </row>
    <row r="60" spans="1:5" x14ac:dyDescent="0.25">
      <c r="A60" s="146" t="s">
        <v>267</v>
      </c>
      <c r="B60" s="35" t="s">
        <v>59</v>
      </c>
      <c r="C60" s="38"/>
      <c r="D60" s="83"/>
      <c r="E60" s="83"/>
    </row>
    <row r="61" spans="1:5" x14ac:dyDescent="0.25">
      <c r="A61" s="145" t="s">
        <v>60</v>
      </c>
      <c r="B61" s="79" t="s">
        <v>61</v>
      </c>
      <c r="C61" s="81"/>
      <c r="D61" s="83"/>
      <c r="E61" s="83"/>
    </row>
    <row r="62" spans="1:5" ht="22.5" x14ac:dyDescent="0.25">
      <c r="A62" s="146" t="s">
        <v>268</v>
      </c>
      <c r="B62" s="35" t="s">
        <v>62</v>
      </c>
      <c r="C62" s="38"/>
      <c r="D62" s="83"/>
      <c r="E62" s="83"/>
    </row>
    <row r="63" spans="1:5" ht="22.5" x14ac:dyDescent="0.25">
      <c r="A63" s="146" t="s">
        <v>269</v>
      </c>
      <c r="B63" s="35" t="s">
        <v>63</v>
      </c>
      <c r="C63" s="38"/>
      <c r="D63" s="83"/>
      <c r="E63" s="83"/>
    </row>
    <row r="64" spans="1:5" x14ac:dyDescent="0.25">
      <c r="A64" s="146" t="s">
        <v>270</v>
      </c>
      <c r="B64" s="35" t="s">
        <v>64</v>
      </c>
      <c r="C64" s="38"/>
      <c r="D64" s="83"/>
      <c r="E64" s="83"/>
    </row>
    <row r="65" spans="1:5" x14ac:dyDescent="0.25">
      <c r="A65" s="146" t="s">
        <v>271</v>
      </c>
      <c r="B65" s="35" t="s">
        <v>65</v>
      </c>
      <c r="C65" s="38"/>
      <c r="D65" s="83"/>
      <c r="E65" s="83"/>
    </row>
    <row r="66" spans="1:5" x14ac:dyDescent="0.25">
      <c r="A66" s="145" t="s">
        <v>66</v>
      </c>
      <c r="B66" s="79" t="s">
        <v>67</v>
      </c>
      <c r="C66" s="36">
        <f>C39+C18</f>
        <v>4819800</v>
      </c>
      <c r="D66" s="36">
        <f t="shared" ref="D66:E66" si="2">D39+D18</f>
        <v>5624519</v>
      </c>
      <c r="E66" s="36">
        <f t="shared" si="2"/>
        <v>7039731</v>
      </c>
    </row>
    <row r="67" spans="1:5" ht="21" x14ac:dyDescent="0.25">
      <c r="A67" s="145" t="s">
        <v>178</v>
      </c>
      <c r="B67" s="79" t="s">
        <v>69</v>
      </c>
      <c r="C67" s="81"/>
      <c r="D67" s="83"/>
      <c r="E67" s="83"/>
    </row>
    <row r="68" spans="1:5" x14ac:dyDescent="0.25">
      <c r="A68" s="146" t="s">
        <v>306</v>
      </c>
      <c r="B68" s="35" t="s">
        <v>70</v>
      </c>
      <c r="C68" s="38"/>
      <c r="D68" s="83"/>
      <c r="E68" s="83"/>
    </row>
    <row r="69" spans="1:5" ht="22.5" x14ac:dyDescent="0.25">
      <c r="A69" s="146" t="s">
        <v>273</v>
      </c>
      <c r="B69" s="35" t="s">
        <v>71</v>
      </c>
      <c r="C69" s="38"/>
      <c r="D69" s="83"/>
      <c r="E69" s="83"/>
    </row>
    <row r="70" spans="1:5" x14ac:dyDescent="0.25">
      <c r="A70" s="146" t="s">
        <v>274</v>
      </c>
      <c r="B70" s="35" t="s">
        <v>179</v>
      </c>
      <c r="C70" s="38"/>
      <c r="D70" s="83"/>
      <c r="E70" s="83"/>
    </row>
    <row r="71" spans="1:5" x14ac:dyDescent="0.25">
      <c r="A71" s="145" t="s">
        <v>73</v>
      </c>
      <c r="B71" s="79" t="s">
        <v>74</v>
      </c>
      <c r="C71" s="81"/>
      <c r="D71" s="83"/>
      <c r="E71" s="83"/>
    </row>
    <row r="72" spans="1:5" x14ac:dyDescent="0.25">
      <c r="A72" s="146" t="s">
        <v>275</v>
      </c>
      <c r="B72" s="35" t="s">
        <v>75</v>
      </c>
      <c r="C72" s="38"/>
      <c r="D72" s="83"/>
      <c r="E72" s="83"/>
    </row>
    <row r="73" spans="1:5" x14ac:dyDescent="0.25">
      <c r="A73" s="146" t="s">
        <v>276</v>
      </c>
      <c r="B73" s="35" t="s">
        <v>76</v>
      </c>
      <c r="C73" s="38"/>
      <c r="D73" s="83"/>
      <c r="E73" s="83"/>
    </row>
    <row r="74" spans="1:5" x14ac:dyDescent="0.25">
      <c r="A74" s="146" t="s">
        <v>277</v>
      </c>
      <c r="B74" s="35" t="s">
        <v>77</v>
      </c>
      <c r="C74" s="38"/>
      <c r="D74" s="83"/>
      <c r="E74" s="83"/>
    </row>
    <row r="75" spans="1:5" x14ac:dyDescent="0.25">
      <c r="A75" s="146" t="s">
        <v>278</v>
      </c>
      <c r="B75" s="35" t="s">
        <v>78</v>
      </c>
      <c r="C75" s="38"/>
      <c r="D75" s="83"/>
      <c r="E75" s="83"/>
    </row>
    <row r="76" spans="1:5" x14ac:dyDescent="0.25">
      <c r="A76" s="145" t="s">
        <v>79</v>
      </c>
      <c r="B76" s="79" t="s">
        <v>80</v>
      </c>
      <c r="C76" s="36">
        <f>C77</f>
        <v>0</v>
      </c>
      <c r="D76" s="36">
        <f t="shared" ref="D76:E76" si="3">D77</f>
        <v>2680495</v>
      </c>
      <c r="E76" s="36">
        <f t="shared" si="3"/>
        <v>2680495</v>
      </c>
    </row>
    <row r="77" spans="1:5" x14ac:dyDescent="0.25">
      <c r="A77" s="146" t="s">
        <v>279</v>
      </c>
      <c r="B77" s="35" t="s">
        <v>81</v>
      </c>
      <c r="C77" s="83"/>
      <c r="D77" s="83">
        <v>2680495</v>
      </c>
      <c r="E77" s="83">
        <v>2680495</v>
      </c>
    </row>
    <row r="78" spans="1:5" x14ac:dyDescent="0.25">
      <c r="A78" s="146" t="s">
        <v>280</v>
      </c>
      <c r="B78" s="35" t="s">
        <v>82</v>
      </c>
      <c r="C78" s="38"/>
      <c r="D78" s="38"/>
      <c r="E78" s="38"/>
    </row>
    <row r="79" spans="1:5" x14ac:dyDescent="0.25">
      <c r="A79" s="145" t="s">
        <v>83</v>
      </c>
      <c r="B79" s="79" t="s">
        <v>84</v>
      </c>
      <c r="C79" s="36">
        <f>C80+C81+C82+C83</f>
        <v>47863025</v>
      </c>
      <c r="D79" s="36">
        <f t="shared" ref="D79:E79" si="4">D80+D81+D82+D83</f>
        <v>48726025</v>
      </c>
      <c r="E79" s="36">
        <f t="shared" si="4"/>
        <v>38294666</v>
      </c>
    </row>
    <row r="80" spans="1:5" x14ac:dyDescent="0.25">
      <c r="A80" s="146" t="s">
        <v>281</v>
      </c>
      <c r="B80" s="35" t="s">
        <v>85</v>
      </c>
      <c r="C80" s="38"/>
      <c r="D80" s="38"/>
      <c r="E80" s="38"/>
    </row>
    <row r="81" spans="1:5" x14ac:dyDescent="0.25">
      <c r="A81" s="146" t="s">
        <v>282</v>
      </c>
      <c r="B81" s="35" t="s">
        <v>86</v>
      </c>
      <c r="C81" s="38"/>
      <c r="D81" s="38"/>
      <c r="E81" s="38"/>
    </row>
    <row r="82" spans="1:5" x14ac:dyDescent="0.25">
      <c r="A82" s="146" t="s">
        <v>283</v>
      </c>
      <c r="B82" s="35" t="s">
        <v>87</v>
      </c>
      <c r="C82" s="38"/>
      <c r="D82" s="38"/>
      <c r="E82" s="38"/>
    </row>
    <row r="83" spans="1:5" x14ac:dyDescent="0.25">
      <c r="A83" s="146" t="s">
        <v>284</v>
      </c>
      <c r="B83" s="35" t="s">
        <v>197</v>
      </c>
      <c r="C83" s="83">
        <v>47863025</v>
      </c>
      <c r="D83" s="38">
        <v>48726025</v>
      </c>
      <c r="E83" s="83">
        <v>38294666</v>
      </c>
    </row>
    <row r="84" spans="1:5" x14ac:dyDescent="0.25">
      <c r="A84" s="145" t="s">
        <v>88</v>
      </c>
      <c r="B84" s="79" t="s">
        <v>89</v>
      </c>
      <c r="C84" s="81"/>
      <c r="D84" s="81"/>
      <c r="E84" s="81"/>
    </row>
    <row r="85" spans="1:5" x14ac:dyDescent="0.25">
      <c r="A85" s="146" t="s">
        <v>90</v>
      </c>
      <c r="B85" s="35" t="s">
        <v>91</v>
      </c>
      <c r="C85" s="38"/>
      <c r="D85" s="38"/>
      <c r="E85" s="38"/>
    </row>
    <row r="86" spans="1:5" x14ac:dyDescent="0.25">
      <c r="A86" s="146" t="s">
        <v>92</v>
      </c>
      <c r="B86" s="35" t="s">
        <v>93</v>
      </c>
      <c r="C86" s="38"/>
      <c r="D86" s="38"/>
      <c r="E86" s="38"/>
    </row>
    <row r="87" spans="1:5" x14ac:dyDescent="0.25">
      <c r="A87" s="146" t="s">
        <v>94</v>
      </c>
      <c r="B87" s="35" t="s">
        <v>95</v>
      </c>
      <c r="C87" s="38"/>
      <c r="D87" s="38"/>
      <c r="E87" s="38"/>
    </row>
    <row r="88" spans="1:5" x14ac:dyDescent="0.25">
      <c r="A88" s="146" t="s">
        <v>96</v>
      </c>
      <c r="B88" s="35" t="s">
        <v>97</v>
      </c>
      <c r="C88" s="38"/>
      <c r="D88" s="38"/>
      <c r="E88" s="38"/>
    </row>
    <row r="89" spans="1:5" ht="21" x14ac:dyDescent="0.25">
      <c r="A89" s="145" t="s">
        <v>98</v>
      </c>
      <c r="B89" s="79" t="s">
        <v>99</v>
      </c>
      <c r="C89" s="81"/>
      <c r="D89" s="81"/>
      <c r="E89" s="81"/>
    </row>
    <row r="90" spans="1:5" ht="21" x14ac:dyDescent="0.25">
      <c r="A90" s="145" t="s">
        <v>100</v>
      </c>
      <c r="B90" s="79" t="s">
        <v>101</v>
      </c>
      <c r="C90" s="36">
        <f>C79+C76</f>
        <v>47863025</v>
      </c>
      <c r="D90" s="36">
        <f t="shared" ref="D90:E90" si="5">D79+D76</f>
        <v>51406520</v>
      </c>
      <c r="E90" s="36">
        <f t="shared" si="5"/>
        <v>40975161</v>
      </c>
    </row>
    <row r="91" spans="1:5" x14ac:dyDescent="0.25">
      <c r="A91" s="145" t="s">
        <v>102</v>
      </c>
      <c r="B91" s="79" t="s">
        <v>180</v>
      </c>
      <c r="C91" s="36">
        <f>C66+C90</f>
        <v>52682825</v>
      </c>
      <c r="D91" s="36">
        <f t="shared" ref="D91:E91" si="6">D66+D90</f>
        <v>57031039</v>
      </c>
      <c r="E91" s="36">
        <f t="shared" si="6"/>
        <v>48014892</v>
      </c>
    </row>
    <row r="92" spans="1:5" x14ac:dyDescent="0.25">
      <c r="A92" s="147"/>
      <c r="B92" s="84"/>
      <c r="C92" s="84"/>
      <c r="D92" s="84"/>
      <c r="E92" s="84"/>
    </row>
    <row r="93" spans="1:5" x14ac:dyDescent="0.25">
      <c r="A93" s="148"/>
      <c r="B93" s="85"/>
      <c r="C93" s="84"/>
      <c r="D93" s="84"/>
      <c r="E93" s="84"/>
    </row>
    <row r="94" spans="1:5" x14ac:dyDescent="0.25">
      <c r="A94" s="148"/>
      <c r="B94" s="85"/>
      <c r="C94" s="84"/>
      <c r="D94" s="84"/>
      <c r="E94" s="84"/>
    </row>
    <row r="95" spans="1:5" x14ac:dyDescent="0.25">
      <c r="A95" s="149"/>
      <c r="B95" s="86"/>
      <c r="C95" s="87"/>
      <c r="D95" s="87"/>
      <c r="E95" s="88"/>
    </row>
    <row r="96" spans="1:5" ht="15" customHeight="1" x14ac:dyDescent="0.25">
      <c r="A96" s="363" t="s">
        <v>172</v>
      </c>
      <c r="B96" s="339" t="s">
        <v>173</v>
      </c>
      <c r="C96" s="338" t="s">
        <v>192</v>
      </c>
      <c r="D96" s="338"/>
      <c r="E96" s="338"/>
    </row>
    <row r="97" spans="1:5" ht="21" x14ac:dyDescent="0.25">
      <c r="A97" s="363"/>
      <c r="B97" s="339"/>
      <c r="C97" s="77" t="s">
        <v>318</v>
      </c>
      <c r="D97" s="77" t="s">
        <v>319</v>
      </c>
      <c r="E97" s="78" t="s">
        <v>320</v>
      </c>
    </row>
    <row r="98" spans="1:5" x14ac:dyDescent="0.25">
      <c r="A98" s="145">
        <v>1</v>
      </c>
      <c r="B98" s="78">
        <v>2</v>
      </c>
      <c r="C98" s="78">
        <v>3</v>
      </c>
      <c r="D98" s="78">
        <v>4</v>
      </c>
      <c r="E98" s="78">
        <v>5</v>
      </c>
    </row>
    <row r="99" spans="1:5" x14ac:dyDescent="0.25">
      <c r="A99" s="339" t="s">
        <v>163</v>
      </c>
      <c r="B99" s="339"/>
      <c r="C99" s="339"/>
      <c r="D99" s="339"/>
      <c r="E99" s="339"/>
    </row>
    <row r="100" spans="1:5" x14ac:dyDescent="0.25">
      <c r="A100" s="145" t="s">
        <v>3</v>
      </c>
      <c r="B100" s="79" t="s">
        <v>303</v>
      </c>
      <c r="C100" s="36">
        <f>C101+C102+C103+C104+C105</f>
        <v>51552525</v>
      </c>
      <c r="D100" s="36">
        <f t="shared" ref="D100:E100" si="7">D101+D102+D103+D104+D105</f>
        <v>54472739</v>
      </c>
      <c r="E100" s="36">
        <f t="shared" si="7"/>
        <v>44506009</v>
      </c>
    </row>
    <row r="101" spans="1:5" x14ac:dyDescent="0.25">
      <c r="A101" s="135" t="s">
        <v>225</v>
      </c>
      <c r="B101" s="35" t="s">
        <v>107</v>
      </c>
      <c r="C101" s="83">
        <v>19004000</v>
      </c>
      <c r="D101" s="83">
        <v>19937229</v>
      </c>
      <c r="E101" s="83">
        <v>19043880</v>
      </c>
    </row>
    <row r="102" spans="1:5" x14ac:dyDescent="0.25">
      <c r="A102" s="135" t="s">
        <v>286</v>
      </c>
      <c r="B102" s="35" t="s">
        <v>108</v>
      </c>
      <c r="C102" s="83">
        <v>3856125</v>
      </c>
      <c r="D102" s="83">
        <v>3962615</v>
      </c>
      <c r="E102" s="83">
        <v>3483326</v>
      </c>
    </row>
    <row r="103" spans="1:5" x14ac:dyDescent="0.25">
      <c r="A103" s="135" t="s">
        <v>226</v>
      </c>
      <c r="B103" s="35" t="s">
        <v>109</v>
      </c>
      <c r="C103" s="83">
        <v>28692400</v>
      </c>
      <c r="D103" s="83">
        <v>30572895</v>
      </c>
      <c r="E103" s="83">
        <v>21978803</v>
      </c>
    </row>
    <row r="104" spans="1:5" x14ac:dyDescent="0.25">
      <c r="A104" s="135" t="s">
        <v>227</v>
      </c>
      <c r="B104" s="35" t="s">
        <v>110</v>
      </c>
      <c r="C104" s="38"/>
      <c r="D104" s="83"/>
      <c r="E104" s="38"/>
    </row>
    <row r="105" spans="1:5" x14ac:dyDescent="0.25">
      <c r="A105" s="135" t="s">
        <v>228</v>
      </c>
      <c r="B105" s="35" t="s">
        <v>111</v>
      </c>
      <c r="C105" s="38"/>
      <c r="D105" s="83"/>
      <c r="E105" s="38"/>
    </row>
    <row r="106" spans="1:5" x14ac:dyDescent="0.25">
      <c r="A106" s="135" t="s">
        <v>229</v>
      </c>
      <c r="B106" s="35" t="s">
        <v>112</v>
      </c>
      <c r="C106" s="38"/>
      <c r="D106" s="83"/>
      <c r="E106" s="38"/>
    </row>
    <row r="107" spans="1:5" x14ac:dyDescent="0.25">
      <c r="A107" s="135" t="s">
        <v>230</v>
      </c>
      <c r="B107" s="89" t="s">
        <v>113</v>
      </c>
      <c r="C107" s="38"/>
      <c r="D107" s="83"/>
      <c r="E107" s="38"/>
    </row>
    <row r="108" spans="1:5" ht="22.5" x14ac:dyDescent="0.25">
      <c r="A108" s="135" t="s">
        <v>287</v>
      </c>
      <c r="B108" s="35" t="s">
        <v>114</v>
      </c>
      <c r="C108" s="38"/>
      <c r="D108" s="83"/>
      <c r="E108" s="38"/>
    </row>
    <row r="109" spans="1:5" ht="22.5" x14ac:dyDescent="0.25">
      <c r="A109" s="135" t="s">
        <v>288</v>
      </c>
      <c r="B109" s="35" t="s">
        <v>115</v>
      </c>
      <c r="C109" s="38"/>
      <c r="D109" s="83"/>
      <c r="E109" s="38"/>
    </row>
    <row r="110" spans="1:5" x14ac:dyDescent="0.25">
      <c r="A110" s="135" t="s">
        <v>289</v>
      </c>
      <c r="B110" s="89" t="s">
        <v>116</v>
      </c>
      <c r="C110" s="38"/>
      <c r="D110" s="83"/>
      <c r="E110" s="38"/>
    </row>
    <row r="111" spans="1:5" x14ac:dyDescent="0.25">
      <c r="A111" s="135" t="s">
        <v>290</v>
      </c>
      <c r="B111" s="89" t="s">
        <v>117</v>
      </c>
      <c r="C111" s="38"/>
      <c r="D111" s="83"/>
      <c r="E111" s="38"/>
    </row>
    <row r="112" spans="1:5" ht="22.5" x14ac:dyDescent="0.25">
      <c r="A112" s="135" t="s">
        <v>291</v>
      </c>
      <c r="B112" s="35" t="s">
        <v>118</v>
      </c>
      <c r="C112" s="38"/>
      <c r="D112" s="83"/>
      <c r="E112" s="38"/>
    </row>
    <row r="113" spans="1:5" x14ac:dyDescent="0.25">
      <c r="A113" s="135" t="s">
        <v>292</v>
      </c>
      <c r="B113" s="35" t="s">
        <v>119</v>
      </c>
      <c r="C113" s="38"/>
      <c r="D113" s="83"/>
      <c r="E113" s="38"/>
    </row>
    <row r="114" spans="1:5" x14ac:dyDescent="0.25">
      <c r="A114" s="135" t="s">
        <v>293</v>
      </c>
      <c r="B114" s="35" t="s">
        <v>120</v>
      </c>
      <c r="C114" s="38"/>
      <c r="D114" s="83"/>
      <c r="E114" s="38"/>
    </row>
    <row r="115" spans="1:5" ht="22.5" x14ac:dyDescent="0.25">
      <c r="A115" s="135" t="s">
        <v>294</v>
      </c>
      <c r="B115" s="35" t="s">
        <v>121</v>
      </c>
      <c r="C115" s="38"/>
      <c r="D115" s="83"/>
      <c r="E115" s="38"/>
    </row>
    <row r="116" spans="1:5" x14ac:dyDescent="0.25">
      <c r="A116" s="145" t="s">
        <v>11</v>
      </c>
      <c r="B116" s="79" t="s">
        <v>304</v>
      </c>
      <c r="C116" s="36">
        <f>C117+C119</f>
        <v>1130300</v>
      </c>
      <c r="D116" s="36">
        <f t="shared" ref="D116:E116" si="8">D117+D119</f>
        <v>2558300</v>
      </c>
      <c r="E116" s="36">
        <f t="shared" si="8"/>
        <v>2474076</v>
      </c>
    </row>
    <row r="117" spans="1:5" x14ac:dyDescent="0.25">
      <c r="A117" s="135" t="s">
        <v>231</v>
      </c>
      <c r="B117" s="35" t="s">
        <v>123</v>
      </c>
      <c r="C117" s="83">
        <v>558800</v>
      </c>
      <c r="D117" s="83">
        <v>2558300</v>
      </c>
      <c r="E117" s="83">
        <v>2474076</v>
      </c>
    </row>
    <row r="118" spans="1:5" x14ac:dyDescent="0.25">
      <c r="A118" s="135" t="s">
        <v>232</v>
      </c>
      <c r="B118" s="35" t="s">
        <v>124</v>
      </c>
      <c r="C118" s="38"/>
      <c r="D118" s="38"/>
      <c r="E118" s="38"/>
    </row>
    <row r="119" spans="1:5" x14ac:dyDescent="0.25">
      <c r="A119" s="135" t="s">
        <v>233</v>
      </c>
      <c r="B119" s="35" t="s">
        <v>125</v>
      </c>
      <c r="C119" s="83">
        <v>571500</v>
      </c>
      <c r="D119" s="83"/>
      <c r="E119" s="83"/>
    </row>
    <row r="120" spans="1:5" x14ac:dyDescent="0.25">
      <c r="A120" s="135" t="s">
        <v>234</v>
      </c>
      <c r="B120" s="35" t="s">
        <v>126</v>
      </c>
      <c r="C120" s="38"/>
      <c r="D120" s="38"/>
      <c r="E120" s="38"/>
    </row>
    <row r="121" spans="1:5" x14ac:dyDescent="0.25">
      <c r="A121" s="135" t="s">
        <v>235</v>
      </c>
      <c r="B121" s="35" t="s">
        <v>127</v>
      </c>
      <c r="C121" s="38"/>
      <c r="D121" s="38"/>
      <c r="E121" s="38"/>
    </row>
    <row r="122" spans="1:5" ht="22.5" x14ac:dyDescent="0.25">
      <c r="A122" s="135" t="s">
        <v>236</v>
      </c>
      <c r="B122" s="35" t="s">
        <v>128</v>
      </c>
      <c r="C122" s="38"/>
      <c r="D122" s="38"/>
      <c r="E122" s="38"/>
    </row>
    <row r="123" spans="1:5" ht="22.5" x14ac:dyDescent="0.25">
      <c r="A123" s="135" t="s">
        <v>295</v>
      </c>
      <c r="B123" s="35" t="s">
        <v>129</v>
      </c>
      <c r="C123" s="38"/>
      <c r="D123" s="38"/>
      <c r="E123" s="38"/>
    </row>
    <row r="124" spans="1:5" ht="22.5" x14ac:dyDescent="0.25">
      <c r="A124" s="135" t="s">
        <v>296</v>
      </c>
      <c r="B124" s="35" t="s">
        <v>115</v>
      </c>
      <c r="C124" s="38"/>
      <c r="D124" s="38"/>
      <c r="E124" s="38"/>
    </row>
    <row r="125" spans="1:5" x14ac:dyDescent="0.25">
      <c r="A125" s="135" t="s">
        <v>297</v>
      </c>
      <c r="B125" s="35" t="s">
        <v>130</v>
      </c>
      <c r="C125" s="38"/>
      <c r="D125" s="38"/>
      <c r="E125" s="38"/>
    </row>
    <row r="126" spans="1:5" x14ac:dyDescent="0.25">
      <c r="A126" s="135" t="s">
        <v>298</v>
      </c>
      <c r="B126" s="35" t="s">
        <v>131</v>
      </c>
      <c r="C126" s="38"/>
      <c r="D126" s="38"/>
      <c r="E126" s="38"/>
    </row>
    <row r="127" spans="1:5" ht="22.5" x14ac:dyDescent="0.25">
      <c r="A127" s="135" t="s">
        <v>299</v>
      </c>
      <c r="B127" s="35" t="s">
        <v>118</v>
      </c>
      <c r="C127" s="38"/>
      <c r="D127" s="38"/>
      <c r="E127" s="38"/>
    </row>
    <row r="128" spans="1:5" x14ac:dyDescent="0.25">
      <c r="A128" s="135" t="s">
        <v>300</v>
      </c>
      <c r="B128" s="35" t="s">
        <v>132</v>
      </c>
      <c r="C128" s="38"/>
      <c r="D128" s="38"/>
      <c r="E128" s="38"/>
    </row>
    <row r="129" spans="1:5" ht="22.5" x14ac:dyDescent="0.25">
      <c r="A129" s="135" t="s">
        <v>301</v>
      </c>
      <c r="B129" s="35" t="s">
        <v>133</v>
      </c>
      <c r="C129" s="38"/>
      <c r="D129" s="38"/>
      <c r="E129" s="38"/>
    </row>
    <row r="130" spans="1:5" x14ac:dyDescent="0.25">
      <c r="A130" s="145" t="s">
        <v>19</v>
      </c>
      <c r="B130" s="79" t="s">
        <v>134</v>
      </c>
      <c r="C130" s="81"/>
      <c r="D130" s="81"/>
      <c r="E130" s="81"/>
    </row>
    <row r="131" spans="1:5" x14ac:dyDescent="0.25">
      <c r="A131" s="135" t="s">
        <v>237</v>
      </c>
      <c r="B131" s="35" t="s">
        <v>135</v>
      </c>
      <c r="C131" s="38"/>
      <c r="D131" s="38"/>
      <c r="E131" s="38"/>
    </row>
    <row r="132" spans="1:5" x14ac:dyDescent="0.25">
      <c r="A132" s="135" t="s">
        <v>238</v>
      </c>
      <c r="B132" s="35" t="s">
        <v>136</v>
      </c>
      <c r="C132" s="38"/>
      <c r="D132" s="38"/>
      <c r="E132" s="38"/>
    </row>
    <row r="133" spans="1:5" x14ac:dyDescent="0.25">
      <c r="A133" s="145" t="s">
        <v>137</v>
      </c>
      <c r="B133" s="79" t="s">
        <v>138</v>
      </c>
      <c r="C133" s="36">
        <f>C100+C116</f>
        <v>52682825</v>
      </c>
      <c r="D133" s="36">
        <f t="shared" ref="D133:E133" si="9">D100+D116</f>
        <v>57031039</v>
      </c>
      <c r="E133" s="36">
        <f t="shared" si="9"/>
        <v>46980085</v>
      </c>
    </row>
    <row r="134" spans="1:5" ht="21" x14ac:dyDescent="0.25">
      <c r="A134" s="145" t="s">
        <v>35</v>
      </c>
      <c r="B134" s="79" t="s">
        <v>139</v>
      </c>
      <c r="C134" s="81"/>
      <c r="D134" s="81"/>
      <c r="E134" s="81"/>
    </row>
    <row r="135" spans="1:5" x14ac:dyDescent="0.25">
      <c r="A135" s="135" t="s">
        <v>249</v>
      </c>
      <c r="B135" s="35" t="s">
        <v>181</v>
      </c>
      <c r="C135" s="38"/>
      <c r="D135" s="38"/>
      <c r="E135" s="38"/>
    </row>
    <row r="136" spans="1:5" ht="22.5" x14ac:dyDescent="0.25">
      <c r="A136" s="135" t="s">
        <v>250</v>
      </c>
      <c r="B136" s="35" t="s">
        <v>182</v>
      </c>
      <c r="C136" s="38"/>
      <c r="D136" s="38"/>
      <c r="E136" s="38"/>
    </row>
    <row r="137" spans="1:5" x14ac:dyDescent="0.25">
      <c r="A137" s="135" t="s">
        <v>251</v>
      </c>
      <c r="B137" s="35" t="s">
        <v>183</v>
      </c>
      <c r="C137" s="38"/>
      <c r="D137" s="38"/>
      <c r="E137" s="38"/>
    </row>
    <row r="138" spans="1:5" x14ac:dyDescent="0.25">
      <c r="A138" s="121" t="s">
        <v>47</v>
      </c>
      <c r="B138" s="79" t="s">
        <v>143</v>
      </c>
      <c r="C138" s="81"/>
      <c r="D138" s="81"/>
      <c r="E138" s="81"/>
    </row>
    <row r="139" spans="1:5" x14ac:dyDescent="0.25">
      <c r="A139" s="135" t="s">
        <v>259</v>
      </c>
      <c r="B139" s="35" t="s">
        <v>144</v>
      </c>
      <c r="C139" s="38"/>
      <c r="D139" s="38"/>
      <c r="E139" s="38"/>
    </row>
    <row r="140" spans="1:5" x14ac:dyDescent="0.25">
      <c r="A140" s="135" t="s">
        <v>260</v>
      </c>
      <c r="B140" s="35" t="s">
        <v>145</v>
      </c>
      <c r="C140" s="38"/>
      <c r="D140" s="38"/>
      <c r="E140" s="38"/>
    </row>
    <row r="141" spans="1:5" x14ac:dyDescent="0.25">
      <c r="A141" s="135" t="s">
        <v>261</v>
      </c>
      <c r="B141" s="35" t="s">
        <v>146</v>
      </c>
      <c r="C141" s="38"/>
      <c r="D141" s="38"/>
      <c r="E141" s="38"/>
    </row>
    <row r="142" spans="1:5" x14ac:dyDescent="0.25">
      <c r="A142" s="135" t="s">
        <v>262</v>
      </c>
      <c r="B142" s="35" t="s">
        <v>147</v>
      </c>
      <c r="C142" s="38"/>
      <c r="D142" s="38"/>
      <c r="E142" s="38"/>
    </row>
    <row r="143" spans="1:5" x14ac:dyDescent="0.25">
      <c r="A143" s="121" t="s">
        <v>148</v>
      </c>
      <c r="B143" s="79" t="s">
        <v>149</v>
      </c>
      <c r="C143" s="81"/>
      <c r="D143" s="81"/>
      <c r="E143" s="81"/>
    </row>
    <row r="144" spans="1:5" x14ac:dyDescent="0.25">
      <c r="A144" s="135" t="s">
        <v>264</v>
      </c>
      <c r="B144" s="35" t="s">
        <v>150</v>
      </c>
      <c r="C144" s="38"/>
      <c r="D144" s="38"/>
      <c r="E144" s="38"/>
    </row>
    <row r="145" spans="1:5" x14ac:dyDescent="0.25">
      <c r="A145" s="135" t="s">
        <v>265</v>
      </c>
      <c r="B145" s="35" t="s">
        <v>151</v>
      </c>
      <c r="C145" s="38"/>
      <c r="D145" s="38"/>
      <c r="E145" s="38"/>
    </row>
    <row r="146" spans="1:5" x14ac:dyDescent="0.25">
      <c r="A146" s="135" t="s">
        <v>266</v>
      </c>
      <c r="B146" s="35" t="s">
        <v>152</v>
      </c>
      <c r="C146" s="38"/>
      <c r="D146" s="38"/>
      <c r="E146" s="38"/>
    </row>
    <row r="147" spans="1:5" x14ac:dyDescent="0.25">
      <c r="A147" s="135" t="s">
        <v>267</v>
      </c>
      <c r="B147" s="35" t="s">
        <v>153</v>
      </c>
      <c r="C147" s="38"/>
      <c r="D147" s="38"/>
      <c r="E147" s="38"/>
    </row>
    <row r="148" spans="1:5" x14ac:dyDescent="0.25">
      <c r="A148" s="121" t="s">
        <v>60</v>
      </c>
      <c r="B148" s="79" t="s">
        <v>154</v>
      </c>
      <c r="C148" s="81"/>
      <c r="D148" s="81"/>
      <c r="E148" s="81"/>
    </row>
    <row r="149" spans="1:5" x14ac:dyDescent="0.25">
      <c r="A149" s="135" t="s">
        <v>268</v>
      </c>
      <c r="B149" s="35" t="s">
        <v>184</v>
      </c>
      <c r="C149" s="38"/>
      <c r="D149" s="38"/>
      <c r="E149" s="38"/>
    </row>
    <row r="150" spans="1:5" x14ac:dyDescent="0.25">
      <c r="A150" s="135" t="s">
        <v>269</v>
      </c>
      <c r="B150" s="35" t="s">
        <v>185</v>
      </c>
      <c r="C150" s="38"/>
      <c r="D150" s="38"/>
      <c r="E150" s="38"/>
    </row>
    <row r="151" spans="1:5" x14ac:dyDescent="0.25">
      <c r="A151" s="135" t="s">
        <v>270</v>
      </c>
      <c r="B151" s="35" t="s">
        <v>186</v>
      </c>
      <c r="C151" s="38"/>
      <c r="D151" s="38"/>
      <c r="E151" s="38"/>
    </row>
    <row r="152" spans="1:5" x14ac:dyDescent="0.25">
      <c r="A152" s="135" t="s">
        <v>271</v>
      </c>
      <c r="B152" s="35" t="s">
        <v>187</v>
      </c>
      <c r="C152" s="38"/>
      <c r="D152" s="38"/>
      <c r="E152" s="38"/>
    </row>
    <row r="153" spans="1:5" x14ac:dyDescent="0.25">
      <c r="A153" s="121" t="s">
        <v>66</v>
      </c>
      <c r="B153" s="79" t="s">
        <v>159</v>
      </c>
      <c r="C153" s="81"/>
      <c r="D153" s="81"/>
      <c r="E153" s="81"/>
    </row>
    <row r="154" spans="1:5" x14ac:dyDescent="0.25">
      <c r="A154" s="121" t="s">
        <v>160</v>
      </c>
      <c r="B154" s="79" t="s">
        <v>161</v>
      </c>
      <c r="C154" s="36">
        <f>C133</f>
        <v>52682825</v>
      </c>
      <c r="D154" s="36">
        <f t="shared" ref="D154:E154" si="10">D133</f>
        <v>57031039</v>
      </c>
      <c r="E154" s="36">
        <f t="shared" si="10"/>
        <v>46980085</v>
      </c>
    </row>
    <row r="155" spans="1:5" x14ac:dyDescent="0.25">
      <c r="A155" s="150"/>
      <c r="B155" s="90"/>
      <c r="C155" s="90"/>
      <c r="D155" s="90"/>
      <c r="E155" s="155"/>
    </row>
    <row r="156" spans="1:5" x14ac:dyDescent="0.25">
      <c r="A156" s="353" t="s">
        <v>572</v>
      </c>
      <c r="B156" s="353"/>
      <c r="C156" s="362" t="s">
        <v>602</v>
      </c>
      <c r="D156" s="362"/>
      <c r="E156" s="362"/>
    </row>
    <row r="157" spans="1:5" x14ac:dyDescent="0.25">
      <c r="A157" s="361" t="s">
        <v>188</v>
      </c>
      <c r="B157" s="361"/>
      <c r="C157" s="362">
        <v>0</v>
      </c>
      <c r="D157" s="362"/>
      <c r="E157" s="362"/>
    </row>
    <row r="158" spans="1:5" ht="15.75" x14ac:dyDescent="0.25">
      <c r="A158" s="142"/>
      <c r="C158" s="160"/>
      <c r="D158" s="160"/>
    </row>
  </sheetData>
  <mergeCells count="15">
    <mergeCell ref="A2:E2"/>
    <mergeCell ref="A6:A7"/>
    <mergeCell ref="B6:B7"/>
    <mergeCell ref="C6:E6"/>
    <mergeCell ref="B3:E3"/>
    <mergeCell ref="B4:E4"/>
    <mergeCell ref="A9:E9"/>
    <mergeCell ref="A157:B157"/>
    <mergeCell ref="C157:E157"/>
    <mergeCell ref="A96:A97"/>
    <mergeCell ref="B96:B97"/>
    <mergeCell ref="C96:E96"/>
    <mergeCell ref="A99:E99"/>
    <mergeCell ref="A156:B156"/>
    <mergeCell ref="C156:E156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00FF"/>
  </sheetPr>
  <dimension ref="A1:M162"/>
  <sheetViews>
    <sheetView view="pageBreakPreview" topLeftCell="A141" zoomScale="60" zoomScaleNormal="100" workbookViewId="0">
      <selection activeCell="A154" sqref="A154:B154"/>
    </sheetView>
  </sheetViews>
  <sheetFormatPr defaultRowHeight="15" x14ac:dyDescent="0.25"/>
  <cols>
    <col min="1" max="1" width="8.7109375" style="94" bestFit="1" customWidth="1"/>
    <col min="2" max="2" width="42.5703125" style="94" bestFit="1" customWidth="1"/>
    <col min="3" max="3" width="14.5703125" style="94" bestFit="1" customWidth="1"/>
    <col min="4" max="5" width="10.85546875" style="94" bestFit="1" customWidth="1"/>
    <col min="6" max="6" width="9.85546875" style="94" bestFit="1" customWidth="1"/>
    <col min="7" max="8" width="11.85546875" style="103" bestFit="1" customWidth="1"/>
    <col min="9" max="12" width="9.140625" style="103"/>
    <col min="13" max="16384" width="9.140625" style="94"/>
  </cols>
  <sheetData>
    <row r="1" spans="1:13" ht="15" customHeight="1" x14ac:dyDescent="0.25">
      <c r="A1" s="298" t="s">
        <v>800</v>
      </c>
      <c r="B1" s="299"/>
      <c r="C1" s="299"/>
      <c r="D1" s="299"/>
      <c r="E1" s="300"/>
    </row>
    <row r="2" spans="1:13" x14ac:dyDescent="0.25">
      <c r="A2" s="95" t="s">
        <v>164</v>
      </c>
      <c r="B2" s="367" t="s">
        <v>193</v>
      </c>
      <c r="C2" s="367"/>
      <c r="D2" s="367"/>
      <c r="E2" s="367"/>
    </row>
    <row r="3" spans="1:13" ht="21" x14ac:dyDescent="0.25">
      <c r="A3" s="95" t="s">
        <v>170</v>
      </c>
      <c r="B3" s="367" t="s">
        <v>171</v>
      </c>
      <c r="C3" s="367"/>
      <c r="D3" s="367"/>
      <c r="E3" s="367"/>
    </row>
    <row r="4" spans="1:13" x14ac:dyDescent="0.25">
      <c r="A4" s="96"/>
      <c r="B4" s="115"/>
      <c r="C4" s="116"/>
      <c r="D4" s="116"/>
      <c r="E4" s="117" t="s">
        <v>198</v>
      </c>
    </row>
    <row r="5" spans="1:13" ht="15" customHeight="1" x14ac:dyDescent="0.25">
      <c r="A5" s="364" t="s">
        <v>172</v>
      </c>
      <c r="B5" s="364" t="s">
        <v>173</v>
      </c>
      <c r="C5" s="367"/>
      <c r="D5" s="367"/>
      <c r="E5" s="367"/>
    </row>
    <row r="6" spans="1:13" ht="21" x14ac:dyDescent="0.25">
      <c r="A6" s="364"/>
      <c r="B6" s="364"/>
      <c r="C6" s="95" t="s">
        <v>318</v>
      </c>
      <c r="D6" s="95" t="s">
        <v>319</v>
      </c>
      <c r="E6" s="97" t="s">
        <v>320</v>
      </c>
    </row>
    <row r="7" spans="1:13" x14ac:dyDescent="0.25">
      <c r="A7" s="97">
        <v>1</v>
      </c>
      <c r="B7" s="97">
        <v>2</v>
      </c>
      <c r="C7" s="97">
        <v>3</v>
      </c>
      <c r="D7" s="97">
        <v>4</v>
      </c>
      <c r="E7" s="97">
        <v>5</v>
      </c>
    </row>
    <row r="8" spans="1:13" x14ac:dyDescent="0.25">
      <c r="A8" s="364" t="s">
        <v>162</v>
      </c>
      <c r="B8" s="364"/>
      <c r="C8" s="364"/>
      <c r="D8" s="364"/>
      <c r="E8" s="364"/>
    </row>
    <row r="9" spans="1:13" x14ac:dyDescent="0.25">
      <c r="A9" s="145" t="s">
        <v>3</v>
      </c>
      <c r="B9" s="98" t="s">
        <v>4</v>
      </c>
      <c r="C9" s="99"/>
      <c r="D9" s="99"/>
      <c r="E9" s="99"/>
    </row>
    <row r="10" spans="1:13" x14ac:dyDescent="0.25">
      <c r="A10" s="146" t="s">
        <v>225</v>
      </c>
      <c r="B10" s="100" t="s">
        <v>5</v>
      </c>
      <c r="C10" s="52"/>
      <c r="D10" s="52"/>
      <c r="E10" s="52"/>
    </row>
    <row r="11" spans="1:13" x14ac:dyDescent="0.25">
      <c r="A11" s="146" t="s">
        <v>286</v>
      </c>
      <c r="B11" s="100" t="s">
        <v>6</v>
      </c>
      <c r="C11" s="52"/>
      <c r="D11" s="52"/>
      <c r="E11" s="52"/>
    </row>
    <row r="12" spans="1:13" ht="22.5" x14ac:dyDescent="0.25">
      <c r="A12" s="146" t="s">
        <v>226</v>
      </c>
      <c r="B12" s="100" t="s">
        <v>7</v>
      </c>
      <c r="C12" s="52"/>
      <c r="D12" s="52"/>
      <c r="E12" s="52"/>
    </row>
    <row r="13" spans="1:13" x14ac:dyDescent="0.25">
      <c r="A13" s="146" t="s">
        <v>227</v>
      </c>
      <c r="B13" s="100" t="s">
        <v>8</v>
      </c>
      <c r="C13" s="52"/>
      <c r="D13" s="52"/>
      <c r="E13" s="52"/>
    </row>
    <row r="14" spans="1:13" x14ac:dyDescent="0.25">
      <c r="A14" s="146" t="s">
        <v>228</v>
      </c>
      <c r="B14" s="100" t="s">
        <v>9</v>
      </c>
      <c r="C14" s="52"/>
      <c r="D14" s="52"/>
      <c r="E14" s="52"/>
    </row>
    <row r="15" spans="1:13" x14ac:dyDescent="0.25">
      <c r="A15" s="146" t="s">
        <v>229</v>
      </c>
      <c r="B15" s="100" t="s">
        <v>10</v>
      </c>
      <c r="C15" s="52"/>
      <c r="D15" s="52"/>
      <c r="E15" s="52"/>
      <c r="I15" s="207"/>
      <c r="J15" s="207"/>
      <c r="K15" s="207"/>
      <c r="L15" s="207"/>
      <c r="M15" s="207"/>
    </row>
    <row r="16" spans="1:13" x14ac:dyDescent="0.25">
      <c r="A16" s="146"/>
      <c r="B16" s="100"/>
      <c r="C16" s="52"/>
      <c r="D16" s="52"/>
      <c r="E16" s="52"/>
    </row>
    <row r="17" spans="1:5" ht="21" x14ac:dyDescent="0.25">
      <c r="A17" s="145" t="s">
        <v>11</v>
      </c>
      <c r="B17" s="98" t="s">
        <v>12</v>
      </c>
      <c r="C17" s="101"/>
      <c r="D17" s="99"/>
      <c r="E17" s="101"/>
    </row>
    <row r="18" spans="1:5" x14ac:dyDescent="0.25">
      <c r="A18" s="146" t="s">
        <v>231</v>
      </c>
      <c r="B18" s="100" t="s">
        <v>13</v>
      </c>
      <c r="C18" s="52"/>
      <c r="D18" s="52"/>
      <c r="E18" s="52"/>
    </row>
    <row r="19" spans="1:5" x14ac:dyDescent="0.25">
      <c r="A19" s="146" t="s">
        <v>232</v>
      </c>
      <c r="B19" s="100" t="s">
        <v>14</v>
      </c>
      <c r="C19" s="52"/>
      <c r="D19" s="52"/>
      <c r="E19" s="52"/>
    </row>
    <row r="20" spans="1:5" ht="22.5" x14ac:dyDescent="0.25">
      <c r="A20" s="146" t="s">
        <v>233</v>
      </c>
      <c r="B20" s="100" t="s">
        <v>174</v>
      </c>
      <c r="C20" s="52"/>
      <c r="D20" s="52"/>
      <c r="E20" s="52"/>
    </row>
    <row r="21" spans="1:5" ht="22.5" x14ac:dyDescent="0.25">
      <c r="A21" s="146" t="s">
        <v>234</v>
      </c>
      <c r="B21" s="100" t="s">
        <v>175</v>
      </c>
      <c r="C21" s="52"/>
      <c r="D21" s="52"/>
      <c r="E21" s="52"/>
    </row>
    <row r="22" spans="1:5" x14ac:dyDescent="0.25">
      <c r="A22" s="146" t="s">
        <v>235</v>
      </c>
      <c r="B22" s="100" t="s">
        <v>17</v>
      </c>
      <c r="C22" s="102"/>
      <c r="D22" s="52"/>
      <c r="E22" s="102"/>
    </row>
    <row r="23" spans="1:5" x14ac:dyDescent="0.25">
      <c r="A23" s="146" t="s">
        <v>236</v>
      </c>
      <c r="B23" s="100" t="s">
        <v>18</v>
      </c>
      <c r="C23" s="52"/>
      <c r="D23" s="52"/>
      <c r="E23" s="52"/>
    </row>
    <row r="24" spans="1:5" ht="21" x14ac:dyDescent="0.25">
      <c r="A24" s="145" t="s">
        <v>19</v>
      </c>
      <c r="B24" s="98" t="s">
        <v>20</v>
      </c>
      <c r="C24" s="99"/>
      <c r="D24" s="99"/>
      <c r="E24" s="99"/>
    </row>
    <row r="25" spans="1:5" x14ac:dyDescent="0.25">
      <c r="A25" s="146" t="s">
        <v>237</v>
      </c>
      <c r="B25" s="100" t="s">
        <v>21</v>
      </c>
      <c r="C25" s="52"/>
      <c r="D25" s="52"/>
      <c r="E25" s="52"/>
    </row>
    <row r="26" spans="1:5" ht="22.5" x14ac:dyDescent="0.25">
      <c r="A26" s="146" t="s">
        <v>238</v>
      </c>
      <c r="B26" s="100" t="s">
        <v>22</v>
      </c>
      <c r="C26" s="52"/>
      <c r="D26" s="52"/>
      <c r="E26" s="52"/>
    </row>
    <row r="27" spans="1:5" ht="22.5" x14ac:dyDescent="0.25">
      <c r="A27" s="146" t="s">
        <v>239</v>
      </c>
      <c r="B27" s="100" t="s">
        <v>176</v>
      </c>
      <c r="C27" s="52"/>
      <c r="D27" s="52"/>
      <c r="E27" s="52"/>
    </row>
    <row r="28" spans="1:5" ht="22.5" x14ac:dyDescent="0.25">
      <c r="A28" s="146" t="s">
        <v>240</v>
      </c>
      <c r="B28" s="100" t="s">
        <v>177</v>
      </c>
      <c r="C28" s="52"/>
      <c r="D28" s="52"/>
      <c r="E28" s="52"/>
    </row>
    <row r="29" spans="1:5" x14ac:dyDescent="0.25">
      <c r="A29" s="146" t="s">
        <v>241</v>
      </c>
      <c r="B29" s="100" t="s">
        <v>25</v>
      </c>
      <c r="C29" s="52"/>
      <c r="D29" s="52"/>
      <c r="E29" s="52"/>
    </row>
    <row r="30" spans="1:5" x14ac:dyDescent="0.25">
      <c r="A30" s="146" t="s">
        <v>242</v>
      </c>
      <c r="B30" s="100" t="s">
        <v>26</v>
      </c>
      <c r="C30" s="52"/>
      <c r="D30" s="52"/>
      <c r="E30" s="52"/>
    </row>
    <row r="31" spans="1:5" x14ac:dyDescent="0.25">
      <c r="A31" s="145" t="s">
        <v>27</v>
      </c>
      <c r="B31" s="98" t="s">
        <v>28</v>
      </c>
      <c r="C31" s="99"/>
      <c r="D31" s="99"/>
      <c r="E31" s="99"/>
    </row>
    <row r="32" spans="1:5" x14ac:dyDescent="0.25">
      <c r="A32" s="146" t="s">
        <v>243</v>
      </c>
      <c r="B32" s="100" t="s">
        <v>29</v>
      </c>
      <c r="C32" s="52"/>
      <c r="D32" s="52"/>
      <c r="E32" s="52"/>
    </row>
    <row r="33" spans="1:6" x14ac:dyDescent="0.25">
      <c r="A33" s="146" t="s">
        <v>244</v>
      </c>
      <c r="B33" s="100" t="s">
        <v>30</v>
      </c>
      <c r="C33" s="52"/>
      <c r="D33" s="52"/>
      <c r="E33" s="52"/>
    </row>
    <row r="34" spans="1:6" x14ac:dyDescent="0.25">
      <c r="A34" s="146" t="s">
        <v>245</v>
      </c>
      <c r="B34" s="100" t="s">
        <v>31</v>
      </c>
      <c r="C34" s="52"/>
      <c r="D34" s="52"/>
      <c r="E34" s="52"/>
    </row>
    <row r="35" spans="1:6" x14ac:dyDescent="0.25">
      <c r="A35" s="146" t="s">
        <v>246</v>
      </c>
      <c r="B35" s="100" t="s">
        <v>32</v>
      </c>
      <c r="C35" s="52"/>
      <c r="D35" s="52"/>
      <c r="E35" s="52"/>
    </row>
    <row r="36" spans="1:6" x14ac:dyDescent="0.25">
      <c r="A36" s="146" t="s">
        <v>247</v>
      </c>
      <c r="B36" s="100" t="s">
        <v>33</v>
      </c>
      <c r="C36" s="52"/>
      <c r="D36" s="52"/>
      <c r="E36" s="52"/>
    </row>
    <row r="37" spans="1:6" x14ac:dyDescent="0.25">
      <c r="A37" s="146" t="s">
        <v>248</v>
      </c>
      <c r="B37" s="100" t="s">
        <v>34</v>
      </c>
      <c r="C37" s="52"/>
      <c r="D37" s="52"/>
      <c r="E37" s="52"/>
    </row>
    <row r="38" spans="1:6" x14ac:dyDescent="0.25">
      <c r="A38" s="145" t="s">
        <v>35</v>
      </c>
      <c r="B38" s="98" t="s">
        <v>36</v>
      </c>
      <c r="C38" s="101">
        <f>C39+C40+C41+C42+C43+C44+C45+C46+C47+C48</f>
        <v>7350000</v>
      </c>
      <c r="D38" s="101">
        <f t="shared" ref="D38:E38" si="0">D39+D40+D41+D42+D43+D44+D45+D46+D47+D48</f>
        <v>7350000</v>
      </c>
      <c r="E38" s="101">
        <f t="shared" si="0"/>
        <v>8642563</v>
      </c>
      <c r="F38" s="103"/>
    </row>
    <row r="39" spans="1:6" x14ac:dyDescent="0.25">
      <c r="A39" s="146" t="s">
        <v>249</v>
      </c>
      <c r="B39" s="100" t="s">
        <v>37</v>
      </c>
      <c r="C39" s="52"/>
      <c r="D39" s="52"/>
      <c r="E39" s="52"/>
    </row>
    <row r="40" spans="1:6" x14ac:dyDescent="0.25">
      <c r="A40" s="146" t="s">
        <v>250</v>
      </c>
      <c r="B40" s="100" t="s">
        <v>38</v>
      </c>
      <c r="C40" s="102">
        <v>1000000</v>
      </c>
      <c r="D40" s="102">
        <v>1000000</v>
      </c>
      <c r="E40" s="102">
        <v>1445350</v>
      </c>
    </row>
    <row r="41" spans="1:6" x14ac:dyDescent="0.25">
      <c r="A41" s="146" t="s">
        <v>251</v>
      </c>
      <c r="B41" s="100" t="s">
        <v>39</v>
      </c>
      <c r="C41" s="102"/>
      <c r="D41" s="102"/>
      <c r="E41" s="102"/>
    </row>
    <row r="42" spans="1:6" x14ac:dyDescent="0.25">
      <c r="A42" s="146" t="s">
        <v>252</v>
      </c>
      <c r="B42" s="100" t="s">
        <v>40</v>
      </c>
      <c r="C42" s="102"/>
      <c r="D42" s="102"/>
      <c r="E42" s="102"/>
    </row>
    <row r="43" spans="1:6" x14ac:dyDescent="0.25">
      <c r="A43" s="146" t="s">
        <v>253</v>
      </c>
      <c r="B43" s="100" t="s">
        <v>41</v>
      </c>
      <c r="C43" s="102">
        <v>5000000</v>
      </c>
      <c r="D43" s="102">
        <v>5000000</v>
      </c>
      <c r="E43" s="102">
        <v>5620299</v>
      </c>
    </row>
    <row r="44" spans="1:6" x14ac:dyDescent="0.25">
      <c r="A44" s="146" t="s">
        <v>254</v>
      </c>
      <c r="B44" s="100" t="s">
        <v>42</v>
      </c>
      <c r="C44" s="102">
        <v>1350000</v>
      </c>
      <c r="D44" s="102">
        <v>1350000</v>
      </c>
      <c r="E44" s="102">
        <v>1527809</v>
      </c>
    </row>
    <row r="45" spans="1:6" x14ac:dyDescent="0.25">
      <c r="A45" s="146" t="s">
        <v>255</v>
      </c>
      <c r="B45" s="100" t="s">
        <v>43</v>
      </c>
      <c r="C45" s="102"/>
      <c r="D45" s="102"/>
      <c r="E45" s="102"/>
    </row>
    <row r="46" spans="1:6" x14ac:dyDescent="0.25">
      <c r="A46" s="146" t="s">
        <v>256</v>
      </c>
      <c r="B46" s="100" t="s">
        <v>44</v>
      </c>
      <c r="C46" s="102"/>
      <c r="D46" s="102"/>
      <c r="E46" s="102">
        <v>562</v>
      </c>
    </row>
    <row r="47" spans="1:6" x14ac:dyDescent="0.25">
      <c r="A47" s="146" t="s">
        <v>257</v>
      </c>
      <c r="B47" s="100" t="s">
        <v>45</v>
      </c>
      <c r="C47" s="102"/>
      <c r="D47" s="102"/>
      <c r="E47" s="102"/>
    </row>
    <row r="48" spans="1:6" x14ac:dyDescent="0.25">
      <c r="A48" s="146" t="s">
        <v>258</v>
      </c>
      <c r="B48" s="100" t="s">
        <v>46</v>
      </c>
      <c r="C48" s="102"/>
      <c r="D48" s="102"/>
      <c r="E48" s="102">
        <v>48543</v>
      </c>
    </row>
    <row r="49" spans="1:5" x14ac:dyDescent="0.25">
      <c r="A49" s="145" t="s">
        <v>47</v>
      </c>
      <c r="B49" s="98" t="s">
        <v>48</v>
      </c>
      <c r="C49" s="102"/>
      <c r="D49" s="102"/>
      <c r="E49" s="102"/>
    </row>
    <row r="50" spans="1:5" x14ac:dyDescent="0.25">
      <c r="A50" s="146" t="s">
        <v>259</v>
      </c>
      <c r="B50" s="100" t="s">
        <v>49</v>
      </c>
      <c r="C50" s="102"/>
      <c r="D50" s="102"/>
      <c r="E50" s="102"/>
    </row>
    <row r="51" spans="1:5" x14ac:dyDescent="0.25">
      <c r="A51" s="146" t="s">
        <v>260</v>
      </c>
      <c r="B51" s="100" t="s">
        <v>50</v>
      </c>
      <c r="C51" s="102"/>
      <c r="D51" s="102"/>
      <c r="E51" s="102"/>
    </row>
    <row r="52" spans="1:5" x14ac:dyDescent="0.25">
      <c r="A52" s="146" t="s">
        <v>261</v>
      </c>
      <c r="B52" s="100" t="s">
        <v>51</v>
      </c>
      <c r="C52" s="102"/>
      <c r="D52" s="102"/>
      <c r="E52" s="102"/>
    </row>
    <row r="53" spans="1:5" x14ac:dyDescent="0.25">
      <c r="A53" s="146" t="s">
        <v>262</v>
      </c>
      <c r="B53" s="100" t="s">
        <v>52</v>
      </c>
      <c r="C53" s="102"/>
      <c r="D53" s="102"/>
      <c r="E53" s="102"/>
    </row>
    <row r="54" spans="1:5" x14ac:dyDescent="0.25">
      <c r="A54" s="146" t="s">
        <v>263</v>
      </c>
      <c r="B54" s="100" t="s">
        <v>53</v>
      </c>
      <c r="C54" s="102"/>
      <c r="D54" s="102"/>
      <c r="E54" s="102"/>
    </row>
    <row r="55" spans="1:5" x14ac:dyDescent="0.25">
      <c r="A55" s="145" t="s">
        <v>54</v>
      </c>
      <c r="B55" s="98" t="s">
        <v>55</v>
      </c>
      <c r="C55" s="101">
        <f>C58</f>
        <v>0</v>
      </c>
      <c r="D55" s="101">
        <f t="shared" ref="D55:E55" si="1">D58</f>
        <v>0</v>
      </c>
      <c r="E55" s="101">
        <f t="shared" si="1"/>
        <v>300000</v>
      </c>
    </row>
    <row r="56" spans="1:5" ht="22.5" x14ac:dyDescent="0.25">
      <c r="A56" s="146" t="s">
        <v>264</v>
      </c>
      <c r="B56" s="100" t="s">
        <v>56</v>
      </c>
      <c r="C56" s="102"/>
      <c r="D56" s="102"/>
      <c r="E56" s="102"/>
    </row>
    <row r="57" spans="1:5" ht="22.5" x14ac:dyDescent="0.25">
      <c r="A57" s="146" t="s">
        <v>265</v>
      </c>
      <c r="B57" s="100" t="s">
        <v>57</v>
      </c>
      <c r="C57" s="102"/>
      <c r="D57" s="102"/>
      <c r="E57" s="102"/>
    </row>
    <row r="58" spans="1:5" x14ac:dyDescent="0.25">
      <c r="A58" s="146" t="s">
        <v>266</v>
      </c>
      <c r="B58" s="100" t="s">
        <v>58</v>
      </c>
      <c r="C58" s="102">
        <v>0</v>
      </c>
      <c r="D58" s="102"/>
      <c r="E58" s="102">
        <v>300000</v>
      </c>
    </row>
    <row r="59" spans="1:5" x14ac:dyDescent="0.25">
      <c r="A59" s="146" t="s">
        <v>267</v>
      </c>
      <c r="B59" s="100" t="s">
        <v>59</v>
      </c>
      <c r="C59" s="102"/>
      <c r="D59" s="102"/>
      <c r="E59" s="102"/>
    </row>
    <row r="60" spans="1:5" x14ac:dyDescent="0.25">
      <c r="A60" s="145" t="s">
        <v>60</v>
      </c>
      <c r="B60" s="98" t="s">
        <v>61</v>
      </c>
      <c r="C60" s="102"/>
      <c r="D60" s="102"/>
      <c r="E60" s="102"/>
    </row>
    <row r="61" spans="1:5" ht="22.5" x14ac:dyDescent="0.25">
      <c r="A61" s="146" t="s">
        <v>268</v>
      </c>
      <c r="B61" s="100" t="s">
        <v>62</v>
      </c>
      <c r="C61" s="102"/>
      <c r="D61" s="102"/>
      <c r="E61" s="102"/>
    </row>
    <row r="62" spans="1:5" ht="22.5" x14ac:dyDescent="0.25">
      <c r="A62" s="146" t="s">
        <v>269</v>
      </c>
      <c r="B62" s="100" t="s">
        <v>63</v>
      </c>
      <c r="C62" s="102"/>
      <c r="D62" s="102"/>
      <c r="E62" s="102"/>
    </row>
    <row r="63" spans="1:5" x14ac:dyDescent="0.25">
      <c r="A63" s="146" t="s">
        <v>270</v>
      </c>
      <c r="B63" s="100" t="s">
        <v>64</v>
      </c>
      <c r="C63" s="102"/>
      <c r="D63" s="102"/>
      <c r="E63" s="102"/>
    </row>
    <row r="64" spans="1:5" x14ac:dyDescent="0.25">
      <c r="A64" s="146" t="s">
        <v>271</v>
      </c>
      <c r="B64" s="100" t="s">
        <v>65</v>
      </c>
      <c r="C64" s="102"/>
      <c r="D64" s="102"/>
      <c r="E64" s="102"/>
    </row>
    <row r="65" spans="1:5" x14ac:dyDescent="0.25">
      <c r="A65" s="145" t="s">
        <v>66</v>
      </c>
      <c r="B65" s="98" t="s">
        <v>67</v>
      </c>
      <c r="C65" s="101">
        <f>C38+C55</f>
        <v>7350000</v>
      </c>
      <c r="D65" s="101">
        <f t="shared" ref="D65:E65" si="2">D38+D55</f>
        <v>7350000</v>
      </c>
      <c r="E65" s="101">
        <f t="shared" si="2"/>
        <v>8942563</v>
      </c>
    </row>
    <row r="66" spans="1:5" ht="21" x14ac:dyDescent="0.25">
      <c r="A66" s="145" t="s">
        <v>178</v>
      </c>
      <c r="B66" s="98" t="s">
        <v>69</v>
      </c>
      <c r="C66" s="99"/>
      <c r="D66" s="99"/>
      <c r="E66" s="99"/>
    </row>
    <row r="67" spans="1:5" x14ac:dyDescent="0.25">
      <c r="A67" s="146" t="s">
        <v>306</v>
      </c>
      <c r="B67" s="100" t="s">
        <v>70</v>
      </c>
      <c r="C67" s="52"/>
      <c r="D67" s="52"/>
      <c r="E67" s="52"/>
    </row>
    <row r="68" spans="1:5" ht="22.5" x14ac:dyDescent="0.25">
      <c r="A68" s="146" t="s">
        <v>273</v>
      </c>
      <c r="B68" s="100" t="s">
        <v>71</v>
      </c>
      <c r="C68" s="52"/>
      <c r="D68" s="52"/>
      <c r="E68" s="52"/>
    </row>
    <row r="69" spans="1:5" x14ac:dyDescent="0.25">
      <c r="A69" s="146" t="s">
        <v>274</v>
      </c>
      <c r="B69" s="100" t="s">
        <v>179</v>
      </c>
      <c r="C69" s="52"/>
      <c r="D69" s="52"/>
      <c r="E69" s="52"/>
    </row>
    <row r="70" spans="1:5" x14ac:dyDescent="0.25">
      <c r="A70" s="145" t="s">
        <v>73</v>
      </c>
      <c r="B70" s="98" t="s">
        <v>74</v>
      </c>
      <c r="C70" s="99"/>
      <c r="D70" s="99"/>
      <c r="E70" s="99"/>
    </row>
    <row r="71" spans="1:5" x14ac:dyDescent="0.25">
      <c r="A71" s="146" t="s">
        <v>275</v>
      </c>
      <c r="B71" s="100" t="s">
        <v>75</v>
      </c>
      <c r="C71" s="52"/>
      <c r="D71" s="52"/>
      <c r="E71" s="52"/>
    </row>
    <row r="72" spans="1:5" x14ac:dyDescent="0.25">
      <c r="A72" s="146" t="s">
        <v>276</v>
      </c>
      <c r="B72" s="100" t="s">
        <v>76</v>
      </c>
      <c r="C72" s="52"/>
      <c r="D72" s="52"/>
      <c r="E72" s="52"/>
    </row>
    <row r="73" spans="1:5" x14ac:dyDescent="0.25">
      <c r="A73" s="146" t="s">
        <v>277</v>
      </c>
      <c r="B73" s="100" t="s">
        <v>77</v>
      </c>
      <c r="C73" s="52"/>
      <c r="D73" s="52"/>
      <c r="E73" s="52"/>
    </row>
    <row r="74" spans="1:5" x14ac:dyDescent="0.25">
      <c r="A74" s="146" t="s">
        <v>278</v>
      </c>
      <c r="B74" s="100" t="s">
        <v>78</v>
      </c>
      <c r="C74" s="52"/>
      <c r="D74" s="52"/>
      <c r="E74" s="52"/>
    </row>
    <row r="75" spans="1:5" x14ac:dyDescent="0.25">
      <c r="A75" s="145" t="s">
        <v>79</v>
      </c>
      <c r="B75" s="98" t="s">
        <v>80</v>
      </c>
      <c r="C75" s="101">
        <f>C76</f>
        <v>0</v>
      </c>
      <c r="D75" s="101">
        <f t="shared" ref="D75:E75" si="3">D76</f>
        <v>4910535</v>
      </c>
      <c r="E75" s="101">
        <f t="shared" si="3"/>
        <v>4910535</v>
      </c>
    </row>
    <row r="76" spans="1:5" x14ac:dyDescent="0.25">
      <c r="A76" s="146" t="s">
        <v>279</v>
      </c>
      <c r="B76" s="100" t="s">
        <v>81</v>
      </c>
      <c r="C76" s="102"/>
      <c r="D76" s="52">
        <v>4910535</v>
      </c>
      <c r="E76" s="102">
        <v>4910535</v>
      </c>
    </row>
    <row r="77" spans="1:5" x14ac:dyDescent="0.25">
      <c r="A77" s="146" t="s">
        <v>280</v>
      </c>
      <c r="B77" s="100" t="s">
        <v>82</v>
      </c>
      <c r="C77" s="52"/>
      <c r="D77" s="52"/>
      <c r="E77" s="52"/>
    </row>
    <row r="78" spans="1:5" x14ac:dyDescent="0.25">
      <c r="A78" s="145" t="s">
        <v>83</v>
      </c>
      <c r="B78" s="98" t="s">
        <v>84</v>
      </c>
      <c r="C78" s="101">
        <f>C82</f>
        <v>297817660</v>
      </c>
      <c r="D78" s="101">
        <f t="shared" ref="D78:E78" si="4">D82</f>
        <v>300872660</v>
      </c>
      <c r="E78" s="101">
        <f t="shared" si="4"/>
        <v>287865085</v>
      </c>
    </row>
    <row r="79" spans="1:5" x14ac:dyDescent="0.25">
      <c r="A79" s="146" t="s">
        <v>281</v>
      </c>
      <c r="B79" s="100" t="s">
        <v>85</v>
      </c>
      <c r="C79" s="52"/>
      <c r="D79" s="52"/>
      <c r="E79" s="52"/>
    </row>
    <row r="80" spans="1:5" x14ac:dyDescent="0.25">
      <c r="A80" s="146" t="s">
        <v>282</v>
      </c>
      <c r="B80" s="100" t="s">
        <v>86</v>
      </c>
      <c r="C80" s="52"/>
      <c r="D80" s="52"/>
      <c r="E80" s="52"/>
    </row>
    <row r="81" spans="1:6" x14ac:dyDescent="0.25">
      <c r="A81" s="146" t="s">
        <v>283</v>
      </c>
      <c r="B81" s="100" t="s">
        <v>87</v>
      </c>
      <c r="C81" s="52"/>
      <c r="D81" s="52"/>
      <c r="E81" s="52"/>
    </row>
    <row r="82" spans="1:6" x14ac:dyDescent="0.25">
      <c r="A82" s="146" t="s">
        <v>284</v>
      </c>
      <c r="B82" s="100" t="s">
        <v>197</v>
      </c>
      <c r="C82" s="102">
        <v>297817660</v>
      </c>
      <c r="D82" s="102">
        <v>300872660</v>
      </c>
      <c r="E82" s="102">
        <v>287865085</v>
      </c>
      <c r="F82" s="94" t="s">
        <v>198</v>
      </c>
    </row>
    <row r="83" spans="1:6" x14ac:dyDescent="0.25">
      <c r="A83" s="145" t="s">
        <v>88</v>
      </c>
      <c r="B83" s="98" t="s">
        <v>89</v>
      </c>
      <c r="C83" s="99"/>
      <c r="D83" s="99"/>
      <c r="E83" s="99"/>
    </row>
    <row r="84" spans="1:6" x14ac:dyDescent="0.25">
      <c r="A84" s="146" t="s">
        <v>90</v>
      </c>
      <c r="B84" s="100" t="s">
        <v>91</v>
      </c>
      <c r="C84" s="52"/>
      <c r="D84" s="52"/>
      <c r="E84" s="52"/>
    </row>
    <row r="85" spans="1:6" x14ac:dyDescent="0.25">
      <c r="A85" s="146" t="s">
        <v>92</v>
      </c>
      <c r="B85" s="100" t="s">
        <v>93</v>
      </c>
      <c r="C85" s="52"/>
      <c r="D85" s="52"/>
      <c r="E85" s="52"/>
    </row>
    <row r="86" spans="1:6" x14ac:dyDescent="0.25">
      <c r="A86" s="146" t="s">
        <v>94</v>
      </c>
      <c r="B86" s="100" t="s">
        <v>95</v>
      </c>
      <c r="C86" s="52"/>
      <c r="D86" s="52"/>
      <c r="E86" s="52"/>
    </row>
    <row r="87" spans="1:6" x14ac:dyDescent="0.25">
      <c r="A87" s="146" t="s">
        <v>96</v>
      </c>
      <c r="B87" s="100" t="s">
        <v>97</v>
      </c>
      <c r="C87" s="52"/>
      <c r="D87" s="52"/>
      <c r="E87" s="52"/>
    </row>
    <row r="88" spans="1:6" ht="21" x14ac:dyDescent="0.25">
      <c r="A88" s="145" t="s">
        <v>98</v>
      </c>
      <c r="B88" s="98" t="s">
        <v>99</v>
      </c>
      <c r="C88" s="99"/>
      <c r="D88" s="99"/>
      <c r="E88" s="99"/>
    </row>
    <row r="89" spans="1:6" ht="21" x14ac:dyDescent="0.25">
      <c r="A89" s="145" t="s">
        <v>100</v>
      </c>
      <c r="B89" s="98" t="s">
        <v>101</v>
      </c>
      <c r="C89" s="101">
        <f>C78+C75</f>
        <v>297817660</v>
      </c>
      <c r="D89" s="101">
        <f t="shared" ref="D89:E89" si="5">D78+D75</f>
        <v>305783195</v>
      </c>
      <c r="E89" s="101">
        <f t="shared" si="5"/>
        <v>292775620</v>
      </c>
    </row>
    <row r="90" spans="1:6" x14ac:dyDescent="0.25">
      <c r="A90" s="145" t="s">
        <v>102</v>
      </c>
      <c r="B90" s="98" t="s">
        <v>180</v>
      </c>
      <c r="C90" s="101">
        <f>C65+C89</f>
        <v>305167660</v>
      </c>
      <c r="D90" s="101">
        <f t="shared" ref="D90:E90" si="6">D65+D89</f>
        <v>313133195</v>
      </c>
      <c r="E90" s="101">
        <f t="shared" si="6"/>
        <v>301718183</v>
      </c>
    </row>
    <row r="91" spans="1:6" x14ac:dyDescent="0.25">
      <c r="A91" s="104"/>
      <c r="B91" s="104"/>
      <c r="C91" s="104"/>
      <c r="D91" s="104"/>
      <c r="E91" s="104"/>
    </row>
    <row r="92" spans="1:6" x14ac:dyDescent="0.25">
      <c r="A92" s="105"/>
      <c r="B92" s="105"/>
      <c r="C92" s="104"/>
      <c r="D92" s="104"/>
      <c r="E92" s="104"/>
    </row>
    <row r="93" spans="1:6" x14ac:dyDescent="0.25">
      <c r="A93" s="106"/>
      <c r="B93" s="106"/>
      <c r="C93" s="107"/>
      <c r="D93" s="107"/>
    </row>
    <row r="94" spans="1:6" ht="15" customHeight="1" x14ac:dyDescent="0.25">
      <c r="A94" s="364" t="s">
        <v>172</v>
      </c>
      <c r="B94" s="364" t="s">
        <v>173</v>
      </c>
      <c r="C94" s="367" t="s">
        <v>193</v>
      </c>
      <c r="D94" s="367"/>
      <c r="E94" s="367"/>
    </row>
    <row r="95" spans="1:6" ht="44.25" customHeight="1" x14ac:dyDescent="0.25">
      <c r="A95" s="364"/>
      <c r="B95" s="364"/>
      <c r="C95" s="95" t="s">
        <v>318</v>
      </c>
      <c r="D95" s="95" t="s">
        <v>319</v>
      </c>
      <c r="E95" s="158" t="s">
        <v>320</v>
      </c>
    </row>
    <row r="96" spans="1:6" x14ac:dyDescent="0.25">
      <c r="A96" s="97">
        <v>1</v>
      </c>
      <c r="B96" s="97">
        <v>2</v>
      </c>
      <c r="C96" s="158">
        <v>3</v>
      </c>
      <c r="D96" s="158">
        <v>4</v>
      </c>
      <c r="E96" s="158">
        <v>5</v>
      </c>
    </row>
    <row r="97" spans="1:5" x14ac:dyDescent="0.25">
      <c r="A97" s="364" t="s">
        <v>163</v>
      </c>
      <c r="B97" s="364"/>
      <c r="C97" s="364"/>
      <c r="D97" s="364"/>
      <c r="E97" s="364"/>
    </row>
    <row r="98" spans="1:5" x14ac:dyDescent="0.25">
      <c r="A98" s="145" t="s">
        <v>3</v>
      </c>
      <c r="B98" s="98" t="s">
        <v>303</v>
      </c>
      <c r="C98" s="101">
        <f>C99+C100+C101+C102+C103</f>
        <v>302710210</v>
      </c>
      <c r="D98" s="101">
        <f t="shared" ref="D98:E98" si="7">D99+D100+D101+D102+D103</f>
        <v>310468479</v>
      </c>
      <c r="E98" s="101">
        <f t="shared" si="7"/>
        <v>294747290</v>
      </c>
    </row>
    <row r="99" spans="1:5" x14ac:dyDescent="0.25">
      <c r="A99" s="135" t="s">
        <v>225</v>
      </c>
      <c r="B99" s="100" t="s">
        <v>107</v>
      </c>
      <c r="C99" s="102">
        <v>206441417</v>
      </c>
      <c r="D99" s="102">
        <v>208041417</v>
      </c>
      <c r="E99" s="102">
        <v>197453215</v>
      </c>
    </row>
    <row r="100" spans="1:5" x14ac:dyDescent="0.25">
      <c r="A100" s="135" t="s">
        <v>286</v>
      </c>
      <c r="B100" s="100" t="s">
        <v>108</v>
      </c>
      <c r="C100" s="102">
        <v>41721783</v>
      </c>
      <c r="D100" s="102">
        <v>42176783</v>
      </c>
      <c r="E100" s="102">
        <v>40176705</v>
      </c>
    </row>
    <row r="101" spans="1:5" x14ac:dyDescent="0.25">
      <c r="A101" s="135" t="s">
        <v>226</v>
      </c>
      <c r="B101" s="100" t="s">
        <v>109</v>
      </c>
      <c r="C101" s="102">
        <v>54547010</v>
      </c>
      <c r="D101" s="102">
        <v>60250279</v>
      </c>
      <c r="E101" s="102">
        <v>57117370</v>
      </c>
    </row>
    <row r="102" spans="1:5" x14ac:dyDescent="0.25">
      <c r="A102" s="135" t="s">
        <v>227</v>
      </c>
      <c r="B102" s="100" t="s">
        <v>110</v>
      </c>
      <c r="C102" s="102"/>
      <c r="D102" s="102"/>
      <c r="E102" s="102"/>
    </row>
    <row r="103" spans="1:5" x14ac:dyDescent="0.25">
      <c r="A103" s="135" t="s">
        <v>228</v>
      </c>
      <c r="B103" s="100" t="s">
        <v>111</v>
      </c>
      <c r="C103" s="52"/>
      <c r="D103" s="102"/>
      <c r="E103" s="102"/>
    </row>
    <row r="104" spans="1:5" x14ac:dyDescent="0.25">
      <c r="A104" s="135" t="s">
        <v>229</v>
      </c>
      <c r="B104" s="100" t="s">
        <v>112</v>
      </c>
      <c r="C104" s="52"/>
      <c r="D104" s="102"/>
      <c r="E104" s="102"/>
    </row>
    <row r="105" spans="1:5" x14ac:dyDescent="0.25">
      <c r="A105" s="135" t="s">
        <v>230</v>
      </c>
      <c r="B105" s="108" t="s">
        <v>113</v>
      </c>
      <c r="C105" s="52"/>
      <c r="D105" s="102"/>
      <c r="E105" s="102"/>
    </row>
    <row r="106" spans="1:5" ht="22.5" x14ac:dyDescent="0.25">
      <c r="A106" s="135" t="s">
        <v>287</v>
      </c>
      <c r="B106" s="100" t="s">
        <v>114</v>
      </c>
      <c r="C106" s="52"/>
      <c r="D106" s="102"/>
      <c r="E106" s="102"/>
    </row>
    <row r="107" spans="1:5" ht="22.5" x14ac:dyDescent="0.25">
      <c r="A107" s="135" t="s">
        <v>288</v>
      </c>
      <c r="B107" s="100" t="s">
        <v>115</v>
      </c>
      <c r="C107" s="52"/>
      <c r="D107" s="102"/>
      <c r="E107" s="102"/>
    </row>
    <row r="108" spans="1:5" x14ac:dyDescent="0.25">
      <c r="A108" s="135" t="s">
        <v>289</v>
      </c>
      <c r="B108" s="108" t="s">
        <v>116</v>
      </c>
      <c r="C108" s="52"/>
      <c r="D108" s="102"/>
      <c r="E108" s="102"/>
    </row>
    <row r="109" spans="1:5" x14ac:dyDescent="0.25">
      <c r="A109" s="135" t="s">
        <v>290</v>
      </c>
      <c r="B109" s="108" t="s">
        <v>117</v>
      </c>
      <c r="C109" s="52"/>
      <c r="D109" s="102"/>
      <c r="E109" s="102"/>
    </row>
    <row r="110" spans="1:5" ht="22.5" x14ac:dyDescent="0.25">
      <c r="A110" s="135" t="s">
        <v>291</v>
      </c>
      <c r="B110" s="100" t="s">
        <v>118</v>
      </c>
      <c r="C110" s="52"/>
      <c r="D110" s="102"/>
      <c r="E110" s="102"/>
    </row>
    <row r="111" spans="1:5" x14ac:dyDescent="0.25">
      <c r="A111" s="135" t="s">
        <v>292</v>
      </c>
      <c r="B111" s="100" t="s">
        <v>119</v>
      </c>
      <c r="C111" s="52"/>
      <c r="D111" s="102"/>
      <c r="E111" s="102"/>
    </row>
    <row r="112" spans="1:5" x14ac:dyDescent="0.25">
      <c r="A112" s="135" t="s">
        <v>293</v>
      </c>
      <c r="B112" s="100" t="s">
        <v>120</v>
      </c>
      <c r="C112" s="52"/>
      <c r="D112" s="102"/>
      <c r="E112" s="102"/>
    </row>
    <row r="113" spans="1:5" ht="22.5" x14ac:dyDescent="0.25">
      <c r="A113" s="135" t="s">
        <v>294</v>
      </c>
      <c r="B113" s="100" t="s">
        <v>121</v>
      </c>
      <c r="C113" s="52"/>
      <c r="D113" s="102"/>
      <c r="E113" s="102"/>
    </row>
    <row r="114" spans="1:5" x14ac:dyDescent="0.25">
      <c r="A114" s="145" t="s">
        <v>11</v>
      </c>
      <c r="B114" s="98" t="s">
        <v>304</v>
      </c>
      <c r="C114" s="101">
        <f>C115+C117</f>
        <v>2457450</v>
      </c>
      <c r="D114" s="101">
        <f t="shared" ref="D114:E114" si="8">D115+D117</f>
        <v>2664716</v>
      </c>
      <c r="E114" s="101">
        <f t="shared" si="8"/>
        <v>804855</v>
      </c>
    </row>
    <row r="115" spans="1:5" x14ac:dyDescent="0.25">
      <c r="A115" s="135" t="s">
        <v>231</v>
      </c>
      <c r="B115" s="100" t="s">
        <v>123</v>
      </c>
      <c r="C115" s="102">
        <v>552450</v>
      </c>
      <c r="D115" s="102">
        <v>804855</v>
      </c>
      <c r="E115" s="102">
        <v>804855</v>
      </c>
    </row>
    <row r="116" spans="1:5" x14ac:dyDescent="0.25">
      <c r="A116" s="135" t="s">
        <v>232</v>
      </c>
      <c r="B116" s="100" t="s">
        <v>124</v>
      </c>
      <c r="C116" s="52"/>
      <c r="D116" s="52"/>
      <c r="E116" s="52"/>
    </row>
    <row r="117" spans="1:5" x14ac:dyDescent="0.25">
      <c r="A117" s="135" t="s">
        <v>233</v>
      </c>
      <c r="B117" s="100" t="s">
        <v>125</v>
      </c>
      <c r="C117" s="102">
        <v>1905000</v>
      </c>
      <c r="D117" s="102">
        <v>1859861</v>
      </c>
      <c r="E117" s="102">
        <v>0</v>
      </c>
    </row>
    <row r="118" spans="1:5" x14ac:dyDescent="0.25">
      <c r="A118" s="135" t="s">
        <v>234</v>
      </c>
      <c r="B118" s="100" t="s">
        <v>126</v>
      </c>
      <c r="C118" s="52"/>
      <c r="D118" s="52"/>
      <c r="E118" s="52"/>
    </row>
    <row r="119" spans="1:5" x14ac:dyDescent="0.25">
      <c r="A119" s="135" t="s">
        <v>235</v>
      </c>
      <c r="B119" s="100" t="s">
        <v>127</v>
      </c>
      <c r="C119" s="52"/>
      <c r="D119" s="52"/>
      <c r="E119" s="52"/>
    </row>
    <row r="120" spans="1:5" ht="22.5" x14ac:dyDescent="0.25">
      <c r="A120" s="135" t="s">
        <v>236</v>
      </c>
      <c r="B120" s="100" t="s">
        <v>128</v>
      </c>
      <c r="C120" s="52"/>
      <c r="D120" s="52"/>
      <c r="E120" s="52"/>
    </row>
    <row r="121" spans="1:5" ht="22.5" x14ac:dyDescent="0.25">
      <c r="A121" s="135" t="s">
        <v>295</v>
      </c>
      <c r="B121" s="100" t="s">
        <v>129</v>
      </c>
      <c r="C121" s="52"/>
      <c r="D121" s="52"/>
      <c r="E121" s="52"/>
    </row>
    <row r="122" spans="1:5" ht="22.5" x14ac:dyDescent="0.25">
      <c r="A122" s="135" t="s">
        <v>296</v>
      </c>
      <c r="B122" s="100" t="s">
        <v>115</v>
      </c>
      <c r="C122" s="52"/>
      <c r="D122" s="52"/>
      <c r="E122" s="52"/>
    </row>
    <row r="123" spans="1:5" x14ac:dyDescent="0.25">
      <c r="A123" s="135" t="s">
        <v>297</v>
      </c>
      <c r="B123" s="100" t="s">
        <v>130</v>
      </c>
      <c r="C123" s="52"/>
      <c r="D123" s="52"/>
      <c r="E123" s="52"/>
    </row>
    <row r="124" spans="1:5" x14ac:dyDescent="0.25">
      <c r="A124" s="135" t="s">
        <v>298</v>
      </c>
      <c r="B124" s="100" t="s">
        <v>131</v>
      </c>
      <c r="C124" s="52"/>
      <c r="D124" s="52"/>
      <c r="E124" s="52"/>
    </row>
    <row r="125" spans="1:5" ht="22.5" x14ac:dyDescent="0.25">
      <c r="A125" s="135" t="s">
        <v>299</v>
      </c>
      <c r="B125" s="100" t="s">
        <v>118</v>
      </c>
      <c r="C125" s="52"/>
      <c r="D125" s="52"/>
      <c r="E125" s="52"/>
    </row>
    <row r="126" spans="1:5" x14ac:dyDescent="0.25">
      <c r="A126" s="135" t="s">
        <v>300</v>
      </c>
      <c r="B126" s="100" t="s">
        <v>132</v>
      </c>
      <c r="C126" s="52"/>
      <c r="D126" s="52"/>
      <c r="E126" s="52"/>
    </row>
    <row r="127" spans="1:5" ht="22.5" x14ac:dyDescent="0.25">
      <c r="A127" s="135" t="s">
        <v>301</v>
      </c>
      <c r="B127" s="100" t="s">
        <v>133</v>
      </c>
      <c r="C127" s="52"/>
      <c r="D127" s="52"/>
      <c r="E127" s="52"/>
    </row>
    <row r="128" spans="1:5" x14ac:dyDescent="0.25">
      <c r="A128" s="145" t="s">
        <v>19</v>
      </c>
      <c r="B128" s="98" t="s">
        <v>134</v>
      </c>
      <c r="C128" s="99"/>
      <c r="D128" s="99"/>
      <c r="E128" s="99"/>
    </row>
    <row r="129" spans="1:7" x14ac:dyDescent="0.25">
      <c r="A129" s="135" t="s">
        <v>237</v>
      </c>
      <c r="B129" s="100" t="s">
        <v>135</v>
      </c>
      <c r="C129" s="52"/>
      <c r="D129" s="52"/>
      <c r="E129" s="52"/>
    </row>
    <row r="130" spans="1:7" x14ac:dyDescent="0.25">
      <c r="A130" s="135" t="s">
        <v>238</v>
      </c>
      <c r="B130" s="100" t="s">
        <v>136</v>
      </c>
      <c r="C130" s="52"/>
      <c r="D130" s="52"/>
      <c r="E130" s="52"/>
    </row>
    <row r="131" spans="1:7" x14ac:dyDescent="0.25">
      <c r="A131" s="145" t="s">
        <v>137</v>
      </c>
      <c r="B131" s="98" t="s">
        <v>138</v>
      </c>
      <c r="C131" s="101">
        <f>C98+C114</f>
        <v>305167660</v>
      </c>
      <c r="D131" s="101">
        <f t="shared" ref="D131:E131" si="9">D98+D114</f>
        <v>313133195</v>
      </c>
      <c r="E131" s="101">
        <f t="shared" si="9"/>
        <v>295552145</v>
      </c>
      <c r="G131" s="216"/>
    </row>
    <row r="132" spans="1:7" ht="21" x14ac:dyDescent="0.25">
      <c r="A132" s="145" t="s">
        <v>35</v>
      </c>
      <c r="B132" s="98" t="s">
        <v>139</v>
      </c>
      <c r="C132" s="99"/>
      <c r="D132" s="99"/>
      <c r="E132" s="99"/>
    </row>
    <row r="133" spans="1:7" x14ac:dyDescent="0.25">
      <c r="A133" s="135" t="s">
        <v>249</v>
      </c>
      <c r="B133" s="100" t="s">
        <v>181</v>
      </c>
      <c r="C133" s="52"/>
      <c r="D133" s="52"/>
      <c r="E133" s="52"/>
    </row>
    <row r="134" spans="1:7" ht="22.5" x14ac:dyDescent="0.25">
      <c r="A134" s="135" t="s">
        <v>250</v>
      </c>
      <c r="B134" s="100" t="s">
        <v>182</v>
      </c>
      <c r="C134" s="52"/>
      <c r="D134" s="52"/>
      <c r="E134" s="52"/>
    </row>
    <row r="135" spans="1:7" x14ac:dyDescent="0.25">
      <c r="A135" s="135" t="s">
        <v>251</v>
      </c>
      <c r="B135" s="100" t="s">
        <v>183</v>
      </c>
      <c r="C135" s="52"/>
      <c r="D135" s="52"/>
      <c r="E135" s="52"/>
    </row>
    <row r="136" spans="1:7" x14ac:dyDescent="0.25">
      <c r="A136" s="121" t="s">
        <v>47</v>
      </c>
      <c r="B136" s="98" t="s">
        <v>143</v>
      </c>
      <c r="C136" s="99"/>
      <c r="D136" s="99"/>
      <c r="E136" s="99"/>
    </row>
    <row r="137" spans="1:7" x14ac:dyDescent="0.25">
      <c r="A137" s="135" t="s">
        <v>259</v>
      </c>
      <c r="B137" s="100" t="s">
        <v>144</v>
      </c>
      <c r="C137" s="52"/>
      <c r="D137" s="52"/>
      <c r="E137" s="52"/>
    </row>
    <row r="138" spans="1:7" x14ac:dyDescent="0.25">
      <c r="A138" s="135" t="s">
        <v>260</v>
      </c>
      <c r="B138" s="100" t="s">
        <v>145</v>
      </c>
      <c r="C138" s="52"/>
      <c r="D138" s="52"/>
      <c r="E138" s="52"/>
    </row>
    <row r="139" spans="1:7" x14ac:dyDescent="0.25">
      <c r="A139" s="135" t="s">
        <v>261</v>
      </c>
      <c r="B139" s="100" t="s">
        <v>146</v>
      </c>
      <c r="C139" s="52"/>
      <c r="D139" s="52"/>
      <c r="E139" s="52"/>
    </row>
    <row r="140" spans="1:7" x14ac:dyDescent="0.25">
      <c r="A140" s="135" t="s">
        <v>262</v>
      </c>
      <c r="B140" s="100" t="s">
        <v>147</v>
      </c>
      <c r="C140" s="52"/>
      <c r="D140" s="52"/>
      <c r="E140" s="52"/>
    </row>
    <row r="141" spans="1:7" x14ac:dyDescent="0.25">
      <c r="A141" s="121" t="s">
        <v>148</v>
      </c>
      <c r="B141" s="98" t="s">
        <v>149</v>
      </c>
      <c r="C141" s="99"/>
      <c r="D141" s="99"/>
      <c r="E141" s="99"/>
    </row>
    <row r="142" spans="1:7" x14ac:dyDescent="0.25">
      <c r="A142" s="135" t="s">
        <v>264</v>
      </c>
      <c r="B142" s="100" t="s">
        <v>150</v>
      </c>
      <c r="C142" s="52"/>
      <c r="D142" s="52"/>
      <c r="E142" s="52"/>
    </row>
    <row r="143" spans="1:7" x14ac:dyDescent="0.25">
      <c r="A143" s="135" t="s">
        <v>265</v>
      </c>
      <c r="B143" s="100" t="s">
        <v>151</v>
      </c>
      <c r="C143" s="52"/>
      <c r="D143" s="52"/>
      <c r="E143" s="52"/>
    </row>
    <row r="144" spans="1:7" x14ac:dyDescent="0.25">
      <c r="A144" s="135" t="s">
        <v>266</v>
      </c>
      <c r="B144" s="100" t="s">
        <v>152</v>
      </c>
      <c r="C144" s="52"/>
      <c r="D144" s="52"/>
      <c r="E144" s="52"/>
    </row>
    <row r="145" spans="1:5" x14ac:dyDescent="0.25">
      <c r="A145" s="135" t="s">
        <v>267</v>
      </c>
      <c r="B145" s="100" t="s">
        <v>153</v>
      </c>
      <c r="C145" s="52"/>
      <c r="D145" s="52"/>
      <c r="E145" s="52"/>
    </row>
    <row r="146" spans="1:5" x14ac:dyDescent="0.25">
      <c r="A146" s="121" t="s">
        <v>60</v>
      </c>
      <c r="B146" s="98" t="s">
        <v>154</v>
      </c>
      <c r="C146" s="99"/>
      <c r="D146" s="99"/>
      <c r="E146" s="99"/>
    </row>
    <row r="147" spans="1:5" x14ac:dyDescent="0.25">
      <c r="A147" s="135" t="s">
        <v>268</v>
      </c>
      <c r="B147" s="100" t="s">
        <v>184</v>
      </c>
      <c r="C147" s="52"/>
      <c r="D147" s="52"/>
      <c r="E147" s="52"/>
    </row>
    <row r="148" spans="1:5" x14ac:dyDescent="0.25">
      <c r="A148" s="135" t="s">
        <v>269</v>
      </c>
      <c r="B148" s="100" t="s">
        <v>185</v>
      </c>
      <c r="C148" s="52"/>
      <c r="D148" s="52"/>
      <c r="E148" s="52"/>
    </row>
    <row r="149" spans="1:5" x14ac:dyDescent="0.25">
      <c r="A149" s="135" t="s">
        <v>270</v>
      </c>
      <c r="B149" s="100" t="s">
        <v>186</v>
      </c>
      <c r="C149" s="52"/>
      <c r="D149" s="52"/>
      <c r="E149" s="52"/>
    </row>
    <row r="150" spans="1:5" x14ac:dyDescent="0.25">
      <c r="A150" s="135" t="s">
        <v>271</v>
      </c>
      <c r="B150" s="100" t="s">
        <v>187</v>
      </c>
      <c r="C150" s="52"/>
      <c r="D150" s="52"/>
      <c r="E150" s="52"/>
    </row>
    <row r="151" spans="1:5" x14ac:dyDescent="0.25">
      <c r="A151" s="121" t="s">
        <v>66</v>
      </c>
      <c r="B151" s="98" t="s">
        <v>159</v>
      </c>
      <c r="C151" s="99"/>
      <c r="D151" s="99"/>
      <c r="E151" s="99"/>
    </row>
    <row r="152" spans="1:5" x14ac:dyDescent="0.25">
      <c r="A152" s="121" t="s">
        <v>160</v>
      </c>
      <c r="B152" s="98" t="s">
        <v>161</v>
      </c>
      <c r="C152" s="101">
        <f>C131</f>
        <v>305167660</v>
      </c>
      <c r="D152" s="101">
        <f t="shared" ref="D152:E152" si="10">D131</f>
        <v>313133195</v>
      </c>
      <c r="E152" s="101">
        <f t="shared" si="10"/>
        <v>295552145</v>
      </c>
    </row>
    <row r="153" spans="1:5" x14ac:dyDescent="0.25">
      <c r="A153" s="109"/>
      <c r="B153" s="109"/>
      <c r="C153" s="109"/>
      <c r="D153" s="109"/>
      <c r="E153" s="112"/>
    </row>
    <row r="154" spans="1:5" x14ac:dyDescent="0.25">
      <c r="A154" s="353" t="s">
        <v>572</v>
      </c>
      <c r="B154" s="353"/>
      <c r="C154" s="366">
        <v>55</v>
      </c>
      <c r="D154" s="366"/>
      <c r="E154" s="366"/>
    </row>
    <row r="155" spans="1:5" x14ac:dyDescent="0.25">
      <c r="A155" s="365" t="s">
        <v>190</v>
      </c>
      <c r="B155" s="365"/>
      <c r="C155" s="366">
        <v>0</v>
      </c>
      <c r="D155" s="366"/>
      <c r="E155" s="366"/>
    </row>
    <row r="156" spans="1:5" ht="15.75" x14ac:dyDescent="0.25">
      <c r="A156" s="110"/>
    </row>
    <row r="158" spans="1:5" ht="15.75" x14ac:dyDescent="0.25">
      <c r="A158" s="110"/>
      <c r="C158" s="111"/>
    </row>
    <row r="159" spans="1:5" x14ac:dyDescent="0.25">
      <c r="C159" s="111"/>
    </row>
    <row r="160" spans="1:5" x14ac:dyDescent="0.25">
      <c r="C160" s="111"/>
    </row>
    <row r="161" spans="3:3" x14ac:dyDescent="0.25">
      <c r="C161" s="111"/>
    </row>
    <row r="162" spans="3:3" x14ac:dyDescent="0.25">
      <c r="C162" s="111"/>
    </row>
  </sheetData>
  <mergeCells count="15">
    <mergeCell ref="A1:E1"/>
    <mergeCell ref="A5:A6"/>
    <mergeCell ref="B5:B6"/>
    <mergeCell ref="C5:E5"/>
    <mergeCell ref="B2:E2"/>
    <mergeCell ref="B3:E3"/>
    <mergeCell ref="A8:E8"/>
    <mergeCell ref="A155:B155"/>
    <mergeCell ref="C155:E155"/>
    <mergeCell ref="A94:A95"/>
    <mergeCell ref="B94:B95"/>
    <mergeCell ref="C94:E94"/>
    <mergeCell ref="A97:E97"/>
    <mergeCell ref="A154:B154"/>
    <mergeCell ref="C154:E154"/>
  </mergeCells>
  <pageMargins left="0.7" right="0.7" top="0.75" bottom="0.75" header="0.3" footer="0.3"/>
  <pageSetup paperSize="9" scale="99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2:B17"/>
  <sheetViews>
    <sheetView zoomScaleNormal="100" workbookViewId="0">
      <selection activeCell="E16" sqref="E16"/>
    </sheetView>
  </sheetViews>
  <sheetFormatPr defaultRowHeight="15.75" x14ac:dyDescent="0.25"/>
  <cols>
    <col min="1" max="1" width="52.140625" style="202" customWidth="1"/>
    <col min="2" max="2" width="19.7109375" style="206" customWidth="1"/>
    <col min="3" max="3" width="9.140625" style="202"/>
    <col min="4" max="4" width="13.7109375" style="202" bestFit="1" customWidth="1"/>
    <col min="5" max="16384" width="9.140625" style="202"/>
  </cols>
  <sheetData>
    <row r="2" spans="1:2" ht="15.75" customHeight="1" x14ac:dyDescent="0.25">
      <c r="A2" s="287" t="s">
        <v>325</v>
      </c>
      <c r="B2" s="287"/>
    </row>
    <row r="3" spans="1:2" ht="15.75" customHeight="1" x14ac:dyDescent="0.25">
      <c r="A3" s="188"/>
      <c r="B3" s="203"/>
    </row>
    <row r="4" spans="1:2" ht="17.25" customHeight="1" x14ac:dyDescent="0.25">
      <c r="A4" s="286" t="s">
        <v>770</v>
      </c>
      <c r="B4" s="286"/>
    </row>
    <row r="5" spans="1:2" ht="31.5" x14ac:dyDescent="0.25">
      <c r="A5" s="196" t="s">
        <v>168</v>
      </c>
      <c r="B5" s="204" t="s">
        <v>581</v>
      </c>
    </row>
    <row r="6" spans="1:2" x14ac:dyDescent="0.25">
      <c r="A6" s="196">
        <v>1</v>
      </c>
      <c r="B6" s="204">
        <v>2</v>
      </c>
    </row>
    <row r="7" spans="1:2" x14ac:dyDescent="0.25">
      <c r="A7" s="197" t="s">
        <v>169</v>
      </c>
      <c r="B7" s="204"/>
    </row>
    <row r="8" spans="1:2" ht="31.5" x14ac:dyDescent="0.25">
      <c r="A8" s="222" t="s">
        <v>568</v>
      </c>
      <c r="B8" s="205">
        <f>270000</f>
        <v>270000</v>
      </c>
    </row>
    <row r="9" spans="1:2" ht="31.5" x14ac:dyDescent="0.25">
      <c r="A9" s="200" t="s">
        <v>569</v>
      </c>
      <c r="B9" s="205">
        <v>39589067</v>
      </c>
    </row>
    <row r="10" spans="1:2" x14ac:dyDescent="0.25">
      <c r="A10" s="200" t="s">
        <v>570</v>
      </c>
      <c r="B10" s="205">
        <v>52756246</v>
      </c>
    </row>
    <row r="11" spans="1:2" x14ac:dyDescent="0.25">
      <c r="A11" s="200" t="s">
        <v>571</v>
      </c>
      <c r="B11" s="205">
        <f>23586915</f>
        <v>23586915</v>
      </c>
    </row>
    <row r="12" spans="1:2" x14ac:dyDescent="0.25">
      <c r="A12" s="198"/>
      <c r="B12" s="205"/>
    </row>
    <row r="13" spans="1:2" x14ac:dyDescent="0.25">
      <c r="A13" s="199" t="s">
        <v>311</v>
      </c>
      <c r="B13" s="205"/>
    </row>
    <row r="14" spans="1:2" x14ac:dyDescent="0.25">
      <c r="A14" s="200" t="s">
        <v>577</v>
      </c>
      <c r="B14" s="205">
        <v>40589</v>
      </c>
    </row>
    <row r="15" spans="1:2" x14ac:dyDescent="0.25">
      <c r="A15" s="199" t="s">
        <v>324</v>
      </c>
      <c r="B15" s="205"/>
    </row>
    <row r="16" spans="1:2" x14ac:dyDescent="0.25">
      <c r="A16" s="159" t="s">
        <v>610</v>
      </c>
      <c r="B16" s="205">
        <v>673100</v>
      </c>
    </row>
    <row r="17" spans="1:2" x14ac:dyDescent="0.25">
      <c r="A17" s="199" t="s">
        <v>167</v>
      </c>
      <c r="B17" s="201">
        <f>SUM(B8:B16)</f>
        <v>116915917</v>
      </c>
    </row>
  </sheetData>
  <mergeCells count="2">
    <mergeCell ref="A4:B4"/>
    <mergeCell ref="A2:B2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FF"/>
  </sheetPr>
  <dimension ref="A1:O156"/>
  <sheetViews>
    <sheetView view="pageBreakPreview" topLeftCell="A100" zoomScale="60" zoomScaleNormal="100" workbookViewId="0">
      <selection activeCell="P130" sqref="P130"/>
    </sheetView>
  </sheetViews>
  <sheetFormatPr defaultRowHeight="15" x14ac:dyDescent="0.25"/>
  <cols>
    <col min="1" max="1" width="8.7109375" style="94" bestFit="1" customWidth="1"/>
    <col min="2" max="2" width="42.5703125" style="94" bestFit="1" customWidth="1"/>
    <col min="3" max="3" width="10" style="94" bestFit="1" customWidth="1"/>
    <col min="4" max="4" width="12.140625" style="94" customWidth="1"/>
    <col min="5" max="5" width="11.28515625" style="94" customWidth="1"/>
    <col min="6" max="6" width="9.140625" style="94"/>
    <col min="7" max="9" width="9.85546875" style="103" bestFit="1" customWidth="1"/>
    <col min="10" max="15" width="9.140625" style="103"/>
    <col min="16" max="16384" width="9.140625" style="94"/>
  </cols>
  <sheetData>
    <row r="1" spans="1:5" x14ac:dyDescent="0.25">
      <c r="A1" s="298" t="s">
        <v>541</v>
      </c>
      <c r="B1" s="299"/>
      <c r="C1" s="299"/>
      <c r="D1" s="299"/>
      <c r="E1" s="300"/>
    </row>
    <row r="2" spans="1:5" x14ac:dyDescent="0.25">
      <c r="A2" s="95" t="s">
        <v>164</v>
      </c>
      <c r="B2" s="367" t="s">
        <v>324</v>
      </c>
      <c r="C2" s="367"/>
      <c r="D2" s="367"/>
      <c r="E2" s="367"/>
    </row>
    <row r="3" spans="1:5" ht="21" x14ac:dyDescent="0.25">
      <c r="A3" s="95" t="s">
        <v>170</v>
      </c>
      <c r="B3" s="367" t="s">
        <v>171</v>
      </c>
      <c r="C3" s="367"/>
      <c r="D3" s="367"/>
      <c r="E3" s="367"/>
    </row>
    <row r="4" spans="1:5" x14ac:dyDescent="0.25">
      <c r="A4" s="368" t="s">
        <v>198</v>
      </c>
      <c r="B4" s="369"/>
      <c r="C4" s="369"/>
      <c r="D4" s="369"/>
      <c r="E4" s="370"/>
    </row>
    <row r="5" spans="1:5" x14ac:dyDescent="0.25">
      <c r="A5" s="364" t="s">
        <v>172</v>
      </c>
      <c r="B5" s="364" t="s">
        <v>173</v>
      </c>
      <c r="C5" s="367"/>
      <c r="D5" s="367"/>
      <c r="E5" s="367"/>
    </row>
    <row r="6" spans="1:5" ht="41.25" customHeight="1" x14ac:dyDescent="0.25">
      <c r="A6" s="364"/>
      <c r="B6" s="364"/>
      <c r="C6" s="95" t="s">
        <v>318</v>
      </c>
      <c r="D6" s="95" t="s">
        <v>319</v>
      </c>
      <c r="E6" s="97" t="s">
        <v>320</v>
      </c>
    </row>
    <row r="7" spans="1:5" x14ac:dyDescent="0.25">
      <c r="A7" s="97">
        <v>1</v>
      </c>
      <c r="B7" s="97">
        <v>2</v>
      </c>
      <c r="C7" s="97">
        <v>3</v>
      </c>
      <c r="D7" s="97">
        <v>4</v>
      </c>
      <c r="E7" s="97">
        <v>5</v>
      </c>
    </row>
    <row r="8" spans="1:5" x14ac:dyDescent="0.25">
      <c r="A8" s="364" t="s">
        <v>162</v>
      </c>
      <c r="B8" s="364"/>
      <c r="C8" s="364"/>
      <c r="D8" s="364"/>
      <c r="E8" s="364"/>
    </row>
    <row r="9" spans="1:5" x14ac:dyDescent="0.25">
      <c r="A9" s="145" t="s">
        <v>3</v>
      </c>
      <c r="B9" s="98" t="s">
        <v>4</v>
      </c>
      <c r="C9" s="99"/>
      <c r="D9" s="99"/>
      <c r="E9" s="99"/>
    </row>
    <row r="10" spans="1:5" x14ac:dyDescent="0.25">
      <c r="A10" s="146" t="s">
        <v>225</v>
      </c>
      <c r="B10" s="100" t="s">
        <v>5</v>
      </c>
      <c r="C10" s="52"/>
      <c r="D10" s="52"/>
      <c r="E10" s="52"/>
    </row>
    <row r="11" spans="1:5" x14ac:dyDescent="0.25">
      <c r="A11" s="146" t="s">
        <v>286</v>
      </c>
      <c r="B11" s="100" t="s">
        <v>6</v>
      </c>
      <c r="C11" s="52"/>
      <c r="D11" s="52"/>
      <c r="E11" s="52"/>
    </row>
    <row r="12" spans="1:5" ht="22.5" x14ac:dyDescent="0.25">
      <c r="A12" s="146" t="s">
        <v>226</v>
      </c>
      <c r="B12" s="100" t="s">
        <v>7</v>
      </c>
      <c r="C12" s="52"/>
      <c r="D12" s="52"/>
      <c r="E12" s="52"/>
    </row>
    <row r="13" spans="1:5" x14ac:dyDescent="0.25">
      <c r="A13" s="146" t="s">
        <v>227</v>
      </c>
      <c r="B13" s="100" t="s">
        <v>8</v>
      </c>
      <c r="C13" s="52"/>
      <c r="D13" s="52"/>
      <c r="E13" s="52"/>
    </row>
    <row r="14" spans="1:5" x14ac:dyDescent="0.25">
      <c r="A14" s="146" t="s">
        <v>228</v>
      </c>
      <c r="B14" s="100" t="s">
        <v>9</v>
      </c>
      <c r="C14" s="52"/>
      <c r="D14" s="52"/>
      <c r="E14" s="52"/>
    </row>
    <row r="15" spans="1:5" x14ac:dyDescent="0.25">
      <c r="A15" s="146" t="s">
        <v>229</v>
      </c>
      <c r="B15" s="100" t="s">
        <v>10</v>
      </c>
      <c r="C15" s="52"/>
      <c r="D15" s="52"/>
      <c r="E15" s="52"/>
    </row>
    <row r="16" spans="1:5" x14ac:dyDescent="0.25">
      <c r="A16" s="146"/>
      <c r="B16" s="100"/>
      <c r="C16" s="52"/>
      <c r="D16" s="52"/>
      <c r="E16" s="52"/>
    </row>
    <row r="17" spans="1:5" ht="21" x14ac:dyDescent="0.25">
      <c r="A17" s="145" t="s">
        <v>11</v>
      </c>
      <c r="B17" s="98" t="s">
        <v>12</v>
      </c>
      <c r="C17" s="101"/>
      <c r="D17" s="99"/>
      <c r="E17" s="101"/>
    </row>
    <row r="18" spans="1:5" x14ac:dyDescent="0.25">
      <c r="A18" s="146" t="s">
        <v>231</v>
      </c>
      <c r="B18" s="100" t="s">
        <v>13</v>
      </c>
      <c r="C18" s="52"/>
      <c r="D18" s="52"/>
      <c r="E18" s="52"/>
    </row>
    <row r="19" spans="1:5" x14ac:dyDescent="0.25">
      <c r="A19" s="146" t="s">
        <v>232</v>
      </c>
      <c r="B19" s="100" t="s">
        <v>14</v>
      </c>
      <c r="C19" s="52"/>
      <c r="D19" s="52"/>
      <c r="E19" s="52"/>
    </row>
    <row r="20" spans="1:5" ht="22.5" x14ac:dyDescent="0.25">
      <c r="A20" s="146" t="s">
        <v>233</v>
      </c>
      <c r="B20" s="100" t="s">
        <v>174</v>
      </c>
      <c r="C20" s="52"/>
      <c r="D20" s="52"/>
      <c r="E20" s="52"/>
    </row>
    <row r="21" spans="1:5" ht="22.5" x14ac:dyDescent="0.25">
      <c r="A21" s="146" t="s">
        <v>234</v>
      </c>
      <c r="B21" s="100" t="s">
        <v>175</v>
      </c>
      <c r="C21" s="52"/>
      <c r="D21" s="52"/>
      <c r="E21" s="52"/>
    </row>
    <row r="22" spans="1:5" x14ac:dyDescent="0.25">
      <c r="A22" s="146" t="s">
        <v>235</v>
      </c>
      <c r="B22" s="100" t="s">
        <v>17</v>
      </c>
      <c r="C22" s="102"/>
      <c r="D22" s="52"/>
      <c r="E22" s="102"/>
    </row>
    <row r="23" spans="1:5" x14ac:dyDescent="0.25">
      <c r="A23" s="146" t="s">
        <v>236</v>
      </c>
      <c r="B23" s="100" t="s">
        <v>18</v>
      </c>
      <c r="C23" s="52"/>
      <c r="D23" s="52"/>
      <c r="E23" s="52"/>
    </row>
    <row r="24" spans="1:5" ht="21" x14ac:dyDescent="0.25">
      <c r="A24" s="145" t="s">
        <v>19</v>
      </c>
      <c r="B24" s="98" t="s">
        <v>20</v>
      </c>
      <c r="C24" s="99"/>
      <c r="D24" s="99"/>
      <c r="E24" s="99"/>
    </row>
    <row r="25" spans="1:5" x14ac:dyDescent="0.25">
      <c r="A25" s="146" t="s">
        <v>237</v>
      </c>
      <c r="B25" s="100" t="s">
        <v>21</v>
      </c>
      <c r="C25" s="52"/>
      <c r="D25" s="52"/>
      <c r="E25" s="52"/>
    </row>
    <row r="26" spans="1:5" ht="22.5" x14ac:dyDescent="0.25">
      <c r="A26" s="146" t="s">
        <v>238</v>
      </c>
      <c r="B26" s="100" t="s">
        <v>22</v>
      </c>
      <c r="C26" s="52"/>
      <c r="D26" s="52"/>
      <c r="E26" s="52"/>
    </row>
    <row r="27" spans="1:5" ht="22.5" x14ac:dyDescent="0.25">
      <c r="A27" s="146" t="s">
        <v>239</v>
      </c>
      <c r="B27" s="100" t="s">
        <v>176</v>
      </c>
      <c r="C27" s="52"/>
      <c r="D27" s="52"/>
      <c r="E27" s="52"/>
    </row>
    <row r="28" spans="1:5" ht="22.5" x14ac:dyDescent="0.25">
      <c r="A28" s="146" t="s">
        <v>240</v>
      </c>
      <c r="B28" s="100" t="s">
        <v>177</v>
      </c>
      <c r="C28" s="52"/>
      <c r="D28" s="52"/>
      <c r="E28" s="52"/>
    </row>
    <row r="29" spans="1:5" x14ac:dyDescent="0.25">
      <c r="A29" s="146" t="s">
        <v>241</v>
      </c>
      <c r="B29" s="100" t="s">
        <v>25</v>
      </c>
      <c r="C29" s="52"/>
      <c r="D29" s="52"/>
      <c r="E29" s="52"/>
    </row>
    <row r="30" spans="1:5" x14ac:dyDescent="0.25">
      <c r="A30" s="146" t="s">
        <v>242</v>
      </c>
      <c r="B30" s="100" t="s">
        <v>26</v>
      </c>
      <c r="C30" s="52"/>
      <c r="D30" s="52"/>
      <c r="E30" s="52"/>
    </row>
    <row r="31" spans="1:5" x14ac:dyDescent="0.25">
      <c r="A31" s="145" t="s">
        <v>27</v>
      </c>
      <c r="B31" s="98" t="s">
        <v>28</v>
      </c>
      <c r="C31" s="99"/>
      <c r="D31" s="99"/>
      <c r="E31" s="99"/>
    </row>
    <row r="32" spans="1:5" x14ac:dyDescent="0.25">
      <c r="A32" s="146" t="s">
        <v>243</v>
      </c>
      <c r="B32" s="100" t="s">
        <v>29</v>
      </c>
      <c r="C32" s="52"/>
      <c r="D32" s="52"/>
      <c r="E32" s="52"/>
    </row>
    <row r="33" spans="1:5" x14ac:dyDescent="0.25">
      <c r="A33" s="146" t="s">
        <v>244</v>
      </c>
      <c r="B33" s="100" t="s">
        <v>30</v>
      </c>
      <c r="C33" s="52"/>
      <c r="D33" s="52"/>
      <c r="E33" s="52"/>
    </row>
    <row r="34" spans="1:5" x14ac:dyDescent="0.25">
      <c r="A34" s="146" t="s">
        <v>245</v>
      </c>
      <c r="B34" s="100" t="s">
        <v>31</v>
      </c>
      <c r="C34" s="52"/>
      <c r="D34" s="52"/>
      <c r="E34" s="52"/>
    </row>
    <row r="35" spans="1:5" x14ac:dyDescent="0.25">
      <c r="A35" s="146" t="s">
        <v>246</v>
      </c>
      <c r="B35" s="100" t="s">
        <v>32</v>
      </c>
      <c r="C35" s="52"/>
      <c r="D35" s="52"/>
      <c r="E35" s="52"/>
    </row>
    <row r="36" spans="1:5" x14ac:dyDescent="0.25">
      <c r="A36" s="146" t="s">
        <v>247</v>
      </c>
      <c r="B36" s="100" t="s">
        <v>33</v>
      </c>
      <c r="C36" s="52"/>
      <c r="D36" s="52"/>
      <c r="E36" s="52"/>
    </row>
    <row r="37" spans="1:5" x14ac:dyDescent="0.25">
      <c r="A37" s="146" t="s">
        <v>248</v>
      </c>
      <c r="B37" s="100" t="s">
        <v>34</v>
      </c>
      <c r="C37" s="52"/>
      <c r="D37" s="52"/>
      <c r="E37" s="52"/>
    </row>
    <row r="38" spans="1:5" x14ac:dyDescent="0.25">
      <c r="A38" s="145" t="s">
        <v>35</v>
      </c>
      <c r="B38" s="98" t="s">
        <v>36</v>
      </c>
      <c r="C38" s="101">
        <f>SUM(C39:C48)</f>
        <v>150000</v>
      </c>
      <c r="D38" s="101">
        <f t="shared" ref="D38:E38" si="0">SUM(D39:D48)</f>
        <v>150000</v>
      </c>
      <c r="E38" s="101">
        <f t="shared" si="0"/>
        <v>147499</v>
      </c>
    </row>
    <row r="39" spans="1:5" x14ac:dyDescent="0.25">
      <c r="A39" s="146" t="s">
        <v>249</v>
      </c>
      <c r="B39" s="100" t="s">
        <v>37</v>
      </c>
      <c r="C39" s="52"/>
      <c r="D39" s="52"/>
      <c r="E39" s="52"/>
    </row>
    <row r="40" spans="1:5" x14ac:dyDescent="0.25">
      <c r="A40" s="146" t="s">
        <v>250</v>
      </c>
      <c r="B40" s="100" t="s">
        <v>38</v>
      </c>
      <c r="C40" s="102">
        <v>150000</v>
      </c>
      <c r="D40" s="102">
        <v>150000</v>
      </c>
      <c r="E40" s="102">
        <v>144625</v>
      </c>
    </row>
    <row r="41" spans="1:5" x14ac:dyDescent="0.25">
      <c r="A41" s="146" t="s">
        <v>251</v>
      </c>
      <c r="B41" s="100" t="s">
        <v>39</v>
      </c>
      <c r="C41" s="52"/>
      <c r="D41" s="102"/>
      <c r="E41" s="52"/>
    </row>
    <row r="42" spans="1:5" x14ac:dyDescent="0.25">
      <c r="A42" s="146" t="s">
        <v>252</v>
      </c>
      <c r="B42" s="100" t="s">
        <v>40</v>
      </c>
      <c r="C42" s="52"/>
      <c r="D42" s="102"/>
      <c r="E42" s="52"/>
    </row>
    <row r="43" spans="1:5" x14ac:dyDescent="0.25">
      <c r="A43" s="146" t="s">
        <v>253</v>
      </c>
      <c r="B43" s="100" t="s">
        <v>41</v>
      </c>
      <c r="C43" s="52"/>
      <c r="D43" s="102"/>
      <c r="E43" s="52"/>
    </row>
    <row r="44" spans="1:5" x14ac:dyDescent="0.25">
      <c r="A44" s="146" t="s">
        <v>254</v>
      </c>
      <c r="B44" s="100" t="s">
        <v>42</v>
      </c>
      <c r="C44" s="52"/>
      <c r="D44" s="102"/>
      <c r="E44" s="52"/>
    </row>
    <row r="45" spans="1:5" x14ac:dyDescent="0.25">
      <c r="A45" s="146" t="s">
        <v>255</v>
      </c>
      <c r="B45" s="100" t="s">
        <v>43</v>
      </c>
      <c r="C45" s="52"/>
      <c r="D45" s="102"/>
      <c r="E45" s="52"/>
    </row>
    <row r="46" spans="1:5" x14ac:dyDescent="0.25">
      <c r="A46" s="146" t="s">
        <v>256</v>
      </c>
      <c r="B46" s="100" t="s">
        <v>44</v>
      </c>
      <c r="C46" s="52"/>
      <c r="D46" s="102"/>
      <c r="E46" s="52">
        <v>136</v>
      </c>
    </row>
    <row r="47" spans="1:5" x14ac:dyDescent="0.25">
      <c r="A47" s="146" t="s">
        <v>257</v>
      </c>
      <c r="B47" s="100" t="s">
        <v>45</v>
      </c>
      <c r="C47" s="52"/>
      <c r="D47" s="102"/>
      <c r="E47" s="52"/>
    </row>
    <row r="48" spans="1:5" x14ac:dyDescent="0.25">
      <c r="A48" s="146" t="s">
        <v>258</v>
      </c>
      <c r="B48" s="100" t="s">
        <v>46</v>
      </c>
      <c r="C48" s="52"/>
      <c r="D48" s="102"/>
      <c r="E48" s="102">
        <v>2738</v>
      </c>
    </row>
    <row r="49" spans="1:5" x14ac:dyDescent="0.25">
      <c r="A49" s="145" t="s">
        <v>47</v>
      </c>
      <c r="B49" s="98" t="s">
        <v>48</v>
      </c>
      <c r="C49" s="99"/>
      <c r="D49" s="102"/>
      <c r="E49" s="99"/>
    </row>
    <row r="50" spans="1:5" x14ac:dyDescent="0.25">
      <c r="A50" s="146" t="s">
        <v>259</v>
      </c>
      <c r="B50" s="100" t="s">
        <v>49</v>
      </c>
      <c r="C50" s="52"/>
      <c r="D50" s="102"/>
      <c r="E50" s="52"/>
    </row>
    <row r="51" spans="1:5" x14ac:dyDescent="0.25">
      <c r="A51" s="146" t="s">
        <v>260</v>
      </c>
      <c r="B51" s="100" t="s">
        <v>50</v>
      </c>
      <c r="C51" s="52"/>
      <c r="D51" s="102"/>
      <c r="E51" s="52"/>
    </row>
    <row r="52" spans="1:5" x14ac:dyDescent="0.25">
      <c r="A52" s="146" t="s">
        <v>261</v>
      </c>
      <c r="B52" s="100" t="s">
        <v>51</v>
      </c>
      <c r="C52" s="52"/>
      <c r="D52" s="102"/>
      <c r="E52" s="52"/>
    </row>
    <row r="53" spans="1:5" x14ac:dyDescent="0.25">
      <c r="A53" s="146" t="s">
        <v>262</v>
      </c>
      <c r="B53" s="100" t="s">
        <v>52</v>
      </c>
      <c r="C53" s="52"/>
      <c r="D53" s="102"/>
      <c r="E53" s="52"/>
    </row>
    <row r="54" spans="1:5" x14ac:dyDescent="0.25">
      <c r="A54" s="146" t="s">
        <v>263</v>
      </c>
      <c r="B54" s="100" t="s">
        <v>53</v>
      </c>
      <c r="C54" s="52"/>
      <c r="D54" s="102"/>
      <c r="E54" s="52"/>
    </row>
    <row r="55" spans="1:5" x14ac:dyDescent="0.25">
      <c r="A55" s="145" t="s">
        <v>54</v>
      </c>
      <c r="B55" s="98" t="s">
        <v>55</v>
      </c>
      <c r="C55" s="99"/>
      <c r="D55" s="102"/>
      <c r="E55" s="99"/>
    </row>
    <row r="56" spans="1:5" ht="22.5" x14ac:dyDescent="0.25">
      <c r="A56" s="146" t="s">
        <v>264</v>
      </c>
      <c r="B56" s="100" t="s">
        <v>56</v>
      </c>
      <c r="C56" s="52"/>
      <c r="D56" s="102"/>
      <c r="E56" s="52"/>
    </row>
    <row r="57" spans="1:5" ht="22.5" x14ac:dyDescent="0.25">
      <c r="A57" s="146" t="s">
        <v>265</v>
      </c>
      <c r="B57" s="100" t="s">
        <v>57</v>
      </c>
      <c r="C57" s="52"/>
      <c r="D57" s="102"/>
      <c r="E57" s="52"/>
    </row>
    <row r="58" spans="1:5" x14ac:dyDescent="0.25">
      <c r="A58" s="146" t="s">
        <v>266</v>
      </c>
      <c r="B58" s="100" t="s">
        <v>58</v>
      </c>
      <c r="C58" s="52"/>
      <c r="D58" s="102"/>
      <c r="E58" s="52"/>
    </row>
    <row r="59" spans="1:5" x14ac:dyDescent="0.25">
      <c r="A59" s="146" t="s">
        <v>267</v>
      </c>
      <c r="B59" s="100" t="s">
        <v>59</v>
      </c>
      <c r="C59" s="52"/>
      <c r="D59" s="102"/>
      <c r="E59" s="52"/>
    </row>
    <row r="60" spans="1:5" x14ac:dyDescent="0.25">
      <c r="A60" s="145" t="s">
        <v>60</v>
      </c>
      <c r="B60" s="98" t="s">
        <v>61</v>
      </c>
      <c r="C60" s="99"/>
      <c r="D60" s="102"/>
      <c r="E60" s="99"/>
    </row>
    <row r="61" spans="1:5" ht="22.5" x14ac:dyDescent="0.25">
      <c r="A61" s="146" t="s">
        <v>268</v>
      </c>
      <c r="B61" s="100" t="s">
        <v>62</v>
      </c>
      <c r="C61" s="52"/>
      <c r="D61" s="102"/>
      <c r="E61" s="52"/>
    </row>
    <row r="62" spans="1:5" ht="22.5" x14ac:dyDescent="0.25">
      <c r="A62" s="146" t="s">
        <v>269</v>
      </c>
      <c r="B62" s="100" t="s">
        <v>63</v>
      </c>
      <c r="C62" s="52"/>
      <c r="D62" s="102"/>
      <c r="E62" s="52"/>
    </row>
    <row r="63" spans="1:5" x14ac:dyDescent="0.25">
      <c r="A63" s="146" t="s">
        <v>270</v>
      </c>
      <c r="B63" s="100" t="s">
        <v>64</v>
      </c>
      <c r="C63" s="52"/>
      <c r="D63" s="102"/>
      <c r="E63" s="52"/>
    </row>
    <row r="64" spans="1:5" x14ac:dyDescent="0.25">
      <c r="A64" s="146" t="s">
        <v>271</v>
      </c>
      <c r="B64" s="100" t="s">
        <v>65</v>
      </c>
      <c r="C64" s="52"/>
      <c r="D64" s="102"/>
      <c r="E64" s="52"/>
    </row>
    <row r="65" spans="1:5" x14ac:dyDescent="0.25">
      <c r="A65" s="145" t="s">
        <v>66</v>
      </c>
      <c r="B65" s="98" t="s">
        <v>67</v>
      </c>
      <c r="C65" s="101">
        <f>C38</f>
        <v>150000</v>
      </c>
      <c r="D65" s="101">
        <f t="shared" ref="D65:E65" si="1">D38</f>
        <v>150000</v>
      </c>
      <c r="E65" s="101">
        <f t="shared" si="1"/>
        <v>147499</v>
      </c>
    </row>
    <row r="66" spans="1:5" ht="21" x14ac:dyDescent="0.25">
      <c r="A66" s="145" t="s">
        <v>178</v>
      </c>
      <c r="B66" s="98" t="s">
        <v>69</v>
      </c>
      <c r="C66" s="99"/>
      <c r="D66" s="99"/>
      <c r="E66" s="99"/>
    </row>
    <row r="67" spans="1:5" x14ac:dyDescent="0.25">
      <c r="A67" s="146" t="s">
        <v>306</v>
      </c>
      <c r="B67" s="100" t="s">
        <v>70</v>
      </c>
      <c r="C67" s="52"/>
      <c r="D67" s="52"/>
      <c r="E67" s="52"/>
    </row>
    <row r="68" spans="1:5" ht="22.5" x14ac:dyDescent="0.25">
      <c r="A68" s="146" t="s">
        <v>273</v>
      </c>
      <c r="B68" s="100" t="s">
        <v>71</v>
      </c>
      <c r="C68" s="52"/>
      <c r="D68" s="52"/>
      <c r="E68" s="52"/>
    </row>
    <row r="69" spans="1:5" x14ac:dyDescent="0.25">
      <c r="A69" s="146" t="s">
        <v>274</v>
      </c>
      <c r="B69" s="100" t="s">
        <v>179</v>
      </c>
      <c r="C69" s="52"/>
      <c r="D69" s="52"/>
      <c r="E69" s="52"/>
    </row>
    <row r="70" spans="1:5" x14ac:dyDescent="0.25">
      <c r="A70" s="145" t="s">
        <v>73</v>
      </c>
      <c r="B70" s="98" t="s">
        <v>74</v>
      </c>
      <c r="C70" s="99"/>
      <c r="D70" s="99"/>
      <c r="E70" s="99"/>
    </row>
    <row r="71" spans="1:5" x14ac:dyDescent="0.25">
      <c r="A71" s="146" t="s">
        <v>275</v>
      </c>
      <c r="B71" s="100" t="s">
        <v>75</v>
      </c>
      <c r="C71" s="52"/>
      <c r="D71" s="52"/>
      <c r="E71" s="52"/>
    </row>
    <row r="72" spans="1:5" x14ac:dyDescent="0.25">
      <c r="A72" s="146" t="s">
        <v>276</v>
      </c>
      <c r="B72" s="100" t="s">
        <v>76</v>
      </c>
      <c r="C72" s="52"/>
      <c r="D72" s="52"/>
      <c r="E72" s="52"/>
    </row>
    <row r="73" spans="1:5" x14ac:dyDescent="0.25">
      <c r="A73" s="146" t="s">
        <v>277</v>
      </c>
      <c r="B73" s="100" t="s">
        <v>77</v>
      </c>
      <c r="C73" s="52"/>
      <c r="D73" s="52"/>
      <c r="E73" s="52"/>
    </row>
    <row r="74" spans="1:5" x14ac:dyDescent="0.25">
      <c r="A74" s="146" t="s">
        <v>278</v>
      </c>
      <c r="B74" s="100" t="s">
        <v>78</v>
      </c>
      <c r="C74" s="52"/>
      <c r="D74" s="52"/>
      <c r="E74" s="52"/>
    </row>
    <row r="75" spans="1:5" x14ac:dyDescent="0.25">
      <c r="A75" s="145" t="s">
        <v>79</v>
      </c>
      <c r="B75" s="98" t="s">
        <v>80</v>
      </c>
      <c r="C75" s="101">
        <f>C76</f>
        <v>0</v>
      </c>
      <c r="D75" s="101">
        <f t="shared" ref="D75:E75" si="2">D76</f>
        <v>1997543</v>
      </c>
      <c r="E75" s="101">
        <f t="shared" si="2"/>
        <v>1997543</v>
      </c>
    </row>
    <row r="76" spans="1:5" x14ac:dyDescent="0.25">
      <c r="A76" s="146" t="s">
        <v>279</v>
      </c>
      <c r="B76" s="100" t="s">
        <v>81</v>
      </c>
      <c r="C76" s="102"/>
      <c r="D76" s="52">
        <v>1997543</v>
      </c>
      <c r="E76" s="102">
        <v>1997543</v>
      </c>
    </row>
    <row r="77" spans="1:5" x14ac:dyDescent="0.25">
      <c r="A77" s="146" t="s">
        <v>280</v>
      </c>
      <c r="B77" s="100" t="s">
        <v>82</v>
      </c>
      <c r="C77" s="52"/>
      <c r="D77" s="52"/>
      <c r="E77" s="52"/>
    </row>
    <row r="78" spans="1:5" x14ac:dyDescent="0.25">
      <c r="A78" s="145" t="s">
        <v>83</v>
      </c>
      <c r="B78" s="98" t="s">
        <v>84</v>
      </c>
      <c r="C78" s="101">
        <f>C82</f>
        <v>14555838</v>
      </c>
      <c r="D78" s="101">
        <f t="shared" ref="D78:E78" si="3">D82</f>
        <v>14614588</v>
      </c>
      <c r="E78" s="101">
        <f t="shared" si="3"/>
        <v>12162928</v>
      </c>
    </row>
    <row r="79" spans="1:5" x14ac:dyDescent="0.25">
      <c r="A79" s="146" t="s">
        <v>281</v>
      </c>
      <c r="B79" s="100" t="s">
        <v>85</v>
      </c>
      <c r="C79" s="52"/>
      <c r="D79" s="52"/>
      <c r="E79" s="52"/>
    </row>
    <row r="80" spans="1:5" x14ac:dyDescent="0.25">
      <c r="A80" s="146" t="s">
        <v>282</v>
      </c>
      <c r="B80" s="100" t="s">
        <v>86</v>
      </c>
      <c r="C80" s="52"/>
      <c r="D80" s="52"/>
      <c r="E80" s="52"/>
    </row>
    <row r="81" spans="1:5" x14ac:dyDescent="0.25">
      <c r="A81" s="146" t="s">
        <v>283</v>
      </c>
      <c r="B81" s="100" t="s">
        <v>87</v>
      </c>
      <c r="C81" s="52"/>
      <c r="D81" s="52"/>
      <c r="E81" s="52"/>
    </row>
    <row r="82" spans="1:5" x14ac:dyDescent="0.25">
      <c r="A82" s="146" t="s">
        <v>284</v>
      </c>
      <c r="B82" s="100" t="s">
        <v>197</v>
      </c>
      <c r="C82" s="102">
        <v>14555838</v>
      </c>
      <c r="D82" s="52">
        <v>14614588</v>
      </c>
      <c r="E82" s="102">
        <v>12162928</v>
      </c>
    </row>
    <row r="83" spans="1:5" x14ac:dyDescent="0.25">
      <c r="A83" s="145" t="s">
        <v>88</v>
      </c>
      <c r="B83" s="98" t="s">
        <v>89</v>
      </c>
      <c r="C83" s="99"/>
      <c r="D83" s="99"/>
      <c r="E83" s="99"/>
    </row>
    <row r="84" spans="1:5" x14ac:dyDescent="0.25">
      <c r="A84" s="146" t="s">
        <v>90</v>
      </c>
      <c r="B84" s="100" t="s">
        <v>91</v>
      </c>
      <c r="C84" s="52"/>
      <c r="D84" s="52"/>
      <c r="E84" s="52"/>
    </row>
    <row r="85" spans="1:5" x14ac:dyDescent="0.25">
      <c r="A85" s="146" t="s">
        <v>92</v>
      </c>
      <c r="B85" s="100" t="s">
        <v>93</v>
      </c>
      <c r="C85" s="52"/>
      <c r="D85" s="52"/>
      <c r="E85" s="52"/>
    </row>
    <row r="86" spans="1:5" x14ac:dyDescent="0.25">
      <c r="A86" s="146" t="s">
        <v>94</v>
      </c>
      <c r="B86" s="100" t="s">
        <v>95</v>
      </c>
      <c r="C86" s="52"/>
      <c r="D86" s="52"/>
      <c r="E86" s="52"/>
    </row>
    <row r="87" spans="1:5" x14ac:dyDescent="0.25">
      <c r="A87" s="146" t="s">
        <v>96</v>
      </c>
      <c r="B87" s="100" t="s">
        <v>97</v>
      </c>
      <c r="C87" s="52"/>
      <c r="D87" s="52"/>
      <c r="E87" s="52"/>
    </row>
    <row r="88" spans="1:5" ht="21" x14ac:dyDescent="0.25">
      <c r="A88" s="145" t="s">
        <v>98</v>
      </c>
      <c r="B88" s="98" t="s">
        <v>99</v>
      </c>
      <c r="C88" s="99"/>
      <c r="D88" s="99"/>
      <c r="E88" s="99"/>
    </row>
    <row r="89" spans="1:5" ht="21" x14ac:dyDescent="0.25">
      <c r="A89" s="145" t="s">
        <v>100</v>
      </c>
      <c r="B89" s="98" t="s">
        <v>101</v>
      </c>
      <c r="C89" s="101">
        <f>C78+C75</f>
        <v>14555838</v>
      </c>
      <c r="D89" s="101">
        <f t="shared" ref="D89:E89" si="4">D78+D75</f>
        <v>16612131</v>
      </c>
      <c r="E89" s="101">
        <f t="shared" si="4"/>
        <v>14160471</v>
      </c>
    </row>
    <row r="90" spans="1:5" x14ac:dyDescent="0.25">
      <c r="A90" s="145" t="s">
        <v>102</v>
      </c>
      <c r="B90" s="98" t="s">
        <v>180</v>
      </c>
      <c r="C90" s="101">
        <f>C65+C89</f>
        <v>14705838</v>
      </c>
      <c r="D90" s="101">
        <f t="shared" ref="D90:E90" si="5">D65+D89</f>
        <v>16762131</v>
      </c>
      <c r="E90" s="101">
        <f t="shared" si="5"/>
        <v>14307970</v>
      </c>
    </row>
    <row r="91" spans="1:5" x14ac:dyDescent="0.25">
      <c r="A91" s="104"/>
      <c r="B91" s="104"/>
      <c r="C91" s="104"/>
      <c r="D91" s="104"/>
      <c r="E91" s="104"/>
    </row>
    <row r="92" spans="1:5" x14ac:dyDescent="0.25">
      <c r="A92" s="105"/>
      <c r="B92" s="105"/>
      <c r="C92" s="104"/>
      <c r="D92" s="104"/>
      <c r="E92" s="104"/>
    </row>
    <row r="93" spans="1:5" x14ac:dyDescent="0.25">
      <c r="A93" s="106"/>
      <c r="B93" s="106"/>
      <c r="C93" s="107"/>
      <c r="D93" s="107"/>
    </row>
    <row r="94" spans="1:5" ht="15" customHeight="1" x14ac:dyDescent="0.25">
      <c r="A94" s="364" t="s">
        <v>172</v>
      </c>
      <c r="B94" s="364" t="s">
        <v>173</v>
      </c>
      <c r="C94" s="367" t="s">
        <v>324</v>
      </c>
      <c r="D94" s="367"/>
      <c r="E94" s="367"/>
    </row>
    <row r="95" spans="1:5" ht="21" x14ac:dyDescent="0.25">
      <c r="A95" s="364"/>
      <c r="B95" s="364"/>
      <c r="C95" s="95" t="s">
        <v>318</v>
      </c>
      <c r="D95" s="95" t="s">
        <v>319</v>
      </c>
      <c r="E95" s="97" t="s">
        <v>320</v>
      </c>
    </row>
    <row r="96" spans="1:5" x14ac:dyDescent="0.25">
      <c r="A96" s="97">
        <v>1</v>
      </c>
      <c r="B96" s="97">
        <v>2</v>
      </c>
      <c r="C96" s="97">
        <v>3</v>
      </c>
      <c r="D96" s="97">
        <v>4</v>
      </c>
      <c r="E96" s="97">
        <v>5</v>
      </c>
    </row>
    <row r="97" spans="1:5" x14ac:dyDescent="0.25">
      <c r="A97" s="364" t="s">
        <v>163</v>
      </c>
      <c r="B97" s="364"/>
      <c r="C97" s="364"/>
      <c r="D97" s="364"/>
      <c r="E97" s="364"/>
    </row>
    <row r="98" spans="1:5" x14ac:dyDescent="0.25">
      <c r="A98" s="145" t="s">
        <v>3</v>
      </c>
      <c r="B98" s="98" t="s">
        <v>303</v>
      </c>
      <c r="C98" s="101">
        <f>C99+C100+C101+C102+C103</f>
        <v>13305028</v>
      </c>
      <c r="D98" s="101">
        <f t="shared" ref="D98:E98" si="6">D99+D100+D101+D102+D103</f>
        <v>13385821</v>
      </c>
      <c r="E98" s="101">
        <f t="shared" si="6"/>
        <v>10872938</v>
      </c>
    </row>
    <row r="99" spans="1:5" x14ac:dyDescent="0.25">
      <c r="A99" s="135" t="s">
        <v>225</v>
      </c>
      <c r="B99" s="100" t="s">
        <v>107</v>
      </c>
      <c r="C99" s="102">
        <v>7045660</v>
      </c>
      <c r="D99" s="52">
        <v>7253573</v>
      </c>
      <c r="E99" s="102">
        <v>7089260</v>
      </c>
    </row>
    <row r="100" spans="1:5" x14ac:dyDescent="0.25">
      <c r="A100" s="135" t="s">
        <v>286</v>
      </c>
      <c r="B100" s="100" t="s">
        <v>108</v>
      </c>
      <c r="C100" s="102">
        <v>1381298</v>
      </c>
      <c r="D100" s="52">
        <v>1390048</v>
      </c>
      <c r="E100" s="102">
        <v>1288178</v>
      </c>
    </row>
    <row r="101" spans="1:5" x14ac:dyDescent="0.25">
      <c r="A101" s="135" t="s">
        <v>226</v>
      </c>
      <c r="B101" s="100" t="s">
        <v>109</v>
      </c>
      <c r="C101" s="102">
        <v>4878070</v>
      </c>
      <c r="D101" s="52">
        <v>4742200</v>
      </c>
      <c r="E101" s="102">
        <v>2495500</v>
      </c>
    </row>
    <row r="102" spans="1:5" x14ac:dyDescent="0.25">
      <c r="A102" s="135" t="s">
        <v>227</v>
      </c>
      <c r="B102" s="100" t="s">
        <v>110</v>
      </c>
      <c r="C102" s="52"/>
      <c r="D102" s="52"/>
      <c r="E102" s="52"/>
    </row>
    <row r="103" spans="1:5" x14ac:dyDescent="0.25">
      <c r="A103" s="135" t="s">
        <v>228</v>
      </c>
      <c r="B103" s="100" t="s">
        <v>111</v>
      </c>
      <c r="C103" s="52"/>
      <c r="D103" s="52"/>
      <c r="E103" s="52"/>
    </row>
    <row r="104" spans="1:5" x14ac:dyDescent="0.25">
      <c r="A104" s="135" t="s">
        <v>229</v>
      </c>
      <c r="B104" s="100" t="s">
        <v>112</v>
      </c>
      <c r="C104" s="52"/>
      <c r="D104" s="52"/>
      <c r="E104" s="52"/>
    </row>
    <row r="105" spans="1:5" x14ac:dyDescent="0.25">
      <c r="A105" s="135" t="s">
        <v>230</v>
      </c>
      <c r="B105" s="108" t="s">
        <v>113</v>
      </c>
      <c r="C105" s="52"/>
      <c r="D105" s="52"/>
      <c r="E105" s="52"/>
    </row>
    <row r="106" spans="1:5" ht="22.5" x14ac:dyDescent="0.25">
      <c r="A106" s="135" t="s">
        <v>287</v>
      </c>
      <c r="B106" s="100" t="s">
        <v>114</v>
      </c>
      <c r="C106" s="52"/>
      <c r="D106" s="52"/>
      <c r="E106" s="52"/>
    </row>
    <row r="107" spans="1:5" ht="22.5" x14ac:dyDescent="0.25">
      <c r="A107" s="135" t="s">
        <v>288</v>
      </c>
      <c r="B107" s="100" t="s">
        <v>115</v>
      </c>
      <c r="C107" s="52"/>
      <c r="D107" s="52"/>
      <c r="E107" s="52"/>
    </row>
    <row r="108" spans="1:5" x14ac:dyDescent="0.25">
      <c r="A108" s="135" t="s">
        <v>289</v>
      </c>
      <c r="B108" s="108" t="s">
        <v>116</v>
      </c>
      <c r="C108" s="52"/>
      <c r="D108" s="52"/>
      <c r="E108" s="52"/>
    </row>
    <row r="109" spans="1:5" x14ac:dyDescent="0.25">
      <c r="A109" s="135" t="s">
        <v>290</v>
      </c>
      <c r="B109" s="108" t="s">
        <v>117</v>
      </c>
      <c r="C109" s="52"/>
      <c r="D109" s="52"/>
      <c r="E109" s="52"/>
    </row>
    <row r="110" spans="1:5" ht="22.5" x14ac:dyDescent="0.25">
      <c r="A110" s="135" t="s">
        <v>291</v>
      </c>
      <c r="B110" s="100" t="s">
        <v>118</v>
      </c>
      <c r="C110" s="52"/>
      <c r="D110" s="52"/>
      <c r="E110" s="52"/>
    </row>
    <row r="111" spans="1:5" x14ac:dyDescent="0.25">
      <c r="A111" s="135" t="s">
        <v>292</v>
      </c>
      <c r="B111" s="100" t="s">
        <v>119</v>
      </c>
      <c r="C111" s="52"/>
      <c r="D111" s="52"/>
      <c r="E111" s="52"/>
    </row>
    <row r="112" spans="1:5" x14ac:dyDescent="0.25">
      <c r="A112" s="135" t="s">
        <v>293</v>
      </c>
      <c r="B112" s="100" t="s">
        <v>120</v>
      </c>
      <c r="C112" s="52"/>
      <c r="D112" s="52"/>
      <c r="E112" s="52"/>
    </row>
    <row r="113" spans="1:5" ht="22.5" x14ac:dyDescent="0.25">
      <c r="A113" s="135" t="s">
        <v>294</v>
      </c>
      <c r="B113" s="100" t="s">
        <v>121</v>
      </c>
      <c r="C113" s="52"/>
      <c r="D113" s="52"/>
      <c r="E113" s="52"/>
    </row>
    <row r="114" spans="1:5" x14ac:dyDescent="0.25">
      <c r="A114" s="145" t="s">
        <v>11</v>
      </c>
      <c r="B114" s="98" t="s">
        <v>304</v>
      </c>
      <c r="C114" s="101">
        <f>C115+C117</f>
        <v>1400810</v>
      </c>
      <c r="D114" s="101">
        <f t="shared" ref="D114:E114" si="7">D115+D117</f>
        <v>3376310</v>
      </c>
      <c r="E114" s="101">
        <f t="shared" si="7"/>
        <v>3279577</v>
      </c>
    </row>
    <row r="115" spans="1:5" x14ac:dyDescent="0.25">
      <c r="A115" s="135" t="s">
        <v>231</v>
      </c>
      <c r="B115" s="100" t="s">
        <v>123</v>
      </c>
      <c r="C115" s="102">
        <v>800100</v>
      </c>
      <c r="D115" s="102">
        <v>2703210</v>
      </c>
      <c r="E115" s="102">
        <v>2606477</v>
      </c>
    </row>
    <row r="116" spans="1:5" x14ac:dyDescent="0.25">
      <c r="A116" s="135" t="s">
        <v>232</v>
      </c>
      <c r="B116" s="100" t="s">
        <v>124</v>
      </c>
      <c r="C116" s="52"/>
      <c r="D116" s="52"/>
      <c r="E116" s="52"/>
    </row>
    <row r="117" spans="1:5" x14ac:dyDescent="0.25">
      <c r="A117" s="135" t="s">
        <v>233</v>
      </c>
      <c r="B117" s="100" t="s">
        <v>125</v>
      </c>
      <c r="C117" s="52">
        <v>600710</v>
      </c>
      <c r="D117" s="102">
        <v>673100</v>
      </c>
      <c r="E117" s="52">
        <v>673100</v>
      </c>
    </row>
    <row r="118" spans="1:5" x14ac:dyDescent="0.25">
      <c r="A118" s="135" t="s">
        <v>234</v>
      </c>
      <c r="B118" s="100" t="s">
        <v>126</v>
      </c>
      <c r="C118" s="52"/>
      <c r="D118" s="52"/>
      <c r="E118" s="52"/>
    </row>
    <row r="119" spans="1:5" x14ac:dyDescent="0.25">
      <c r="A119" s="135" t="s">
        <v>235</v>
      </c>
      <c r="B119" s="100" t="s">
        <v>127</v>
      </c>
      <c r="C119" s="52"/>
      <c r="D119" s="52"/>
      <c r="E119" s="52"/>
    </row>
    <row r="120" spans="1:5" ht="22.5" x14ac:dyDescent="0.25">
      <c r="A120" s="135" t="s">
        <v>236</v>
      </c>
      <c r="B120" s="100" t="s">
        <v>128</v>
      </c>
      <c r="C120" s="52"/>
      <c r="D120" s="52"/>
      <c r="E120" s="52"/>
    </row>
    <row r="121" spans="1:5" ht="22.5" x14ac:dyDescent="0.25">
      <c r="A121" s="135" t="s">
        <v>295</v>
      </c>
      <c r="B121" s="100" t="s">
        <v>129</v>
      </c>
      <c r="C121" s="52"/>
      <c r="D121" s="52"/>
      <c r="E121" s="52"/>
    </row>
    <row r="122" spans="1:5" ht="22.5" x14ac:dyDescent="0.25">
      <c r="A122" s="135" t="s">
        <v>296</v>
      </c>
      <c r="B122" s="100" t="s">
        <v>115</v>
      </c>
      <c r="C122" s="52"/>
      <c r="D122" s="52"/>
      <c r="E122" s="52"/>
    </row>
    <row r="123" spans="1:5" x14ac:dyDescent="0.25">
      <c r="A123" s="135" t="s">
        <v>297</v>
      </c>
      <c r="B123" s="100" t="s">
        <v>130</v>
      </c>
      <c r="C123" s="52"/>
      <c r="D123" s="52"/>
      <c r="E123" s="52"/>
    </row>
    <row r="124" spans="1:5" x14ac:dyDescent="0.25">
      <c r="A124" s="135" t="s">
        <v>298</v>
      </c>
      <c r="B124" s="100" t="s">
        <v>131</v>
      </c>
      <c r="C124" s="52"/>
      <c r="D124" s="52"/>
      <c r="E124" s="52"/>
    </row>
    <row r="125" spans="1:5" ht="22.5" x14ac:dyDescent="0.25">
      <c r="A125" s="135" t="s">
        <v>299</v>
      </c>
      <c r="B125" s="100" t="s">
        <v>118</v>
      </c>
      <c r="C125" s="52"/>
      <c r="D125" s="52"/>
      <c r="E125" s="52"/>
    </row>
    <row r="126" spans="1:5" x14ac:dyDescent="0.25">
      <c r="A126" s="135" t="s">
        <v>300</v>
      </c>
      <c r="B126" s="100" t="s">
        <v>132</v>
      </c>
      <c r="C126" s="52"/>
      <c r="D126" s="52"/>
      <c r="E126" s="52"/>
    </row>
    <row r="127" spans="1:5" ht="22.5" x14ac:dyDescent="0.25">
      <c r="A127" s="135" t="s">
        <v>301</v>
      </c>
      <c r="B127" s="100" t="s">
        <v>133</v>
      </c>
      <c r="C127" s="52"/>
      <c r="D127" s="52"/>
      <c r="E127" s="52"/>
    </row>
    <row r="128" spans="1:5" x14ac:dyDescent="0.25">
      <c r="A128" s="145" t="s">
        <v>19</v>
      </c>
      <c r="B128" s="98" t="s">
        <v>134</v>
      </c>
      <c r="C128" s="99"/>
      <c r="D128" s="99"/>
      <c r="E128" s="99"/>
    </row>
    <row r="129" spans="1:5" x14ac:dyDescent="0.25">
      <c r="A129" s="135" t="s">
        <v>237</v>
      </c>
      <c r="B129" s="100" t="s">
        <v>135</v>
      </c>
      <c r="C129" s="52"/>
      <c r="D129" s="52"/>
      <c r="E129" s="52"/>
    </row>
    <row r="130" spans="1:5" x14ac:dyDescent="0.25">
      <c r="A130" s="135" t="s">
        <v>238</v>
      </c>
      <c r="B130" s="100" t="s">
        <v>136</v>
      </c>
      <c r="C130" s="52"/>
      <c r="D130" s="52"/>
      <c r="E130" s="52"/>
    </row>
    <row r="131" spans="1:5" x14ac:dyDescent="0.25">
      <c r="A131" s="145" t="s">
        <v>137</v>
      </c>
      <c r="B131" s="98" t="s">
        <v>138</v>
      </c>
      <c r="C131" s="101">
        <f>C98+C114</f>
        <v>14705838</v>
      </c>
      <c r="D131" s="101">
        <f t="shared" ref="D131:E131" si="8">D98+D114</f>
        <v>16762131</v>
      </c>
      <c r="E131" s="101">
        <f t="shared" si="8"/>
        <v>14152515</v>
      </c>
    </row>
    <row r="132" spans="1:5" ht="21" x14ac:dyDescent="0.25">
      <c r="A132" s="145" t="s">
        <v>35</v>
      </c>
      <c r="B132" s="98" t="s">
        <v>139</v>
      </c>
      <c r="C132" s="99"/>
      <c r="D132" s="99"/>
      <c r="E132" s="99"/>
    </row>
    <row r="133" spans="1:5" x14ac:dyDescent="0.25">
      <c r="A133" s="135" t="s">
        <v>249</v>
      </c>
      <c r="B133" s="100" t="s">
        <v>181</v>
      </c>
      <c r="C133" s="52"/>
      <c r="D133" s="52"/>
      <c r="E133" s="52"/>
    </row>
    <row r="134" spans="1:5" ht="22.5" x14ac:dyDescent="0.25">
      <c r="A134" s="135" t="s">
        <v>250</v>
      </c>
      <c r="B134" s="100" t="s">
        <v>182</v>
      </c>
      <c r="C134" s="52"/>
      <c r="D134" s="52"/>
      <c r="E134" s="52"/>
    </row>
    <row r="135" spans="1:5" x14ac:dyDescent="0.25">
      <c r="A135" s="135" t="s">
        <v>251</v>
      </c>
      <c r="B135" s="100" t="s">
        <v>183</v>
      </c>
      <c r="C135" s="52"/>
      <c r="D135" s="52"/>
      <c r="E135" s="52"/>
    </row>
    <row r="136" spans="1:5" x14ac:dyDescent="0.25">
      <c r="A136" s="121" t="s">
        <v>47</v>
      </c>
      <c r="B136" s="98" t="s">
        <v>143</v>
      </c>
      <c r="C136" s="99"/>
      <c r="D136" s="99"/>
      <c r="E136" s="99"/>
    </row>
    <row r="137" spans="1:5" x14ac:dyDescent="0.25">
      <c r="A137" s="135" t="s">
        <v>259</v>
      </c>
      <c r="B137" s="100" t="s">
        <v>144</v>
      </c>
      <c r="C137" s="52"/>
      <c r="D137" s="52"/>
      <c r="E137" s="52"/>
    </row>
    <row r="138" spans="1:5" x14ac:dyDescent="0.25">
      <c r="A138" s="135" t="s">
        <v>260</v>
      </c>
      <c r="B138" s="100" t="s">
        <v>145</v>
      </c>
      <c r="C138" s="52"/>
      <c r="D138" s="52"/>
      <c r="E138" s="52"/>
    </row>
    <row r="139" spans="1:5" x14ac:dyDescent="0.25">
      <c r="A139" s="135" t="s">
        <v>261</v>
      </c>
      <c r="B139" s="100" t="s">
        <v>146</v>
      </c>
      <c r="C139" s="52"/>
      <c r="D139" s="52"/>
      <c r="E139" s="52"/>
    </row>
    <row r="140" spans="1:5" x14ac:dyDescent="0.25">
      <c r="A140" s="135" t="s">
        <v>262</v>
      </c>
      <c r="B140" s="100" t="s">
        <v>147</v>
      </c>
      <c r="C140" s="52"/>
      <c r="D140" s="52"/>
      <c r="E140" s="52"/>
    </row>
    <row r="141" spans="1:5" x14ac:dyDescent="0.25">
      <c r="A141" s="121" t="s">
        <v>148</v>
      </c>
      <c r="B141" s="98" t="s">
        <v>149</v>
      </c>
      <c r="C141" s="99"/>
      <c r="D141" s="99"/>
      <c r="E141" s="99"/>
    </row>
    <row r="142" spans="1:5" x14ac:dyDescent="0.25">
      <c r="A142" s="135" t="s">
        <v>264</v>
      </c>
      <c r="B142" s="100" t="s">
        <v>150</v>
      </c>
      <c r="C142" s="52"/>
      <c r="D142" s="52"/>
      <c r="E142" s="52"/>
    </row>
    <row r="143" spans="1:5" x14ac:dyDescent="0.25">
      <c r="A143" s="135" t="s">
        <v>265</v>
      </c>
      <c r="B143" s="100" t="s">
        <v>151</v>
      </c>
      <c r="C143" s="52"/>
      <c r="D143" s="52"/>
      <c r="E143" s="52"/>
    </row>
    <row r="144" spans="1:5" x14ac:dyDescent="0.25">
      <c r="A144" s="135" t="s">
        <v>266</v>
      </c>
      <c r="B144" s="100" t="s">
        <v>152</v>
      </c>
      <c r="C144" s="52"/>
      <c r="D144" s="52"/>
      <c r="E144" s="52"/>
    </row>
    <row r="145" spans="1:5" x14ac:dyDescent="0.25">
      <c r="A145" s="135" t="s">
        <v>267</v>
      </c>
      <c r="B145" s="100" t="s">
        <v>153</v>
      </c>
      <c r="C145" s="52"/>
      <c r="D145" s="52"/>
      <c r="E145" s="52"/>
    </row>
    <row r="146" spans="1:5" x14ac:dyDescent="0.25">
      <c r="A146" s="121" t="s">
        <v>60</v>
      </c>
      <c r="B146" s="98" t="s">
        <v>154</v>
      </c>
      <c r="C146" s="99"/>
      <c r="D146" s="99"/>
      <c r="E146" s="99"/>
    </row>
    <row r="147" spans="1:5" x14ac:dyDescent="0.25">
      <c r="A147" s="135" t="s">
        <v>268</v>
      </c>
      <c r="B147" s="100" t="s">
        <v>184</v>
      </c>
      <c r="C147" s="52"/>
      <c r="D147" s="52"/>
      <c r="E147" s="52"/>
    </row>
    <row r="148" spans="1:5" x14ac:dyDescent="0.25">
      <c r="A148" s="135" t="s">
        <v>269</v>
      </c>
      <c r="B148" s="100" t="s">
        <v>185</v>
      </c>
      <c r="C148" s="52"/>
      <c r="D148" s="52"/>
      <c r="E148" s="52"/>
    </row>
    <row r="149" spans="1:5" x14ac:dyDescent="0.25">
      <c r="A149" s="135" t="s">
        <v>270</v>
      </c>
      <c r="B149" s="100" t="s">
        <v>186</v>
      </c>
      <c r="C149" s="52"/>
      <c r="D149" s="52"/>
      <c r="E149" s="52"/>
    </row>
    <row r="150" spans="1:5" x14ac:dyDescent="0.25">
      <c r="A150" s="135" t="s">
        <v>271</v>
      </c>
      <c r="B150" s="100" t="s">
        <v>187</v>
      </c>
      <c r="C150" s="52"/>
      <c r="D150" s="52"/>
      <c r="E150" s="52"/>
    </row>
    <row r="151" spans="1:5" x14ac:dyDescent="0.25">
      <c r="A151" s="121" t="s">
        <v>66</v>
      </c>
      <c r="B151" s="98" t="s">
        <v>159</v>
      </c>
      <c r="C151" s="99"/>
      <c r="D151" s="99"/>
      <c r="E151" s="99"/>
    </row>
    <row r="152" spans="1:5" x14ac:dyDescent="0.25">
      <c r="A152" s="121" t="s">
        <v>160</v>
      </c>
      <c r="B152" s="98" t="s">
        <v>161</v>
      </c>
      <c r="C152" s="101">
        <f>C131</f>
        <v>14705838</v>
      </c>
      <c r="D152" s="101">
        <f t="shared" ref="D152:E152" si="9">D131</f>
        <v>16762131</v>
      </c>
      <c r="E152" s="101">
        <f t="shared" si="9"/>
        <v>14152515</v>
      </c>
    </row>
    <row r="153" spans="1:5" x14ac:dyDescent="0.25">
      <c r="A153" s="109"/>
      <c r="B153" s="109"/>
      <c r="C153" s="112"/>
      <c r="D153" s="112"/>
      <c r="E153" s="112"/>
    </row>
    <row r="154" spans="1:5" x14ac:dyDescent="0.25">
      <c r="A154" s="353" t="s">
        <v>572</v>
      </c>
      <c r="B154" s="353"/>
      <c r="C154" s="366">
        <v>2</v>
      </c>
      <c r="D154" s="366"/>
      <c r="E154" s="366"/>
    </row>
    <row r="155" spans="1:5" x14ac:dyDescent="0.25">
      <c r="A155" s="365" t="s">
        <v>190</v>
      </c>
      <c r="B155" s="365"/>
      <c r="C155" s="366">
        <v>0</v>
      </c>
      <c r="D155" s="366"/>
      <c r="E155" s="366"/>
    </row>
    <row r="156" spans="1:5" ht="15.75" x14ac:dyDescent="0.25">
      <c r="A156" s="110"/>
    </row>
  </sheetData>
  <mergeCells count="16">
    <mergeCell ref="A1:E1"/>
    <mergeCell ref="B2:E2"/>
    <mergeCell ref="B3:E3"/>
    <mergeCell ref="A4:E4"/>
    <mergeCell ref="A8:E8"/>
    <mergeCell ref="A5:A6"/>
    <mergeCell ref="B5:B6"/>
    <mergeCell ref="C5:E5"/>
    <mergeCell ref="A155:B155"/>
    <mergeCell ref="C155:E155"/>
    <mergeCell ref="A94:A95"/>
    <mergeCell ref="B94:B95"/>
    <mergeCell ref="C94:E94"/>
    <mergeCell ref="A97:E97"/>
    <mergeCell ref="A154:B154"/>
    <mergeCell ref="C154:E154"/>
  </mergeCells>
  <pageMargins left="0.7" right="0.7" top="0.75" bottom="0.75" header="0.3" footer="0.3"/>
  <pageSetup paperSize="9" scale="83" orientation="portrait" r:id="rId1"/>
  <rowBreaks count="3" manualBreakCount="3">
    <brk id="34" max="16383" man="1"/>
    <brk id="73" max="16383" man="1"/>
    <brk id="121" max="4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00FF"/>
  </sheetPr>
  <dimension ref="A1:P158"/>
  <sheetViews>
    <sheetView view="pageBreakPreview" topLeftCell="A106" zoomScale="60" zoomScaleNormal="100" workbookViewId="0">
      <selection activeCell="B2" sqref="B2:E2"/>
    </sheetView>
  </sheetViews>
  <sheetFormatPr defaultRowHeight="15" x14ac:dyDescent="0.25"/>
  <cols>
    <col min="1" max="1" width="8.7109375" bestFit="1" customWidth="1"/>
    <col min="2" max="2" width="42.5703125" bestFit="1" customWidth="1"/>
    <col min="3" max="3" width="10" bestFit="1" customWidth="1"/>
    <col min="4" max="4" width="11.140625" customWidth="1"/>
    <col min="5" max="5" width="12.7109375" customWidth="1"/>
    <col min="6" max="6" width="9.85546875" bestFit="1" customWidth="1"/>
    <col min="7" max="10" width="9.85546875" style="26" bestFit="1" customWidth="1"/>
    <col min="11" max="16" width="9.140625" style="26"/>
  </cols>
  <sheetData>
    <row r="1" spans="1:5" ht="15" customHeight="1" x14ac:dyDescent="0.25">
      <c r="A1" s="298" t="s">
        <v>801</v>
      </c>
      <c r="B1" s="299"/>
      <c r="C1" s="299"/>
      <c r="D1" s="299"/>
      <c r="E1" s="300"/>
    </row>
    <row r="2" spans="1:5" ht="15" customHeight="1" x14ac:dyDescent="0.25">
      <c r="A2" s="33" t="s">
        <v>164</v>
      </c>
      <c r="B2" s="278" t="s">
        <v>194</v>
      </c>
      <c r="C2" s="278"/>
      <c r="D2" s="278"/>
      <c r="E2" s="278"/>
    </row>
    <row r="3" spans="1:5" ht="21" x14ac:dyDescent="0.25">
      <c r="A3" s="33" t="s">
        <v>170</v>
      </c>
      <c r="B3" s="278" t="s">
        <v>171</v>
      </c>
      <c r="C3" s="278"/>
      <c r="D3" s="278"/>
      <c r="E3" s="278"/>
    </row>
    <row r="4" spans="1:5" x14ac:dyDescent="0.25">
      <c r="A4" s="33"/>
      <c r="B4" s="153"/>
      <c r="C4" s="153"/>
      <c r="D4" s="153"/>
      <c r="E4" s="153"/>
    </row>
    <row r="5" spans="1:5" x14ac:dyDescent="0.25">
      <c r="A5" s="33"/>
      <c r="B5" s="153"/>
      <c r="C5" s="153"/>
      <c r="D5" s="153"/>
      <c r="E5" s="153"/>
    </row>
    <row r="6" spans="1:5" ht="15" customHeight="1" x14ac:dyDescent="0.25">
      <c r="A6" s="371" t="s">
        <v>172</v>
      </c>
      <c r="B6" s="371" t="s">
        <v>173</v>
      </c>
      <c r="C6" s="374"/>
      <c r="D6" s="375"/>
      <c r="E6" s="376"/>
    </row>
    <row r="7" spans="1:5" x14ac:dyDescent="0.25">
      <c r="A7" s="372"/>
      <c r="B7" s="372"/>
      <c r="C7" s="377"/>
      <c r="D7" s="282"/>
      <c r="E7" s="378"/>
    </row>
    <row r="8" spans="1:5" ht="21" x14ac:dyDescent="0.25">
      <c r="A8" s="373"/>
      <c r="B8" s="373"/>
      <c r="C8" s="95" t="s">
        <v>318</v>
      </c>
      <c r="D8" s="95" t="s">
        <v>319</v>
      </c>
      <c r="E8" s="158" t="s">
        <v>320</v>
      </c>
    </row>
    <row r="9" spans="1:5" x14ac:dyDescent="0.25">
      <c r="A9" s="4">
        <v>1</v>
      </c>
      <c r="B9" s="4">
        <v>2</v>
      </c>
      <c r="C9" s="158">
        <v>3</v>
      </c>
      <c r="D9" s="158">
        <v>4</v>
      </c>
      <c r="E9" s="158">
        <v>5</v>
      </c>
    </row>
    <row r="10" spans="1:5" x14ac:dyDescent="0.25">
      <c r="A10" s="277" t="s">
        <v>162</v>
      </c>
      <c r="B10" s="277"/>
      <c r="C10" s="277"/>
      <c r="D10" s="277"/>
      <c r="E10" s="277"/>
    </row>
    <row r="11" spans="1:5" x14ac:dyDescent="0.25">
      <c r="A11" s="145" t="s">
        <v>3</v>
      </c>
      <c r="B11" s="5" t="s">
        <v>4</v>
      </c>
      <c r="C11" s="7"/>
      <c r="D11" s="7"/>
      <c r="E11" s="7"/>
    </row>
    <row r="12" spans="1:5" x14ac:dyDescent="0.25">
      <c r="A12" s="146" t="s">
        <v>225</v>
      </c>
      <c r="B12" s="8" t="s">
        <v>5</v>
      </c>
      <c r="C12" s="10"/>
      <c r="D12" s="10"/>
      <c r="E12" s="10"/>
    </row>
    <row r="13" spans="1:5" x14ac:dyDescent="0.25">
      <c r="A13" s="146" t="s">
        <v>286</v>
      </c>
      <c r="B13" s="8" t="s">
        <v>6</v>
      </c>
      <c r="C13" s="10"/>
      <c r="D13" s="10"/>
      <c r="E13" s="10"/>
    </row>
    <row r="14" spans="1:5" ht="22.5" x14ac:dyDescent="0.25">
      <c r="A14" s="146" t="s">
        <v>226</v>
      </c>
      <c r="B14" s="8" t="s">
        <v>7</v>
      </c>
      <c r="C14" s="10"/>
      <c r="D14" s="10"/>
      <c r="E14" s="10"/>
    </row>
    <row r="15" spans="1:5" x14ac:dyDescent="0.25">
      <c r="A15" s="146" t="s">
        <v>227</v>
      </c>
      <c r="B15" s="8" t="s">
        <v>8</v>
      </c>
      <c r="C15" s="10"/>
      <c r="D15" s="10"/>
      <c r="E15" s="10"/>
    </row>
    <row r="16" spans="1:5" x14ac:dyDescent="0.25">
      <c r="A16" s="146" t="s">
        <v>228</v>
      </c>
      <c r="B16" s="8" t="s">
        <v>9</v>
      </c>
      <c r="C16" s="10"/>
      <c r="D16" s="10"/>
      <c r="E16" s="10"/>
    </row>
    <row r="17" spans="1:5" x14ac:dyDescent="0.25">
      <c r="A17" s="146" t="s">
        <v>229</v>
      </c>
      <c r="B17" s="8" t="s">
        <v>10</v>
      </c>
      <c r="C17" s="10"/>
      <c r="D17" s="10"/>
      <c r="E17" s="10"/>
    </row>
    <row r="18" spans="1:5" x14ac:dyDescent="0.25">
      <c r="A18" s="146"/>
      <c r="B18" s="20"/>
      <c r="C18" s="22"/>
      <c r="D18" s="22"/>
      <c r="E18" s="22"/>
    </row>
    <row r="19" spans="1:5" ht="21" x14ac:dyDescent="0.25">
      <c r="A19" s="145" t="s">
        <v>11</v>
      </c>
      <c r="B19" s="5" t="s">
        <v>12</v>
      </c>
      <c r="C19" s="6"/>
      <c r="D19" s="7"/>
      <c r="E19" s="6"/>
    </row>
    <row r="20" spans="1:5" x14ac:dyDescent="0.25">
      <c r="A20" s="146" t="s">
        <v>231</v>
      </c>
      <c r="B20" s="8" t="s">
        <v>13</v>
      </c>
      <c r="C20" s="10"/>
      <c r="D20" s="10"/>
      <c r="E20" s="10"/>
    </row>
    <row r="21" spans="1:5" x14ac:dyDescent="0.25">
      <c r="A21" s="146" t="s">
        <v>232</v>
      </c>
      <c r="B21" s="8" t="s">
        <v>14</v>
      </c>
      <c r="C21" s="10"/>
      <c r="D21" s="10"/>
      <c r="E21" s="10"/>
    </row>
    <row r="22" spans="1:5" ht="22.5" x14ac:dyDescent="0.25">
      <c r="A22" s="146" t="s">
        <v>233</v>
      </c>
      <c r="B22" s="8" t="s">
        <v>174</v>
      </c>
      <c r="C22" s="10"/>
      <c r="D22" s="10"/>
      <c r="E22" s="10"/>
    </row>
    <row r="23" spans="1:5" ht="22.5" x14ac:dyDescent="0.25">
      <c r="A23" s="146" t="s">
        <v>234</v>
      </c>
      <c r="B23" s="8" t="s">
        <v>175</v>
      </c>
      <c r="C23" s="10"/>
      <c r="D23" s="10"/>
      <c r="E23" s="10"/>
    </row>
    <row r="24" spans="1:5" x14ac:dyDescent="0.25">
      <c r="A24" s="146" t="s">
        <v>235</v>
      </c>
      <c r="B24" s="8" t="s">
        <v>17</v>
      </c>
      <c r="C24" s="9"/>
      <c r="D24" s="10"/>
      <c r="E24" s="9"/>
    </row>
    <row r="25" spans="1:5" x14ac:dyDescent="0.25">
      <c r="A25" s="146" t="s">
        <v>236</v>
      </c>
      <c r="B25" s="8" t="s">
        <v>18</v>
      </c>
      <c r="C25" s="10"/>
      <c r="D25" s="10"/>
      <c r="E25" s="10"/>
    </row>
    <row r="26" spans="1:5" ht="21" x14ac:dyDescent="0.25">
      <c r="A26" s="145" t="s">
        <v>19</v>
      </c>
      <c r="B26" s="5" t="s">
        <v>20</v>
      </c>
      <c r="C26" s="7"/>
      <c r="D26" s="7"/>
      <c r="E26" s="7"/>
    </row>
    <row r="27" spans="1:5" x14ac:dyDescent="0.25">
      <c r="A27" s="146" t="s">
        <v>237</v>
      </c>
      <c r="B27" s="8" t="s">
        <v>21</v>
      </c>
      <c r="C27" s="10"/>
      <c r="D27" s="10"/>
      <c r="E27" s="10"/>
    </row>
    <row r="28" spans="1:5" ht="22.5" x14ac:dyDescent="0.25">
      <c r="A28" s="146" t="s">
        <v>238</v>
      </c>
      <c r="B28" s="8" t="s">
        <v>22</v>
      </c>
      <c r="C28" s="10"/>
      <c r="D28" s="10"/>
      <c r="E28" s="10"/>
    </row>
    <row r="29" spans="1:5" ht="22.5" x14ac:dyDescent="0.25">
      <c r="A29" s="146" t="s">
        <v>239</v>
      </c>
      <c r="B29" s="8" t="s">
        <v>176</v>
      </c>
      <c r="C29" s="10"/>
      <c r="D29" s="10"/>
      <c r="E29" s="10"/>
    </row>
    <row r="30" spans="1:5" ht="22.5" x14ac:dyDescent="0.25">
      <c r="A30" s="146" t="s">
        <v>240</v>
      </c>
      <c r="B30" s="8" t="s">
        <v>177</v>
      </c>
      <c r="C30" s="10"/>
      <c r="D30" s="10"/>
      <c r="E30" s="10"/>
    </row>
    <row r="31" spans="1:5" x14ac:dyDescent="0.25">
      <c r="A31" s="146" t="s">
        <v>241</v>
      </c>
      <c r="B31" s="8" t="s">
        <v>25</v>
      </c>
      <c r="C31" s="10"/>
      <c r="D31" s="10"/>
      <c r="E31" s="10"/>
    </row>
    <row r="32" spans="1:5" x14ac:dyDescent="0.25">
      <c r="A32" s="146" t="s">
        <v>242</v>
      </c>
      <c r="B32" s="8" t="s">
        <v>26</v>
      </c>
      <c r="C32" s="10"/>
      <c r="D32" s="10"/>
      <c r="E32" s="10"/>
    </row>
    <row r="33" spans="1:5" x14ac:dyDescent="0.25">
      <c r="A33" s="145" t="s">
        <v>27</v>
      </c>
      <c r="B33" s="5" t="s">
        <v>28</v>
      </c>
      <c r="C33" s="7"/>
      <c r="D33" s="7"/>
      <c r="E33" s="7"/>
    </row>
    <row r="34" spans="1:5" x14ac:dyDescent="0.25">
      <c r="A34" s="146" t="s">
        <v>243</v>
      </c>
      <c r="B34" s="8" t="s">
        <v>29</v>
      </c>
      <c r="C34" s="10"/>
      <c r="D34" s="10"/>
      <c r="E34" s="10"/>
    </row>
    <row r="35" spans="1:5" x14ac:dyDescent="0.25">
      <c r="A35" s="146" t="s">
        <v>244</v>
      </c>
      <c r="B35" s="8" t="s">
        <v>30</v>
      </c>
      <c r="C35" s="10"/>
      <c r="D35" s="10"/>
      <c r="E35" s="10"/>
    </row>
    <row r="36" spans="1:5" x14ac:dyDescent="0.25">
      <c r="A36" s="146" t="s">
        <v>245</v>
      </c>
      <c r="B36" s="8" t="s">
        <v>31</v>
      </c>
      <c r="C36" s="10"/>
      <c r="D36" s="10"/>
      <c r="E36" s="10"/>
    </row>
    <row r="37" spans="1:5" x14ac:dyDescent="0.25">
      <c r="A37" s="146" t="s">
        <v>246</v>
      </c>
      <c r="B37" s="8" t="s">
        <v>32</v>
      </c>
      <c r="C37" s="10"/>
      <c r="D37" s="10"/>
      <c r="E37" s="10"/>
    </row>
    <row r="38" spans="1:5" x14ac:dyDescent="0.25">
      <c r="A38" s="146" t="s">
        <v>247</v>
      </c>
      <c r="B38" s="8" t="s">
        <v>33</v>
      </c>
      <c r="C38" s="10"/>
      <c r="D38" s="10"/>
      <c r="E38" s="10"/>
    </row>
    <row r="39" spans="1:5" x14ac:dyDescent="0.25">
      <c r="A39" s="146" t="s">
        <v>248</v>
      </c>
      <c r="B39" s="8" t="s">
        <v>34</v>
      </c>
      <c r="C39" s="10"/>
      <c r="D39" s="10"/>
      <c r="E39" s="10"/>
    </row>
    <row r="40" spans="1:5" x14ac:dyDescent="0.25">
      <c r="A40" s="145" t="s">
        <v>35</v>
      </c>
      <c r="B40" s="5" t="s">
        <v>36</v>
      </c>
      <c r="C40" s="6">
        <f>C41+C42+C43+C44+C45+C46+C47+C48+C49+C50</f>
        <v>12419000</v>
      </c>
      <c r="D40" s="23">
        <f t="shared" ref="D40:E40" si="0">D41+D42+D43+D44+D45+D46+D47+D48+D49+D50</f>
        <v>9919000</v>
      </c>
      <c r="E40" s="23">
        <f t="shared" si="0"/>
        <v>10369707</v>
      </c>
    </row>
    <row r="41" spans="1:5" x14ac:dyDescent="0.25">
      <c r="A41" s="146" t="s">
        <v>249</v>
      </c>
      <c r="B41" s="8" t="s">
        <v>37</v>
      </c>
      <c r="C41" s="10"/>
      <c r="D41" s="10"/>
      <c r="E41" s="10"/>
    </row>
    <row r="42" spans="1:5" x14ac:dyDescent="0.25">
      <c r="A42" s="146" t="s">
        <v>250</v>
      </c>
      <c r="B42" s="8" t="s">
        <v>38</v>
      </c>
      <c r="C42" s="9">
        <v>780000</v>
      </c>
      <c r="D42" s="10">
        <v>780000</v>
      </c>
      <c r="E42" s="9">
        <v>1626153</v>
      </c>
    </row>
    <row r="43" spans="1:5" x14ac:dyDescent="0.25">
      <c r="A43" s="146" t="s">
        <v>251</v>
      </c>
      <c r="B43" s="8" t="s">
        <v>39</v>
      </c>
      <c r="C43" s="10"/>
      <c r="D43" s="10"/>
      <c r="E43" s="10"/>
    </row>
    <row r="44" spans="1:5" x14ac:dyDescent="0.25">
      <c r="A44" s="146" t="s">
        <v>252</v>
      </c>
      <c r="B44" s="8" t="s">
        <v>40</v>
      </c>
      <c r="C44" s="10"/>
      <c r="D44" s="10"/>
      <c r="E44" s="10"/>
    </row>
    <row r="45" spans="1:5" x14ac:dyDescent="0.25">
      <c r="A45" s="146" t="s">
        <v>253</v>
      </c>
      <c r="B45" s="8" t="s">
        <v>41</v>
      </c>
      <c r="C45" s="9">
        <v>9164567</v>
      </c>
      <c r="D45" s="10">
        <v>7196063</v>
      </c>
      <c r="E45" s="9">
        <v>7331375</v>
      </c>
    </row>
    <row r="46" spans="1:5" x14ac:dyDescent="0.25">
      <c r="A46" s="146" t="s">
        <v>254</v>
      </c>
      <c r="B46" s="8" t="s">
        <v>42</v>
      </c>
      <c r="C46" s="9">
        <v>2474433</v>
      </c>
      <c r="D46" s="10">
        <v>1942937</v>
      </c>
      <c r="E46" s="9">
        <v>1406578</v>
      </c>
    </row>
    <row r="47" spans="1:5" x14ac:dyDescent="0.25">
      <c r="A47" s="146" t="s">
        <v>255</v>
      </c>
      <c r="B47" s="8" t="s">
        <v>43</v>
      </c>
      <c r="C47" s="10"/>
      <c r="D47" s="10"/>
      <c r="E47" s="10"/>
    </row>
    <row r="48" spans="1:5" x14ac:dyDescent="0.25">
      <c r="A48" s="146" t="s">
        <v>256</v>
      </c>
      <c r="B48" s="8" t="s">
        <v>44</v>
      </c>
      <c r="C48" s="10"/>
      <c r="D48" s="10"/>
      <c r="E48" s="10">
        <v>349</v>
      </c>
    </row>
    <row r="49" spans="1:5" x14ac:dyDescent="0.25">
      <c r="A49" s="146" t="s">
        <v>257</v>
      </c>
      <c r="B49" s="8" t="s">
        <v>45</v>
      </c>
      <c r="C49" s="10"/>
      <c r="D49" s="10"/>
      <c r="E49" s="10"/>
    </row>
    <row r="50" spans="1:5" x14ac:dyDescent="0.25">
      <c r="A50" s="146" t="s">
        <v>258</v>
      </c>
      <c r="B50" s="8" t="s">
        <v>46</v>
      </c>
      <c r="C50" s="9"/>
      <c r="D50" s="10"/>
      <c r="E50" s="9">
        <v>5252</v>
      </c>
    </row>
    <row r="51" spans="1:5" x14ac:dyDescent="0.25">
      <c r="A51" s="145" t="s">
        <v>47</v>
      </c>
      <c r="B51" s="5" t="s">
        <v>48</v>
      </c>
      <c r="C51" s="7"/>
      <c r="D51" s="7"/>
      <c r="E51" s="7"/>
    </row>
    <row r="52" spans="1:5" x14ac:dyDescent="0.25">
      <c r="A52" s="146" t="s">
        <v>259</v>
      </c>
      <c r="B52" s="8" t="s">
        <v>49</v>
      </c>
      <c r="C52" s="10"/>
      <c r="D52" s="10"/>
      <c r="E52" s="10"/>
    </row>
    <row r="53" spans="1:5" x14ac:dyDescent="0.25">
      <c r="A53" s="146" t="s">
        <v>260</v>
      </c>
      <c r="B53" s="8" t="s">
        <v>50</v>
      </c>
      <c r="C53" s="10"/>
      <c r="D53" s="10"/>
      <c r="E53" s="10"/>
    </row>
    <row r="54" spans="1:5" x14ac:dyDescent="0.25">
      <c r="A54" s="146" t="s">
        <v>261</v>
      </c>
      <c r="B54" s="8" t="s">
        <v>51</v>
      </c>
      <c r="C54" s="10"/>
      <c r="D54" s="10"/>
      <c r="E54" s="10"/>
    </row>
    <row r="55" spans="1:5" x14ac:dyDescent="0.25">
      <c r="A55" s="146" t="s">
        <v>262</v>
      </c>
      <c r="B55" s="8" t="s">
        <v>52</v>
      </c>
      <c r="C55" s="10"/>
      <c r="D55" s="10"/>
      <c r="E55" s="10"/>
    </row>
    <row r="56" spans="1:5" x14ac:dyDescent="0.25">
      <c r="A56" s="146" t="s">
        <v>263</v>
      </c>
      <c r="B56" s="8" t="s">
        <v>53</v>
      </c>
      <c r="C56" s="10"/>
      <c r="D56" s="10"/>
      <c r="E56" s="10"/>
    </row>
    <row r="57" spans="1:5" x14ac:dyDescent="0.25">
      <c r="A57" s="145" t="s">
        <v>54</v>
      </c>
      <c r="B57" s="5" t="s">
        <v>55</v>
      </c>
      <c r="C57" s="7"/>
      <c r="D57" s="7"/>
      <c r="E57" s="7"/>
    </row>
    <row r="58" spans="1:5" ht="22.5" x14ac:dyDescent="0.25">
      <c r="A58" s="146" t="s">
        <v>264</v>
      </c>
      <c r="B58" s="8" t="s">
        <v>56</v>
      </c>
      <c r="C58" s="10"/>
      <c r="D58" s="10"/>
      <c r="E58" s="10"/>
    </row>
    <row r="59" spans="1:5" ht="22.5" x14ac:dyDescent="0.25">
      <c r="A59" s="146" t="s">
        <v>265</v>
      </c>
      <c r="B59" s="8" t="s">
        <v>57</v>
      </c>
      <c r="C59" s="10"/>
      <c r="D59" s="10"/>
      <c r="E59" s="10"/>
    </row>
    <row r="60" spans="1:5" x14ac:dyDescent="0.25">
      <c r="A60" s="146" t="s">
        <v>266</v>
      </c>
      <c r="B60" s="8" t="s">
        <v>58</v>
      </c>
      <c r="C60" s="10"/>
      <c r="D60" s="10"/>
      <c r="E60" s="10"/>
    </row>
    <row r="61" spans="1:5" x14ac:dyDescent="0.25">
      <c r="A61" s="146" t="s">
        <v>267</v>
      </c>
      <c r="B61" s="8" t="s">
        <v>59</v>
      </c>
      <c r="C61" s="10"/>
      <c r="D61" s="10"/>
      <c r="E61" s="10"/>
    </row>
    <row r="62" spans="1:5" x14ac:dyDescent="0.25">
      <c r="A62" s="145" t="s">
        <v>60</v>
      </c>
      <c r="B62" s="5" t="s">
        <v>61</v>
      </c>
      <c r="C62" s="7"/>
      <c r="D62" s="7"/>
      <c r="E62" s="7"/>
    </row>
    <row r="63" spans="1:5" ht="22.5" x14ac:dyDescent="0.25">
      <c r="A63" s="146" t="s">
        <v>268</v>
      </c>
      <c r="B63" s="8" t="s">
        <v>62</v>
      </c>
      <c r="C63" s="10"/>
      <c r="D63" s="10"/>
      <c r="E63" s="10"/>
    </row>
    <row r="64" spans="1:5" ht="22.5" x14ac:dyDescent="0.25">
      <c r="A64" s="146" t="s">
        <v>269</v>
      </c>
      <c r="B64" s="8" t="s">
        <v>63</v>
      </c>
      <c r="C64" s="10"/>
      <c r="D64" s="10"/>
      <c r="E64" s="10"/>
    </row>
    <row r="65" spans="1:5" x14ac:dyDescent="0.25">
      <c r="A65" s="146" t="s">
        <v>270</v>
      </c>
      <c r="B65" s="8" t="s">
        <v>64</v>
      </c>
      <c r="C65" s="10"/>
      <c r="D65" s="10"/>
      <c r="E65" s="10"/>
    </row>
    <row r="66" spans="1:5" x14ac:dyDescent="0.25">
      <c r="A66" s="146" t="s">
        <v>271</v>
      </c>
      <c r="B66" s="8" t="s">
        <v>65</v>
      </c>
      <c r="C66" s="10"/>
      <c r="D66" s="10"/>
      <c r="E66" s="10"/>
    </row>
    <row r="67" spans="1:5" x14ac:dyDescent="0.25">
      <c r="A67" s="145" t="s">
        <v>66</v>
      </c>
      <c r="B67" s="5" t="s">
        <v>67</v>
      </c>
      <c r="C67" s="6">
        <f>C40</f>
        <v>12419000</v>
      </c>
      <c r="D67" s="23">
        <f t="shared" ref="D67:E67" si="1">D40</f>
        <v>9919000</v>
      </c>
      <c r="E67" s="23">
        <f t="shared" si="1"/>
        <v>10369707</v>
      </c>
    </row>
    <row r="68" spans="1:5" ht="21" x14ac:dyDescent="0.25">
      <c r="A68" s="145" t="s">
        <v>178</v>
      </c>
      <c r="B68" s="5" t="s">
        <v>69</v>
      </c>
      <c r="C68" s="7"/>
      <c r="D68" s="7"/>
      <c r="E68" s="7"/>
    </row>
    <row r="69" spans="1:5" x14ac:dyDescent="0.25">
      <c r="A69" s="146" t="s">
        <v>306</v>
      </c>
      <c r="B69" s="8" t="s">
        <v>70</v>
      </c>
      <c r="C69" s="10"/>
      <c r="D69" s="10"/>
      <c r="E69" s="10"/>
    </row>
    <row r="70" spans="1:5" ht="22.5" x14ac:dyDescent="0.25">
      <c r="A70" s="146" t="s">
        <v>273</v>
      </c>
      <c r="B70" s="8" t="s">
        <v>71</v>
      </c>
      <c r="C70" s="10"/>
      <c r="D70" s="10"/>
      <c r="E70" s="10"/>
    </row>
    <row r="71" spans="1:5" x14ac:dyDescent="0.25">
      <c r="A71" s="146" t="s">
        <v>274</v>
      </c>
      <c r="B71" s="8" t="s">
        <v>179</v>
      </c>
      <c r="C71" s="10"/>
      <c r="D71" s="10"/>
      <c r="E71" s="10"/>
    </row>
    <row r="72" spans="1:5" x14ac:dyDescent="0.25">
      <c r="A72" s="145" t="s">
        <v>73</v>
      </c>
      <c r="B72" s="5" t="s">
        <v>74</v>
      </c>
      <c r="C72" s="7"/>
      <c r="D72" s="7"/>
      <c r="E72" s="7"/>
    </row>
    <row r="73" spans="1:5" x14ac:dyDescent="0.25">
      <c r="A73" s="146" t="s">
        <v>275</v>
      </c>
      <c r="B73" s="8" t="s">
        <v>75</v>
      </c>
      <c r="C73" s="10"/>
      <c r="D73" s="10"/>
      <c r="E73" s="10"/>
    </row>
    <row r="74" spans="1:5" x14ac:dyDescent="0.25">
      <c r="A74" s="146" t="s">
        <v>276</v>
      </c>
      <c r="B74" s="8" t="s">
        <v>76</v>
      </c>
      <c r="C74" s="10"/>
      <c r="D74" s="10"/>
      <c r="E74" s="10"/>
    </row>
    <row r="75" spans="1:5" x14ac:dyDescent="0.25">
      <c r="A75" s="146" t="s">
        <v>277</v>
      </c>
      <c r="B75" s="8" t="s">
        <v>77</v>
      </c>
      <c r="C75" s="10"/>
      <c r="D75" s="10"/>
      <c r="E75" s="10"/>
    </row>
    <row r="76" spans="1:5" x14ac:dyDescent="0.25">
      <c r="A76" s="146" t="s">
        <v>278</v>
      </c>
      <c r="B76" s="8" t="s">
        <v>78</v>
      </c>
      <c r="C76" s="10"/>
      <c r="D76" s="10"/>
      <c r="E76" s="10"/>
    </row>
    <row r="77" spans="1:5" x14ac:dyDescent="0.25">
      <c r="A77" s="145" t="s">
        <v>79</v>
      </c>
      <c r="B77" s="5" t="s">
        <v>80</v>
      </c>
      <c r="C77" s="6">
        <f>C78</f>
        <v>0</v>
      </c>
      <c r="D77" s="23">
        <f t="shared" ref="D77:E77" si="2">D78</f>
        <v>3939603</v>
      </c>
      <c r="E77" s="23">
        <f t="shared" si="2"/>
        <v>3939603</v>
      </c>
    </row>
    <row r="78" spans="1:5" x14ac:dyDescent="0.25">
      <c r="A78" s="146" t="s">
        <v>279</v>
      </c>
      <c r="B78" s="8" t="s">
        <v>81</v>
      </c>
      <c r="C78" s="9"/>
      <c r="D78" s="21">
        <v>3939603</v>
      </c>
      <c r="E78" s="9">
        <v>3939603</v>
      </c>
    </row>
    <row r="79" spans="1:5" x14ac:dyDescent="0.25">
      <c r="A79" s="146" t="s">
        <v>280</v>
      </c>
      <c r="B79" s="8" t="s">
        <v>82</v>
      </c>
      <c r="C79" s="10"/>
      <c r="D79" s="10"/>
      <c r="E79" s="10"/>
    </row>
    <row r="80" spans="1:5" x14ac:dyDescent="0.25">
      <c r="A80" s="145" t="s">
        <v>83</v>
      </c>
      <c r="B80" s="5" t="s">
        <v>84</v>
      </c>
      <c r="C80" s="23">
        <f>C84</f>
        <v>77938555</v>
      </c>
      <c r="D80" s="23">
        <f t="shared" ref="D80:E80" si="3">D84</f>
        <v>78878555</v>
      </c>
      <c r="E80" s="23">
        <f t="shared" si="3"/>
        <v>71355525</v>
      </c>
    </row>
    <row r="81" spans="1:6" x14ac:dyDescent="0.25">
      <c r="A81" s="146" t="s">
        <v>281</v>
      </c>
      <c r="B81" s="8" t="s">
        <v>85</v>
      </c>
      <c r="C81" s="10"/>
      <c r="D81" s="10"/>
      <c r="E81" s="10"/>
    </row>
    <row r="82" spans="1:6" x14ac:dyDescent="0.25">
      <c r="A82" s="146" t="s">
        <v>282</v>
      </c>
      <c r="B82" s="8" t="s">
        <v>86</v>
      </c>
      <c r="C82" s="10"/>
      <c r="D82" s="10"/>
      <c r="E82" s="10"/>
    </row>
    <row r="83" spans="1:6" x14ac:dyDescent="0.25">
      <c r="A83" s="146" t="s">
        <v>283</v>
      </c>
      <c r="B83" s="8" t="s">
        <v>87</v>
      </c>
      <c r="C83" s="10"/>
      <c r="D83" s="10"/>
      <c r="E83" s="10"/>
    </row>
    <row r="84" spans="1:6" x14ac:dyDescent="0.25">
      <c r="A84" s="146" t="s">
        <v>284</v>
      </c>
      <c r="B84" s="120" t="s">
        <v>197</v>
      </c>
      <c r="C84" s="21">
        <v>77938555</v>
      </c>
      <c r="D84" s="21">
        <v>78878555</v>
      </c>
      <c r="E84" s="21">
        <v>71355525</v>
      </c>
      <c r="F84" s="26" t="s">
        <v>198</v>
      </c>
    </row>
    <row r="85" spans="1:6" x14ac:dyDescent="0.25">
      <c r="A85" s="145" t="s">
        <v>88</v>
      </c>
      <c r="B85" s="5" t="s">
        <v>89</v>
      </c>
      <c r="C85" s="7"/>
      <c r="D85" s="7"/>
      <c r="E85" s="7"/>
    </row>
    <row r="86" spans="1:6" x14ac:dyDescent="0.25">
      <c r="A86" s="146" t="s">
        <v>90</v>
      </c>
      <c r="B86" s="8" t="s">
        <v>91</v>
      </c>
      <c r="C86" s="10"/>
      <c r="D86" s="10"/>
      <c r="E86" s="10"/>
    </row>
    <row r="87" spans="1:6" x14ac:dyDescent="0.25">
      <c r="A87" s="146" t="s">
        <v>92</v>
      </c>
      <c r="B87" s="8" t="s">
        <v>93</v>
      </c>
      <c r="C87" s="10"/>
      <c r="D87" s="10"/>
      <c r="E87" s="10"/>
    </row>
    <row r="88" spans="1:6" x14ac:dyDescent="0.25">
      <c r="A88" s="146" t="s">
        <v>94</v>
      </c>
      <c r="B88" s="8" t="s">
        <v>95</v>
      </c>
      <c r="C88" s="10"/>
      <c r="D88" s="10"/>
      <c r="E88" s="10"/>
    </row>
    <row r="89" spans="1:6" x14ac:dyDescent="0.25">
      <c r="A89" s="146" t="s">
        <v>96</v>
      </c>
      <c r="B89" s="8" t="s">
        <v>97</v>
      </c>
      <c r="C89" s="10"/>
      <c r="D89" s="10"/>
      <c r="E89" s="10"/>
    </row>
    <row r="90" spans="1:6" ht="21" x14ac:dyDescent="0.25">
      <c r="A90" s="145" t="s">
        <v>98</v>
      </c>
      <c r="B90" s="5" t="s">
        <v>99</v>
      </c>
      <c r="C90" s="7"/>
      <c r="D90" s="7"/>
      <c r="E90" s="7"/>
    </row>
    <row r="91" spans="1:6" ht="21" x14ac:dyDescent="0.25">
      <c r="A91" s="145" t="s">
        <v>100</v>
      </c>
      <c r="B91" s="5" t="s">
        <v>101</v>
      </c>
      <c r="C91" s="6">
        <f>C80+C77</f>
        <v>77938555</v>
      </c>
      <c r="D91" s="23">
        <f t="shared" ref="D91:E91" si="4">D80+D77</f>
        <v>82818158</v>
      </c>
      <c r="E91" s="23">
        <f t="shared" si="4"/>
        <v>75295128</v>
      </c>
    </row>
    <row r="92" spans="1:6" x14ac:dyDescent="0.25">
      <c r="A92" s="145" t="s">
        <v>102</v>
      </c>
      <c r="B92" s="5" t="s">
        <v>180</v>
      </c>
      <c r="C92" s="6">
        <f>C67+C91</f>
        <v>90357555</v>
      </c>
      <c r="D92" s="23">
        <f t="shared" ref="D92:E92" si="5">D67+D91</f>
        <v>92737158</v>
      </c>
      <c r="E92" s="23">
        <f t="shared" si="5"/>
        <v>85664835</v>
      </c>
    </row>
    <row r="93" spans="1:6" x14ac:dyDescent="0.25">
      <c r="A93" s="13"/>
      <c r="B93" s="13"/>
      <c r="C93" s="13"/>
      <c r="D93" s="13"/>
      <c r="E93" s="13"/>
    </row>
    <row r="94" spans="1:6" x14ac:dyDescent="0.25">
      <c r="A94" s="3"/>
      <c r="B94" s="3"/>
      <c r="C94" s="13"/>
      <c r="D94" s="13"/>
      <c r="E94" s="13"/>
    </row>
    <row r="95" spans="1:6" x14ac:dyDescent="0.25">
      <c r="A95" s="2"/>
      <c r="B95" s="2"/>
      <c r="C95" s="1"/>
      <c r="D95" s="1"/>
    </row>
    <row r="96" spans="1:6" ht="15" customHeight="1" x14ac:dyDescent="0.25">
      <c r="A96" s="277" t="s">
        <v>172</v>
      </c>
      <c r="B96" s="277" t="s">
        <v>173</v>
      </c>
      <c r="C96" s="278" t="s">
        <v>194</v>
      </c>
      <c r="D96" s="278"/>
      <c r="E96" s="278"/>
    </row>
    <row r="97" spans="1:5" ht="21" x14ac:dyDescent="0.25">
      <c r="A97" s="277"/>
      <c r="B97" s="277"/>
      <c r="C97" s="95" t="s">
        <v>318</v>
      </c>
      <c r="D97" s="95" t="s">
        <v>319</v>
      </c>
      <c r="E97" s="158" t="s">
        <v>320</v>
      </c>
    </row>
    <row r="98" spans="1:5" x14ac:dyDescent="0.25">
      <c r="A98" s="4">
        <v>1</v>
      </c>
      <c r="B98" s="4">
        <v>2</v>
      </c>
      <c r="C98" s="158">
        <v>3</v>
      </c>
      <c r="D98" s="158">
        <v>4</v>
      </c>
      <c r="E98" s="158">
        <v>5</v>
      </c>
    </row>
    <row r="99" spans="1:5" x14ac:dyDescent="0.25">
      <c r="A99" s="277" t="s">
        <v>163</v>
      </c>
      <c r="B99" s="277"/>
      <c r="C99" s="277"/>
      <c r="D99" s="277"/>
      <c r="E99" s="277"/>
    </row>
    <row r="100" spans="1:5" x14ac:dyDescent="0.25">
      <c r="A100" s="145" t="s">
        <v>3</v>
      </c>
      <c r="B100" s="5" t="s">
        <v>106</v>
      </c>
      <c r="C100" s="6">
        <f>C101+C102+C103+C104+C105</f>
        <v>89057555</v>
      </c>
      <c r="D100" s="23">
        <f t="shared" ref="D100:E100" si="6">D101+D102+D103+D104+D105</f>
        <v>91437158</v>
      </c>
      <c r="E100" s="23">
        <f t="shared" si="6"/>
        <v>83347481</v>
      </c>
    </row>
    <row r="101" spans="1:5" x14ac:dyDescent="0.25">
      <c r="A101" s="135" t="s">
        <v>225</v>
      </c>
      <c r="B101" s="8" t="s">
        <v>107</v>
      </c>
      <c r="C101" s="9">
        <v>57103434</v>
      </c>
      <c r="D101" s="21">
        <v>57903434</v>
      </c>
      <c r="E101" s="9">
        <v>54980107</v>
      </c>
    </row>
    <row r="102" spans="1:5" x14ac:dyDescent="0.25">
      <c r="A102" s="135" t="s">
        <v>286</v>
      </c>
      <c r="B102" s="8" t="s">
        <v>108</v>
      </c>
      <c r="C102" s="9">
        <v>11059051</v>
      </c>
      <c r="D102" s="21">
        <v>11199051</v>
      </c>
      <c r="E102" s="9">
        <v>10044224</v>
      </c>
    </row>
    <row r="103" spans="1:5" x14ac:dyDescent="0.25">
      <c r="A103" s="135" t="s">
        <v>226</v>
      </c>
      <c r="B103" s="8" t="s">
        <v>109</v>
      </c>
      <c r="C103" s="9">
        <v>20895070</v>
      </c>
      <c r="D103" s="21">
        <v>22334673</v>
      </c>
      <c r="E103" s="9">
        <v>18323150</v>
      </c>
    </row>
    <row r="104" spans="1:5" x14ac:dyDescent="0.25">
      <c r="A104" s="135" t="s">
        <v>227</v>
      </c>
      <c r="B104" s="8" t="s">
        <v>110</v>
      </c>
      <c r="C104" s="10"/>
      <c r="D104" s="10"/>
      <c r="E104" s="10"/>
    </row>
    <row r="105" spans="1:5" x14ac:dyDescent="0.25">
      <c r="A105" s="135" t="s">
        <v>228</v>
      </c>
      <c r="B105" s="8" t="s">
        <v>111</v>
      </c>
      <c r="C105" s="10"/>
      <c r="D105" s="10"/>
      <c r="E105" s="10"/>
    </row>
    <row r="106" spans="1:5" x14ac:dyDescent="0.25">
      <c r="A106" s="135" t="s">
        <v>229</v>
      </c>
      <c r="B106" s="8" t="s">
        <v>112</v>
      </c>
      <c r="C106" s="10"/>
      <c r="D106" s="10"/>
      <c r="E106" s="10"/>
    </row>
    <row r="107" spans="1:5" x14ac:dyDescent="0.25">
      <c r="A107" s="135" t="s">
        <v>230</v>
      </c>
      <c r="B107" s="11" t="s">
        <v>113</v>
      </c>
      <c r="C107" s="10"/>
      <c r="D107" s="10"/>
      <c r="E107" s="10"/>
    </row>
    <row r="108" spans="1:5" ht="22.5" x14ac:dyDescent="0.25">
      <c r="A108" s="135" t="s">
        <v>287</v>
      </c>
      <c r="B108" s="8" t="s">
        <v>114</v>
      </c>
      <c r="C108" s="10"/>
      <c r="D108" s="10"/>
      <c r="E108" s="10"/>
    </row>
    <row r="109" spans="1:5" ht="22.5" x14ac:dyDescent="0.25">
      <c r="A109" s="135" t="s">
        <v>288</v>
      </c>
      <c r="B109" s="8" t="s">
        <v>115</v>
      </c>
      <c r="C109" s="10"/>
      <c r="D109" s="10"/>
      <c r="E109" s="10"/>
    </row>
    <row r="110" spans="1:5" x14ac:dyDescent="0.25">
      <c r="A110" s="135" t="s">
        <v>289</v>
      </c>
      <c r="B110" s="11" t="s">
        <v>116</v>
      </c>
      <c r="C110" s="10"/>
      <c r="D110" s="10"/>
      <c r="E110" s="10"/>
    </row>
    <row r="111" spans="1:5" x14ac:dyDescent="0.25">
      <c r="A111" s="135" t="s">
        <v>290</v>
      </c>
      <c r="B111" s="11" t="s">
        <v>117</v>
      </c>
      <c r="C111" s="10"/>
      <c r="D111" s="10"/>
      <c r="E111" s="10"/>
    </row>
    <row r="112" spans="1:5" ht="22.5" x14ac:dyDescent="0.25">
      <c r="A112" s="135" t="s">
        <v>291</v>
      </c>
      <c r="B112" s="8" t="s">
        <v>118</v>
      </c>
      <c r="C112" s="10"/>
      <c r="D112" s="10"/>
      <c r="E112" s="10"/>
    </row>
    <row r="113" spans="1:5" x14ac:dyDescent="0.25">
      <c r="A113" s="135" t="s">
        <v>292</v>
      </c>
      <c r="B113" s="8" t="s">
        <v>119</v>
      </c>
      <c r="C113" s="10"/>
      <c r="D113" s="10"/>
      <c r="E113" s="10"/>
    </row>
    <row r="114" spans="1:5" x14ac:dyDescent="0.25">
      <c r="A114" s="135" t="s">
        <v>293</v>
      </c>
      <c r="B114" s="8" t="s">
        <v>120</v>
      </c>
      <c r="C114" s="10"/>
      <c r="D114" s="10"/>
      <c r="E114" s="10"/>
    </row>
    <row r="115" spans="1:5" ht="22.5" x14ac:dyDescent="0.25">
      <c r="A115" s="135" t="s">
        <v>294</v>
      </c>
      <c r="B115" s="8" t="s">
        <v>121</v>
      </c>
      <c r="C115" s="10"/>
      <c r="D115" s="10"/>
      <c r="E115" s="10"/>
    </row>
    <row r="116" spans="1:5" x14ac:dyDescent="0.25">
      <c r="A116" s="145" t="s">
        <v>11</v>
      </c>
      <c r="B116" s="5" t="s">
        <v>122</v>
      </c>
      <c r="C116" s="6">
        <f>C117+C119</f>
        <v>1300000</v>
      </c>
      <c r="D116" s="23">
        <f t="shared" ref="D116:E116" si="7">D117+D119</f>
        <v>1300000</v>
      </c>
      <c r="E116" s="23">
        <f t="shared" si="7"/>
        <v>18029</v>
      </c>
    </row>
    <row r="117" spans="1:5" x14ac:dyDescent="0.25">
      <c r="A117" s="135" t="s">
        <v>231</v>
      </c>
      <c r="B117" s="8" t="s">
        <v>123</v>
      </c>
      <c r="C117" s="9">
        <v>0</v>
      </c>
      <c r="D117" s="21">
        <v>19050</v>
      </c>
      <c r="E117" s="9">
        <v>18029</v>
      </c>
    </row>
    <row r="118" spans="1:5" x14ac:dyDescent="0.25">
      <c r="A118" s="135" t="s">
        <v>232</v>
      </c>
      <c r="B118" s="8" t="s">
        <v>124</v>
      </c>
      <c r="C118" s="10"/>
      <c r="D118" s="21"/>
      <c r="E118" s="10"/>
    </row>
    <row r="119" spans="1:5" x14ac:dyDescent="0.25">
      <c r="A119" s="135" t="s">
        <v>233</v>
      </c>
      <c r="B119" s="8" t="s">
        <v>125</v>
      </c>
      <c r="C119" s="21">
        <v>1300000</v>
      </c>
      <c r="D119" s="21">
        <v>1280950</v>
      </c>
      <c r="E119" s="21">
        <v>0</v>
      </c>
    </row>
    <row r="120" spans="1:5" x14ac:dyDescent="0.25">
      <c r="A120" s="135" t="s">
        <v>234</v>
      </c>
      <c r="B120" s="8" t="s">
        <v>126</v>
      </c>
      <c r="C120" s="10"/>
      <c r="D120" s="10"/>
      <c r="E120" s="10"/>
    </row>
    <row r="121" spans="1:5" x14ac:dyDescent="0.25">
      <c r="A121" s="135" t="s">
        <v>235</v>
      </c>
      <c r="B121" s="8" t="s">
        <v>127</v>
      </c>
      <c r="C121" s="10"/>
      <c r="D121" s="10"/>
      <c r="E121" s="10"/>
    </row>
    <row r="122" spans="1:5" ht="22.5" x14ac:dyDescent="0.25">
      <c r="A122" s="135" t="s">
        <v>236</v>
      </c>
      <c r="B122" s="8" t="s">
        <v>128</v>
      </c>
      <c r="C122" s="10"/>
      <c r="D122" s="10"/>
      <c r="E122" s="10"/>
    </row>
    <row r="123" spans="1:5" ht="22.5" x14ac:dyDescent="0.25">
      <c r="A123" s="135" t="s">
        <v>295</v>
      </c>
      <c r="B123" s="8" t="s">
        <v>129</v>
      </c>
      <c r="C123" s="10"/>
      <c r="D123" s="10"/>
      <c r="E123" s="10"/>
    </row>
    <row r="124" spans="1:5" ht="22.5" x14ac:dyDescent="0.25">
      <c r="A124" s="135" t="s">
        <v>296</v>
      </c>
      <c r="B124" s="8" t="s">
        <v>115</v>
      </c>
      <c r="C124" s="10"/>
      <c r="D124" s="10"/>
      <c r="E124" s="10"/>
    </row>
    <row r="125" spans="1:5" x14ac:dyDescent="0.25">
      <c r="A125" s="135" t="s">
        <v>297</v>
      </c>
      <c r="B125" s="8" t="s">
        <v>130</v>
      </c>
      <c r="C125" s="10"/>
      <c r="D125" s="10"/>
      <c r="E125" s="10"/>
    </row>
    <row r="126" spans="1:5" x14ac:dyDescent="0.25">
      <c r="A126" s="135" t="s">
        <v>298</v>
      </c>
      <c r="B126" s="8" t="s">
        <v>131</v>
      </c>
      <c r="C126" s="10"/>
      <c r="D126" s="10"/>
      <c r="E126" s="10"/>
    </row>
    <row r="127" spans="1:5" ht="22.5" x14ac:dyDescent="0.25">
      <c r="A127" s="135" t="s">
        <v>299</v>
      </c>
      <c r="B127" s="8" t="s">
        <v>118</v>
      </c>
      <c r="C127" s="10"/>
      <c r="D127" s="10"/>
      <c r="E127" s="10"/>
    </row>
    <row r="128" spans="1:5" x14ac:dyDescent="0.25">
      <c r="A128" s="135" t="s">
        <v>300</v>
      </c>
      <c r="B128" s="8" t="s">
        <v>132</v>
      </c>
      <c r="C128" s="10"/>
      <c r="D128" s="10"/>
      <c r="E128" s="10"/>
    </row>
    <row r="129" spans="1:5" ht="22.5" x14ac:dyDescent="0.25">
      <c r="A129" s="135" t="s">
        <v>301</v>
      </c>
      <c r="B129" s="8" t="s">
        <v>133</v>
      </c>
      <c r="C129" s="10"/>
      <c r="D129" s="10"/>
      <c r="E129" s="10"/>
    </row>
    <row r="130" spans="1:5" x14ac:dyDescent="0.25">
      <c r="A130" s="145" t="s">
        <v>19</v>
      </c>
      <c r="B130" s="5" t="s">
        <v>134</v>
      </c>
      <c r="C130" s="7"/>
      <c r="D130" s="7"/>
      <c r="E130" s="7"/>
    </row>
    <row r="131" spans="1:5" x14ac:dyDescent="0.25">
      <c r="A131" s="135" t="s">
        <v>237</v>
      </c>
      <c r="B131" s="8" t="s">
        <v>135</v>
      </c>
      <c r="C131" s="10"/>
      <c r="D131" s="10"/>
      <c r="E131" s="10"/>
    </row>
    <row r="132" spans="1:5" x14ac:dyDescent="0.25">
      <c r="A132" s="135" t="s">
        <v>238</v>
      </c>
      <c r="B132" s="8" t="s">
        <v>136</v>
      </c>
      <c r="C132" s="10"/>
      <c r="D132" s="10"/>
      <c r="E132" s="10"/>
    </row>
    <row r="133" spans="1:5" x14ac:dyDescent="0.25">
      <c r="A133" s="145" t="s">
        <v>137</v>
      </c>
      <c r="B133" s="5" t="s">
        <v>138</v>
      </c>
      <c r="C133" s="6">
        <f>C100+C116</f>
        <v>90357555</v>
      </c>
      <c r="D133" s="23">
        <f t="shared" ref="D133:E133" si="8">D100+D116</f>
        <v>92737158</v>
      </c>
      <c r="E133" s="23">
        <f t="shared" si="8"/>
        <v>83365510</v>
      </c>
    </row>
    <row r="134" spans="1:5" ht="21" x14ac:dyDescent="0.25">
      <c r="A134" s="145" t="s">
        <v>35</v>
      </c>
      <c r="B134" s="5" t="s">
        <v>139</v>
      </c>
      <c r="C134" s="7"/>
      <c r="D134" s="7"/>
      <c r="E134" s="7"/>
    </row>
    <row r="135" spans="1:5" x14ac:dyDescent="0.25">
      <c r="A135" s="135" t="s">
        <v>249</v>
      </c>
      <c r="B135" s="8" t="s">
        <v>181</v>
      </c>
      <c r="C135" s="10"/>
      <c r="D135" s="10"/>
      <c r="E135" s="10"/>
    </row>
    <row r="136" spans="1:5" ht="22.5" x14ac:dyDescent="0.25">
      <c r="A136" s="135" t="s">
        <v>250</v>
      </c>
      <c r="B136" s="8" t="s">
        <v>182</v>
      </c>
      <c r="C136" s="10"/>
      <c r="D136" s="10"/>
      <c r="E136" s="10"/>
    </row>
    <row r="137" spans="1:5" x14ac:dyDescent="0.25">
      <c r="A137" s="135" t="s">
        <v>251</v>
      </c>
      <c r="B137" s="8" t="s">
        <v>183</v>
      </c>
      <c r="C137" s="10"/>
      <c r="D137" s="10"/>
      <c r="E137" s="10"/>
    </row>
    <row r="138" spans="1:5" x14ac:dyDescent="0.25">
      <c r="A138" s="121" t="s">
        <v>47</v>
      </c>
      <c r="B138" s="5" t="s">
        <v>143</v>
      </c>
      <c r="C138" s="7"/>
      <c r="D138" s="7"/>
      <c r="E138" s="7"/>
    </row>
    <row r="139" spans="1:5" x14ac:dyDescent="0.25">
      <c r="A139" s="135" t="s">
        <v>259</v>
      </c>
      <c r="B139" s="8" t="s">
        <v>144</v>
      </c>
      <c r="C139" s="10"/>
      <c r="D139" s="10"/>
      <c r="E139" s="10"/>
    </row>
    <row r="140" spans="1:5" x14ac:dyDescent="0.25">
      <c r="A140" s="135" t="s">
        <v>260</v>
      </c>
      <c r="B140" s="8" t="s">
        <v>145</v>
      </c>
      <c r="C140" s="10"/>
      <c r="D140" s="10"/>
      <c r="E140" s="10"/>
    </row>
    <row r="141" spans="1:5" x14ac:dyDescent="0.25">
      <c r="A141" s="135" t="s">
        <v>261</v>
      </c>
      <c r="B141" s="8" t="s">
        <v>146</v>
      </c>
      <c r="C141" s="10"/>
      <c r="D141" s="10"/>
      <c r="E141" s="10"/>
    </row>
    <row r="142" spans="1:5" x14ac:dyDescent="0.25">
      <c r="A142" s="135" t="s">
        <v>262</v>
      </c>
      <c r="B142" s="8" t="s">
        <v>147</v>
      </c>
      <c r="C142" s="10"/>
      <c r="D142" s="10"/>
      <c r="E142" s="10"/>
    </row>
    <row r="143" spans="1:5" x14ac:dyDescent="0.25">
      <c r="A143" s="121" t="s">
        <v>148</v>
      </c>
      <c r="B143" s="5" t="s">
        <v>149</v>
      </c>
      <c r="C143" s="7"/>
      <c r="D143" s="7"/>
      <c r="E143" s="7"/>
    </row>
    <row r="144" spans="1:5" x14ac:dyDescent="0.25">
      <c r="A144" s="135" t="s">
        <v>264</v>
      </c>
      <c r="B144" s="8" t="s">
        <v>150</v>
      </c>
      <c r="C144" s="10"/>
      <c r="D144" s="10"/>
      <c r="E144" s="10"/>
    </row>
    <row r="145" spans="1:5" x14ac:dyDescent="0.25">
      <c r="A145" s="135" t="s">
        <v>265</v>
      </c>
      <c r="B145" s="8" t="s">
        <v>151</v>
      </c>
      <c r="C145" s="10"/>
      <c r="D145" s="10"/>
      <c r="E145" s="10"/>
    </row>
    <row r="146" spans="1:5" x14ac:dyDescent="0.25">
      <c r="A146" s="135" t="s">
        <v>266</v>
      </c>
      <c r="B146" s="8" t="s">
        <v>152</v>
      </c>
      <c r="C146" s="10"/>
      <c r="D146" s="10"/>
      <c r="E146" s="10"/>
    </row>
    <row r="147" spans="1:5" x14ac:dyDescent="0.25">
      <c r="A147" s="135" t="s">
        <v>267</v>
      </c>
      <c r="B147" s="8" t="s">
        <v>153</v>
      </c>
      <c r="C147" s="10"/>
      <c r="D147" s="10"/>
      <c r="E147" s="10"/>
    </row>
    <row r="148" spans="1:5" x14ac:dyDescent="0.25">
      <c r="A148" s="121" t="s">
        <v>60</v>
      </c>
      <c r="B148" s="5" t="s">
        <v>154</v>
      </c>
      <c r="C148" s="7"/>
      <c r="D148" s="7"/>
      <c r="E148" s="7"/>
    </row>
    <row r="149" spans="1:5" x14ac:dyDescent="0.25">
      <c r="A149" s="135" t="s">
        <v>268</v>
      </c>
      <c r="B149" s="8" t="s">
        <v>184</v>
      </c>
      <c r="C149" s="10"/>
      <c r="D149" s="10"/>
      <c r="E149" s="10"/>
    </row>
    <row r="150" spans="1:5" x14ac:dyDescent="0.25">
      <c r="A150" s="135" t="s">
        <v>269</v>
      </c>
      <c r="B150" s="8" t="s">
        <v>185</v>
      </c>
      <c r="C150" s="10"/>
      <c r="D150" s="10"/>
      <c r="E150" s="10"/>
    </row>
    <row r="151" spans="1:5" x14ac:dyDescent="0.25">
      <c r="A151" s="135" t="s">
        <v>270</v>
      </c>
      <c r="B151" s="8" t="s">
        <v>186</v>
      </c>
      <c r="C151" s="10"/>
      <c r="D151" s="10"/>
      <c r="E151" s="10"/>
    </row>
    <row r="152" spans="1:5" x14ac:dyDescent="0.25">
      <c r="A152" s="135" t="s">
        <v>271</v>
      </c>
      <c r="B152" s="8" t="s">
        <v>187</v>
      </c>
      <c r="C152" s="10"/>
      <c r="D152" s="10"/>
      <c r="E152" s="10"/>
    </row>
    <row r="153" spans="1:5" x14ac:dyDescent="0.25">
      <c r="A153" s="121" t="s">
        <v>66</v>
      </c>
      <c r="B153" s="5" t="s">
        <v>159</v>
      </c>
      <c r="C153" s="7"/>
      <c r="D153" s="7"/>
      <c r="E153" s="7"/>
    </row>
    <row r="154" spans="1:5" x14ac:dyDescent="0.25">
      <c r="A154" s="121" t="s">
        <v>160</v>
      </c>
      <c r="B154" s="5" t="s">
        <v>161</v>
      </c>
      <c r="C154" s="6">
        <f>C133</f>
        <v>90357555</v>
      </c>
      <c r="D154" s="23">
        <f t="shared" ref="D154:E154" si="9">D133</f>
        <v>92737158</v>
      </c>
      <c r="E154" s="23">
        <f t="shared" si="9"/>
        <v>83365510</v>
      </c>
    </row>
    <row r="155" spans="1:5" x14ac:dyDescent="0.25">
      <c r="A155" s="15"/>
      <c r="B155" s="15"/>
      <c r="C155" s="156"/>
      <c r="D155" s="156"/>
      <c r="E155" s="156"/>
    </row>
    <row r="156" spans="1:5" x14ac:dyDescent="0.25">
      <c r="A156" s="353" t="s">
        <v>572</v>
      </c>
      <c r="B156" s="353"/>
      <c r="C156" s="354">
        <v>17</v>
      </c>
      <c r="D156" s="354"/>
      <c r="E156" s="354"/>
    </row>
    <row r="157" spans="1:5" x14ac:dyDescent="0.25">
      <c r="A157" s="353" t="s">
        <v>190</v>
      </c>
      <c r="B157" s="353"/>
      <c r="C157" s="354">
        <v>0</v>
      </c>
      <c r="D157" s="354"/>
      <c r="E157" s="354"/>
    </row>
    <row r="158" spans="1:5" ht="15.75" x14ac:dyDescent="0.25">
      <c r="A158" s="14"/>
    </row>
  </sheetData>
  <mergeCells count="15">
    <mergeCell ref="A1:E1"/>
    <mergeCell ref="B6:B8"/>
    <mergeCell ref="A6:A8"/>
    <mergeCell ref="A10:E10"/>
    <mergeCell ref="B2:E2"/>
    <mergeCell ref="B3:E3"/>
    <mergeCell ref="C6:E7"/>
    <mergeCell ref="A157:B157"/>
    <mergeCell ref="C157:E157"/>
    <mergeCell ref="A96:A97"/>
    <mergeCell ref="B96:B97"/>
    <mergeCell ref="C96:E96"/>
    <mergeCell ref="A99:E99"/>
    <mergeCell ref="A156:B156"/>
    <mergeCell ref="C156:E156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00FF"/>
  </sheetPr>
  <dimension ref="A1:I154"/>
  <sheetViews>
    <sheetView topLeftCell="A122" zoomScaleNormal="100" workbookViewId="0">
      <selection activeCell="T150" sqref="T150"/>
    </sheetView>
  </sheetViews>
  <sheetFormatPr defaultRowHeight="15" x14ac:dyDescent="0.25"/>
  <cols>
    <col min="1" max="1" width="8.7109375" style="123" bestFit="1" customWidth="1"/>
    <col min="2" max="2" width="42.5703125" bestFit="1" customWidth="1"/>
    <col min="3" max="5" width="10.85546875" bestFit="1" customWidth="1"/>
    <col min="6" max="6" width="16.140625" bestFit="1" customWidth="1"/>
    <col min="7" max="9" width="10.85546875" bestFit="1" customWidth="1"/>
  </cols>
  <sheetData>
    <row r="1" spans="1:5" ht="15.75" x14ac:dyDescent="0.25">
      <c r="A1" s="141"/>
    </row>
    <row r="2" spans="1:5" ht="15" customHeight="1" x14ac:dyDescent="0.25">
      <c r="A2" s="298" t="s">
        <v>542</v>
      </c>
      <c r="B2" s="299"/>
      <c r="C2" s="299"/>
      <c r="D2" s="299"/>
      <c r="E2" s="300"/>
    </row>
    <row r="3" spans="1:5" x14ac:dyDescent="0.25">
      <c r="A3" s="137" t="s">
        <v>164</v>
      </c>
      <c r="B3" s="278" t="s">
        <v>195</v>
      </c>
      <c r="C3" s="278"/>
      <c r="D3" s="278"/>
      <c r="E3" s="278"/>
    </row>
    <row r="4" spans="1:5" ht="21" x14ac:dyDescent="0.25">
      <c r="A4" s="137" t="s">
        <v>170</v>
      </c>
      <c r="B4" s="278" t="s">
        <v>171</v>
      </c>
      <c r="C4" s="278"/>
      <c r="D4" s="278"/>
      <c r="E4" s="278"/>
    </row>
    <row r="5" spans="1:5" x14ac:dyDescent="0.25">
      <c r="A5" s="138"/>
      <c r="B5" s="32"/>
      <c r="C5" s="18"/>
      <c r="D5" s="18"/>
      <c r="E5" s="19" t="s">
        <v>198</v>
      </c>
    </row>
    <row r="6" spans="1:5" ht="21" customHeight="1" x14ac:dyDescent="0.25">
      <c r="A6" s="355" t="s">
        <v>172</v>
      </c>
      <c r="B6" s="277" t="s">
        <v>173</v>
      </c>
      <c r="C6" s="379"/>
      <c r="D6" s="380"/>
      <c r="E6" s="381"/>
    </row>
    <row r="7" spans="1:5" ht="21" x14ac:dyDescent="0.25">
      <c r="A7" s="355"/>
      <c r="B7" s="277"/>
      <c r="C7" s="17" t="s">
        <v>318</v>
      </c>
      <c r="D7" s="17" t="s">
        <v>319</v>
      </c>
      <c r="E7" s="4" t="s">
        <v>320</v>
      </c>
    </row>
    <row r="8" spans="1:5" x14ac:dyDescent="0.25">
      <c r="A8" s="121">
        <v>1</v>
      </c>
      <c r="B8" s="4">
        <v>2</v>
      </c>
      <c r="C8" s="4">
        <v>3</v>
      </c>
      <c r="D8" s="4">
        <v>4</v>
      </c>
      <c r="E8" s="4">
        <v>5</v>
      </c>
    </row>
    <row r="9" spans="1:5" x14ac:dyDescent="0.25">
      <c r="A9" s="277" t="s">
        <v>162</v>
      </c>
      <c r="B9" s="277"/>
      <c r="C9" s="277"/>
      <c r="D9" s="277"/>
      <c r="E9" s="277"/>
    </row>
    <row r="10" spans="1:5" x14ac:dyDescent="0.25">
      <c r="A10" s="145" t="s">
        <v>3</v>
      </c>
      <c r="B10" s="5" t="s">
        <v>4</v>
      </c>
      <c r="C10" s="7">
        <f>'9.2 melléklet bevétel'!E9+'9.3 melléklet'!C9+' 9.4 melléklet'!C10+'9.5 melléklet'!C9+'9.6 melléklet'!C9+'9.7 melléklet'!C11</f>
        <v>0</v>
      </c>
      <c r="D10" s="24">
        <f>'9.2 melléklet bevétel'!F9+'9.3 melléklet'!D9+' 9.4 melléklet'!D10+'9.5 melléklet'!D9+'9.6 melléklet'!D9+'9.7 melléklet'!D11</f>
        <v>0</v>
      </c>
      <c r="E10" s="7">
        <f>'9.2 melléklet bevétel'!G9+'9.3 melléklet'!E9+' 9.4 melléklet'!E10+'9.5 melléklet'!E9+'9.6 melléklet'!E9+'9.7 melléklet'!E11</f>
        <v>0</v>
      </c>
    </row>
    <row r="11" spans="1:5" x14ac:dyDescent="0.25">
      <c r="A11" s="146" t="s">
        <v>225</v>
      </c>
      <c r="B11" s="8" t="s">
        <v>5</v>
      </c>
      <c r="C11" s="24">
        <f>'9.2 melléklet bevétel'!E10+'9.3 melléklet'!C10+' 9.4 melléklet'!C11+'9.5 melléklet'!C10+'9.6 melléklet'!C10+'9.7 melléklet'!C12</f>
        <v>0</v>
      </c>
      <c r="D11" s="10">
        <f>'9.2 melléklet bevétel'!F10+'9.3 melléklet'!D10+' 9.4 melléklet'!D11+'9.5 melléklet'!D10+'9.6 melléklet'!D10+'9.7 melléklet'!D12</f>
        <v>0</v>
      </c>
      <c r="E11" s="10">
        <f>'9.2 melléklet bevétel'!G10+'9.3 melléklet'!E10+' 9.4 melléklet'!E11+'9.5 melléklet'!E10+'9.6 melléklet'!E10+'9.7 melléklet'!E12</f>
        <v>0</v>
      </c>
    </row>
    <row r="12" spans="1:5" x14ac:dyDescent="0.25">
      <c r="A12" s="146" t="s">
        <v>286</v>
      </c>
      <c r="B12" s="8" t="s">
        <v>6</v>
      </c>
      <c r="C12" s="24">
        <f>'9.2 melléklet bevétel'!E11+'9.3 melléklet'!C11+' 9.4 melléklet'!C12+'9.5 melléklet'!C11+'9.6 melléklet'!C11+'9.7 melléklet'!C13</f>
        <v>0</v>
      </c>
      <c r="D12" s="10">
        <f>'9.2 melléklet bevétel'!F11+'9.3 melléklet'!D11+' 9.4 melléklet'!D12+'9.5 melléklet'!D11+'9.6 melléklet'!D11+'9.7 melléklet'!D13</f>
        <v>0</v>
      </c>
      <c r="E12" s="10">
        <f>'9.2 melléklet bevétel'!G11+'9.3 melléklet'!E11+' 9.4 melléklet'!E12+'9.5 melléklet'!E11+'9.6 melléklet'!E11+'9.7 melléklet'!E13</f>
        <v>0</v>
      </c>
    </row>
    <row r="13" spans="1:5" ht="22.5" x14ac:dyDescent="0.25">
      <c r="A13" s="146" t="s">
        <v>226</v>
      </c>
      <c r="B13" s="8" t="s">
        <v>7</v>
      </c>
      <c r="C13" s="24">
        <f>'9.2 melléklet bevétel'!E12+'9.3 melléklet'!C12+' 9.4 melléklet'!C13+'9.5 melléklet'!C12+'9.6 melléklet'!C12+'9.7 melléklet'!C14</f>
        <v>0</v>
      </c>
      <c r="D13" s="10">
        <f>'9.2 melléklet bevétel'!F12+'9.3 melléklet'!D12+' 9.4 melléklet'!D13+'9.5 melléklet'!D12+'9.6 melléklet'!D12+'9.7 melléklet'!D14</f>
        <v>0</v>
      </c>
      <c r="E13" s="10">
        <f>'9.2 melléklet bevétel'!G12+'9.3 melléklet'!E12+' 9.4 melléklet'!E13+'9.5 melléklet'!E12+'9.6 melléklet'!E12+'9.7 melléklet'!E14</f>
        <v>0</v>
      </c>
    </row>
    <row r="14" spans="1:5" x14ac:dyDescent="0.25">
      <c r="A14" s="146" t="s">
        <v>227</v>
      </c>
      <c r="B14" s="8" t="s">
        <v>8</v>
      </c>
      <c r="C14" s="24">
        <f>'9.2 melléklet bevétel'!E13+'9.3 melléklet'!C13+' 9.4 melléklet'!C14+'9.5 melléklet'!C13+'9.6 melléklet'!C13+'9.7 melléklet'!C15</f>
        <v>0</v>
      </c>
      <c r="D14" s="10">
        <f>'9.2 melléklet bevétel'!F13+'9.3 melléklet'!D13+' 9.4 melléklet'!D14+'9.5 melléklet'!D13+'9.6 melléklet'!D13+'9.7 melléklet'!D15</f>
        <v>0</v>
      </c>
      <c r="E14" s="10">
        <f>'9.2 melléklet bevétel'!G13+'9.3 melléklet'!E13+' 9.4 melléklet'!E14+'9.5 melléklet'!E13+'9.6 melléklet'!E13+'9.7 melléklet'!E15</f>
        <v>0</v>
      </c>
    </row>
    <row r="15" spans="1:5" x14ac:dyDescent="0.25">
      <c r="A15" s="146" t="s">
        <v>228</v>
      </c>
      <c r="B15" s="8" t="s">
        <v>9</v>
      </c>
      <c r="C15" s="24">
        <f>'9.2 melléklet bevétel'!E14+'9.3 melléklet'!C14+' 9.4 melléklet'!C15+'9.5 melléklet'!C14+'9.6 melléklet'!C14+'9.7 melléklet'!C16</f>
        <v>0</v>
      </c>
      <c r="D15" s="10">
        <f>'9.2 melléklet bevétel'!F14+'9.3 melléklet'!D14+' 9.4 melléklet'!D15+'9.5 melléklet'!D14+'9.6 melléklet'!D14+'9.7 melléklet'!D16</f>
        <v>0</v>
      </c>
      <c r="E15" s="10">
        <f>'9.2 melléklet bevétel'!G14+'9.3 melléklet'!E14+' 9.4 melléklet'!E15+'9.5 melléklet'!E14+'9.6 melléklet'!E14+'9.7 melléklet'!E16</f>
        <v>0</v>
      </c>
    </row>
    <row r="16" spans="1:5" x14ac:dyDescent="0.25">
      <c r="A16" s="146" t="s">
        <v>229</v>
      </c>
      <c r="B16" s="8" t="s">
        <v>10</v>
      </c>
      <c r="C16" s="24">
        <f>'9.2 melléklet bevétel'!E15+'9.3 melléklet'!C15+' 9.4 melléklet'!C16+'9.5 melléklet'!C15+'9.6 melléklet'!C15+'9.7 melléklet'!C17</f>
        <v>0</v>
      </c>
      <c r="D16" s="10">
        <f>'9.2 melléklet bevétel'!F15+'9.3 melléklet'!D15+' 9.4 melléklet'!D16+'9.5 melléklet'!D15+'9.6 melléklet'!D15+'9.7 melléklet'!D17</f>
        <v>0</v>
      </c>
      <c r="E16" s="10">
        <f>'9.2 melléklet bevétel'!G15+'9.3 melléklet'!E15+' 9.4 melléklet'!E16+'9.5 melléklet'!E15+'9.6 melléklet'!E15+'9.7 melléklet'!E17</f>
        <v>0</v>
      </c>
    </row>
    <row r="17" spans="1:6" x14ac:dyDescent="0.25">
      <c r="A17" s="146"/>
      <c r="B17" s="20"/>
      <c r="C17" s="24">
        <f>'9.2 melléklet bevétel'!E16+'9.3 melléklet'!C16+' 9.4 melléklet'!C17+'9.5 melléklet'!C16+'9.6 melléklet'!C16+'9.7 melléklet'!C18</f>
        <v>0</v>
      </c>
      <c r="D17" s="22">
        <f>'9.2 melléklet bevétel'!F16+'9.3 melléklet'!D16+' 9.4 melléklet'!D17+'9.5 melléklet'!D16+'9.6 melléklet'!D16+'9.7 melléklet'!D18</f>
        <v>0</v>
      </c>
      <c r="E17" s="22">
        <f>'9.2 melléklet bevétel'!G16+'9.3 melléklet'!E16+' 9.4 melléklet'!E17+'9.5 melléklet'!E16+'9.6 melléklet'!E16+'9.7 melléklet'!E18</f>
        <v>0</v>
      </c>
    </row>
    <row r="18" spans="1:6" ht="21" x14ac:dyDescent="0.25">
      <c r="A18" s="145" t="s">
        <v>11</v>
      </c>
      <c r="B18" s="5" t="s">
        <v>12</v>
      </c>
      <c r="C18" s="23">
        <f>'9.2 melléklet bevétel'!E17+'9.3 melléklet'!C17+' 9.4 melléklet'!C18+'9.5 melléklet'!C17+'9.6 melléklet'!C17+'9.7 melléklet'!C19</f>
        <v>0</v>
      </c>
      <c r="D18" s="23">
        <f>'9.2 melléklet bevétel'!F17+'9.3 melléklet'!D17+' 9.4 melléklet'!D18+'9.5 melléklet'!D17+'9.6 melléklet'!D17+'9.7 melléklet'!D19</f>
        <v>5873753</v>
      </c>
      <c r="E18" s="6">
        <f>'9.2 melléklet bevétel'!G17+'9.3 melléklet'!E17+' 9.4 melléklet'!E18+'9.5 melléklet'!E17+'9.6 melléklet'!E17+'9.7 melléklet'!E19</f>
        <v>6270812</v>
      </c>
    </row>
    <row r="19" spans="1:6" x14ac:dyDescent="0.25">
      <c r="A19" s="146" t="s">
        <v>231</v>
      </c>
      <c r="B19" s="8" t="s">
        <v>13</v>
      </c>
      <c r="C19" s="24">
        <f>'9.2 melléklet bevétel'!E18+'9.3 melléklet'!C18+' 9.4 melléklet'!C19+'9.5 melléklet'!C18+'9.6 melléklet'!C18+'9.7 melléklet'!C20</f>
        <v>0</v>
      </c>
      <c r="D19" s="10">
        <f>'9.2 melléklet bevétel'!F18+'9.3 melléklet'!D18+' 9.4 melléklet'!D19+'9.5 melléklet'!D18+'9.6 melléklet'!D18+'9.7 melléklet'!D20</f>
        <v>0</v>
      </c>
      <c r="E19" s="10">
        <f>'9.2 melléklet bevétel'!G18+'9.3 melléklet'!E18+' 9.4 melléklet'!E19+'9.5 melléklet'!E18+'9.6 melléklet'!E18+'9.7 melléklet'!E20</f>
        <v>0</v>
      </c>
    </row>
    <row r="20" spans="1:6" x14ac:dyDescent="0.25">
      <c r="A20" s="146" t="s">
        <v>232</v>
      </c>
      <c r="B20" s="8" t="s">
        <v>14</v>
      </c>
      <c r="C20" s="24">
        <f>'9.2 melléklet bevétel'!E19+'9.3 melléklet'!C19+' 9.4 melléklet'!C20+'9.5 melléklet'!C19+'9.6 melléklet'!C19+'9.7 melléklet'!C21</f>
        <v>0</v>
      </c>
      <c r="D20" s="10">
        <f>'9.2 melléklet bevétel'!F19+'9.3 melléklet'!D19+' 9.4 melléklet'!D20+'9.5 melléklet'!D19+'9.6 melléklet'!D19+'9.7 melléklet'!D21</f>
        <v>0</v>
      </c>
      <c r="E20" s="10">
        <f>'9.2 melléklet bevétel'!G19+'9.3 melléklet'!E19+' 9.4 melléklet'!E20+'9.5 melléklet'!E19+'9.6 melléklet'!E19+'9.7 melléklet'!E21</f>
        <v>0</v>
      </c>
    </row>
    <row r="21" spans="1:6" ht="22.5" x14ac:dyDescent="0.25">
      <c r="A21" s="146" t="s">
        <v>233</v>
      </c>
      <c r="B21" s="8" t="s">
        <v>174</v>
      </c>
      <c r="C21" s="24">
        <f>'9.2 melléklet bevétel'!E20+'9.3 melléklet'!C20+' 9.4 melléklet'!C21+'9.5 melléklet'!C20+'9.6 melléklet'!C20+'9.7 melléklet'!C22</f>
        <v>0</v>
      </c>
      <c r="D21" s="10">
        <f>'9.2 melléklet bevétel'!F20+'9.3 melléklet'!D20+' 9.4 melléklet'!D21+'9.5 melléklet'!D20+'9.6 melléklet'!D20+'9.7 melléklet'!D22</f>
        <v>0</v>
      </c>
      <c r="E21" s="10">
        <f>'9.2 melléklet bevétel'!G20+'9.3 melléklet'!E20+' 9.4 melléklet'!E21+'9.5 melléklet'!E20+'9.6 melléklet'!E20+'9.7 melléklet'!E22</f>
        <v>0</v>
      </c>
    </row>
    <row r="22" spans="1:6" ht="22.5" x14ac:dyDescent="0.25">
      <c r="A22" s="146" t="s">
        <v>234</v>
      </c>
      <c r="B22" s="8" t="s">
        <v>175</v>
      </c>
      <c r="C22" s="24">
        <f>'9.2 melléklet bevétel'!E21+'9.3 melléklet'!C21+' 9.4 melléklet'!C22+'9.5 melléklet'!C21+'9.6 melléklet'!C21+'9.7 melléklet'!C23</f>
        <v>0</v>
      </c>
      <c r="D22" s="10">
        <f>'9.2 melléklet bevétel'!F21+'9.3 melléklet'!D21+' 9.4 melléklet'!D22+'9.5 melléklet'!D21+'9.6 melléklet'!D21+'9.7 melléklet'!D23</f>
        <v>0</v>
      </c>
      <c r="E22" s="10">
        <f>'9.2 melléklet bevétel'!G21+'9.3 melléklet'!E21+' 9.4 melléklet'!E22+'9.5 melléklet'!E21+'9.6 melléklet'!E21+'9.7 melléklet'!E23</f>
        <v>0</v>
      </c>
    </row>
    <row r="23" spans="1:6" x14ac:dyDescent="0.25">
      <c r="A23" s="146" t="s">
        <v>235</v>
      </c>
      <c r="B23" s="8" t="s">
        <v>17</v>
      </c>
      <c r="C23" s="21">
        <f>'9.2 melléklet bevétel'!E22+'9.3 melléklet'!C22+' 9.4 melléklet'!C23+'9.5 melléklet'!C22+'9.6 melléklet'!C22+'9.7 melléklet'!C24</f>
        <v>0</v>
      </c>
      <c r="D23" s="21">
        <f>'9.2 melléklet bevétel'!F22+'9.3 melléklet'!D22+' 9.4 melléklet'!D23+'9.5 melléklet'!D22+'9.6 melléklet'!D22+'9.7 melléklet'!D24</f>
        <v>5873753</v>
      </c>
      <c r="E23" s="9">
        <f>'9.2 melléklet bevétel'!G22+'9.3 melléklet'!E22+' 9.4 melléklet'!E23+'9.5 melléklet'!E22+'9.6 melléklet'!E22+'9.7 melléklet'!E24</f>
        <v>6270812</v>
      </c>
      <c r="F23" s="26" t="s">
        <v>198</v>
      </c>
    </row>
    <row r="24" spans="1:6" x14ac:dyDescent="0.25">
      <c r="A24" s="146" t="s">
        <v>236</v>
      </c>
      <c r="B24" s="8"/>
      <c r="C24" s="24"/>
      <c r="D24" s="10"/>
      <c r="E24" s="10"/>
    </row>
    <row r="25" spans="1:6" ht="21" x14ac:dyDescent="0.25">
      <c r="A25" s="145" t="s">
        <v>19</v>
      </c>
      <c r="B25" s="5" t="s">
        <v>20</v>
      </c>
      <c r="C25" s="24">
        <f>'9.2 melléklet bevétel'!E24+'9.3 melléklet'!C24+' 9.4 melléklet'!C25+'9.5 melléklet'!C24+'9.6 melléklet'!C24+'9.7 melléklet'!C26</f>
        <v>0</v>
      </c>
      <c r="D25" s="7">
        <f>'9.2 melléklet bevétel'!F24+'9.3 melléklet'!D24+' 9.4 melléklet'!D25+'9.5 melléklet'!D24+'9.6 melléklet'!D24+'9.7 melléklet'!D26</f>
        <v>0</v>
      </c>
      <c r="E25" s="7">
        <f>'9.2 melléklet bevétel'!G24+'9.3 melléklet'!E24+' 9.4 melléklet'!E25+'9.5 melléklet'!E24+'9.6 melléklet'!E24+'9.7 melléklet'!E26</f>
        <v>0</v>
      </c>
    </row>
    <row r="26" spans="1:6" x14ac:dyDescent="0.25">
      <c r="A26" s="146" t="s">
        <v>237</v>
      </c>
      <c r="B26" s="8" t="s">
        <v>21</v>
      </c>
      <c r="C26" s="24">
        <f>'9.2 melléklet bevétel'!E25+'9.3 melléklet'!C25+' 9.4 melléklet'!C26+'9.5 melléklet'!C25+'9.6 melléklet'!C25+'9.7 melléklet'!C27</f>
        <v>0</v>
      </c>
      <c r="D26" s="10">
        <f>'9.2 melléklet bevétel'!F25+'9.3 melléklet'!D25+' 9.4 melléklet'!D26+'9.5 melléklet'!D25+'9.6 melléklet'!D25+'9.7 melléklet'!D27</f>
        <v>0</v>
      </c>
      <c r="E26" s="10">
        <f>'9.2 melléklet bevétel'!G25+'9.3 melléklet'!E25+' 9.4 melléklet'!E26+'9.5 melléklet'!E25+'9.6 melléklet'!E25+'9.7 melléklet'!E27</f>
        <v>0</v>
      </c>
    </row>
    <row r="27" spans="1:6" ht="22.5" x14ac:dyDescent="0.25">
      <c r="A27" s="146" t="s">
        <v>238</v>
      </c>
      <c r="B27" s="8" t="s">
        <v>22</v>
      </c>
      <c r="C27" s="10">
        <f>'9.2 melléklet bevétel'!E26+'9.3 melléklet'!C26+' 9.4 melléklet'!C27+'9.5 melléklet'!C26+'9.6 melléklet'!C26+'9.7 melléklet'!C28</f>
        <v>0</v>
      </c>
      <c r="D27" s="10">
        <f>'9.2 melléklet bevétel'!F26+'9.3 melléklet'!D26+' 9.4 melléklet'!D27+'9.5 melléklet'!D26+'9.6 melléklet'!D26+'9.7 melléklet'!D28</f>
        <v>0</v>
      </c>
      <c r="E27" s="10">
        <f>'9.2 melléklet bevétel'!G26+'9.3 melléklet'!E26+' 9.4 melléklet'!E27+'9.5 melléklet'!E26+'9.6 melléklet'!E26+'9.7 melléklet'!E28</f>
        <v>0</v>
      </c>
    </row>
    <row r="28" spans="1:6" ht="22.5" x14ac:dyDescent="0.25">
      <c r="A28" s="146" t="s">
        <v>239</v>
      </c>
      <c r="B28" s="8" t="s">
        <v>176</v>
      </c>
      <c r="C28" s="10">
        <f>'9.2 melléklet bevétel'!E27+'9.3 melléklet'!C27+' 9.4 melléklet'!C28+'9.5 melléklet'!C27+'9.6 melléklet'!C27+'9.7 melléklet'!C29</f>
        <v>0</v>
      </c>
      <c r="D28" s="10">
        <f>'9.2 melléklet bevétel'!F27+'9.3 melléklet'!D27+' 9.4 melléklet'!D28+'9.5 melléklet'!D27+'9.6 melléklet'!D27+'9.7 melléklet'!D29</f>
        <v>0</v>
      </c>
      <c r="E28" s="10">
        <f>'9.2 melléklet bevétel'!G27+'9.3 melléklet'!E27+' 9.4 melléklet'!E28+'9.5 melléklet'!E27+'9.6 melléklet'!E27+'9.7 melléklet'!E29</f>
        <v>0</v>
      </c>
    </row>
    <row r="29" spans="1:6" ht="22.5" x14ac:dyDescent="0.25">
      <c r="A29" s="146" t="s">
        <v>240</v>
      </c>
      <c r="B29" s="8" t="s">
        <v>177</v>
      </c>
      <c r="C29" s="10">
        <f>'9.2 melléklet bevétel'!E28+'9.3 melléklet'!C28+' 9.4 melléklet'!C29+'9.5 melléklet'!C28+'9.6 melléklet'!C28+'9.7 melléklet'!C30</f>
        <v>0</v>
      </c>
      <c r="D29" s="10">
        <f>'9.2 melléklet bevétel'!F28+'9.3 melléklet'!D28+' 9.4 melléklet'!D29+'9.5 melléklet'!D28+'9.6 melléklet'!D28+'9.7 melléklet'!D30</f>
        <v>0</v>
      </c>
      <c r="E29" s="10">
        <f>'9.2 melléklet bevétel'!G28+'9.3 melléklet'!E28+' 9.4 melléklet'!E29+'9.5 melléklet'!E28+'9.6 melléklet'!E28+'9.7 melléklet'!E30</f>
        <v>0</v>
      </c>
    </row>
    <row r="30" spans="1:6" x14ac:dyDescent="0.25">
      <c r="A30" s="146" t="s">
        <v>241</v>
      </c>
      <c r="B30" s="8" t="s">
        <v>25</v>
      </c>
      <c r="C30" s="10">
        <f>'9.2 melléklet bevétel'!E29+'9.3 melléklet'!C29+' 9.4 melléklet'!C30+'9.5 melléklet'!C29+'9.6 melléklet'!C29+'9.7 melléklet'!C31</f>
        <v>0</v>
      </c>
      <c r="D30" s="10">
        <f>'9.2 melléklet bevétel'!F29+'9.3 melléklet'!D29+' 9.4 melléklet'!D30+'9.5 melléklet'!D29+'9.6 melléklet'!D29+'9.7 melléklet'!D31</f>
        <v>0</v>
      </c>
      <c r="E30" s="10">
        <f>'9.2 melléklet bevétel'!G29+'9.3 melléklet'!E29+' 9.4 melléklet'!E30+'9.5 melléklet'!E29+'9.6 melléklet'!E29+'9.7 melléklet'!E31</f>
        <v>0</v>
      </c>
    </row>
    <row r="31" spans="1:6" x14ac:dyDescent="0.25">
      <c r="A31" s="146" t="s">
        <v>242</v>
      </c>
      <c r="B31" s="8" t="s">
        <v>26</v>
      </c>
      <c r="C31" s="10">
        <f>'9.2 melléklet bevétel'!E30+'9.3 melléklet'!C30+' 9.4 melléklet'!C31+'9.5 melléklet'!C30+'9.6 melléklet'!C30+'9.7 melléklet'!C32</f>
        <v>0</v>
      </c>
      <c r="D31" s="10">
        <f>'9.2 melléklet bevétel'!F30+'9.3 melléklet'!D30+' 9.4 melléklet'!D31+'9.5 melléklet'!D30+'9.6 melléklet'!D30+'9.7 melléklet'!D32</f>
        <v>0</v>
      </c>
      <c r="E31" s="10">
        <f>'9.2 melléklet bevétel'!G30+'9.3 melléklet'!E30+' 9.4 melléklet'!E31+'9.5 melléklet'!E30+'9.6 melléklet'!E30+'9.7 melléklet'!E32</f>
        <v>0</v>
      </c>
    </row>
    <row r="32" spans="1:6" x14ac:dyDescent="0.25">
      <c r="A32" s="145" t="s">
        <v>27</v>
      </c>
      <c r="B32" s="5" t="s">
        <v>28</v>
      </c>
      <c r="C32" s="7">
        <f>'9.2 melléklet bevétel'!E31+'9.3 melléklet'!C31+' 9.4 melléklet'!C32+'9.5 melléklet'!C31+'9.6 melléklet'!C31+'9.7 melléklet'!C33</f>
        <v>0</v>
      </c>
      <c r="D32" s="7">
        <f>'9.2 melléklet bevétel'!F31+'9.3 melléklet'!D31+' 9.4 melléklet'!D32+'9.5 melléklet'!D31+'9.6 melléklet'!D31+'9.7 melléklet'!D33</f>
        <v>0</v>
      </c>
      <c r="E32" s="7">
        <f>'9.2 melléklet bevétel'!G31+'9.3 melléklet'!E31+' 9.4 melléklet'!E32+'9.5 melléklet'!E31+'9.6 melléklet'!E31+'9.7 melléklet'!E33</f>
        <v>0</v>
      </c>
    </row>
    <row r="33" spans="1:5" x14ac:dyDescent="0.25">
      <c r="A33" s="146" t="s">
        <v>243</v>
      </c>
      <c r="B33" s="8" t="s">
        <v>29</v>
      </c>
      <c r="C33" s="10">
        <f>'9.2 melléklet bevétel'!E32+'9.3 melléklet'!C32+' 9.4 melléklet'!C33+'9.5 melléklet'!C32+'9.6 melléklet'!C32+'9.7 melléklet'!C34</f>
        <v>0</v>
      </c>
      <c r="D33" s="10">
        <f>'9.2 melléklet bevétel'!F32+'9.3 melléklet'!D32+' 9.4 melléklet'!D33+'9.5 melléklet'!D32+'9.6 melléklet'!D32+'9.7 melléklet'!D34</f>
        <v>0</v>
      </c>
      <c r="E33" s="10">
        <f>'9.2 melléklet bevétel'!G32+'9.3 melléklet'!E32+' 9.4 melléklet'!E33+'9.5 melléklet'!E32+'9.6 melléklet'!E32+'9.7 melléklet'!E34</f>
        <v>0</v>
      </c>
    </row>
    <row r="34" spans="1:5" x14ac:dyDescent="0.25">
      <c r="A34" s="146" t="s">
        <v>244</v>
      </c>
      <c r="B34" s="8" t="s">
        <v>30</v>
      </c>
      <c r="C34" s="10">
        <f>'9.2 melléklet bevétel'!E33+'9.3 melléklet'!C33+' 9.4 melléklet'!C34+'9.5 melléklet'!C33+'9.6 melléklet'!C33+'9.7 melléklet'!C35</f>
        <v>0</v>
      </c>
      <c r="D34" s="10">
        <f>'9.2 melléklet bevétel'!F33+'9.3 melléklet'!D33+' 9.4 melléklet'!D34+'9.5 melléklet'!D33+'9.6 melléklet'!D33+'9.7 melléklet'!D35</f>
        <v>0</v>
      </c>
      <c r="E34" s="10">
        <f>'9.2 melléklet bevétel'!G33+'9.3 melléklet'!E33+' 9.4 melléklet'!E34+'9.5 melléklet'!E33+'9.6 melléklet'!E33+'9.7 melléklet'!E35</f>
        <v>0</v>
      </c>
    </row>
    <row r="35" spans="1:5" x14ac:dyDescent="0.25">
      <c r="A35" s="146" t="s">
        <v>245</v>
      </c>
      <c r="B35" s="8" t="s">
        <v>31</v>
      </c>
      <c r="C35" s="10">
        <f>'9.2 melléklet bevétel'!E34+'9.3 melléklet'!C34+' 9.4 melléklet'!C35+'9.5 melléklet'!C34+'9.6 melléklet'!C34+'9.7 melléklet'!C36</f>
        <v>0</v>
      </c>
      <c r="D35" s="10">
        <f>'9.2 melléklet bevétel'!F34+'9.3 melléklet'!D34+' 9.4 melléklet'!D35+'9.5 melléklet'!D34+'9.6 melléklet'!D34+'9.7 melléklet'!D36</f>
        <v>0</v>
      </c>
      <c r="E35" s="10">
        <f>'9.2 melléklet bevétel'!G34+'9.3 melléklet'!E34+' 9.4 melléklet'!E35+'9.5 melléklet'!E34+'9.6 melléklet'!E34+'9.7 melléklet'!E36</f>
        <v>0</v>
      </c>
    </row>
    <row r="36" spans="1:5" x14ac:dyDescent="0.25">
      <c r="A36" s="146" t="s">
        <v>246</v>
      </c>
      <c r="B36" s="8" t="s">
        <v>32</v>
      </c>
      <c r="C36" s="10">
        <f>'9.2 melléklet bevétel'!E35+'9.3 melléklet'!C35+' 9.4 melléklet'!C36+'9.5 melléklet'!C35+'9.6 melléklet'!C35+'9.7 melléklet'!C37</f>
        <v>0</v>
      </c>
      <c r="D36" s="10">
        <f>'9.2 melléklet bevétel'!F35+'9.3 melléklet'!D35+' 9.4 melléklet'!D36+'9.5 melléklet'!D35+'9.6 melléklet'!D35+'9.7 melléklet'!D37</f>
        <v>0</v>
      </c>
      <c r="E36" s="10">
        <f>'9.2 melléklet bevétel'!G35+'9.3 melléklet'!E35+' 9.4 melléklet'!E36+'9.5 melléklet'!E35+'9.6 melléklet'!E35+'9.7 melléklet'!E37</f>
        <v>0</v>
      </c>
    </row>
    <row r="37" spans="1:5" x14ac:dyDescent="0.25">
      <c r="A37" s="146" t="s">
        <v>247</v>
      </c>
      <c r="B37" s="8" t="s">
        <v>33</v>
      </c>
      <c r="C37" s="10">
        <f>'9.2 melléklet bevétel'!E36+'9.3 melléklet'!C36+' 9.4 melléklet'!C37+'9.5 melléklet'!C36+'9.6 melléklet'!C36+'9.7 melléklet'!C38</f>
        <v>0</v>
      </c>
      <c r="D37" s="10">
        <f>'9.2 melléklet bevétel'!F36+'9.3 melléklet'!D36+' 9.4 melléklet'!D37+'9.5 melléklet'!D36+'9.6 melléklet'!D36+'9.7 melléklet'!D38</f>
        <v>0</v>
      </c>
      <c r="E37" s="10">
        <f>'9.2 melléklet bevétel'!G36+'9.3 melléklet'!E36+' 9.4 melléklet'!E37+'9.5 melléklet'!E36+'9.6 melléklet'!E36+'9.7 melléklet'!E38</f>
        <v>0</v>
      </c>
    </row>
    <row r="38" spans="1:5" x14ac:dyDescent="0.25">
      <c r="A38" s="146" t="s">
        <v>248</v>
      </c>
      <c r="B38" s="8" t="s">
        <v>34</v>
      </c>
      <c r="C38" s="10">
        <f>'9.2 melléklet bevétel'!E37+'9.3 melléklet'!C37+' 9.4 melléklet'!C38+'9.5 melléklet'!C37+'9.6 melléklet'!C37+'9.7 melléklet'!C39</f>
        <v>0</v>
      </c>
      <c r="D38" s="10">
        <f>'9.2 melléklet bevétel'!F37+'9.3 melléklet'!D37+' 9.4 melléklet'!D38+'9.5 melléklet'!D37+'9.6 melléklet'!D37+'9.7 melléklet'!D39</f>
        <v>0</v>
      </c>
      <c r="E38" s="10">
        <f>'9.2 melléklet bevétel'!G37+'9.3 melléklet'!E37+' 9.4 melléklet'!E38+'9.5 melléklet'!E37+'9.6 melléklet'!E37+'9.7 melléklet'!E39</f>
        <v>0</v>
      </c>
    </row>
    <row r="39" spans="1:5" x14ac:dyDescent="0.25">
      <c r="A39" s="145" t="s">
        <v>35</v>
      </c>
      <c r="B39" s="5" t="s">
        <v>36</v>
      </c>
      <c r="C39" s="6">
        <f>'9.2 melléklet bevétel'!E38+'9.3 melléklet'!C38+' 9.4 melléklet'!C39+'9.5 melléklet'!C38+'9.6 melléklet'!C38+'9.7 melléklet'!C40</f>
        <v>42863947</v>
      </c>
      <c r="D39" s="23">
        <f>'9.2 melléklet bevétel'!F38+'9.3 melléklet'!D38+' 9.4 melléklet'!D39+'9.5 melléklet'!D38+'9.6 melléklet'!D38+'9.7 melléklet'!D40</f>
        <v>36553947</v>
      </c>
      <c r="E39" s="23">
        <f>'9.2 melléklet bevétel'!G38+'9.3 melléklet'!E38+' 9.4 melléklet'!E39+'9.5 melléklet'!E38+'9.6 melléklet'!E38+'9.7 melléklet'!E40</f>
        <v>37445016</v>
      </c>
    </row>
    <row r="40" spans="1:5" x14ac:dyDescent="0.25">
      <c r="A40" s="146" t="s">
        <v>249</v>
      </c>
      <c r="B40" s="8" t="s">
        <v>37</v>
      </c>
      <c r="C40" s="10">
        <f>'9.2 melléklet bevétel'!E39+'9.3 melléklet'!C39+' 9.4 melléklet'!C40+'9.5 melléklet'!C39+'9.6 melléklet'!C39+'9.7 melléklet'!C41</f>
        <v>0</v>
      </c>
      <c r="D40" s="10">
        <f>'9.2 melléklet bevétel'!F39+'9.3 melléklet'!D39+' 9.4 melléklet'!D40+'9.5 melléklet'!D39+'9.6 melléklet'!D39+'9.7 melléklet'!D41</f>
        <v>0</v>
      </c>
      <c r="E40" s="10">
        <f>'9.2 melléklet bevétel'!G39+'9.3 melléklet'!E39+' 9.4 melléklet'!E40+'9.5 melléklet'!E39+'9.6 melléklet'!E39+'9.7 melléklet'!E41</f>
        <v>0</v>
      </c>
    </row>
    <row r="41" spans="1:5" x14ac:dyDescent="0.25">
      <c r="A41" s="146" t="s">
        <v>250</v>
      </c>
      <c r="B41" s="8" t="s">
        <v>38</v>
      </c>
      <c r="C41" s="9">
        <f>'9.2 melléklet bevétel'!E40+'9.3 melléklet'!C40+' 9.4 melléklet'!C41+'9.5 melléklet'!C40+'9.6 melléklet'!C40+'9.7 melléklet'!C42</f>
        <v>9871210</v>
      </c>
      <c r="D41" s="21">
        <f>'9.2 melléklet bevétel'!F40+'9.3 melléklet'!D40+' 9.4 melléklet'!D41+'9.5 melléklet'!D40+'9.6 melléklet'!D40+'9.7 melléklet'!D42</f>
        <v>6871210</v>
      </c>
      <c r="E41" s="9">
        <f>'9.2 melléklet bevétel'!G40+'9.3 melléklet'!E40+' 9.4 melléklet'!E41+'9.5 melléklet'!E40+'9.6 melléklet'!E40+'9.7 melléklet'!E42</f>
        <v>8978673</v>
      </c>
    </row>
    <row r="42" spans="1:5" x14ac:dyDescent="0.25">
      <c r="A42" s="146" t="s">
        <v>251</v>
      </c>
      <c r="B42" s="8" t="s">
        <v>39</v>
      </c>
      <c r="C42" s="21">
        <f>'9.2 melléklet bevétel'!E41+'9.3 melléklet'!C41+' 9.4 melléklet'!C42+'9.5 melléklet'!C41+'9.6 melléklet'!C41+'9.7 melléklet'!C43</f>
        <v>5000000</v>
      </c>
      <c r="D42" s="21">
        <f>'9.2 melléklet bevétel'!F41+'9.3 melléklet'!D41+' 9.4 melléklet'!D42+'9.5 melléklet'!D41+'9.6 melléklet'!D41+'9.7 melléklet'!D43</f>
        <v>5000000</v>
      </c>
      <c r="E42" s="21">
        <f>'9.2 melléklet bevétel'!G41+'9.3 melléklet'!E41+' 9.4 melléklet'!E42+'9.5 melléklet'!E41+'9.6 melléklet'!E41+'9.7 melléklet'!E43</f>
        <v>4048612</v>
      </c>
    </row>
    <row r="43" spans="1:5" x14ac:dyDescent="0.25">
      <c r="A43" s="146" t="s">
        <v>252</v>
      </c>
      <c r="B43" s="8" t="s">
        <v>40</v>
      </c>
      <c r="C43" s="21">
        <f>'9.2 melléklet bevétel'!E42+'9.3 melléklet'!C42+' 9.4 melléklet'!C43+'9.5 melléklet'!C42+'9.6 melléklet'!C42+'9.7 melléklet'!C44</f>
        <v>0</v>
      </c>
      <c r="D43" s="21">
        <f>'9.2 melléklet bevétel'!F42+'9.3 melléklet'!D42+' 9.4 melléklet'!D43+'9.5 melléklet'!D42+'9.6 melléklet'!D42+'9.7 melléklet'!D44</f>
        <v>0</v>
      </c>
      <c r="E43" s="21">
        <f>'9.2 melléklet bevétel'!G42+'9.3 melléklet'!E42+' 9.4 melléklet'!E43+'9.5 melléklet'!E42+'9.6 melléklet'!E42+'9.7 melléklet'!E44</f>
        <v>0</v>
      </c>
    </row>
    <row r="44" spans="1:5" x14ac:dyDescent="0.25">
      <c r="A44" s="146" t="s">
        <v>253</v>
      </c>
      <c r="B44" s="8" t="s">
        <v>41</v>
      </c>
      <c r="C44" s="21">
        <f>'9.2 melléklet bevétel'!E43+'9.3 melléklet'!C43+' 9.4 melléklet'!C44+'9.5 melléklet'!C43+'9.6 melléklet'!C43+'9.7 melléklet'!C45</f>
        <v>19706567</v>
      </c>
      <c r="D44" s="21">
        <f>'9.2 melléklet bevétel'!F43+'9.3 melléklet'!D43+' 9.4 melléklet'!D44+'9.5 melléklet'!D43+'9.6 melléklet'!D43+'9.7 melléklet'!D45</f>
        <v>17738063</v>
      </c>
      <c r="E44" s="21">
        <f>'9.2 melléklet bevétel'!G43+'9.3 melléklet'!E43+' 9.4 melléklet'!E44+'9.5 melléklet'!E43+'9.6 melléklet'!E43+'9.7 melléklet'!E45</f>
        <v>18673373</v>
      </c>
    </row>
    <row r="45" spans="1:5" x14ac:dyDescent="0.25">
      <c r="A45" s="146" t="s">
        <v>254</v>
      </c>
      <c r="B45" s="8" t="s">
        <v>42</v>
      </c>
      <c r="C45" s="21">
        <f>'9.2 melléklet bevétel'!E44+'9.3 melléklet'!C44+' 9.4 melléklet'!C45+'9.5 melléklet'!C44+'9.6 melléklet'!C44+'9.7 melléklet'!C46</f>
        <v>8286170</v>
      </c>
      <c r="D45" s="21">
        <f>'9.2 melléklet bevétel'!F44+'9.3 melléklet'!D44+' 9.4 melléklet'!D45+'9.5 melléklet'!D44+'9.6 melléklet'!D44+'9.7 melléklet'!D46</f>
        <v>6944674</v>
      </c>
      <c r="E45" s="21">
        <f>'9.2 melléklet bevétel'!G44+'9.3 melléklet'!E44+' 9.4 melléklet'!E45+'9.5 melléklet'!E44+'9.6 melléklet'!E44+'9.7 melléklet'!E46</f>
        <v>5437203</v>
      </c>
    </row>
    <row r="46" spans="1:5" x14ac:dyDescent="0.25">
      <c r="A46" s="146" t="s">
        <v>255</v>
      </c>
      <c r="B46" s="8" t="s">
        <v>43</v>
      </c>
      <c r="C46" s="21">
        <f>'9.2 melléklet bevétel'!E45+'9.3 melléklet'!C45+' 9.4 melléklet'!C46+'9.5 melléklet'!C45+'9.6 melléklet'!C45+'9.7 melléklet'!C47</f>
        <v>0</v>
      </c>
      <c r="D46" s="21">
        <f>'9.2 melléklet bevétel'!F45+'9.3 melléklet'!D45+' 9.4 melléklet'!D46+'9.5 melléklet'!D45+'9.6 melléklet'!D45+'9.7 melléklet'!D47</f>
        <v>0</v>
      </c>
      <c r="E46" s="21">
        <f>'9.2 melléklet bevétel'!G45+'9.3 melléklet'!E45+' 9.4 melléklet'!E46+'9.5 melléklet'!E45+'9.6 melléklet'!E45+'9.7 melléklet'!E47</f>
        <v>0</v>
      </c>
    </row>
    <row r="47" spans="1:5" x14ac:dyDescent="0.25">
      <c r="A47" s="146" t="s">
        <v>256</v>
      </c>
      <c r="B47" s="8" t="s">
        <v>44</v>
      </c>
      <c r="C47" s="21">
        <f>'9.2 melléklet bevétel'!E46+'9.3 melléklet'!C46+' 9.4 melléklet'!C47+'9.5 melléklet'!C46+'9.6 melléklet'!C46+'9.7 melléklet'!C48</f>
        <v>0</v>
      </c>
      <c r="D47" s="21">
        <f>'9.2 melléklet bevétel'!F46+'9.3 melléklet'!D46+' 9.4 melléklet'!D47+'9.5 melléklet'!D46+'9.6 melléklet'!D46+'9.7 melléklet'!D48</f>
        <v>0</v>
      </c>
      <c r="E47" s="21">
        <f>'9.2 melléklet bevétel'!G46+'9.3 melléklet'!E46+' 9.4 melléklet'!E47+'9.5 melléklet'!E46+'9.6 melléklet'!E46+'9.7 melléklet'!E48</f>
        <v>3587</v>
      </c>
    </row>
    <row r="48" spans="1:5" x14ac:dyDescent="0.25">
      <c r="A48" s="146" t="s">
        <v>257</v>
      </c>
      <c r="B48" s="8" t="s">
        <v>45</v>
      </c>
      <c r="C48" s="21">
        <f>'9.2 melléklet bevétel'!E47+'9.3 melléklet'!C47+' 9.4 melléklet'!C48+'9.5 melléklet'!C47+'9.6 melléklet'!C47+'9.7 melléklet'!C49</f>
        <v>0</v>
      </c>
      <c r="D48" s="21">
        <f>'9.2 melléklet bevétel'!F47+'9.3 melléklet'!D47+' 9.4 melléklet'!D48+'9.5 melléklet'!D47+'9.6 melléklet'!D47+'9.7 melléklet'!D49</f>
        <v>0</v>
      </c>
      <c r="E48" s="21">
        <f>'9.2 melléklet bevétel'!G47+'9.3 melléklet'!E47+' 9.4 melléklet'!E48+'9.5 melléklet'!E47+'9.6 melléklet'!E47+'9.7 melléklet'!E49</f>
        <v>0</v>
      </c>
    </row>
    <row r="49" spans="1:5" x14ac:dyDescent="0.25">
      <c r="A49" s="146" t="s">
        <v>258</v>
      </c>
      <c r="B49" s="8" t="s">
        <v>46</v>
      </c>
      <c r="C49" s="21">
        <f>'9.2 melléklet bevétel'!E48+'9.3 melléklet'!C48+' 9.4 melléklet'!C49+'9.5 melléklet'!C48+'9.6 melléklet'!C48+'9.7 melléklet'!C50</f>
        <v>0</v>
      </c>
      <c r="D49" s="21">
        <f>'9.2 melléklet bevétel'!F48+'9.3 melléklet'!D48+' 9.4 melléklet'!D49+'9.5 melléklet'!D48+'9.6 melléklet'!D48+'9.7 melléklet'!D50</f>
        <v>0</v>
      </c>
      <c r="E49" s="21">
        <f>'9.2 melléklet bevétel'!G48+'9.3 melléklet'!E48+' 9.4 melléklet'!E49+'9.5 melléklet'!E48+'9.6 melléklet'!E48+'9.7 melléklet'!E50</f>
        <v>303568</v>
      </c>
    </row>
    <row r="50" spans="1:5" x14ac:dyDescent="0.25">
      <c r="A50" s="145" t="s">
        <v>47</v>
      </c>
      <c r="B50" s="5" t="s">
        <v>48</v>
      </c>
      <c r="C50" s="7">
        <f>'9.2 melléklet bevétel'!E49+'9.3 melléklet'!C49+' 9.4 melléklet'!C50+'9.5 melléklet'!C49+'9.6 melléklet'!C49+'9.7 melléklet'!C51</f>
        <v>0</v>
      </c>
      <c r="D50" s="7">
        <f>'9.2 melléklet bevétel'!F49+'9.3 melléklet'!D49+' 9.4 melléklet'!D50+'9.5 melléklet'!D49+'9.6 melléklet'!D49+'9.7 melléklet'!D51</f>
        <v>0</v>
      </c>
      <c r="E50" s="7">
        <f>'9.2 melléklet bevétel'!G49+'9.3 melléklet'!E49+' 9.4 melléklet'!E50+'9.5 melléklet'!E49+'9.6 melléklet'!E49+'9.7 melléklet'!E51</f>
        <v>0</v>
      </c>
    </row>
    <row r="51" spans="1:5" x14ac:dyDescent="0.25">
      <c r="A51" s="146" t="s">
        <v>259</v>
      </c>
      <c r="B51" s="8" t="s">
        <v>49</v>
      </c>
      <c r="C51" s="10">
        <f>'9.2 melléklet bevétel'!E50+'9.3 melléklet'!C50+' 9.4 melléklet'!C51+'9.5 melléklet'!C50+'9.6 melléklet'!C50+'9.7 melléklet'!C52</f>
        <v>0</v>
      </c>
      <c r="D51" s="10">
        <f>'9.2 melléklet bevétel'!F50+'9.3 melléklet'!D50+' 9.4 melléklet'!D51+'9.5 melléklet'!D50+'9.6 melléklet'!D50+'9.7 melléklet'!D52</f>
        <v>0</v>
      </c>
      <c r="E51" s="10">
        <f>'9.2 melléklet bevétel'!G50+'9.3 melléklet'!E50+' 9.4 melléklet'!E51+'9.5 melléklet'!E50+'9.6 melléklet'!E50+'9.7 melléklet'!E52</f>
        <v>0</v>
      </c>
    </row>
    <row r="52" spans="1:5" x14ac:dyDescent="0.25">
      <c r="A52" s="146" t="s">
        <v>260</v>
      </c>
      <c r="B52" s="8" t="s">
        <v>50</v>
      </c>
      <c r="C52" s="10">
        <f>'9.2 melléklet bevétel'!E51+'9.3 melléklet'!C51+' 9.4 melléklet'!C52+'9.5 melléklet'!C51+'9.6 melléklet'!C51+'9.7 melléklet'!C53</f>
        <v>0</v>
      </c>
      <c r="D52" s="10">
        <f>'9.2 melléklet bevétel'!F51+'9.3 melléklet'!D51+' 9.4 melléklet'!D52+'9.5 melléklet'!D51+'9.6 melléklet'!D51+'9.7 melléklet'!D53</f>
        <v>0</v>
      </c>
      <c r="E52" s="10">
        <f>'9.2 melléklet bevétel'!G51+'9.3 melléklet'!E51+' 9.4 melléklet'!E52+'9.5 melléklet'!E51+'9.6 melléklet'!E51+'9.7 melléklet'!E53</f>
        <v>0</v>
      </c>
    </row>
    <row r="53" spans="1:5" x14ac:dyDescent="0.25">
      <c r="A53" s="146" t="s">
        <v>261</v>
      </c>
      <c r="B53" s="8" t="s">
        <v>51</v>
      </c>
      <c r="C53" s="10">
        <f>'9.2 melléklet bevétel'!E52+'9.3 melléklet'!C52+' 9.4 melléklet'!C53+'9.5 melléklet'!C52+'9.6 melléklet'!C52+'9.7 melléklet'!C54</f>
        <v>0</v>
      </c>
      <c r="D53" s="10">
        <f>'9.2 melléklet bevétel'!F52+'9.3 melléklet'!D52+' 9.4 melléklet'!D53+'9.5 melléklet'!D52+'9.6 melléklet'!D52+'9.7 melléklet'!D54</f>
        <v>0</v>
      </c>
      <c r="E53" s="10">
        <f>'9.2 melléklet bevétel'!G52+'9.3 melléklet'!E52+' 9.4 melléklet'!E53+'9.5 melléklet'!E52+'9.6 melléklet'!E52+'9.7 melléklet'!E54</f>
        <v>0</v>
      </c>
    </row>
    <row r="54" spans="1:5" x14ac:dyDescent="0.25">
      <c r="A54" s="146" t="s">
        <v>262</v>
      </c>
      <c r="B54" s="8" t="s">
        <v>52</v>
      </c>
      <c r="C54" s="10">
        <f>'9.2 melléklet bevétel'!E53+'9.3 melléklet'!C53+' 9.4 melléklet'!C54+'9.5 melléklet'!C53+'9.6 melléklet'!C53+'9.7 melléklet'!C55</f>
        <v>0</v>
      </c>
      <c r="D54" s="10">
        <f>'9.2 melléklet bevétel'!F53+'9.3 melléklet'!D53+' 9.4 melléklet'!D54+'9.5 melléklet'!D53+'9.6 melléklet'!D53+'9.7 melléklet'!D55</f>
        <v>0</v>
      </c>
      <c r="E54" s="10">
        <f>'9.2 melléklet bevétel'!G53+'9.3 melléklet'!E53+' 9.4 melléklet'!E54+'9.5 melléklet'!E53+'9.6 melléklet'!E53+'9.7 melléklet'!E55</f>
        <v>0</v>
      </c>
    </row>
    <row r="55" spans="1:5" x14ac:dyDescent="0.25">
      <c r="A55" s="146" t="s">
        <v>263</v>
      </c>
      <c r="B55" s="8" t="s">
        <v>53</v>
      </c>
      <c r="C55" s="10">
        <f>'9.2 melléklet bevétel'!E54+'9.3 melléklet'!C54+' 9.4 melléklet'!C55+'9.5 melléklet'!C54+'9.6 melléklet'!C54+'9.7 melléklet'!C56</f>
        <v>0</v>
      </c>
      <c r="D55" s="10">
        <f>'9.2 melléklet bevétel'!F54+'9.3 melléklet'!D54+' 9.4 melléklet'!D55+'9.5 melléklet'!D54+'9.6 melléklet'!D54+'9.7 melléklet'!D56</f>
        <v>0</v>
      </c>
      <c r="E55" s="10">
        <f>'9.2 melléklet bevétel'!G54+'9.3 melléklet'!E54+' 9.4 melléklet'!E55+'9.5 melléklet'!E54+'9.6 melléklet'!E54+'9.7 melléklet'!E56</f>
        <v>0</v>
      </c>
    </row>
    <row r="56" spans="1:5" x14ac:dyDescent="0.25">
      <c r="A56" s="145" t="s">
        <v>54</v>
      </c>
      <c r="B56" s="5" t="s">
        <v>55</v>
      </c>
      <c r="C56" s="7">
        <f>'9.2 melléklet bevétel'!E55+'9.3 melléklet'!C55+' 9.4 melléklet'!C56+'9.5 melléklet'!C55+'9.6 melléklet'!C55+'9.7 melléklet'!C57</f>
        <v>0</v>
      </c>
      <c r="D56" s="23">
        <f>'9.2 melléklet bevétel'!F55+'9.3 melléklet'!D55+' 9.4 melléklet'!D56+'9.5 melléklet'!D55+'9.6 melléklet'!D55+'9.7 melléklet'!D57</f>
        <v>0</v>
      </c>
      <c r="E56" s="23">
        <f>'9.2 melléklet bevétel'!G55+'9.3 melléklet'!E55+' 9.4 melléklet'!E56+'9.5 melléklet'!E55+'9.6 melléklet'!E55+'9.7 melléklet'!E57</f>
        <v>300000</v>
      </c>
    </row>
    <row r="57" spans="1:5" ht="22.5" x14ac:dyDescent="0.25">
      <c r="A57" s="146" t="s">
        <v>264</v>
      </c>
      <c r="B57" s="8" t="s">
        <v>56</v>
      </c>
      <c r="C57" s="10">
        <f>'9.2 melléklet bevétel'!E56+'9.3 melléklet'!C56+' 9.4 melléklet'!C57+'9.5 melléklet'!C56+'9.6 melléklet'!C56+'9.7 melléklet'!C58</f>
        <v>0</v>
      </c>
      <c r="D57" s="10">
        <f>'9.2 melléklet bevétel'!F56+'9.3 melléklet'!D56+' 9.4 melléklet'!D57+'9.5 melléklet'!D56+'9.6 melléklet'!D56+'9.7 melléklet'!D58</f>
        <v>0</v>
      </c>
      <c r="E57" s="10">
        <f>'9.2 melléklet bevétel'!G56+'9.3 melléklet'!E56+' 9.4 melléklet'!E57+'9.5 melléklet'!E56+'9.6 melléklet'!E56+'9.7 melléklet'!E58</f>
        <v>0</v>
      </c>
    </row>
    <row r="58" spans="1:5" ht="22.5" x14ac:dyDescent="0.25">
      <c r="A58" s="146" t="s">
        <v>265</v>
      </c>
      <c r="B58" s="8" t="s">
        <v>57</v>
      </c>
      <c r="C58" s="10">
        <f>'9.2 melléklet bevétel'!E57+'9.3 melléklet'!C57+' 9.4 melléklet'!C58+'9.5 melléklet'!C57+'9.6 melléklet'!C57+'9.7 melléklet'!C59</f>
        <v>0</v>
      </c>
      <c r="D58" s="10">
        <f>'9.2 melléklet bevétel'!F57+'9.3 melléklet'!D57+' 9.4 melléklet'!D58+'9.5 melléklet'!D57+'9.6 melléklet'!D57+'9.7 melléklet'!D59</f>
        <v>0</v>
      </c>
      <c r="E58" s="10">
        <f>'9.2 melléklet bevétel'!G57+'9.3 melléklet'!E57+' 9.4 melléklet'!E58+'9.5 melléklet'!E57+'9.6 melléklet'!E57+'9.7 melléklet'!E59</f>
        <v>0</v>
      </c>
    </row>
    <row r="59" spans="1:5" x14ac:dyDescent="0.25">
      <c r="A59" s="146" t="s">
        <v>266</v>
      </c>
      <c r="B59" s="8" t="s">
        <v>58</v>
      </c>
      <c r="C59" s="10">
        <f>'9.2 melléklet bevétel'!E58+'9.3 melléklet'!C58+' 9.4 melléklet'!C59+'9.5 melléklet'!C58+'9.6 melléklet'!C58+'9.7 melléklet'!C60</f>
        <v>0</v>
      </c>
      <c r="D59" s="21">
        <f>'9.2 melléklet bevétel'!F58+'9.3 melléklet'!D58+' 9.4 melléklet'!D59+'9.5 melléklet'!D58+'9.6 melléklet'!D58+'9.7 melléklet'!D60</f>
        <v>0</v>
      </c>
      <c r="E59" s="21">
        <f>'9.2 melléklet bevétel'!G58+'9.3 melléklet'!E58+' 9.4 melléklet'!E59+'9.5 melléklet'!E58+'9.6 melléklet'!E58+'9.7 melléklet'!E60</f>
        <v>300000</v>
      </c>
    </row>
    <row r="60" spans="1:5" x14ac:dyDescent="0.25">
      <c r="A60" s="146" t="s">
        <v>267</v>
      </c>
      <c r="B60" s="8" t="s">
        <v>59</v>
      </c>
      <c r="C60" s="10">
        <f>'9.2 melléklet bevétel'!E59+'9.3 melléklet'!C59+' 9.4 melléklet'!C60+'9.5 melléklet'!C59+'9.6 melléklet'!C59+'9.7 melléklet'!C61</f>
        <v>0</v>
      </c>
      <c r="D60" s="10">
        <f>'9.2 melléklet bevétel'!F59+'9.3 melléklet'!D59+' 9.4 melléklet'!D60+'9.5 melléklet'!D59+'9.6 melléklet'!D59+'9.7 melléklet'!D61</f>
        <v>0</v>
      </c>
      <c r="E60" s="10">
        <f>'9.2 melléklet bevétel'!G59+'9.3 melléklet'!E59+' 9.4 melléklet'!E60+'9.5 melléklet'!E59+'9.6 melléklet'!E59+'9.7 melléklet'!E61</f>
        <v>0</v>
      </c>
    </row>
    <row r="61" spans="1:5" x14ac:dyDescent="0.25">
      <c r="A61" s="145" t="s">
        <v>60</v>
      </c>
      <c r="B61" s="5" t="s">
        <v>61</v>
      </c>
      <c r="C61" s="7">
        <f>'9.2 melléklet bevétel'!E60+'9.3 melléklet'!C60+' 9.4 melléklet'!C61+'9.5 melléklet'!C60+'9.6 melléklet'!C60+'9.7 melléklet'!C62</f>
        <v>0</v>
      </c>
      <c r="D61" s="7">
        <f>'9.2 melléklet bevétel'!F60+'9.3 melléklet'!D60+' 9.4 melléklet'!D61+'9.5 melléklet'!D60+'9.6 melléklet'!D60+'9.7 melléklet'!D62</f>
        <v>0</v>
      </c>
      <c r="E61" s="7">
        <f>'9.2 melléklet bevétel'!G60+'9.3 melléklet'!E60+' 9.4 melléklet'!E61+'9.5 melléklet'!E60+'9.6 melléklet'!E60+'9.7 melléklet'!E62</f>
        <v>0</v>
      </c>
    </row>
    <row r="62" spans="1:5" ht="22.5" x14ac:dyDescent="0.25">
      <c r="A62" s="146" t="s">
        <v>268</v>
      </c>
      <c r="B62" s="8" t="s">
        <v>62</v>
      </c>
      <c r="C62" s="10">
        <f>'9.2 melléklet bevétel'!E61+'9.3 melléklet'!C61+' 9.4 melléklet'!C62+'9.5 melléklet'!C61+'9.6 melléklet'!C61+'9.7 melléklet'!C63</f>
        <v>0</v>
      </c>
      <c r="D62" s="10">
        <f>'9.2 melléklet bevétel'!F61+'9.3 melléklet'!D61+' 9.4 melléklet'!D62+'9.5 melléklet'!D61+'9.6 melléklet'!D61+'9.7 melléklet'!D63</f>
        <v>0</v>
      </c>
      <c r="E62" s="10">
        <f>'9.2 melléklet bevétel'!G61+'9.3 melléklet'!E61+' 9.4 melléklet'!E62+'9.5 melléklet'!E61+'9.6 melléklet'!E61+'9.7 melléklet'!E63</f>
        <v>0</v>
      </c>
    </row>
    <row r="63" spans="1:5" ht="22.5" x14ac:dyDescent="0.25">
      <c r="A63" s="146" t="s">
        <v>269</v>
      </c>
      <c r="B63" s="8" t="s">
        <v>63</v>
      </c>
      <c r="C63" s="10">
        <f>'9.2 melléklet bevétel'!E62+'9.3 melléklet'!C62+' 9.4 melléklet'!C63+'9.5 melléklet'!C62+'9.6 melléklet'!C62+'9.7 melléklet'!C64</f>
        <v>0</v>
      </c>
      <c r="D63" s="10">
        <f>'9.2 melléklet bevétel'!F62+'9.3 melléklet'!D62+' 9.4 melléklet'!D63+'9.5 melléklet'!D62+'9.6 melléklet'!D62+'9.7 melléklet'!D64</f>
        <v>0</v>
      </c>
      <c r="E63" s="10">
        <f>'9.2 melléklet bevétel'!G62+'9.3 melléklet'!E62+' 9.4 melléklet'!E63+'9.5 melléklet'!E62+'9.6 melléklet'!E62+'9.7 melléklet'!E64</f>
        <v>0</v>
      </c>
    </row>
    <row r="64" spans="1:5" x14ac:dyDescent="0.25">
      <c r="A64" s="146" t="s">
        <v>270</v>
      </c>
      <c r="B64" s="8" t="s">
        <v>64</v>
      </c>
      <c r="C64" s="10">
        <f>'9.2 melléklet bevétel'!E63+'9.3 melléklet'!C63+' 9.4 melléklet'!C64+'9.5 melléklet'!C63+'9.6 melléklet'!C63+'9.7 melléklet'!C65</f>
        <v>0</v>
      </c>
      <c r="D64" s="10">
        <f>'9.2 melléklet bevétel'!F63+'9.3 melléklet'!D63+' 9.4 melléklet'!D64+'9.5 melléklet'!D63+'9.6 melléklet'!D63+'9.7 melléklet'!D65</f>
        <v>0</v>
      </c>
      <c r="E64" s="10">
        <f>'9.2 melléklet bevétel'!G63+'9.3 melléklet'!E63+' 9.4 melléklet'!E64+'9.5 melléklet'!E63+'9.6 melléklet'!E63+'9.7 melléklet'!E65</f>
        <v>0</v>
      </c>
    </row>
    <row r="65" spans="1:6" x14ac:dyDescent="0.25">
      <c r="A65" s="146" t="s">
        <v>271</v>
      </c>
      <c r="B65" s="8" t="s">
        <v>65</v>
      </c>
      <c r="C65" s="10">
        <f>'9.2 melléklet bevétel'!E64+'9.3 melléklet'!C64+' 9.4 melléklet'!C65+'9.5 melléklet'!C64+'9.6 melléklet'!C64+'9.7 melléklet'!C66</f>
        <v>0</v>
      </c>
      <c r="D65" s="10">
        <f>'9.2 melléklet bevétel'!F64+'9.3 melléklet'!D64+' 9.4 melléklet'!D65+'9.5 melléklet'!D64+'9.6 melléklet'!D64+'9.7 melléklet'!D66</f>
        <v>0</v>
      </c>
      <c r="E65" s="10">
        <f>'9.2 melléklet bevétel'!G64+'9.3 melléklet'!E64+' 9.4 melléklet'!E65+'9.5 melléklet'!E64+'9.6 melléklet'!E64+'9.7 melléklet'!E66</f>
        <v>0</v>
      </c>
    </row>
    <row r="66" spans="1:6" x14ac:dyDescent="0.25">
      <c r="A66" s="145" t="s">
        <v>66</v>
      </c>
      <c r="B66" s="5" t="s">
        <v>67</v>
      </c>
      <c r="C66" s="6">
        <f>'9.2 melléklet bevétel'!E65+'9.3 melléklet'!C65+' 9.4 melléklet'!C66+'9.5 melléklet'!C65+'9.6 melléklet'!C65+'9.7 melléklet'!C67</f>
        <v>42863947</v>
      </c>
      <c r="D66" s="23">
        <f>'9.2 melléklet bevétel'!F65+'9.3 melléklet'!D65+' 9.4 melléklet'!D66+'9.5 melléklet'!D65+'9.6 melléklet'!D65+'9.7 melléklet'!D67</f>
        <v>42427700</v>
      </c>
      <c r="E66" s="23">
        <f>'9.2 melléklet bevétel'!G65+'9.3 melléklet'!E65+' 9.4 melléklet'!E66+'9.5 melléklet'!E65+'9.6 melléklet'!E65+'9.7 melléklet'!E67</f>
        <v>44015828</v>
      </c>
      <c r="F66" s="26"/>
    </row>
    <row r="67" spans="1:6" ht="21" x14ac:dyDescent="0.25">
      <c r="A67" s="145" t="s">
        <v>178</v>
      </c>
      <c r="B67" s="5" t="s">
        <v>69</v>
      </c>
      <c r="C67" s="7">
        <f>'9.2 melléklet bevétel'!E66+'9.3 melléklet'!C66+' 9.4 melléklet'!C67+'9.5 melléklet'!C66+'9.6 melléklet'!C66+'9.7 melléklet'!C68</f>
        <v>0</v>
      </c>
      <c r="D67" s="7">
        <f>'9.2 melléklet bevétel'!F66+'9.3 melléklet'!D66+' 9.4 melléklet'!D67+'9.5 melléklet'!D66+'9.6 melléklet'!D66+'9.7 melléklet'!D68</f>
        <v>0</v>
      </c>
      <c r="E67" s="7">
        <f>'9.2 melléklet bevétel'!G66+'9.3 melléklet'!E66+' 9.4 melléklet'!E67+'9.5 melléklet'!E66+'9.6 melléklet'!E66+'9.7 melléklet'!E68</f>
        <v>0</v>
      </c>
      <c r="F67" s="31"/>
    </row>
    <row r="68" spans="1:6" x14ac:dyDescent="0.25">
      <c r="A68" s="146" t="s">
        <v>306</v>
      </c>
      <c r="B68" s="8" t="s">
        <v>70</v>
      </c>
      <c r="C68" s="10">
        <f>'9.2 melléklet bevétel'!E67+'9.3 melléklet'!C67+' 9.4 melléklet'!C68+'9.5 melléklet'!C67+'9.6 melléklet'!C67+'9.7 melléklet'!C69</f>
        <v>0</v>
      </c>
      <c r="D68" s="10">
        <f>'9.2 melléklet bevétel'!F67+'9.3 melléklet'!D67+' 9.4 melléklet'!D68+'9.5 melléklet'!D67+'9.6 melléklet'!D67+'9.7 melléklet'!D69</f>
        <v>0</v>
      </c>
      <c r="E68" s="10">
        <f>'9.2 melléklet bevétel'!G67+'9.3 melléklet'!E67+' 9.4 melléklet'!E68+'9.5 melléklet'!E67+'9.6 melléklet'!E67+'9.7 melléklet'!E69</f>
        <v>0</v>
      </c>
      <c r="F68" s="31"/>
    </row>
    <row r="69" spans="1:6" ht="22.5" x14ac:dyDescent="0.25">
      <c r="A69" s="146" t="s">
        <v>273</v>
      </c>
      <c r="B69" s="8" t="s">
        <v>71</v>
      </c>
      <c r="C69" s="10">
        <f>'9.2 melléklet bevétel'!E68+'9.3 melléklet'!C68+' 9.4 melléklet'!C69+'9.5 melléklet'!C68+'9.6 melléklet'!C68+'9.7 melléklet'!C70</f>
        <v>0</v>
      </c>
      <c r="D69" s="10">
        <f>'9.2 melléklet bevétel'!F68+'9.3 melléklet'!D68+' 9.4 melléklet'!D69+'9.5 melléklet'!D68+'9.6 melléklet'!D68+'9.7 melléklet'!D70</f>
        <v>0</v>
      </c>
      <c r="E69" s="10">
        <f>'9.2 melléklet bevétel'!G68+'9.3 melléklet'!E68+' 9.4 melléklet'!E69+'9.5 melléklet'!E68+'9.6 melléklet'!E68+'9.7 melléklet'!E70</f>
        <v>0</v>
      </c>
    </row>
    <row r="70" spans="1:6" x14ac:dyDescent="0.25">
      <c r="A70" s="146" t="s">
        <v>274</v>
      </c>
      <c r="B70" s="8" t="s">
        <v>179</v>
      </c>
      <c r="C70" s="10">
        <f>'9.2 melléklet bevétel'!E69+'9.3 melléklet'!C69+' 9.4 melléklet'!C70+'9.5 melléklet'!C69+'9.6 melléklet'!C69+'9.7 melléklet'!C71</f>
        <v>0</v>
      </c>
      <c r="D70" s="10">
        <f>'9.2 melléklet bevétel'!F69+'9.3 melléklet'!D69+' 9.4 melléklet'!D70+'9.5 melléklet'!D69+'9.6 melléklet'!D69+'9.7 melléklet'!D71</f>
        <v>0</v>
      </c>
      <c r="E70" s="10">
        <f>'9.2 melléklet bevétel'!G69+'9.3 melléklet'!E69+' 9.4 melléklet'!E70+'9.5 melléklet'!E69+'9.6 melléklet'!E69+'9.7 melléklet'!E71</f>
        <v>0</v>
      </c>
      <c r="F70" s="26"/>
    </row>
    <row r="71" spans="1:6" x14ac:dyDescent="0.25">
      <c r="A71" s="145" t="s">
        <v>73</v>
      </c>
      <c r="B71" s="5" t="s">
        <v>74</v>
      </c>
      <c r="C71" s="7">
        <f>'9.2 melléklet bevétel'!E70+'9.3 melléklet'!C70+' 9.4 melléklet'!C71+'9.5 melléklet'!C70+'9.6 melléklet'!C70+'9.7 melléklet'!C72</f>
        <v>0</v>
      </c>
      <c r="D71" s="7">
        <f>'9.2 melléklet bevétel'!F70+'9.3 melléklet'!D70+' 9.4 melléklet'!D71+'9.5 melléklet'!D70+'9.6 melléklet'!D70+'9.7 melléklet'!D72</f>
        <v>0</v>
      </c>
      <c r="E71" s="7">
        <f>'9.2 melléklet bevétel'!G70+'9.3 melléklet'!E70+' 9.4 melléklet'!E71+'9.5 melléklet'!E70+'9.6 melléklet'!E70+'9.7 melléklet'!E72</f>
        <v>0</v>
      </c>
    </row>
    <row r="72" spans="1:6" x14ac:dyDescent="0.25">
      <c r="A72" s="146" t="s">
        <v>275</v>
      </c>
      <c r="B72" s="8" t="s">
        <v>75</v>
      </c>
      <c r="C72" s="10">
        <f>'9.2 melléklet bevétel'!E71+'9.3 melléklet'!C71+' 9.4 melléklet'!C72+'9.5 melléklet'!C71+'9.6 melléklet'!C71+'9.7 melléklet'!C73</f>
        <v>0</v>
      </c>
      <c r="D72" s="10">
        <f>'9.2 melléklet bevétel'!F71+'9.3 melléklet'!D71+' 9.4 melléklet'!D72+'9.5 melléklet'!D71+'9.6 melléklet'!D71+'9.7 melléklet'!D73</f>
        <v>0</v>
      </c>
      <c r="E72" s="10">
        <f>'9.2 melléklet bevétel'!G71+'9.3 melléklet'!E71+' 9.4 melléklet'!E72+'9.5 melléklet'!E71+'9.6 melléklet'!E71+'9.7 melléklet'!E73</f>
        <v>0</v>
      </c>
      <c r="F72" s="26"/>
    </row>
    <row r="73" spans="1:6" x14ac:dyDescent="0.25">
      <c r="A73" s="146" t="s">
        <v>276</v>
      </c>
      <c r="B73" s="8" t="s">
        <v>76</v>
      </c>
      <c r="C73" s="10">
        <f>'9.2 melléklet bevétel'!E72+'9.3 melléklet'!C72+' 9.4 melléklet'!C73+'9.5 melléklet'!C72+'9.6 melléklet'!C72+'9.7 melléklet'!C74</f>
        <v>0</v>
      </c>
      <c r="D73" s="10">
        <f>'9.2 melléklet bevétel'!F72+'9.3 melléklet'!D72+' 9.4 melléklet'!D73+'9.5 melléklet'!D72+'9.6 melléklet'!D72+'9.7 melléklet'!D74</f>
        <v>0</v>
      </c>
      <c r="E73" s="10">
        <f>'9.2 melléklet bevétel'!G72+'9.3 melléklet'!E72+' 9.4 melléklet'!E73+'9.5 melléklet'!E72+'9.6 melléklet'!E72+'9.7 melléklet'!E74</f>
        <v>0</v>
      </c>
      <c r="F73" s="26"/>
    </row>
    <row r="74" spans="1:6" x14ac:dyDescent="0.25">
      <c r="A74" s="146" t="s">
        <v>277</v>
      </c>
      <c r="B74" s="8" t="s">
        <v>77</v>
      </c>
      <c r="C74" s="10">
        <f>'9.2 melléklet bevétel'!E73+'9.3 melléklet'!C73+' 9.4 melléklet'!C74+'9.5 melléklet'!C73+'9.6 melléklet'!C73+'9.7 melléklet'!C75</f>
        <v>0</v>
      </c>
      <c r="D74" s="10">
        <f>'9.2 melléklet bevétel'!F73+'9.3 melléklet'!D73+' 9.4 melléklet'!D74+'9.5 melléklet'!D73+'9.6 melléklet'!D73+'9.7 melléklet'!D75</f>
        <v>0</v>
      </c>
      <c r="E74" s="10">
        <f>'9.2 melléklet bevétel'!G73+'9.3 melléklet'!E73+' 9.4 melléklet'!E74+'9.5 melléklet'!E73+'9.6 melléklet'!E73+'9.7 melléklet'!E75</f>
        <v>0</v>
      </c>
    </row>
    <row r="75" spans="1:6" x14ac:dyDescent="0.25">
      <c r="A75" s="146" t="s">
        <v>278</v>
      </c>
      <c r="B75" s="8" t="s">
        <v>78</v>
      </c>
      <c r="C75" s="10">
        <f>'9.2 melléklet bevétel'!E74+'9.3 melléklet'!C74+' 9.4 melléklet'!C75+'9.5 melléklet'!C74+'9.6 melléklet'!C74+'9.7 melléklet'!C76</f>
        <v>0</v>
      </c>
      <c r="D75" s="10">
        <f>'9.2 melléklet bevétel'!F74+'9.3 melléklet'!D74+' 9.4 melléklet'!D75+'9.5 melléklet'!D74+'9.6 melléklet'!D74+'9.7 melléklet'!D76</f>
        <v>0</v>
      </c>
      <c r="E75" s="10">
        <f>'9.2 melléklet bevétel'!G74+'9.3 melléklet'!E74+' 9.4 melléklet'!E75+'9.5 melléklet'!E74+'9.6 melléklet'!E74+'9.7 melléklet'!E76</f>
        <v>0</v>
      </c>
    </row>
    <row r="76" spans="1:6" x14ac:dyDescent="0.25">
      <c r="A76" s="145" t="s">
        <v>79</v>
      </c>
      <c r="B76" s="5" t="s">
        <v>80</v>
      </c>
      <c r="C76" s="6">
        <f>'9.2 melléklet bevétel'!E75+'9.3 melléklet'!C75+' 9.4 melléklet'!C76+'9.5 melléklet'!C75+'9.6 melléklet'!C75+'9.7 melléklet'!C77</f>
        <v>0</v>
      </c>
      <c r="D76" s="7">
        <f>'9.2 melléklet bevétel'!F75+'9.3 melléklet'!D75+' 9.4 melléklet'!D76+'9.5 melléklet'!D75+'9.6 melléklet'!D75+'9.7 melléklet'!D77</f>
        <v>19029105</v>
      </c>
      <c r="E76" s="6">
        <f>'9.2 melléklet bevétel'!G75+'9.3 melléklet'!E75+' 9.4 melléklet'!E76+'9.5 melléklet'!E75+'9.6 melléklet'!E75+'9.7 melléklet'!E77</f>
        <v>19029105</v>
      </c>
    </row>
    <row r="77" spans="1:6" x14ac:dyDescent="0.25">
      <c r="A77" s="146" t="s">
        <v>279</v>
      </c>
      <c r="B77" s="8" t="s">
        <v>81</v>
      </c>
      <c r="C77" s="9">
        <f>'9.2 melléklet bevétel'!E76+'9.3 melléklet'!C76+' 9.4 melléklet'!C77+'9.5 melléklet'!C76+'9.6 melléklet'!C76+'9.7 melléklet'!C78</f>
        <v>0</v>
      </c>
      <c r="D77" s="21">
        <f>'9.2 melléklet bevétel'!F76+'9.3 melléklet'!D76+' 9.4 melléklet'!D77+'9.5 melléklet'!D76+'9.6 melléklet'!D76+'9.7 melléklet'!D78</f>
        <v>19029105</v>
      </c>
      <c r="E77" s="21">
        <f>'9.2 melléklet bevétel'!G76+'9.3 melléklet'!E76+' 9.4 melléklet'!E77+'9.5 melléklet'!E76+'9.6 melléklet'!E76+'9.7 melléklet'!E78</f>
        <v>19029105</v>
      </c>
    </row>
    <row r="78" spans="1:6" x14ac:dyDescent="0.25">
      <c r="A78" s="146" t="s">
        <v>280</v>
      </c>
      <c r="B78" s="8" t="s">
        <v>82</v>
      </c>
      <c r="C78" s="10">
        <f>'9.2 melléklet bevétel'!E77+'9.3 melléklet'!C77+' 9.4 melléklet'!C78+'9.5 melléklet'!C77+'9.6 melléklet'!C77+'9.7 melléklet'!C79</f>
        <v>0</v>
      </c>
      <c r="D78" s="10">
        <f>'9.2 melléklet bevétel'!F77+'9.3 melléklet'!D77+' 9.4 melléklet'!D78+'9.5 melléklet'!D77+'9.6 melléklet'!D77+'9.7 melléklet'!D79</f>
        <v>0</v>
      </c>
      <c r="E78" s="10">
        <f>'9.2 melléklet bevétel'!G77+'9.3 melléklet'!E77+' 9.4 melléklet'!E78+'9.5 melléklet'!E77+'9.6 melléklet'!E77+'9.7 melléklet'!E79</f>
        <v>0</v>
      </c>
    </row>
    <row r="79" spans="1:6" x14ac:dyDescent="0.25">
      <c r="A79" s="145" t="s">
        <v>83</v>
      </c>
      <c r="B79" s="5" t="s">
        <v>84</v>
      </c>
      <c r="C79" s="23">
        <f>'9.2 melléklet bevétel'!E78+'9.3 melléklet'!C78+' 9.4 melléklet'!C79+'9.5 melléklet'!C78+'9.6 melléklet'!C78+'9.7 melléklet'!C80</f>
        <v>753219610</v>
      </c>
      <c r="D79" s="23">
        <f>'9.2 melléklet bevétel'!F78+'9.3 melléklet'!D78+' 9.4 melléklet'!D79+'9.5 melléklet'!D78+'9.6 melléklet'!D78+'9.7 melléklet'!D80</f>
        <v>750075860</v>
      </c>
      <c r="E79" s="23">
        <f>'9.2 melléklet bevétel'!G78+'9.3 melléklet'!E78+' 9.4 melléklet'!E79+'9.5 melléklet'!E78+'9.6 melléklet'!E78+'9.7 melléklet'!E80</f>
        <v>660534132</v>
      </c>
    </row>
    <row r="80" spans="1:6" x14ac:dyDescent="0.25">
      <c r="A80" s="146" t="s">
        <v>281</v>
      </c>
      <c r="B80" s="8" t="s">
        <v>85</v>
      </c>
      <c r="C80" s="10">
        <f>'9.2 melléklet bevétel'!E79+'9.3 melléklet'!C79+' 9.4 melléklet'!C80+'9.5 melléklet'!C79+'9.6 melléklet'!C79+'9.7 melléklet'!C81</f>
        <v>0</v>
      </c>
      <c r="D80" s="10">
        <f>'9.2 melléklet bevétel'!F79+'9.3 melléklet'!D79+' 9.4 melléklet'!D80+'9.5 melléklet'!D79+'9.6 melléklet'!D79+'9.7 melléklet'!D81</f>
        <v>0</v>
      </c>
      <c r="E80" s="10">
        <f>'9.2 melléklet bevétel'!G79+'9.3 melléklet'!E79+' 9.4 melléklet'!E80+'9.5 melléklet'!E79+'9.6 melléklet'!E79+'9.7 melléklet'!E81</f>
        <v>0</v>
      </c>
    </row>
    <row r="81" spans="1:9" x14ac:dyDescent="0.25">
      <c r="A81" s="146" t="s">
        <v>282</v>
      </c>
      <c r="B81" s="8" t="s">
        <v>86</v>
      </c>
      <c r="C81" s="10">
        <f>'9.2 melléklet bevétel'!E80+'9.3 melléklet'!C80+' 9.4 melléklet'!C81+'9.5 melléklet'!C80+'9.6 melléklet'!C80+'9.7 melléklet'!C82</f>
        <v>0</v>
      </c>
      <c r="D81" s="10">
        <f>'9.2 melléklet bevétel'!F80+'9.3 melléklet'!D80+' 9.4 melléklet'!D81+'9.5 melléklet'!D80+'9.6 melléklet'!D80+'9.7 melléklet'!D82</f>
        <v>0</v>
      </c>
      <c r="E81" s="10">
        <f>'9.2 melléklet bevétel'!G80+'9.3 melléklet'!E80+' 9.4 melléklet'!E81+'9.5 melléklet'!E80+'9.6 melléklet'!E80+'9.7 melléklet'!E82</f>
        <v>0</v>
      </c>
    </row>
    <row r="82" spans="1:9" x14ac:dyDescent="0.25">
      <c r="A82" s="146" t="s">
        <v>283</v>
      </c>
      <c r="B82" s="8" t="s">
        <v>87</v>
      </c>
      <c r="C82" s="10">
        <f>'9.2 melléklet bevétel'!E81+'9.3 melléklet'!C81+' 9.4 melléklet'!C82+'9.5 melléklet'!C81+'9.6 melléklet'!C81+'9.7 melléklet'!C83</f>
        <v>0</v>
      </c>
      <c r="D82" s="10">
        <f>'9.2 melléklet bevétel'!F81+'9.3 melléklet'!D81+' 9.4 melléklet'!D82+'9.5 melléklet'!D81+'9.6 melléklet'!D81+'9.7 melléklet'!D83</f>
        <v>0</v>
      </c>
      <c r="E82" s="10">
        <f>'9.2 melléklet bevétel'!G81+'9.3 melléklet'!E81+' 9.4 melléklet'!E82+'9.5 melléklet'!E81+'9.6 melléklet'!E81+'9.7 melléklet'!E83</f>
        <v>0</v>
      </c>
    </row>
    <row r="83" spans="1:9" x14ac:dyDescent="0.25">
      <c r="A83" s="146" t="s">
        <v>284</v>
      </c>
      <c r="B83" s="35" t="s">
        <v>197</v>
      </c>
      <c r="C83" s="21">
        <f>'9.2 melléklet bevétel'!E82+'9.3 melléklet'!C82+' 9.4 melléklet'!C83+'9.5 melléklet'!C82+'9.6 melléklet'!C82+'9.7 melléklet'!C84</f>
        <v>753219610</v>
      </c>
      <c r="D83" s="21">
        <f>'9.2 melléklet bevétel'!F82+'9.3 melléklet'!D82+' 9.4 melléklet'!D83+'9.5 melléklet'!D82+'9.6 melléklet'!D82+'9.7 melléklet'!D84</f>
        <v>750075860</v>
      </c>
      <c r="E83" s="21">
        <f>'9.2 melléklet bevétel'!G82+'9.3 melléklet'!E82+' 9.4 melléklet'!E83+'9.5 melléklet'!E82+'9.6 melléklet'!E82+'9.7 melléklet'!E84</f>
        <v>660534132</v>
      </c>
      <c r="F83" t="s">
        <v>198</v>
      </c>
    </row>
    <row r="84" spans="1:9" x14ac:dyDescent="0.25">
      <c r="A84" s="145" t="s">
        <v>88</v>
      </c>
      <c r="B84" s="5" t="s">
        <v>89</v>
      </c>
      <c r="C84" s="7">
        <f>'9.2 melléklet bevétel'!E83+'9.3 melléklet'!C83+' 9.4 melléklet'!C84+'9.5 melléklet'!C83+'9.6 melléklet'!C83+'9.7 melléklet'!C85</f>
        <v>0</v>
      </c>
      <c r="D84" s="7">
        <f>'9.2 melléklet bevétel'!F83+'9.3 melléklet'!D83+' 9.4 melléklet'!D84+'9.5 melléklet'!D83+'9.6 melléklet'!D83+'9.7 melléklet'!D85</f>
        <v>0</v>
      </c>
      <c r="E84" s="7">
        <f>'9.2 melléklet bevétel'!G83+'9.3 melléklet'!E83+' 9.4 melléklet'!E84+'9.5 melléklet'!E83+'9.6 melléklet'!E83+'9.7 melléklet'!E85</f>
        <v>0</v>
      </c>
    </row>
    <row r="85" spans="1:9" x14ac:dyDescent="0.25">
      <c r="A85" s="146" t="s">
        <v>90</v>
      </c>
      <c r="B85" s="8" t="s">
        <v>91</v>
      </c>
      <c r="C85" s="10">
        <f>'9.2 melléklet bevétel'!E84+'9.3 melléklet'!C84+' 9.4 melléklet'!C85+'9.5 melléklet'!C84+'9.6 melléklet'!C84+'9.7 melléklet'!C86</f>
        <v>0</v>
      </c>
      <c r="D85" s="10">
        <f>'9.2 melléklet bevétel'!F84+'9.3 melléklet'!D84+' 9.4 melléklet'!D85+'9.5 melléklet'!D84+'9.6 melléklet'!D84+'9.7 melléklet'!D86</f>
        <v>0</v>
      </c>
      <c r="E85" s="10">
        <f>'9.2 melléklet bevétel'!G84+'9.3 melléklet'!E84+' 9.4 melléklet'!E85+'9.5 melléklet'!E84+'9.6 melléklet'!E84+'9.7 melléklet'!E86</f>
        <v>0</v>
      </c>
    </row>
    <row r="86" spans="1:9" x14ac:dyDescent="0.25">
      <c r="A86" s="146" t="s">
        <v>92</v>
      </c>
      <c r="B86" s="8" t="s">
        <v>93</v>
      </c>
      <c r="C86" s="10">
        <f>'9.2 melléklet bevétel'!E85+'9.3 melléklet'!C85+' 9.4 melléklet'!C86+'9.5 melléklet'!C85+'9.6 melléklet'!C85+'9.7 melléklet'!C87</f>
        <v>0</v>
      </c>
      <c r="D86" s="10">
        <f>'9.2 melléklet bevétel'!F85+'9.3 melléklet'!D85+' 9.4 melléklet'!D86+'9.5 melléklet'!D85+'9.6 melléklet'!D85+'9.7 melléklet'!D87</f>
        <v>0</v>
      </c>
      <c r="E86" s="10">
        <f>'9.2 melléklet bevétel'!G85+'9.3 melléklet'!E85+' 9.4 melléklet'!E86+'9.5 melléklet'!E85+'9.6 melléklet'!E85+'9.7 melléklet'!E87</f>
        <v>0</v>
      </c>
    </row>
    <row r="87" spans="1:9" x14ac:dyDescent="0.25">
      <c r="A87" s="146" t="s">
        <v>94</v>
      </c>
      <c r="B87" s="8" t="s">
        <v>95</v>
      </c>
      <c r="C87" s="10">
        <f>'9.2 melléklet bevétel'!E86+'9.3 melléklet'!C86+' 9.4 melléklet'!C87+'9.5 melléklet'!C86+'9.6 melléklet'!C86+'9.7 melléklet'!C88</f>
        <v>0</v>
      </c>
      <c r="D87" s="10">
        <f>'9.2 melléklet bevétel'!F86+'9.3 melléklet'!D86+' 9.4 melléklet'!D87+'9.5 melléklet'!D86+'9.6 melléklet'!D86+'9.7 melléklet'!D88</f>
        <v>0</v>
      </c>
      <c r="E87" s="10">
        <f>'9.2 melléklet bevétel'!G86+'9.3 melléklet'!E86+' 9.4 melléklet'!E87+'9.5 melléklet'!E86+'9.6 melléklet'!E86+'9.7 melléklet'!E88</f>
        <v>0</v>
      </c>
    </row>
    <row r="88" spans="1:9" x14ac:dyDescent="0.25">
      <c r="A88" s="146" t="s">
        <v>96</v>
      </c>
      <c r="B88" s="8" t="s">
        <v>97</v>
      </c>
      <c r="C88" s="10">
        <f>'9.2 melléklet bevétel'!E87+'9.3 melléklet'!C87+' 9.4 melléklet'!C88+'9.5 melléklet'!C87+'9.6 melléklet'!C87+'9.7 melléklet'!C89</f>
        <v>0</v>
      </c>
      <c r="D88" s="10">
        <f>'9.2 melléklet bevétel'!F87+'9.3 melléklet'!D87+' 9.4 melléklet'!D88+'9.5 melléklet'!D87+'9.6 melléklet'!D87+'9.7 melléklet'!D89</f>
        <v>0</v>
      </c>
      <c r="E88" s="10">
        <f>'9.2 melléklet bevétel'!G87+'9.3 melléklet'!E87+' 9.4 melléklet'!E88+'9.5 melléklet'!E87+'9.6 melléklet'!E87+'9.7 melléklet'!E89</f>
        <v>0</v>
      </c>
    </row>
    <row r="89" spans="1:9" ht="21" x14ac:dyDescent="0.25">
      <c r="A89" s="145" t="s">
        <v>98</v>
      </c>
      <c r="B89" s="5" t="s">
        <v>99</v>
      </c>
      <c r="C89" s="7">
        <f>'9.2 melléklet bevétel'!E88+'9.3 melléklet'!C88+' 9.4 melléklet'!C89+'9.5 melléklet'!C88+'9.6 melléklet'!C88+'9.7 melléklet'!C90</f>
        <v>0</v>
      </c>
      <c r="D89" s="7">
        <f>'9.2 melléklet bevétel'!F88+'9.3 melléklet'!D88+' 9.4 melléklet'!D89+'9.5 melléklet'!D88+'9.6 melléklet'!D88+'9.7 melléklet'!D90</f>
        <v>0</v>
      </c>
      <c r="E89" s="7">
        <f>'9.2 melléklet bevétel'!G88+'9.3 melléklet'!E88+' 9.4 melléklet'!E89+'9.5 melléklet'!E88+'9.6 melléklet'!E88+'9.7 melléklet'!E90</f>
        <v>0</v>
      </c>
    </row>
    <row r="90" spans="1:9" ht="21" x14ac:dyDescent="0.25">
      <c r="A90" s="145" t="s">
        <v>100</v>
      </c>
      <c r="B90" s="5" t="s">
        <v>101</v>
      </c>
      <c r="C90" s="6">
        <f>'9.2 melléklet bevétel'!E89+'9.3 melléklet'!C89+' 9.4 melléklet'!C90+'9.5 melléklet'!C89+'9.6 melléklet'!C89+'9.7 melléklet'!C91</f>
        <v>753219610</v>
      </c>
      <c r="D90" s="23">
        <f>'9.2 melléklet bevétel'!F89+'9.3 melléklet'!D89+' 9.4 melléklet'!D90+'9.5 melléklet'!D89+'9.6 melléklet'!D89+'9.7 melléklet'!D91</f>
        <v>769104965</v>
      </c>
      <c r="E90" s="23">
        <f>'9.2 melléklet bevétel'!G89+'9.3 melléklet'!E89+' 9.4 melléklet'!E90+'9.5 melléklet'!E89+'9.6 melléklet'!E89+'9.7 melléklet'!E91</f>
        <v>679563237</v>
      </c>
    </row>
    <row r="91" spans="1:9" x14ac:dyDescent="0.25">
      <c r="A91" s="145" t="s">
        <v>102</v>
      </c>
      <c r="B91" s="5" t="s">
        <v>180</v>
      </c>
      <c r="C91" s="6">
        <f>'9.2 melléklet bevétel'!E90+'9.3 melléklet'!C90+' 9.4 melléklet'!C91+'9.5 melléklet'!C90+'9.6 melléklet'!C90+'9.7 melléklet'!C92</f>
        <v>796083557</v>
      </c>
      <c r="D91" s="23">
        <f>'9.2 melléklet bevétel'!F90+'9.3 melléklet'!D90+' 9.4 melléklet'!D91+'9.5 melléklet'!D90+'9.6 melléklet'!D90+'9.7 melléklet'!D92</f>
        <v>811532665</v>
      </c>
      <c r="E91" s="23">
        <f>'9.2 melléklet bevétel'!G90+'9.3 melléklet'!E90+' 9.4 melléklet'!E91+'9.5 melléklet'!E90+'9.6 melléklet'!E90+'9.7 melléklet'!E92</f>
        <v>723579065</v>
      </c>
      <c r="G91" s="26"/>
      <c r="H91" s="26"/>
      <c r="I91" s="26"/>
    </row>
    <row r="92" spans="1:9" x14ac:dyDescent="0.25">
      <c r="A92" s="139"/>
      <c r="B92" s="13"/>
      <c r="C92" s="13"/>
      <c r="D92" s="13"/>
      <c r="E92" s="13"/>
    </row>
    <row r="93" spans="1:9" x14ac:dyDescent="0.25">
      <c r="A93" s="140"/>
      <c r="B93" s="3"/>
      <c r="C93" s="13"/>
      <c r="D93" s="13"/>
      <c r="E93" s="13"/>
    </row>
    <row r="94" spans="1:9" x14ac:dyDescent="0.25">
      <c r="A94" s="134"/>
      <c r="B94" s="2"/>
      <c r="C94" s="1"/>
      <c r="D94" s="1"/>
      <c r="E94" s="16" t="s">
        <v>1</v>
      </c>
    </row>
    <row r="95" spans="1:9" ht="21.75" customHeight="1" x14ac:dyDescent="0.25">
      <c r="A95" s="355" t="s">
        <v>172</v>
      </c>
      <c r="B95" s="277" t="s">
        <v>173</v>
      </c>
      <c r="C95" s="277" t="s">
        <v>195</v>
      </c>
      <c r="D95" s="277"/>
      <c r="E95" s="277"/>
    </row>
    <row r="96" spans="1:9" ht="21" x14ac:dyDescent="0.25">
      <c r="A96" s="355"/>
      <c r="B96" s="277"/>
      <c r="C96" s="17" t="s">
        <v>318</v>
      </c>
      <c r="D96" s="17" t="s">
        <v>319</v>
      </c>
      <c r="E96" s="4" t="s">
        <v>320</v>
      </c>
    </row>
    <row r="97" spans="1:5" x14ac:dyDescent="0.25">
      <c r="A97" s="121">
        <v>1</v>
      </c>
      <c r="B97" s="4">
        <v>2</v>
      </c>
      <c r="C97" s="4">
        <v>3</v>
      </c>
      <c r="D97" s="4">
        <v>4</v>
      </c>
      <c r="E97" s="4">
        <v>5</v>
      </c>
    </row>
    <row r="98" spans="1:5" x14ac:dyDescent="0.25">
      <c r="A98" s="277" t="s">
        <v>163</v>
      </c>
      <c r="B98" s="277"/>
      <c r="C98" s="277"/>
      <c r="D98" s="277"/>
      <c r="E98" s="277"/>
    </row>
    <row r="99" spans="1:5" x14ac:dyDescent="0.25">
      <c r="A99" s="145" t="s">
        <v>3</v>
      </c>
      <c r="B99" s="5" t="s">
        <v>106</v>
      </c>
      <c r="C99" s="23">
        <f>'9.2 kiadás'!C9+'9.3 melléklet'!C98+' 9.4 melléklet'!C100+'9.5 melléklet'!C98+'9.6 melléklet'!C98+'9.7 melléklet'!C100</f>
        <v>783822695</v>
      </c>
      <c r="D99" s="23">
        <f>'9.2 kiadás'!D9+'9.3 melléklet'!D98+' 9.4 melléklet'!D100+'9.5 melléklet'!D98+'9.6 melléklet'!D98+'9.7 melléklet'!D100</f>
        <v>795661037</v>
      </c>
      <c r="E99" s="23">
        <f>'9.2 kiadás'!E9+'9.3 melléklet'!E98+' 9.4 melléklet'!E100+'9.5 melléklet'!E98+'9.6 melléklet'!E98+'9.7 melléklet'!E100</f>
        <v>698562506</v>
      </c>
    </row>
    <row r="100" spans="1:5" x14ac:dyDescent="0.25">
      <c r="A100" s="135" t="s">
        <v>225</v>
      </c>
      <c r="B100" s="8" t="s">
        <v>107</v>
      </c>
      <c r="C100" s="21">
        <f>'9.2 kiadás'!C10+'9.3 melléklet'!C99+' 9.4 melléklet'!C101+'9.5 melléklet'!C99+'9.6 melléklet'!C99+'9.7 melléklet'!C101</f>
        <v>505094844</v>
      </c>
      <c r="D100" s="21">
        <f>'9.2 kiadás'!D10+'9.3 melléklet'!D99+' 9.4 melléklet'!D101+'9.5 melléklet'!D99+'9.6 melléklet'!D99+'9.7 melléklet'!D101</f>
        <v>505551399</v>
      </c>
      <c r="E100" s="21">
        <f>'9.2 kiadás'!E10+'9.3 melléklet'!E99+' 9.4 melléklet'!E101+'9.5 melléklet'!E99+'9.6 melléklet'!E99+'9.7 melléklet'!E101</f>
        <v>463258691</v>
      </c>
    </row>
    <row r="101" spans="1:5" x14ac:dyDescent="0.25">
      <c r="A101" s="135" t="s">
        <v>286</v>
      </c>
      <c r="B101" s="8" t="s">
        <v>108</v>
      </c>
      <c r="C101" s="21">
        <f>'9.2 kiadás'!C11+'9.3 melléklet'!C100+' 9.4 melléklet'!C102+'9.5 melléklet'!C100+'9.6 melléklet'!C100+'9.7 melléklet'!C102</f>
        <v>104253182</v>
      </c>
      <c r="D101" s="21">
        <f>'9.2 kiadás'!D11+'9.3 melléklet'!D100+' 9.4 melléklet'!D102+'9.5 melléklet'!D100+'9.6 melléklet'!D100+'9.7 melléklet'!D102</f>
        <v>104541284</v>
      </c>
      <c r="E101" s="21">
        <f>'9.2 kiadás'!E11+'9.3 melléklet'!E100+' 9.4 melléklet'!E102+'9.5 melléklet'!E100+'9.6 melléklet'!E100+'9.7 melléklet'!E102</f>
        <v>89236233</v>
      </c>
    </row>
    <row r="102" spans="1:5" x14ac:dyDescent="0.25">
      <c r="A102" s="135" t="s">
        <v>226</v>
      </c>
      <c r="B102" s="8" t="s">
        <v>109</v>
      </c>
      <c r="C102" s="21">
        <f>'9.2 kiadás'!C12+'9.3 melléklet'!C101+' 9.4 melléklet'!C103+'9.5 melléklet'!C101+'9.6 melléklet'!C101+'9.7 melléklet'!C103</f>
        <v>174474669</v>
      </c>
      <c r="D102" s="21">
        <f>'9.2 kiadás'!D12+'9.3 melléklet'!D101+' 9.4 melléklet'!D103+'9.5 melléklet'!D101+'9.6 melléklet'!D101+'9.7 melléklet'!D103</f>
        <v>185568354</v>
      </c>
      <c r="E102" s="21">
        <f>'9.2 kiadás'!E12+'9.3 melléklet'!E101+' 9.4 melléklet'!E103+'9.5 melléklet'!E101+'9.6 melléklet'!E101+'9.7 melléklet'!E103</f>
        <v>146067582</v>
      </c>
    </row>
    <row r="103" spans="1:5" x14ac:dyDescent="0.25">
      <c r="A103" s="135" t="s">
        <v>227</v>
      </c>
      <c r="B103" s="8" t="s">
        <v>110</v>
      </c>
      <c r="C103" s="21">
        <f>'9.2 kiadás'!C13+'9.3 melléklet'!C102+' 9.4 melléklet'!C104+'9.5 melléklet'!C102+'9.6 melléklet'!C102+'9.7 melléklet'!C104</f>
        <v>0</v>
      </c>
      <c r="D103" s="21">
        <f>'9.2 kiadás'!D13+'9.3 melléklet'!D102+' 9.4 melléklet'!D104+'9.5 melléklet'!D102+'9.6 melléklet'!D102+'9.7 melléklet'!D104</f>
        <v>0</v>
      </c>
      <c r="E103" s="21">
        <f>'9.2 kiadás'!E13+'9.3 melléklet'!E102+' 9.4 melléklet'!E104+'9.5 melléklet'!E102+'9.6 melléklet'!E102+'9.7 melléklet'!E104</f>
        <v>0</v>
      </c>
    </row>
    <row r="104" spans="1:5" x14ac:dyDescent="0.25">
      <c r="A104" s="135" t="s">
        <v>228</v>
      </c>
      <c r="B104" s="8" t="s">
        <v>111</v>
      </c>
      <c r="C104" s="10">
        <f>'9.2 kiadás'!C14+'9.3 melléklet'!C103+' 9.4 melléklet'!C105+'9.5 melléklet'!C103+'9.6 melléklet'!C103+'9.7 melléklet'!C105</f>
        <v>0</v>
      </c>
      <c r="D104" s="10">
        <f>'9.2 kiadás'!D14+'9.3 melléklet'!D103+' 9.4 melléklet'!D105+'9.5 melléklet'!D103+'9.6 melléklet'!D103+'9.7 melléklet'!D105</f>
        <v>0</v>
      </c>
      <c r="E104" s="10">
        <f>'9.2 kiadás'!E14+'9.3 melléklet'!E103+' 9.4 melléklet'!E105+'9.5 melléklet'!E103+'9.6 melléklet'!E103+'9.7 melléklet'!E105</f>
        <v>0</v>
      </c>
    </row>
    <row r="105" spans="1:5" x14ac:dyDescent="0.25">
      <c r="A105" s="135" t="s">
        <v>229</v>
      </c>
      <c r="B105" s="8" t="s">
        <v>112</v>
      </c>
      <c r="C105" s="10">
        <f>'9.2 kiadás'!C15+'9.3 melléklet'!C104+' 9.4 melléklet'!C106+'9.5 melléklet'!C104+'9.6 melléklet'!C104+'9.7 melléklet'!C106</f>
        <v>0</v>
      </c>
      <c r="D105" s="10">
        <f>'9.2 kiadás'!D15+'9.3 melléklet'!D104+' 9.4 melléklet'!D106+'9.5 melléklet'!D104+'9.6 melléklet'!D104+'9.7 melléklet'!D106</f>
        <v>0</v>
      </c>
      <c r="E105" s="10">
        <f>'9.2 kiadás'!E15+'9.3 melléklet'!E104+' 9.4 melléklet'!E106+'9.5 melléklet'!E104+'9.6 melléklet'!E104+'9.7 melléklet'!E106</f>
        <v>0</v>
      </c>
    </row>
    <row r="106" spans="1:5" x14ac:dyDescent="0.25">
      <c r="A106" s="135" t="s">
        <v>230</v>
      </c>
      <c r="B106" s="11" t="s">
        <v>113</v>
      </c>
      <c r="C106" s="10">
        <f>'9.2 kiadás'!C16+'9.3 melléklet'!C105+' 9.4 melléklet'!C107+'9.5 melléklet'!C105+'9.6 melléklet'!C105+'9.7 melléklet'!C107</f>
        <v>0</v>
      </c>
      <c r="D106" s="10">
        <f>'9.2 kiadás'!D16+'9.3 melléklet'!D105+' 9.4 melléklet'!D107+'9.5 melléklet'!D105+'9.6 melléklet'!D105+'9.7 melléklet'!D107</f>
        <v>0</v>
      </c>
      <c r="E106" s="10">
        <f>'9.2 kiadás'!E16+'9.3 melléklet'!E105+' 9.4 melléklet'!E107+'9.5 melléklet'!E105+'9.6 melléklet'!E105+'9.7 melléklet'!E107</f>
        <v>0</v>
      </c>
    </row>
    <row r="107" spans="1:5" ht="22.5" x14ac:dyDescent="0.25">
      <c r="A107" s="135" t="s">
        <v>287</v>
      </c>
      <c r="B107" s="8" t="s">
        <v>114</v>
      </c>
      <c r="C107" s="10">
        <f>'9.2 kiadás'!C17+'9.3 melléklet'!C106+' 9.4 melléklet'!C108+'9.5 melléklet'!C106+'9.6 melléklet'!C106+'9.7 melléklet'!C108</f>
        <v>0</v>
      </c>
      <c r="D107" s="10">
        <f>'9.2 kiadás'!D17+'9.3 melléklet'!D106+' 9.4 melléklet'!D108+'9.5 melléklet'!D106+'9.6 melléklet'!D106+'9.7 melléklet'!D108</f>
        <v>0</v>
      </c>
      <c r="E107" s="10">
        <f>'9.2 kiadás'!E17+'9.3 melléklet'!E106+' 9.4 melléklet'!E108+'9.5 melléklet'!E106+'9.6 melléklet'!E106+'9.7 melléklet'!E108</f>
        <v>0</v>
      </c>
    </row>
    <row r="108" spans="1:5" ht="22.5" x14ac:dyDescent="0.25">
      <c r="A108" s="135" t="s">
        <v>288</v>
      </c>
      <c r="B108" s="8" t="s">
        <v>115</v>
      </c>
      <c r="C108" s="10">
        <f>'9.2 kiadás'!C18+'9.3 melléklet'!C107+' 9.4 melléklet'!C109+'9.5 melléklet'!C107+'9.6 melléklet'!C107+'9.7 melléklet'!C109</f>
        <v>0</v>
      </c>
      <c r="D108" s="10">
        <f>'9.2 kiadás'!D18+'9.3 melléklet'!D107+' 9.4 melléklet'!D109+'9.5 melléklet'!D107+'9.6 melléklet'!D107+'9.7 melléklet'!D109</f>
        <v>0</v>
      </c>
      <c r="E108" s="10">
        <f>'9.2 kiadás'!E18+'9.3 melléklet'!E107+' 9.4 melléklet'!E109+'9.5 melléklet'!E107+'9.6 melléklet'!E107+'9.7 melléklet'!E109</f>
        <v>0</v>
      </c>
    </row>
    <row r="109" spans="1:5" x14ac:dyDescent="0.25">
      <c r="A109" s="135" t="s">
        <v>289</v>
      </c>
      <c r="B109" s="11" t="s">
        <v>116</v>
      </c>
      <c r="C109" s="10">
        <f>'9.2 kiadás'!C19+'9.3 melléklet'!C108+' 9.4 melléklet'!C110+'9.5 melléklet'!C108+'9.6 melléklet'!C108+'9.7 melléklet'!C110</f>
        <v>0</v>
      </c>
      <c r="D109" s="10">
        <f>'9.2 kiadás'!D19+'9.3 melléklet'!D108+' 9.4 melléklet'!D110+'9.5 melléklet'!D108+'9.6 melléklet'!D108+'9.7 melléklet'!D110</f>
        <v>0</v>
      </c>
      <c r="E109" s="10">
        <f>'9.2 kiadás'!E19+'9.3 melléklet'!E108+' 9.4 melléklet'!E110+'9.5 melléklet'!E108+'9.6 melléklet'!E108+'9.7 melléklet'!E110</f>
        <v>0</v>
      </c>
    </row>
    <row r="110" spans="1:5" x14ac:dyDescent="0.25">
      <c r="A110" s="135" t="s">
        <v>290</v>
      </c>
      <c r="B110" s="11" t="s">
        <v>117</v>
      </c>
      <c r="C110" s="10">
        <f>'9.2 kiadás'!C20+'9.3 melléklet'!C109+' 9.4 melléklet'!C111+'9.5 melléklet'!C109+'9.6 melléklet'!C109+'9.7 melléklet'!C111</f>
        <v>0</v>
      </c>
      <c r="D110" s="10">
        <f>'9.2 kiadás'!D20+'9.3 melléklet'!D109+' 9.4 melléklet'!D111+'9.5 melléklet'!D109+'9.6 melléklet'!D109+'9.7 melléklet'!D111</f>
        <v>0</v>
      </c>
      <c r="E110" s="10">
        <f>'9.2 kiadás'!E20+'9.3 melléklet'!E109+' 9.4 melléklet'!E111+'9.5 melléklet'!E109+'9.6 melléklet'!E109+'9.7 melléklet'!E111</f>
        <v>0</v>
      </c>
    </row>
    <row r="111" spans="1:5" ht="22.5" x14ac:dyDescent="0.25">
      <c r="A111" s="135" t="s">
        <v>291</v>
      </c>
      <c r="B111" s="8" t="s">
        <v>118</v>
      </c>
      <c r="C111" s="10">
        <f>'9.2 kiadás'!C21+'9.3 melléklet'!C110+' 9.4 melléklet'!C112+'9.5 melléklet'!C110+'9.6 melléklet'!C110+'9.7 melléklet'!C112</f>
        <v>0</v>
      </c>
      <c r="D111" s="10">
        <f>'9.2 kiadás'!D21+'9.3 melléklet'!D110+' 9.4 melléklet'!D112+'9.5 melléklet'!D110+'9.6 melléklet'!D110+'9.7 melléklet'!D112</f>
        <v>0</v>
      </c>
      <c r="E111" s="10">
        <f>'9.2 kiadás'!E21+'9.3 melléklet'!E110+' 9.4 melléklet'!E112+'9.5 melléklet'!E110+'9.6 melléklet'!E110+'9.7 melléklet'!E112</f>
        <v>0</v>
      </c>
    </row>
    <row r="112" spans="1:5" x14ac:dyDescent="0.25">
      <c r="A112" s="135" t="s">
        <v>292</v>
      </c>
      <c r="B112" s="8" t="s">
        <v>119</v>
      </c>
      <c r="C112" s="10">
        <f>'9.2 kiadás'!C22+'9.3 melléklet'!C111+' 9.4 melléklet'!C113+'9.5 melléklet'!C111+'9.6 melléklet'!C111+'9.7 melléklet'!C113</f>
        <v>0</v>
      </c>
      <c r="D112" s="10">
        <f>'9.2 kiadás'!D22+'9.3 melléklet'!D111+' 9.4 melléklet'!D113+'9.5 melléklet'!D111+'9.6 melléklet'!D111+'9.7 melléklet'!D113</f>
        <v>0</v>
      </c>
      <c r="E112" s="10">
        <f>'9.2 kiadás'!E22+'9.3 melléklet'!E111+' 9.4 melléklet'!E113+'9.5 melléklet'!E111+'9.6 melléklet'!E111+'9.7 melléklet'!E113</f>
        <v>0</v>
      </c>
    </row>
    <row r="113" spans="1:5" x14ac:dyDescent="0.25">
      <c r="A113" s="135" t="s">
        <v>293</v>
      </c>
      <c r="B113" s="8" t="s">
        <v>120</v>
      </c>
      <c r="C113" s="10">
        <f>'9.2 kiadás'!C23+'9.3 melléklet'!C112+' 9.4 melléklet'!C114+'9.5 melléklet'!C112+'9.6 melléklet'!C112+'9.7 melléklet'!C114</f>
        <v>0</v>
      </c>
      <c r="D113" s="10">
        <f>'9.2 kiadás'!D23+'9.3 melléklet'!D112+' 9.4 melléklet'!D114+'9.5 melléklet'!D112+'9.6 melléklet'!D112+'9.7 melléklet'!D114</f>
        <v>0</v>
      </c>
      <c r="E113" s="10">
        <f>'9.2 kiadás'!E23+'9.3 melléklet'!E112+' 9.4 melléklet'!E114+'9.5 melléklet'!E112+'9.6 melléklet'!E112+'9.7 melléklet'!E114</f>
        <v>0</v>
      </c>
    </row>
    <row r="114" spans="1:5" ht="22.5" x14ac:dyDescent="0.25">
      <c r="A114" s="135" t="s">
        <v>294</v>
      </c>
      <c r="B114" s="8" t="s">
        <v>121</v>
      </c>
      <c r="C114" s="10">
        <f>'9.2 kiadás'!C24+'9.3 melléklet'!C113+' 9.4 melléklet'!C115+'9.5 melléklet'!C113+'9.6 melléklet'!C113+'9.7 melléklet'!C115</f>
        <v>0</v>
      </c>
      <c r="D114" s="10">
        <f>'9.2 kiadás'!D24+'9.3 melléklet'!D113+' 9.4 melléklet'!D115+'9.5 melléklet'!D113+'9.6 melléklet'!D113+'9.7 melléklet'!D115</f>
        <v>0</v>
      </c>
      <c r="E114" s="10">
        <f>'9.2 kiadás'!E24+'9.3 melléklet'!E113+' 9.4 melléklet'!E115+'9.5 melléklet'!E113+'9.6 melléklet'!E113+'9.7 melléklet'!E115</f>
        <v>0</v>
      </c>
    </row>
    <row r="115" spans="1:5" x14ac:dyDescent="0.25">
      <c r="A115" s="145" t="s">
        <v>11</v>
      </c>
      <c r="B115" s="5" t="s">
        <v>122</v>
      </c>
      <c r="C115" s="23">
        <f>'9.2 kiadás'!C25+'9.3 melléklet'!C114+' 9.4 melléklet'!C116+'9.5 melléklet'!C114+'9.6 melléklet'!C114+'9.7 melléklet'!C116</f>
        <v>12260862</v>
      </c>
      <c r="D115" s="23">
        <f>'9.2 kiadás'!D25+'9.3 melléklet'!D114+' 9.4 melléklet'!D116+'9.5 melléklet'!D114+'9.6 melléklet'!D114+'9.7 melléklet'!D116</f>
        <v>15871628</v>
      </c>
      <c r="E115" s="23">
        <f>'9.2 kiadás'!E25+'9.3 melléklet'!E114+' 9.4 melléklet'!E116+'9.5 melléklet'!E114+'9.6 melléklet'!E114+'9.7 melléklet'!E116</f>
        <v>9698397</v>
      </c>
    </row>
    <row r="116" spans="1:5" x14ac:dyDescent="0.25">
      <c r="A116" s="135" t="s">
        <v>231</v>
      </c>
      <c r="B116" s="8" t="s">
        <v>123</v>
      </c>
      <c r="C116" s="9">
        <f>'9.2 kiadás'!C26+'9.3 melléklet'!C115+' 9.4 melléklet'!C117+'9.5 melléklet'!C115+'9.6 melléklet'!C115+'9.7 melléklet'!C117</f>
        <v>7883652</v>
      </c>
      <c r="D116" s="21">
        <f>'9.2 kiadás'!D26+'9.3 melléklet'!D115+' 9.4 melléklet'!D117+'9.5 melléklet'!D115+'9.6 melléklet'!D115+'9.7 melléklet'!D117</f>
        <v>12016477</v>
      </c>
      <c r="E116" s="9">
        <f>'9.2 kiadás'!E26+'9.3 melléklet'!E115+' 9.4 melléklet'!E117+'9.5 melléklet'!E115+'9.6 melléklet'!E115+'9.7 melléklet'!E117</f>
        <v>8984708</v>
      </c>
    </row>
    <row r="117" spans="1:5" x14ac:dyDescent="0.25">
      <c r="A117" s="135" t="s">
        <v>232</v>
      </c>
      <c r="B117" s="8" t="s">
        <v>124</v>
      </c>
      <c r="C117" s="10">
        <f>'9.2 kiadás'!C27+'9.3 melléklet'!C116+' 9.4 melléklet'!C118+'9.5 melléklet'!C116+'9.6 melléklet'!C116+'9.7 melléklet'!C118</f>
        <v>0</v>
      </c>
      <c r="D117" s="21">
        <f>'9.2 kiadás'!D27+'9.3 melléklet'!D116+' 9.4 melléklet'!D118+'9.5 melléklet'!D116+'9.6 melléklet'!D116+'9.7 melléklet'!D118</f>
        <v>0</v>
      </c>
      <c r="E117" s="10">
        <f>'9.2 kiadás'!E27+'9.3 melléklet'!E116+' 9.4 melléklet'!E118+'9.5 melléklet'!E116+'9.6 melléklet'!E116+'9.7 melléklet'!E118</f>
        <v>0</v>
      </c>
    </row>
    <row r="118" spans="1:5" x14ac:dyDescent="0.25">
      <c r="A118" s="135" t="s">
        <v>233</v>
      </c>
      <c r="B118" s="8" t="s">
        <v>125</v>
      </c>
      <c r="C118" s="10">
        <f>'9.2 kiadás'!C28+'9.3 melléklet'!C117+' 9.4 melléklet'!C119+'9.5 melléklet'!C117+'9.6 melléklet'!C117+'9.7 melléklet'!C119</f>
        <v>4377210</v>
      </c>
      <c r="D118" s="21">
        <f>'9.2 kiadás'!D28+'9.3 melléklet'!D117+' 9.4 melléklet'!D119+'9.5 melléklet'!D117+'9.6 melléklet'!D117+'9.7 melléklet'!D119</f>
        <v>3855151</v>
      </c>
      <c r="E118" s="10">
        <f>'9.2 kiadás'!E28+'9.3 melléklet'!E117+' 9.4 melléklet'!E119+'9.5 melléklet'!E117+'9.6 melléklet'!E117+'9.7 melléklet'!E119</f>
        <v>713689</v>
      </c>
    </row>
    <row r="119" spans="1:5" x14ac:dyDescent="0.25">
      <c r="A119" s="135" t="s">
        <v>234</v>
      </c>
      <c r="B119" s="8" t="s">
        <v>126</v>
      </c>
      <c r="C119" s="10">
        <f>'9.2 kiadás'!C29+'9.3 melléklet'!C118+' 9.4 melléklet'!C120+'9.5 melléklet'!C118+'9.6 melléklet'!C118+'9.7 melléklet'!C120</f>
        <v>0</v>
      </c>
      <c r="D119" s="10">
        <f>'9.2 kiadás'!D29+'9.3 melléklet'!D118+' 9.4 melléklet'!D120+'9.5 melléklet'!D118+'9.6 melléklet'!D118+'9.7 melléklet'!D120</f>
        <v>0</v>
      </c>
      <c r="E119" s="10">
        <f>'9.2 kiadás'!E29+'9.3 melléklet'!E118+' 9.4 melléklet'!E120+'9.5 melléklet'!E118+'9.6 melléklet'!E118+'9.7 melléklet'!E120</f>
        <v>0</v>
      </c>
    </row>
    <row r="120" spans="1:5" x14ac:dyDescent="0.25">
      <c r="A120" s="135" t="s">
        <v>235</v>
      </c>
      <c r="B120" s="8" t="s">
        <v>127</v>
      </c>
      <c r="C120" s="10">
        <f>'9.2 kiadás'!C30+'9.3 melléklet'!C119+' 9.4 melléklet'!C121+'9.5 melléklet'!C119+'9.6 melléklet'!C119+'9.7 melléklet'!C121</f>
        <v>0</v>
      </c>
      <c r="D120" s="10">
        <f>'9.2 kiadás'!D30+'9.3 melléklet'!D119+' 9.4 melléklet'!D121+'9.5 melléklet'!D119+'9.6 melléklet'!D119+'9.7 melléklet'!D121</f>
        <v>0</v>
      </c>
      <c r="E120" s="10">
        <f>'9.2 kiadás'!E30+'9.3 melléklet'!E119+' 9.4 melléklet'!E121+'9.5 melléklet'!E119+'9.6 melléklet'!E119+'9.7 melléklet'!E121</f>
        <v>0</v>
      </c>
    </row>
    <row r="121" spans="1:5" ht="22.5" x14ac:dyDescent="0.25">
      <c r="A121" s="135" t="s">
        <v>236</v>
      </c>
      <c r="B121" s="8" t="s">
        <v>128</v>
      </c>
      <c r="C121" s="10">
        <f>'9.2 kiadás'!C31+'9.3 melléklet'!C120+' 9.4 melléklet'!C122+'9.5 melléklet'!C120+'9.6 melléklet'!C120+'9.7 melléklet'!C122</f>
        <v>0</v>
      </c>
      <c r="D121" s="10">
        <f>'9.2 kiadás'!D31+'9.3 melléklet'!D120+' 9.4 melléklet'!D122+'9.5 melléklet'!D120+'9.6 melléklet'!D120+'9.7 melléklet'!D122</f>
        <v>0</v>
      </c>
      <c r="E121" s="10">
        <f>'9.2 kiadás'!E31+'9.3 melléklet'!E120+' 9.4 melléklet'!E122+'9.5 melléklet'!E120+'9.6 melléklet'!E120+'9.7 melléklet'!E122</f>
        <v>0</v>
      </c>
    </row>
    <row r="122" spans="1:5" ht="22.5" x14ac:dyDescent="0.25">
      <c r="A122" s="135" t="s">
        <v>295</v>
      </c>
      <c r="B122" s="8" t="s">
        <v>129</v>
      </c>
      <c r="C122" s="10">
        <f>'9.2 kiadás'!C32+'9.3 melléklet'!C121+' 9.4 melléklet'!C123+'9.5 melléklet'!C121+'9.6 melléklet'!C121+'9.7 melléklet'!C123</f>
        <v>0</v>
      </c>
      <c r="D122" s="10">
        <f>'9.2 kiadás'!D32+'9.3 melléklet'!D121+' 9.4 melléklet'!D123+'9.5 melléklet'!D121+'9.6 melléklet'!D121+'9.7 melléklet'!D123</f>
        <v>0</v>
      </c>
      <c r="E122" s="10">
        <f>'9.2 kiadás'!E32+'9.3 melléklet'!E121+' 9.4 melléklet'!E123+'9.5 melléklet'!E121+'9.6 melléklet'!E121+'9.7 melléklet'!E123</f>
        <v>0</v>
      </c>
    </row>
    <row r="123" spans="1:5" ht="22.5" x14ac:dyDescent="0.25">
      <c r="A123" s="135" t="s">
        <v>296</v>
      </c>
      <c r="B123" s="8" t="s">
        <v>115</v>
      </c>
      <c r="C123" s="10">
        <f>'9.2 kiadás'!C33+'9.3 melléklet'!C122+' 9.4 melléklet'!C124+'9.5 melléklet'!C122+'9.6 melléklet'!C122+'9.7 melléklet'!C124</f>
        <v>0</v>
      </c>
      <c r="D123" s="10">
        <f>'9.2 kiadás'!D33+'9.3 melléklet'!D122+' 9.4 melléklet'!D124+'9.5 melléklet'!D122+'9.6 melléklet'!D122+'9.7 melléklet'!D124</f>
        <v>0</v>
      </c>
      <c r="E123" s="10">
        <f>'9.2 kiadás'!E33+'9.3 melléklet'!E122+' 9.4 melléklet'!E124+'9.5 melléklet'!E122+'9.6 melléklet'!E122+'9.7 melléklet'!E124</f>
        <v>0</v>
      </c>
    </row>
    <row r="124" spans="1:5" x14ac:dyDescent="0.25">
      <c r="A124" s="135" t="s">
        <v>297</v>
      </c>
      <c r="B124" s="8" t="s">
        <v>130</v>
      </c>
      <c r="C124" s="10">
        <f>'9.2 kiadás'!C34+'9.3 melléklet'!C123+' 9.4 melléklet'!C125+'9.5 melléklet'!C123+'9.6 melléklet'!C123+'9.7 melléklet'!C125</f>
        <v>0</v>
      </c>
      <c r="D124" s="10">
        <f>'9.2 kiadás'!D34+'9.3 melléklet'!D123+' 9.4 melléklet'!D125+'9.5 melléklet'!D123+'9.6 melléklet'!D123+'9.7 melléklet'!D125</f>
        <v>0</v>
      </c>
      <c r="E124" s="10">
        <f>'9.2 kiadás'!E34+'9.3 melléklet'!E123+' 9.4 melléklet'!E125+'9.5 melléklet'!E123+'9.6 melléklet'!E123+'9.7 melléklet'!E125</f>
        <v>0</v>
      </c>
    </row>
    <row r="125" spans="1:5" x14ac:dyDescent="0.25">
      <c r="A125" s="135" t="s">
        <v>298</v>
      </c>
      <c r="B125" s="8" t="s">
        <v>131</v>
      </c>
      <c r="C125" s="10">
        <f>'9.2 kiadás'!C35+'9.3 melléklet'!C124+' 9.4 melléklet'!C126+'9.5 melléklet'!C124+'9.6 melléklet'!C124+'9.7 melléklet'!C126</f>
        <v>0</v>
      </c>
      <c r="D125" s="10">
        <f>'9.2 kiadás'!D35+'9.3 melléklet'!D124+' 9.4 melléklet'!D126+'9.5 melléklet'!D124+'9.6 melléklet'!D124+'9.7 melléklet'!D126</f>
        <v>0</v>
      </c>
      <c r="E125" s="10">
        <f>'9.2 kiadás'!E35+'9.3 melléklet'!E124+' 9.4 melléklet'!E126+'9.5 melléklet'!E124+'9.6 melléklet'!E124+'9.7 melléklet'!E126</f>
        <v>0</v>
      </c>
    </row>
    <row r="126" spans="1:5" ht="22.5" x14ac:dyDescent="0.25">
      <c r="A126" s="135" t="s">
        <v>299</v>
      </c>
      <c r="B126" s="8" t="s">
        <v>118</v>
      </c>
      <c r="C126" s="10">
        <f>'9.2 kiadás'!C36+'9.3 melléklet'!C125+' 9.4 melléklet'!C127+'9.5 melléklet'!C125+'9.6 melléklet'!C125+'9.7 melléklet'!C127</f>
        <v>0</v>
      </c>
      <c r="D126" s="10">
        <f>'9.2 kiadás'!D36+'9.3 melléklet'!D125+' 9.4 melléklet'!D127+'9.5 melléklet'!D125+'9.6 melléklet'!D125+'9.7 melléklet'!D127</f>
        <v>0</v>
      </c>
      <c r="E126" s="10">
        <f>'9.2 kiadás'!E36+'9.3 melléklet'!E125+' 9.4 melléklet'!E127+'9.5 melléklet'!E125+'9.6 melléklet'!E125+'9.7 melléklet'!E127</f>
        <v>0</v>
      </c>
    </row>
    <row r="127" spans="1:5" x14ac:dyDescent="0.25">
      <c r="A127" s="135" t="s">
        <v>300</v>
      </c>
      <c r="B127" s="8" t="s">
        <v>132</v>
      </c>
      <c r="C127" s="10">
        <f>'9.2 kiadás'!C37+'9.3 melléklet'!C126+' 9.4 melléklet'!C128+'9.5 melléklet'!C126+'9.6 melléklet'!C126+'9.7 melléklet'!C128</f>
        <v>0</v>
      </c>
      <c r="D127" s="10">
        <f>'9.2 kiadás'!D37+'9.3 melléklet'!D126+' 9.4 melléklet'!D128+'9.5 melléklet'!D126+'9.6 melléklet'!D126+'9.7 melléklet'!D128</f>
        <v>0</v>
      </c>
      <c r="E127" s="10">
        <f>'9.2 kiadás'!E37+'9.3 melléklet'!E126+' 9.4 melléklet'!E128+'9.5 melléklet'!E126+'9.6 melléklet'!E126+'9.7 melléklet'!E128</f>
        <v>0</v>
      </c>
    </row>
    <row r="128" spans="1:5" ht="22.5" x14ac:dyDescent="0.25">
      <c r="A128" s="135" t="s">
        <v>301</v>
      </c>
      <c r="B128" s="8" t="s">
        <v>133</v>
      </c>
      <c r="C128" s="10">
        <f>'9.2 kiadás'!C38+'9.3 melléklet'!C127+' 9.4 melléklet'!C129+'9.5 melléklet'!C127+'9.6 melléklet'!C127+'9.7 melléklet'!C129</f>
        <v>0</v>
      </c>
      <c r="D128" s="10">
        <f>'9.2 kiadás'!D38+'9.3 melléklet'!D127+' 9.4 melléklet'!D129+'9.5 melléklet'!D127+'9.6 melléklet'!D127+'9.7 melléklet'!D129</f>
        <v>0</v>
      </c>
      <c r="E128" s="10">
        <f>'9.2 kiadás'!E38+'9.3 melléklet'!E127+' 9.4 melléklet'!E129+'9.5 melléklet'!E127+'9.6 melléklet'!E127+'9.7 melléklet'!E129</f>
        <v>0</v>
      </c>
    </row>
    <row r="129" spans="1:5" x14ac:dyDescent="0.25">
      <c r="A129" s="145" t="s">
        <v>19</v>
      </c>
      <c r="B129" s="5" t="s">
        <v>134</v>
      </c>
      <c r="C129" s="7">
        <f>'9.2 kiadás'!C39+'9.3 melléklet'!C128+' 9.4 melléklet'!C130+'9.5 melléklet'!C128+'9.6 melléklet'!C128+'9.7 melléklet'!C130</f>
        <v>0</v>
      </c>
      <c r="D129" s="7">
        <f>'9.2 kiadás'!D39+'9.3 melléklet'!D128+' 9.4 melléklet'!D130+'9.5 melléklet'!D128+'9.6 melléklet'!D128+'9.7 melléklet'!D130</f>
        <v>0</v>
      </c>
      <c r="E129" s="7">
        <f>'9.2 kiadás'!E39+'9.3 melléklet'!E128+' 9.4 melléklet'!E130+'9.5 melléklet'!E128+'9.6 melléklet'!E128+'9.7 melléklet'!E130</f>
        <v>0</v>
      </c>
    </row>
    <row r="130" spans="1:5" x14ac:dyDescent="0.25">
      <c r="A130" s="135" t="s">
        <v>237</v>
      </c>
      <c r="B130" s="8" t="s">
        <v>135</v>
      </c>
      <c r="C130" s="10">
        <f>'9.2 kiadás'!C40+'9.3 melléklet'!C129+' 9.4 melléklet'!C131+'9.5 melléklet'!C129+'9.6 melléklet'!C129+'9.7 melléklet'!C131</f>
        <v>0</v>
      </c>
      <c r="D130" s="10">
        <f>'9.2 kiadás'!D40+'9.3 melléklet'!D129+' 9.4 melléklet'!D131+'9.5 melléklet'!D129+'9.6 melléklet'!D129+'9.7 melléklet'!D131</f>
        <v>0</v>
      </c>
      <c r="E130" s="10">
        <f>'9.2 kiadás'!E40+'9.3 melléklet'!E129+' 9.4 melléklet'!E131+'9.5 melléklet'!E129+'9.6 melléklet'!E129+'9.7 melléklet'!E131</f>
        <v>0</v>
      </c>
    </row>
    <row r="131" spans="1:5" x14ac:dyDescent="0.25">
      <c r="A131" s="135" t="s">
        <v>238</v>
      </c>
      <c r="B131" s="8" t="s">
        <v>136</v>
      </c>
      <c r="C131" s="10">
        <f>'9.2 kiadás'!C41+'9.3 melléklet'!C130+' 9.4 melléklet'!C132+'9.5 melléklet'!C130+'9.6 melléklet'!C130+'9.7 melléklet'!C132</f>
        <v>0</v>
      </c>
      <c r="D131" s="10">
        <f>'9.2 kiadás'!D41+'9.3 melléklet'!D130+' 9.4 melléklet'!D132+'9.5 melléklet'!D130+'9.6 melléklet'!D130+'9.7 melléklet'!D132</f>
        <v>0</v>
      </c>
      <c r="E131" s="10">
        <f>'9.2 kiadás'!E41+'9.3 melléklet'!E130+' 9.4 melléklet'!E132+'9.5 melléklet'!E130+'9.6 melléklet'!E130+'9.7 melléklet'!E132</f>
        <v>0</v>
      </c>
    </row>
    <row r="132" spans="1:5" x14ac:dyDescent="0.25">
      <c r="A132" s="145" t="s">
        <v>137</v>
      </c>
      <c r="B132" s="5" t="s">
        <v>138</v>
      </c>
      <c r="C132" s="23">
        <f>'9.2 kiadás'!C42+'9.3 melléklet'!C131+' 9.4 melléklet'!C133+'9.5 melléklet'!C131+'9.6 melléklet'!C131+'9.7 melléklet'!C133</f>
        <v>796083557</v>
      </c>
      <c r="D132" s="23">
        <f>'9.2 kiadás'!D42+'9.3 melléklet'!D131+' 9.4 melléklet'!D133+'9.5 melléklet'!D131+'9.6 melléklet'!D131+'9.7 melléklet'!D133</f>
        <v>811532665</v>
      </c>
      <c r="E132" s="23">
        <f>'9.2 kiadás'!E42+'9.3 melléklet'!E131+' 9.4 melléklet'!E133+'9.5 melléklet'!E131+'9.6 melléklet'!E131+'9.7 melléklet'!E133</f>
        <v>708260903</v>
      </c>
    </row>
    <row r="133" spans="1:5" ht="21" x14ac:dyDescent="0.25">
      <c r="A133" s="145" t="s">
        <v>35</v>
      </c>
      <c r="B133" s="5" t="s">
        <v>139</v>
      </c>
      <c r="C133" s="7">
        <f>'9.2 kiadás'!C43+'9.3 melléklet'!C132+' 9.4 melléklet'!C134+'9.5 melléklet'!C132+'9.6 melléklet'!C132+'9.7 melléklet'!C134</f>
        <v>0</v>
      </c>
      <c r="D133" s="7">
        <f>'9.2 kiadás'!D43+'9.3 melléklet'!D132+' 9.4 melléklet'!D134+'9.5 melléklet'!D132+'9.6 melléklet'!D132+'9.7 melléklet'!D134</f>
        <v>0</v>
      </c>
      <c r="E133" s="7">
        <f>'9.2 kiadás'!E43+'9.3 melléklet'!E132+' 9.4 melléklet'!E134+'9.5 melléklet'!E132+'9.6 melléklet'!E132+'9.7 melléklet'!E134</f>
        <v>0</v>
      </c>
    </row>
    <row r="134" spans="1:5" x14ac:dyDescent="0.25">
      <c r="A134" s="135" t="s">
        <v>249</v>
      </c>
      <c r="B134" s="8" t="s">
        <v>181</v>
      </c>
      <c r="C134" s="10">
        <f>'9.2 kiadás'!C44+'9.3 melléklet'!C133+' 9.4 melléklet'!C135+'9.5 melléklet'!C133+'9.6 melléklet'!C133+'9.7 melléklet'!C135</f>
        <v>0</v>
      </c>
      <c r="D134" s="10">
        <f>'9.2 kiadás'!D44+'9.3 melléklet'!D133+' 9.4 melléklet'!D135+'9.5 melléklet'!D133+'9.6 melléklet'!D133+'9.7 melléklet'!D135</f>
        <v>0</v>
      </c>
      <c r="E134" s="10">
        <f>'9.2 kiadás'!E44+'9.3 melléklet'!E133+' 9.4 melléklet'!E135+'9.5 melléklet'!E133+'9.6 melléklet'!E133+'9.7 melléklet'!E135</f>
        <v>0</v>
      </c>
    </row>
    <row r="135" spans="1:5" ht="22.5" x14ac:dyDescent="0.25">
      <c r="A135" s="135" t="s">
        <v>250</v>
      </c>
      <c r="B135" s="8" t="s">
        <v>182</v>
      </c>
      <c r="C135" s="10">
        <f>'9.2 kiadás'!C45+'9.3 melléklet'!C134+' 9.4 melléklet'!C136+'9.5 melléklet'!C134+'9.6 melléklet'!C134+'9.7 melléklet'!C136</f>
        <v>0</v>
      </c>
      <c r="D135" s="10">
        <f>'9.2 kiadás'!D45+'9.3 melléklet'!D134+' 9.4 melléklet'!D136+'9.5 melléklet'!D134+'9.6 melléklet'!D134+'9.7 melléklet'!D136</f>
        <v>0</v>
      </c>
      <c r="E135" s="10">
        <f>'9.2 kiadás'!E45+'9.3 melléklet'!E134+' 9.4 melléklet'!E136+'9.5 melléklet'!E134+'9.6 melléklet'!E134+'9.7 melléklet'!E136</f>
        <v>0</v>
      </c>
    </row>
    <row r="136" spans="1:5" x14ac:dyDescent="0.25">
      <c r="A136" s="135" t="s">
        <v>251</v>
      </c>
      <c r="B136" s="8" t="s">
        <v>183</v>
      </c>
      <c r="C136" s="10">
        <f>'9.2 kiadás'!C46+'9.3 melléklet'!C135+' 9.4 melléklet'!C137+'9.5 melléklet'!C135+'9.6 melléklet'!C135+'9.7 melléklet'!C137</f>
        <v>0</v>
      </c>
      <c r="D136" s="10">
        <f>'9.2 kiadás'!D46+'9.3 melléklet'!D135+' 9.4 melléklet'!D137+'9.5 melléklet'!D135+'9.6 melléklet'!D135+'9.7 melléklet'!D137</f>
        <v>0</v>
      </c>
      <c r="E136" s="10">
        <f>'9.2 kiadás'!E46+'9.3 melléklet'!E135+' 9.4 melléklet'!E137+'9.5 melléklet'!E135+'9.6 melléklet'!E135+'9.7 melléklet'!E137</f>
        <v>0</v>
      </c>
    </row>
    <row r="137" spans="1:5" x14ac:dyDescent="0.25">
      <c r="A137" s="121" t="s">
        <v>47</v>
      </c>
      <c r="B137" s="5" t="s">
        <v>143</v>
      </c>
      <c r="C137" s="7">
        <f>'9.2 kiadás'!C47+'9.3 melléklet'!C136+' 9.4 melléklet'!C138+'9.5 melléklet'!C136+'9.6 melléklet'!C136+'9.7 melléklet'!C138</f>
        <v>0</v>
      </c>
      <c r="D137" s="7">
        <f>'9.2 kiadás'!D47+'9.3 melléklet'!D136+' 9.4 melléklet'!D138+'9.5 melléklet'!D136+'9.6 melléklet'!D136+'9.7 melléklet'!D138</f>
        <v>0</v>
      </c>
      <c r="E137" s="7">
        <f>'9.2 kiadás'!E47+'9.3 melléklet'!E136+' 9.4 melléklet'!E138+'9.5 melléklet'!E136+'9.6 melléklet'!E136+'9.7 melléklet'!E138</f>
        <v>0</v>
      </c>
    </row>
    <row r="138" spans="1:5" x14ac:dyDescent="0.25">
      <c r="A138" s="135" t="s">
        <v>259</v>
      </c>
      <c r="B138" s="8" t="s">
        <v>144</v>
      </c>
      <c r="C138" s="10">
        <f>'9.2 kiadás'!C48+'9.3 melléklet'!C137+' 9.4 melléklet'!C139+'9.5 melléklet'!C137+'9.6 melléklet'!C137+'9.7 melléklet'!C139</f>
        <v>0</v>
      </c>
      <c r="D138" s="10">
        <f>'9.2 kiadás'!D48+'9.3 melléklet'!D137+' 9.4 melléklet'!D139+'9.5 melléklet'!D137+'9.6 melléklet'!D137+'9.7 melléklet'!D139</f>
        <v>0</v>
      </c>
      <c r="E138" s="10">
        <f>'9.2 kiadás'!E48+'9.3 melléklet'!E137+' 9.4 melléklet'!E139+'9.5 melléklet'!E137+'9.6 melléklet'!E137+'9.7 melléklet'!E139</f>
        <v>0</v>
      </c>
    </row>
    <row r="139" spans="1:5" x14ac:dyDescent="0.25">
      <c r="A139" s="135" t="s">
        <v>260</v>
      </c>
      <c r="B139" s="8" t="s">
        <v>145</v>
      </c>
      <c r="C139" s="10">
        <f>'9.2 kiadás'!C49+'9.3 melléklet'!C138+' 9.4 melléklet'!C140+'9.5 melléklet'!C138+'9.6 melléklet'!C138+'9.7 melléklet'!C140</f>
        <v>0</v>
      </c>
      <c r="D139" s="10">
        <f>'9.2 kiadás'!D49+'9.3 melléklet'!D138+' 9.4 melléklet'!D140+'9.5 melléklet'!D138+'9.6 melléklet'!D138+'9.7 melléklet'!D140</f>
        <v>0</v>
      </c>
      <c r="E139" s="10">
        <f>'9.2 kiadás'!E49+'9.3 melléklet'!E138+' 9.4 melléklet'!E140+'9.5 melléklet'!E138+'9.6 melléklet'!E138+'9.7 melléklet'!E140</f>
        <v>0</v>
      </c>
    </row>
    <row r="140" spans="1:5" x14ac:dyDescent="0.25">
      <c r="A140" s="135" t="s">
        <v>261</v>
      </c>
      <c r="B140" s="8" t="s">
        <v>146</v>
      </c>
      <c r="C140" s="10">
        <f>'9.2 kiadás'!C50+'9.3 melléklet'!C139+' 9.4 melléklet'!C141+'9.5 melléklet'!C139+'9.6 melléklet'!C139+'9.7 melléklet'!C141</f>
        <v>0</v>
      </c>
      <c r="D140" s="10">
        <f>'9.2 kiadás'!D50+'9.3 melléklet'!D139+' 9.4 melléklet'!D141+'9.5 melléklet'!D139+'9.6 melléklet'!D139+'9.7 melléklet'!D141</f>
        <v>0</v>
      </c>
      <c r="E140" s="10">
        <f>'9.2 kiadás'!E50+'9.3 melléklet'!E139+' 9.4 melléklet'!E141+'9.5 melléklet'!E139+'9.6 melléklet'!E139+'9.7 melléklet'!E141</f>
        <v>0</v>
      </c>
    </row>
    <row r="141" spans="1:5" x14ac:dyDescent="0.25">
      <c r="A141" s="135" t="s">
        <v>262</v>
      </c>
      <c r="B141" s="8" t="s">
        <v>147</v>
      </c>
      <c r="C141" s="10">
        <f>'9.2 kiadás'!C51+'9.3 melléklet'!C140+' 9.4 melléklet'!C142+'9.5 melléklet'!C140+'9.6 melléklet'!C140+'9.7 melléklet'!C142</f>
        <v>0</v>
      </c>
      <c r="D141" s="10">
        <f>'9.2 kiadás'!D51+'9.3 melléklet'!D140+' 9.4 melléklet'!D142+'9.5 melléklet'!D140+'9.6 melléklet'!D140+'9.7 melléklet'!D142</f>
        <v>0</v>
      </c>
      <c r="E141" s="10">
        <f>'9.2 kiadás'!E51+'9.3 melléklet'!E140+' 9.4 melléklet'!E142+'9.5 melléklet'!E140+'9.6 melléklet'!E140+'9.7 melléklet'!E142</f>
        <v>0</v>
      </c>
    </row>
    <row r="142" spans="1:5" x14ac:dyDescent="0.25">
      <c r="A142" s="121" t="s">
        <v>148</v>
      </c>
      <c r="B142" s="5" t="s">
        <v>149</v>
      </c>
      <c r="C142" s="7">
        <f>'9.2 kiadás'!C52+'9.3 melléklet'!C141+' 9.4 melléklet'!C143+'9.5 melléklet'!C141+'9.6 melléklet'!C141+'9.7 melléklet'!C143</f>
        <v>0</v>
      </c>
      <c r="D142" s="7">
        <f>'9.2 kiadás'!D52+'9.3 melléklet'!D141+' 9.4 melléklet'!D143+'9.5 melléklet'!D141+'9.6 melléklet'!D141+'9.7 melléklet'!D143</f>
        <v>0</v>
      </c>
      <c r="E142" s="7">
        <f>'9.2 kiadás'!E52+'9.3 melléklet'!E141+' 9.4 melléklet'!E143+'9.5 melléklet'!E141+'9.6 melléklet'!E141+'9.7 melléklet'!E143</f>
        <v>0</v>
      </c>
    </row>
    <row r="143" spans="1:5" x14ac:dyDescent="0.25">
      <c r="A143" s="135" t="s">
        <v>264</v>
      </c>
      <c r="B143" s="8" t="s">
        <v>150</v>
      </c>
      <c r="C143" s="10">
        <f>'9.2 kiadás'!C53+'9.3 melléklet'!C142+' 9.4 melléklet'!C144+'9.5 melléklet'!C142+'9.6 melléklet'!C142+'9.7 melléklet'!C144</f>
        <v>0</v>
      </c>
      <c r="D143" s="10">
        <f>'9.2 kiadás'!D53+'9.3 melléklet'!D142+' 9.4 melléklet'!D144+'9.5 melléklet'!D142+'9.6 melléklet'!D142+'9.7 melléklet'!D144</f>
        <v>0</v>
      </c>
      <c r="E143" s="10">
        <f>'9.2 kiadás'!E53+'9.3 melléklet'!E142+' 9.4 melléklet'!E144+'9.5 melléklet'!E142+'9.6 melléklet'!E142+'9.7 melléklet'!E144</f>
        <v>0</v>
      </c>
    </row>
    <row r="144" spans="1:5" x14ac:dyDescent="0.25">
      <c r="A144" s="135" t="s">
        <v>265</v>
      </c>
      <c r="B144" s="8" t="s">
        <v>151</v>
      </c>
      <c r="C144" s="10">
        <f>'9.2 kiadás'!C54+'9.3 melléklet'!C143+' 9.4 melléklet'!C145+'9.5 melléklet'!C143+'9.6 melléklet'!C143+'9.7 melléklet'!C145</f>
        <v>0</v>
      </c>
      <c r="D144" s="10">
        <f>'9.2 kiadás'!D54+'9.3 melléklet'!D143+' 9.4 melléklet'!D145+'9.5 melléklet'!D143+'9.6 melléklet'!D143+'9.7 melléklet'!D145</f>
        <v>0</v>
      </c>
      <c r="E144" s="10">
        <f>'9.2 kiadás'!E54+'9.3 melléklet'!E143+' 9.4 melléklet'!E145+'9.5 melléklet'!E143+'9.6 melléklet'!E143+'9.7 melléklet'!E145</f>
        <v>0</v>
      </c>
    </row>
    <row r="145" spans="1:9" x14ac:dyDescent="0.25">
      <c r="A145" s="135" t="s">
        <v>266</v>
      </c>
      <c r="B145" s="8" t="s">
        <v>152</v>
      </c>
      <c r="C145" s="10">
        <f>'9.2 kiadás'!C55+'9.3 melléklet'!C144+' 9.4 melléklet'!C146+'9.5 melléklet'!C144+'9.6 melléklet'!C144+'9.7 melléklet'!C146</f>
        <v>0</v>
      </c>
      <c r="D145" s="10">
        <f>'9.2 kiadás'!D55+'9.3 melléklet'!D144+' 9.4 melléklet'!D146+'9.5 melléklet'!D144+'9.6 melléklet'!D144+'9.7 melléklet'!D146</f>
        <v>0</v>
      </c>
      <c r="E145" s="10">
        <f>'9.2 kiadás'!E55+'9.3 melléklet'!E144+' 9.4 melléklet'!E146+'9.5 melléklet'!E144+'9.6 melléklet'!E144+'9.7 melléklet'!E146</f>
        <v>0</v>
      </c>
    </row>
    <row r="146" spans="1:9" x14ac:dyDescent="0.25">
      <c r="A146" s="135" t="s">
        <v>267</v>
      </c>
      <c r="B146" s="8" t="s">
        <v>153</v>
      </c>
      <c r="C146" s="10">
        <f>'9.2 kiadás'!C56+'9.3 melléklet'!C145+' 9.4 melléklet'!C147+'9.5 melléklet'!C145+'9.6 melléklet'!C145+'9.7 melléklet'!C147</f>
        <v>0</v>
      </c>
      <c r="D146" s="10">
        <f>'9.2 kiadás'!D56+'9.3 melléklet'!D145+' 9.4 melléklet'!D147+'9.5 melléklet'!D145+'9.6 melléklet'!D145+'9.7 melléklet'!D147</f>
        <v>0</v>
      </c>
      <c r="E146" s="10">
        <f>'9.2 kiadás'!E56+'9.3 melléklet'!E145+' 9.4 melléklet'!E147+'9.5 melléklet'!E145+'9.6 melléklet'!E145+'9.7 melléklet'!E147</f>
        <v>0</v>
      </c>
    </row>
    <row r="147" spans="1:9" x14ac:dyDescent="0.25">
      <c r="A147" s="121" t="s">
        <v>60</v>
      </c>
      <c r="B147" s="5" t="s">
        <v>154</v>
      </c>
      <c r="C147" s="7">
        <f>'9.2 kiadás'!C57+'9.3 melléklet'!C146+' 9.4 melléklet'!C148+'9.5 melléklet'!C146+'9.6 melléklet'!C146+'9.7 melléklet'!C148</f>
        <v>0</v>
      </c>
      <c r="D147" s="7">
        <f>'9.2 kiadás'!D57+'9.3 melléklet'!D146+' 9.4 melléklet'!D148+'9.5 melléklet'!D146+'9.6 melléklet'!D146+'9.7 melléklet'!D148</f>
        <v>0</v>
      </c>
      <c r="E147" s="7">
        <f>'9.2 kiadás'!E57+'9.3 melléklet'!E146+' 9.4 melléklet'!E148+'9.5 melléklet'!E146+'9.6 melléklet'!E146+'9.7 melléklet'!E148</f>
        <v>0</v>
      </c>
    </row>
    <row r="148" spans="1:9" x14ac:dyDescent="0.25">
      <c r="A148" s="135" t="s">
        <v>268</v>
      </c>
      <c r="B148" s="8" t="s">
        <v>184</v>
      </c>
      <c r="C148" s="10">
        <f>'9.2 kiadás'!C58+'9.3 melléklet'!C147+' 9.4 melléklet'!C149+'9.5 melléklet'!C147+'9.6 melléklet'!C147+'9.7 melléklet'!C149</f>
        <v>0</v>
      </c>
      <c r="D148" s="10">
        <f>'9.2 kiadás'!D58+'9.3 melléklet'!D147+' 9.4 melléklet'!D149+'9.5 melléklet'!D147+'9.6 melléklet'!D147+'9.7 melléklet'!D149</f>
        <v>0</v>
      </c>
      <c r="E148" s="10">
        <f>'9.2 kiadás'!E58+'9.3 melléklet'!E147+' 9.4 melléklet'!E149+'9.5 melléklet'!E147+'9.6 melléklet'!E147+'9.7 melléklet'!E149</f>
        <v>0</v>
      </c>
    </row>
    <row r="149" spans="1:9" x14ac:dyDescent="0.25">
      <c r="A149" s="135" t="s">
        <v>269</v>
      </c>
      <c r="B149" s="8" t="s">
        <v>185</v>
      </c>
      <c r="C149" s="10">
        <f>'9.2 kiadás'!C59+'9.3 melléklet'!C148+' 9.4 melléklet'!C150+'9.5 melléklet'!C148+'9.6 melléklet'!C148+'9.7 melléklet'!C150</f>
        <v>0</v>
      </c>
      <c r="D149" s="10">
        <f>'9.2 kiadás'!D59+'9.3 melléklet'!D148+' 9.4 melléklet'!D150+'9.5 melléklet'!D148+'9.6 melléklet'!D148+'9.7 melléklet'!D150</f>
        <v>0</v>
      </c>
      <c r="E149" s="10">
        <f>'9.2 kiadás'!E59+'9.3 melléklet'!E148+' 9.4 melléklet'!E150+'9.5 melléklet'!E148+'9.6 melléklet'!E148+'9.7 melléklet'!E150</f>
        <v>0</v>
      </c>
    </row>
    <row r="150" spans="1:9" x14ac:dyDescent="0.25">
      <c r="A150" s="135" t="s">
        <v>270</v>
      </c>
      <c r="B150" s="8" t="s">
        <v>186</v>
      </c>
      <c r="C150" s="10">
        <f>'9.2 kiadás'!C60+'9.3 melléklet'!C149+' 9.4 melléklet'!C151+'9.5 melléklet'!C149+'9.6 melléklet'!C149+'9.7 melléklet'!C151</f>
        <v>0</v>
      </c>
      <c r="D150" s="10">
        <f>'9.2 kiadás'!D60+'9.3 melléklet'!D149+' 9.4 melléklet'!D151+'9.5 melléklet'!D149+'9.6 melléklet'!D149+'9.7 melléklet'!D151</f>
        <v>0</v>
      </c>
      <c r="E150" s="10">
        <f>'9.2 kiadás'!E60+'9.3 melléklet'!E149+' 9.4 melléklet'!E151+'9.5 melléklet'!E149+'9.6 melléklet'!E149+'9.7 melléklet'!E151</f>
        <v>0</v>
      </c>
    </row>
    <row r="151" spans="1:9" x14ac:dyDescent="0.25">
      <c r="A151" s="135" t="s">
        <v>271</v>
      </c>
      <c r="B151" s="8" t="s">
        <v>187</v>
      </c>
      <c r="C151" s="10">
        <f>'9.2 kiadás'!C61+'9.3 melléklet'!C150+' 9.4 melléklet'!C152+'9.5 melléklet'!C150+'9.6 melléklet'!C150+'9.7 melléklet'!C152</f>
        <v>0</v>
      </c>
      <c r="D151" s="10">
        <f>'9.2 kiadás'!D61+'9.3 melléklet'!D150+' 9.4 melléklet'!D152+'9.5 melléklet'!D150+'9.6 melléklet'!D150+'9.7 melléklet'!D152</f>
        <v>0</v>
      </c>
      <c r="E151" s="10">
        <f>'9.2 kiadás'!E61+'9.3 melléklet'!E150+' 9.4 melléklet'!E152+'9.5 melléklet'!E150+'9.6 melléklet'!E150+'9.7 melléklet'!E152</f>
        <v>0</v>
      </c>
    </row>
    <row r="152" spans="1:9" x14ac:dyDescent="0.25">
      <c r="A152" s="121" t="s">
        <v>66</v>
      </c>
      <c r="B152" s="5" t="s">
        <v>159</v>
      </c>
      <c r="C152" s="23">
        <f>'9.2 kiadás'!C62+'9.3 melléklet'!C151+' 9.4 melléklet'!C153+'9.5 melléklet'!C151+'9.6 melléklet'!C151+'9.7 melléklet'!C153</f>
        <v>0</v>
      </c>
      <c r="D152" s="23">
        <f>'9.2 kiadás'!D62+'9.3 melléklet'!D151+' 9.4 melléklet'!D153+'9.5 melléklet'!D151+'9.6 melléklet'!D151+'9.7 melléklet'!D153</f>
        <v>0</v>
      </c>
      <c r="E152" s="23">
        <f>'9.2 kiadás'!E62+'9.3 melléklet'!E151+' 9.4 melléklet'!E153+'9.5 melléklet'!E151+'9.6 melléklet'!E151+'9.7 melléklet'!E153</f>
        <v>0</v>
      </c>
    </row>
    <row r="153" spans="1:9" x14ac:dyDescent="0.25">
      <c r="A153" s="121" t="s">
        <v>160</v>
      </c>
      <c r="B153" s="5" t="s">
        <v>161</v>
      </c>
      <c r="C153" s="23">
        <f>'9.2 kiadás'!C63+'9.3 melléklet'!C152+' 9.4 melléklet'!C154+'9.5 melléklet'!C152+'9.6 melléklet'!C152+'9.7 melléklet'!C154</f>
        <v>796083557</v>
      </c>
      <c r="D153" s="23">
        <f>'9.2 kiadás'!D63+'9.3 melléklet'!D152+' 9.4 melléklet'!D154+'9.5 melléklet'!D152+'9.6 melléklet'!D152+'9.7 melléklet'!D154</f>
        <v>811532665</v>
      </c>
      <c r="E153" s="23">
        <f>'9.2 kiadás'!E63+'9.3 melléklet'!E152+' 9.4 melléklet'!E154+'9.5 melléklet'!E152+'9.6 melléklet'!E152+'9.7 melléklet'!E154</f>
        <v>708260903</v>
      </c>
      <c r="G153" s="26"/>
      <c r="H153" s="26"/>
      <c r="I153" s="26"/>
    </row>
    <row r="154" spans="1:9" ht="15.75" x14ac:dyDescent="0.25">
      <c r="A154" s="141"/>
      <c r="C154" s="26"/>
      <c r="D154" s="26"/>
      <c r="E154" s="26"/>
    </row>
  </sheetData>
  <mergeCells count="11">
    <mergeCell ref="A98:E98"/>
    <mergeCell ref="A9:E9"/>
    <mergeCell ref="B3:E3"/>
    <mergeCell ref="B4:E4"/>
    <mergeCell ref="A2:E2"/>
    <mergeCell ref="A6:A7"/>
    <mergeCell ref="B6:B7"/>
    <mergeCell ref="C6:E6"/>
    <mergeCell ref="A95:A96"/>
    <mergeCell ref="B95:B96"/>
    <mergeCell ref="C95:E95"/>
  </mergeCells>
  <pageMargins left="0.7" right="0.7" top="0.75" bottom="0.75" header="0.3" footer="0.3"/>
  <pageSetup paperSize="9" scale="81" orientation="portrait" r:id="rId1"/>
  <rowBreaks count="2" manualBreakCount="2">
    <brk id="36" max="16383" man="1"/>
    <brk id="119" max="5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95E0-2E66-4A6D-A6C6-14E9929D23E6}">
  <sheetPr>
    <tabColor rgb="FFFF00FF"/>
  </sheetPr>
  <dimension ref="A1:F11"/>
  <sheetViews>
    <sheetView workbookViewId="0">
      <selection activeCell="M10" sqref="M10"/>
    </sheetView>
  </sheetViews>
  <sheetFormatPr defaultRowHeight="15" x14ac:dyDescent="0.25"/>
  <cols>
    <col min="1" max="1" width="9.140625" style="159"/>
    <col min="2" max="2" width="35.5703125" style="159" customWidth="1"/>
    <col min="3" max="3" width="31.140625" style="159" bestFit="1" customWidth="1"/>
    <col min="4" max="4" width="14" style="159" customWidth="1"/>
    <col min="5" max="5" width="15.42578125" style="159" customWidth="1"/>
    <col min="6" max="6" width="6.85546875" style="159" bestFit="1" customWidth="1"/>
    <col min="7" max="257" width="9.140625" style="159"/>
    <col min="258" max="258" width="35.5703125" style="159" customWidth="1"/>
    <col min="259" max="259" width="31.140625" style="159" bestFit="1" customWidth="1"/>
    <col min="260" max="260" width="14" style="159" customWidth="1"/>
    <col min="261" max="261" width="15.42578125" style="159" customWidth="1"/>
    <col min="262" max="262" width="6.85546875" style="159" bestFit="1" customWidth="1"/>
    <col min="263" max="513" width="9.140625" style="159"/>
    <col min="514" max="514" width="35.5703125" style="159" customWidth="1"/>
    <col min="515" max="515" width="31.140625" style="159" bestFit="1" customWidth="1"/>
    <col min="516" max="516" width="14" style="159" customWidth="1"/>
    <col min="517" max="517" width="15.42578125" style="159" customWidth="1"/>
    <col min="518" max="518" width="6.85546875" style="159" bestFit="1" customWidth="1"/>
    <col min="519" max="769" width="9.140625" style="159"/>
    <col min="770" max="770" width="35.5703125" style="159" customWidth="1"/>
    <col min="771" max="771" width="31.140625" style="159" bestFit="1" customWidth="1"/>
    <col min="772" max="772" width="14" style="159" customWidth="1"/>
    <col min="773" max="773" width="15.42578125" style="159" customWidth="1"/>
    <col min="774" max="774" width="6.85546875" style="159" bestFit="1" customWidth="1"/>
    <col min="775" max="1025" width="9.140625" style="159"/>
    <col min="1026" max="1026" width="35.5703125" style="159" customWidth="1"/>
    <col min="1027" max="1027" width="31.140625" style="159" bestFit="1" customWidth="1"/>
    <col min="1028" max="1028" width="14" style="159" customWidth="1"/>
    <col min="1029" max="1029" width="15.42578125" style="159" customWidth="1"/>
    <col min="1030" max="1030" width="6.85546875" style="159" bestFit="1" customWidth="1"/>
    <col min="1031" max="1281" width="9.140625" style="159"/>
    <col min="1282" max="1282" width="35.5703125" style="159" customWidth="1"/>
    <col min="1283" max="1283" width="31.140625" style="159" bestFit="1" customWidth="1"/>
    <col min="1284" max="1284" width="14" style="159" customWidth="1"/>
    <col min="1285" max="1285" width="15.42578125" style="159" customWidth="1"/>
    <col min="1286" max="1286" width="6.85546875" style="159" bestFit="1" customWidth="1"/>
    <col min="1287" max="1537" width="9.140625" style="159"/>
    <col min="1538" max="1538" width="35.5703125" style="159" customWidth="1"/>
    <col min="1539" max="1539" width="31.140625" style="159" bestFit="1" customWidth="1"/>
    <col min="1540" max="1540" width="14" style="159" customWidth="1"/>
    <col min="1541" max="1541" width="15.42578125" style="159" customWidth="1"/>
    <col min="1542" max="1542" width="6.85546875" style="159" bestFit="1" customWidth="1"/>
    <col min="1543" max="1793" width="9.140625" style="159"/>
    <col min="1794" max="1794" width="35.5703125" style="159" customWidth="1"/>
    <col min="1795" max="1795" width="31.140625" style="159" bestFit="1" customWidth="1"/>
    <col min="1796" max="1796" width="14" style="159" customWidth="1"/>
    <col min="1797" max="1797" width="15.42578125" style="159" customWidth="1"/>
    <col min="1798" max="1798" width="6.85546875" style="159" bestFit="1" customWidth="1"/>
    <col min="1799" max="2049" width="9.140625" style="159"/>
    <col min="2050" max="2050" width="35.5703125" style="159" customWidth="1"/>
    <col min="2051" max="2051" width="31.140625" style="159" bestFit="1" customWidth="1"/>
    <col min="2052" max="2052" width="14" style="159" customWidth="1"/>
    <col min="2053" max="2053" width="15.42578125" style="159" customWidth="1"/>
    <col min="2054" max="2054" width="6.85546875" style="159" bestFit="1" customWidth="1"/>
    <col min="2055" max="2305" width="9.140625" style="159"/>
    <col min="2306" max="2306" width="35.5703125" style="159" customWidth="1"/>
    <col min="2307" max="2307" width="31.140625" style="159" bestFit="1" customWidth="1"/>
    <col min="2308" max="2308" width="14" style="159" customWidth="1"/>
    <col min="2309" max="2309" width="15.42578125" style="159" customWidth="1"/>
    <col min="2310" max="2310" width="6.85546875" style="159" bestFit="1" customWidth="1"/>
    <col min="2311" max="2561" width="9.140625" style="159"/>
    <col min="2562" max="2562" width="35.5703125" style="159" customWidth="1"/>
    <col min="2563" max="2563" width="31.140625" style="159" bestFit="1" customWidth="1"/>
    <col min="2564" max="2564" width="14" style="159" customWidth="1"/>
    <col min="2565" max="2565" width="15.42578125" style="159" customWidth="1"/>
    <col min="2566" max="2566" width="6.85546875" style="159" bestFit="1" customWidth="1"/>
    <col min="2567" max="2817" width="9.140625" style="159"/>
    <col min="2818" max="2818" width="35.5703125" style="159" customWidth="1"/>
    <col min="2819" max="2819" width="31.140625" style="159" bestFit="1" customWidth="1"/>
    <col min="2820" max="2820" width="14" style="159" customWidth="1"/>
    <col min="2821" max="2821" width="15.42578125" style="159" customWidth="1"/>
    <col min="2822" max="2822" width="6.85546875" style="159" bestFit="1" customWidth="1"/>
    <col min="2823" max="3073" width="9.140625" style="159"/>
    <col min="3074" max="3074" width="35.5703125" style="159" customWidth="1"/>
    <col min="3075" max="3075" width="31.140625" style="159" bestFit="1" customWidth="1"/>
    <col min="3076" max="3076" width="14" style="159" customWidth="1"/>
    <col min="3077" max="3077" width="15.42578125" style="159" customWidth="1"/>
    <col min="3078" max="3078" width="6.85546875" style="159" bestFit="1" customWidth="1"/>
    <col min="3079" max="3329" width="9.140625" style="159"/>
    <col min="3330" max="3330" width="35.5703125" style="159" customWidth="1"/>
    <col min="3331" max="3331" width="31.140625" style="159" bestFit="1" customWidth="1"/>
    <col min="3332" max="3332" width="14" style="159" customWidth="1"/>
    <col min="3333" max="3333" width="15.42578125" style="159" customWidth="1"/>
    <col min="3334" max="3334" width="6.85546875" style="159" bestFit="1" customWidth="1"/>
    <col min="3335" max="3585" width="9.140625" style="159"/>
    <col min="3586" max="3586" width="35.5703125" style="159" customWidth="1"/>
    <col min="3587" max="3587" width="31.140625" style="159" bestFit="1" customWidth="1"/>
    <col min="3588" max="3588" width="14" style="159" customWidth="1"/>
    <col min="3589" max="3589" width="15.42578125" style="159" customWidth="1"/>
    <col min="3590" max="3590" width="6.85546875" style="159" bestFit="1" customWidth="1"/>
    <col min="3591" max="3841" width="9.140625" style="159"/>
    <col min="3842" max="3842" width="35.5703125" style="159" customWidth="1"/>
    <col min="3843" max="3843" width="31.140625" style="159" bestFit="1" customWidth="1"/>
    <col min="3844" max="3844" width="14" style="159" customWidth="1"/>
    <col min="3845" max="3845" width="15.42578125" style="159" customWidth="1"/>
    <col min="3846" max="3846" width="6.85546875" style="159" bestFit="1" customWidth="1"/>
    <col min="3847" max="4097" width="9.140625" style="159"/>
    <col min="4098" max="4098" width="35.5703125" style="159" customWidth="1"/>
    <col min="4099" max="4099" width="31.140625" style="159" bestFit="1" customWidth="1"/>
    <col min="4100" max="4100" width="14" style="159" customWidth="1"/>
    <col min="4101" max="4101" width="15.42578125" style="159" customWidth="1"/>
    <col min="4102" max="4102" width="6.85546875" style="159" bestFit="1" customWidth="1"/>
    <col min="4103" max="4353" width="9.140625" style="159"/>
    <col min="4354" max="4354" width="35.5703125" style="159" customWidth="1"/>
    <col min="4355" max="4355" width="31.140625" style="159" bestFit="1" customWidth="1"/>
    <col min="4356" max="4356" width="14" style="159" customWidth="1"/>
    <col min="4357" max="4357" width="15.42578125" style="159" customWidth="1"/>
    <col min="4358" max="4358" width="6.85546875" style="159" bestFit="1" customWidth="1"/>
    <col min="4359" max="4609" width="9.140625" style="159"/>
    <col min="4610" max="4610" width="35.5703125" style="159" customWidth="1"/>
    <col min="4611" max="4611" width="31.140625" style="159" bestFit="1" customWidth="1"/>
    <col min="4612" max="4612" width="14" style="159" customWidth="1"/>
    <col min="4613" max="4613" width="15.42578125" style="159" customWidth="1"/>
    <col min="4614" max="4614" width="6.85546875" style="159" bestFit="1" customWidth="1"/>
    <col min="4615" max="4865" width="9.140625" style="159"/>
    <col min="4866" max="4866" width="35.5703125" style="159" customWidth="1"/>
    <col min="4867" max="4867" width="31.140625" style="159" bestFit="1" customWidth="1"/>
    <col min="4868" max="4868" width="14" style="159" customWidth="1"/>
    <col min="4869" max="4869" width="15.42578125" style="159" customWidth="1"/>
    <col min="4870" max="4870" width="6.85546875" style="159" bestFit="1" customWidth="1"/>
    <col min="4871" max="5121" width="9.140625" style="159"/>
    <col min="5122" max="5122" width="35.5703125" style="159" customWidth="1"/>
    <col min="5123" max="5123" width="31.140625" style="159" bestFit="1" customWidth="1"/>
    <col min="5124" max="5124" width="14" style="159" customWidth="1"/>
    <col min="5125" max="5125" width="15.42578125" style="159" customWidth="1"/>
    <col min="5126" max="5126" width="6.85546875" style="159" bestFit="1" customWidth="1"/>
    <col min="5127" max="5377" width="9.140625" style="159"/>
    <col min="5378" max="5378" width="35.5703125" style="159" customWidth="1"/>
    <col min="5379" max="5379" width="31.140625" style="159" bestFit="1" customWidth="1"/>
    <col min="5380" max="5380" width="14" style="159" customWidth="1"/>
    <col min="5381" max="5381" width="15.42578125" style="159" customWidth="1"/>
    <col min="5382" max="5382" width="6.85546875" style="159" bestFit="1" customWidth="1"/>
    <col min="5383" max="5633" width="9.140625" style="159"/>
    <col min="5634" max="5634" width="35.5703125" style="159" customWidth="1"/>
    <col min="5635" max="5635" width="31.140625" style="159" bestFit="1" customWidth="1"/>
    <col min="5636" max="5636" width="14" style="159" customWidth="1"/>
    <col min="5637" max="5637" width="15.42578125" style="159" customWidth="1"/>
    <col min="5638" max="5638" width="6.85546875" style="159" bestFit="1" customWidth="1"/>
    <col min="5639" max="5889" width="9.140625" style="159"/>
    <col min="5890" max="5890" width="35.5703125" style="159" customWidth="1"/>
    <col min="5891" max="5891" width="31.140625" style="159" bestFit="1" customWidth="1"/>
    <col min="5892" max="5892" width="14" style="159" customWidth="1"/>
    <col min="5893" max="5893" width="15.42578125" style="159" customWidth="1"/>
    <col min="5894" max="5894" width="6.85546875" style="159" bestFit="1" customWidth="1"/>
    <col min="5895" max="6145" width="9.140625" style="159"/>
    <col min="6146" max="6146" width="35.5703125" style="159" customWidth="1"/>
    <col min="6147" max="6147" width="31.140625" style="159" bestFit="1" customWidth="1"/>
    <col min="6148" max="6148" width="14" style="159" customWidth="1"/>
    <col min="6149" max="6149" width="15.42578125" style="159" customWidth="1"/>
    <col min="6150" max="6150" width="6.85546875" style="159" bestFit="1" customWidth="1"/>
    <col min="6151" max="6401" width="9.140625" style="159"/>
    <col min="6402" max="6402" width="35.5703125" style="159" customWidth="1"/>
    <col min="6403" max="6403" width="31.140625" style="159" bestFit="1" customWidth="1"/>
    <col min="6404" max="6404" width="14" style="159" customWidth="1"/>
    <col min="6405" max="6405" width="15.42578125" style="159" customWidth="1"/>
    <col min="6406" max="6406" width="6.85546875" style="159" bestFit="1" customWidth="1"/>
    <col min="6407" max="6657" width="9.140625" style="159"/>
    <col min="6658" max="6658" width="35.5703125" style="159" customWidth="1"/>
    <col min="6659" max="6659" width="31.140625" style="159" bestFit="1" customWidth="1"/>
    <col min="6660" max="6660" width="14" style="159" customWidth="1"/>
    <col min="6661" max="6661" width="15.42578125" style="159" customWidth="1"/>
    <col min="6662" max="6662" width="6.85546875" style="159" bestFit="1" customWidth="1"/>
    <col min="6663" max="6913" width="9.140625" style="159"/>
    <col min="6914" max="6914" width="35.5703125" style="159" customWidth="1"/>
    <col min="6915" max="6915" width="31.140625" style="159" bestFit="1" customWidth="1"/>
    <col min="6916" max="6916" width="14" style="159" customWidth="1"/>
    <col min="6917" max="6917" width="15.42578125" style="159" customWidth="1"/>
    <col min="6918" max="6918" width="6.85546875" style="159" bestFit="1" customWidth="1"/>
    <col min="6919" max="7169" width="9.140625" style="159"/>
    <col min="7170" max="7170" width="35.5703125" style="159" customWidth="1"/>
    <col min="7171" max="7171" width="31.140625" style="159" bestFit="1" customWidth="1"/>
    <col min="7172" max="7172" width="14" style="159" customWidth="1"/>
    <col min="7173" max="7173" width="15.42578125" style="159" customWidth="1"/>
    <col min="7174" max="7174" width="6.85546875" style="159" bestFit="1" customWidth="1"/>
    <col min="7175" max="7425" width="9.140625" style="159"/>
    <col min="7426" max="7426" width="35.5703125" style="159" customWidth="1"/>
    <col min="7427" max="7427" width="31.140625" style="159" bestFit="1" customWidth="1"/>
    <col min="7428" max="7428" width="14" style="159" customWidth="1"/>
    <col min="7429" max="7429" width="15.42578125" style="159" customWidth="1"/>
    <col min="7430" max="7430" width="6.85546875" style="159" bestFit="1" customWidth="1"/>
    <col min="7431" max="7681" width="9.140625" style="159"/>
    <col min="7682" max="7682" width="35.5703125" style="159" customWidth="1"/>
    <col min="7683" max="7683" width="31.140625" style="159" bestFit="1" customWidth="1"/>
    <col min="7684" max="7684" width="14" style="159" customWidth="1"/>
    <col min="7685" max="7685" width="15.42578125" style="159" customWidth="1"/>
    <col min="7686" max="7686" width="6.85546875" style="159" bestFit="1" customWidth="1"/>
    <col min="7687" max="7937" width="9.140625" style="159"/>
    <col min="7938" max="7938" width="35.5703125" style="159" customWidth="1"/>
    <col min="7939" max="7939" width="31.140625" style="159" bestFit="1" customWidth="1"/>
    <col min="7940" max="7940" width="14" style="159" customWidth="1"/>
    <col min="7941" max="7941" width="15.42578125" style="159" customWidth="1"/>
    <col min="7942" max="7942" width="6.85546875" style="159" bestFit="1" customWidth="1"/>
    <col min="7943" max="8193" width="9.140625" style="159"/>
    <col min="8194" max="8194" width="35.5703125" style="159" customWidth="1"/>
    <col min="8195" max="8195" width="31.140625" style="159" bestFit="1" customWidth="1"/>
    <col min="8196" max="8196" width="14" style="159" customWidth="1"/>
    <col min="8197" max="8197" width="15.42578125" style="159" customWidth="1"/>
    <col min="8198" max="8198" width="6.85546875" style="159" bestFit="1" customWidth="1"/>
    <col min="8199" max="8449" width="9.140625" style="159"/>
    <col min="8450" max="8450" width="35.5703125" style="159" customWidth="1"/>
    <col min="8451" max="8451" width="31.140625" style="159" bestFit="1" customWidth="1"/>
    <col min="8452" max="8452" width="14" style="159" customWidth="1"/>
    <col min="8453" max="8453" width="15.42578125" style="159" customWidth="1"/>
    <col min="8454" max="8454" width="6.85546875" style="159" bestFit="1" customWidth="1"/>
    <col min="8455" max="8705" width="9.140625" style="159"/>
    <col min="8706" max="8706" width="35.5703125" style="159" customWidth="1"/>
    <col min="8707" max="8707" width="31.140625" style="159" bestFit="1" customWidth="1"/>
    <col min="8708" max="8708" width="14" style="159" customWidth="1"/>
    <col min="8709" max="8709" width="15.42578125" style="159" customWidth="1"/>
    <col min="8710" max="8710" width="6.85546875" style="159" bestFit="1" customWidth="1"/>
    <col min="8711" max="8961" width="9.140625" style="159"/>
    <col min="8962" max="8962" width="35.5703125" style="159" customWidth="1"/>
    <col min="8963" max="8963" width="31.140625" style="159" bestFit="1" customWidth="1"/>
    <col min="8964" max="8964" width="14" style="159" customWidth="1"/>
    <col min="8965" max="8965" width="15.42578125" style="159" customWidth="1"/>
    <col min="8966" max="8966" width="6.85546875" style="159" bestFit="1" customWidth="1"/>
    <col min="8967" max="9217" width="9.140625" style="159"/>
    <col min="9218" max="9218" width="35.5703125" style="159" customWidth="1"/>
    <col min="9219" max="9219" width="31.140625" style="159" bestFit="1" customWidth="1"/>
    <col min="9220" max="9220" width="14" style="159" customWidth="1"/>
    <col min="9221" max="9221" width="15.42578125" style="159" customWidth="1"/>
    <col min="9222" max="9222" width="6.85546875" style="159" bestFit="1" customWidth="1"/>
    <col min="9223" max="9473" width="9.140625" style="159"/>
    <col min="9474" max="9474" width="35.5703125" style="159" customWidth="1"/>
    <col min="9475" max="9475" width="31.140625" style="159" bestFit="1" customWidth="1"/>
    <col min="9476" max="9476" width="14" style="159" customWidth="1"/>
    <col min="9477" max="9477" width="15.42578125" style="159" customWidth="1"/>
    <col min="9478" max="9478" width="6.85546875" style="159" bestFit="1" customWidth="1"/>
    <col min="9479" max="9729" width="9.140625" style="159"/>
    <col min="9730" max="9730" width="35.5703125" style="159" customWidth="1"/>
    <col min="9731" max="9731" width="31.140625" style="159" bestFit="1" customWidth="1"/>
    <col min="9732" max="9732" width="14" style="159" customWidth="1"/>
    <col min="9733" max="9733" width="15.42578125" style="159" customWidth="1"/>
    <col min="9734" max="9734" width="6.85546875" style="159" bestFit="1" customWidth="1"/>
    <col min="9735" max="9985" width="9.140625" style="159"/>
    <col min="9986" max="9986" width="35.5703125" style="159" customWidth="1"/>
    <col min="9987" max="9987" width="31.140625" style="159" bestFit="1" customWidth="1"/>
    <col min="9988" max="9988" width="14" style="159" customWidth="1"/>
    <col min="9989" max="9989" width="15.42578125" style="159" customWidth="1"/>
    <col min="9990" max="9990" width="6.85546875" style="159" bestFit="1" customWidth="1"/>
    <col min="9991" max="10241" width="9.140625" style="159"/>
    <col min="10242" max="10242" width="35.5703125" style="159" customWidth="1"/>
    <col min="10243" max="10243" width="31.140625" style="159" bestFit="1" customWidth="1"/>
    <col min="10244" max="10244" width="14" style="159" customWidth="1"/>
    <col min="10245" max="10245" width="15.42578125" style="159" customWidth="1"/>
    <col min="10246" max="10246" width="6.85546875" style="159" bestFit="1" customWidth="1"/>
    <col min="10247" max="10497" width="9.140625" style="159"/>
    <col min="10498" max="10498" width="35.5703125" style="159" customWidth="1"/>
    <col min="10499" max="10499" width="31.140625" style="159" bestFit="1" customWidth="1"/>
    <col min="10500" max="10500" width="14" style="159" customWidth="1"/>
    <col min="10501" max="10501" width="15.42578125" style="159" customWidth="1"/>
    <col min="10502" max="10502" width="6.85546875" style="159" bestFit="1" customWidth="1"/>
    <col min="10503" max="10753" width="9.140625" style="159"/>
    <col min="10754" max="10754" width="35.5703125" style="159" customWidth="1"/>
    <col min="10755" max="10755" width="31.140625" style="159" bestFit="1" customWidth="1"/>
    <col min="10756" max="10756" width="14" style="159" customWidth="1"/>
    <col min="10757" max="10757" width="15.42578125" style="159" customWidth="1"/>
    <col min="10758" max="10758" width="6.85546875" style="159" bestFit="1" customWidth="1"/>
    <col min="10759" max="11009" width="9.140625" style="159"/>
    <col min="11010" max="11010" width="35.5703125" style="159" customWidth="1"/>
    <col min="11011" max="11011" width="31.140625" style="159" bestFit="1" customWidth="1"/>
    <col min="11012" max="11012" width="14" style="159" customWidth="1"/>
    <col min="11013" max="11013" width="15.42578125" style="159" customWidth="1"/>
    <col min="11014" max="11014" width="6.85546875" style="159" bestFit="1" customWidth="1"/>
    <col min="11015" max="11265" width="9.140625" style="159"/>
    <col min="11266" max="11266" width="35.5703125" style="159" customWidth="1"/>
    <col min="11267" max="11267" width="31.140625" style="159" bestFit="1" customWidth="1"/>
    <col min="11268" max="11268" width="14" style="159" customWidth="1"/>
    <col min="11269" max="11269" width="15.42578125" style="159" customWidth="1"/>
    <col min="11270" max="11270" width="6.85546875" style="159" bestFit="1" customWidth="1"/>
    <col min="11271" max="11521" width="9.140625" style="159"/>
    <col min="11522" max="11522" width="35.5703125" style="159" customWidth="1"/>
    <col min="11523" max="11523" width="31.140625" style="159" bestFit="1" customWidth="1"/>
    <col min="11524" max="11524" width="14" style="159" customWidth="1"/>
    <col min="11525" max="11525" width="15.42578125" style="159" customWidth="1"/>
    <col min="11526" max="11526" width="6.85546875" style="159" bestFit="1" customWidth="1"/>
    <col min="11527" max="11777" width="9.140625" style="159"/>
    <col min="11778" max="11778" width="35.5703125" style="159" customWidth="1"/>
    <col min="11779" max="11779" width="31.140625" style="159" bestFit="1" customWidth="1"/>
    <col min="11780" max="11780" width="14" style="159" customWidth="1"/>
    <col min="11781" max="11781" width="15.42578125" style="159" customWidth="1"/>
    <col min="11782" max="11782" width="6.85546875" style="159" bestFit="1" customWidth="1"/>
    <col min="11783" max="12033" width="9.140625" style="159"/>
    <col min="12034" max="12034" width="35.5703125" style="159" customWidth="1"/>
    <col min="12035" max="12035" width="31.140625" style="159" bestFit="1" customWidth="1"/>
    <col min="12036" max="12036" width="14" style="159" customWidth="1"/>
    <col min="12037" max="12037" width="15.42578125" style="159" customWidth="1"/>
    <col min="12038" max="12038" width="6.85546875" style="159" bestFit="1" customWidth="1"/>
    <col min="12039" max="12289" width="9.140625" style="159"/>
    <col min="12290" max="12290" width="35.5703125" style="159" customWidth="1"/>
    <col min="12291" max="12291" width="31.140625" style="159" bestFit="1" customWidth="1"/>
    <col min="12292" max="12292" width="14" style="159" customWidth="1"/>
    <col min="12293" max="12293" width="15.42578125" style="159" customWidth="1"/>
    <col min="12294" max="12294" width="6.85546875" style="159" bestFit="1" customWidth="1"/>
    <col min="12295" max="12545" width="9.140625" style="159"/>
    <col min="12546" max="12546" width="35.5703125" style="159" customWidth="1"/>
    <col min="12547" max="12547" width="31.140625" style="159" bestFit="1" customWidth="1"/>
    <col min="12548" max="12548" width="14" style="159" customWidth="1"/>
    <col min="12549" max="12549" width="15.42578125" style="159" customWidth="1"/>
    <col min="12550" max="12550" width="6.85546875" style="159" bestFit="1" customWidth="1"/>
    <col min="12551" max="12801" width="9.140625" style="159"/>
    <col min="12802" max="12802" width="35.5703125" style="159" customWidth="1"/>
    <col min="12803" max="12803" width="31.140625" style="159" bestFit="1" customWidth="1"/>
    <col min="12804" max="12804" width="14" style="159" customWidth="1"/>
    <col min="12805" max="12805" width="15.42578125" style="159" customWidth="1"/>
    <col min="12806" max="12806" width="6.85546875" style="159" bestFit="1" customWidth="1"/>
    <col min="12807" max="13057" width="9.140625" style="159"/>
    <col min="13058" max="13058" width="35.5703125" style="159" customWidth="1"/>
    <col min="13059" max="13059" width="31.140625" style="159" bestFit="1" customWidth="1"/>
    <col min="13060" max="13060" width="14" style="159" customWidth="1"/>
    <col min="13061" max="13061" width="15.42578125" style="159" customWidth="1"/>
    <col min="13062" max="13062" width="6.85546875" style="159" bestFit="1" customWidth="1"/>
    <col min="13063" max="13313" width="9.140625" style="159"/>
    <col min="13314" max="13314" width="35.5703125" style="159" customWidth="1"/>
    <col min="13315" max="13315" width="31.140625" style="159" bestFit="1" customWidth="1"/>
    <col min="13316" max="13316" width="14" style="159" customWidth="1"/>
    <col min="13317" max="13317" width="15.42578125" style="159" customWidth="1"/>
    <col min="13318" max="13318" width="6.85546875" style="159" bestFit="1" customWidth="1"/>
    <col min="13319" max="13569" width="9.140625" style="159"/>
    <col min="13570" max="13570" width="35.5703125" style="159" customWidth="1"/>
    <col min="13571" max="13571" width="31.140625" style="159" bestFit="1" customWidth="1"/>
    <col min="13572" max="13572" width="14" style="159" customWidth="1"/>
    <col min="13573" max="13573" width="15.42578125" style="159" customWidth="1"/>
    <col min="13574" max="13574" width="6.85546875" style="159" bestFit="1" customWidth="1"/>
    <col min="13575" max="13825" width="9.140625" style="159"/>
    <col min="13826" max="13826" width="35.5703125" style="159" customWidth="1"/>
    <col min="13827" max="13827" width="31.140625" style="159" bestFit="1" customWidth="1"/>
    <col min="13828" max="13828" width="14" style="159" customWidth="1"/>
    <col min="13829" max="13829" width="15.42578125" style="159" customWidth="1"/>
    <col min="13830" max="13830" width="6.85546875" style="159" bestFit="1" customWidth="1"/>
    <col min="13831" max="14081" width="9.140625" style="159"/>
    <col min="14082" max="14082" width="35.5703125" style="159" customWidth="1"/>
    <col min="14083" max="14083" width="31.140625" style="159" bestFit="1" customWidth="1"/>
    <col min="14084" max="14084" width="14" style="159" customWidth="1"/>
    <col min="14085" max="14085" width="15.42578125" style="159" customWidth="1"/>
    <col min="14086" max="14086" width="6.85546875" style="159" bestFit="1" customWidth="1"/>
    <col min="14087" max="14337" width="9.140625" style="159"/>
    <col min="14338" max="14338" width="35.5703125" style="159" customWidth="1"/>
    <col min="14339" max="14339" width="31.140625" style="159" bestFit="1" customWidth="1"/>
    <col min="14340" max="14340" width="14" style="159" customWidth="1"/>
    <col min="14341" max="14341" width="15.42578125" style="159" customWidth="1"/>
    <col min="14342" max="14342" width="6.85546875" style="159" bestFit="1" customWidth="1"/>
    <col min="14343" max="14593" width="9.140625" style="159"/>
    <col min="14594" max="14594" width="35.5703125" style="159" customWidth="1"/>
    <col min="14595" max="14595" width="31.140625" style="159" bestFit="1" customWidth="1"/>
    <col min="14596" max="14596" width="14" style="159" customWidth="1"/>
    <col min="14597" max="14597" width="15.42578125" style="159" customWidth="1"/>
    <col min="14598" max="14598" width="6.85546875" style="159" bestFit="1" customWidth="1"/>
    <col min="14599" max="14849" width="9.140625" style="159"/>
    <col min="14850" max="14850" width="35.5703125" style="159" customWidth="1"/>
    <col min="14851" max="14851" width="31.140625" style="159" bestFit="1" customWidth="1"/>
    <col min="14852" max="14852" width="14" style="159" customWidth="1"/>
    <col min="14853" max="14853" width="15.42578125" style="159" customWidth="1"/>
    <col min="14854" max="14854" width="6.85546875" style="159" bestFit="1" customWidth="1"/>
    <col min="14855" max="15105" width="9.140625" style="159"/>
    <col min="15106" max="15106" width="35.5703125" style="159" customWidth="1"/>
    <col min="15107" max="15107" width="31.140625" style="159" bestFit="1" customWidth="1"/>
    <col min="15108" max="15108" width="14" style="159" customWidth="1"/>
    <col min="15109" max="15109" width="15.42578125" style="159" customWidth="1"/>
    <col min="15110" max="15110" width="6.85546875" style="159" bestFit="1" customWidth="1"/>
    <col min="15111" max="15361" width="9.140625" style="159"/>
    <col min="15362" max="15362" width="35.5703125" style="159" customWidth="1"/>
    <col min="15363" max="15363" width="31.140625" style="159" bestFit="1" customWidth="1"/>
    <col min="15364" max="15364" width="14" style="159" customWidth="1"/>
    <col min="15365" max="15365" width="15.42578125" style="159" customWidth="1"/>
    <col min="15366" max="15366" width="6.85546875" style="159" bestFit="1" customWidth="1"/>
    <col min="15367" max="15617" width="9.140625" style="159"/>
    <col min="15618" max="15618" width="35.5703125" style="159" customWidth="1"/>
    <col min="15619" max="15619" width="31.140625" style="159" bestFit="1" customWidth="1"/>
    <col min="15620" max="15620" width="14" style="159" customWidth="1"/>
    <col min="15621" max="15621" width="15.42578125" style="159" customWidth="1"/>
    <col min="15622" max="15622" width="6.85546875" style="159" bestFit="1" customWidth="1"/>
    <col min="15623" max="15873" width="9.140625" style="159"/>
    <col min="15874" max="15874" width="35.5703125" style="159" customWidth="1"/>
    <col min="15875" max="15875" width="31.140625" style="159" bestFit="1" customWidth="1"/>
    <col min="15876" max="15876" width="14" style="159" customWidth="1"/>
    <col min="15877" max="15877" width="15.42578125" style="159" customWidth="1"/>
    <col min="15878" max="15878" width="6.85546875" style="159" bestFit="1" customWidth="1"/>
    <col min="15879" max="16129" width="9.140625" style="159"/>
    <col min="16130" max="16130" width="35.5703125" style="159" customWidth="1"/>
    <col min="16131" max="16131" width="31.140625" style="159" bestFit="1" customWidth="1"/>
    <col min="16132" max="16132" width="14" style="159" customWidth="1"/>
    <col min="16133" max="16133" width="15.42578125" style="159" customWidth="1"/>
    <col min="16134" max="16134" width="6.85546875" style="159" bestFit="1" customWidth="1"/>
    <col min="16135" max="16384" width="9.140625" style="159"/>
  </cols>
  <sheetData>
    <row r="1" spans="1:6" x14ac:dyDescent="0.25">
      <c r="A1" s="382" t="s">
        <v>616</v>
      </c>
      <c r="B1" s="382"/>
      <c r="C1" s="382"/>
      <c r="D1" s="382"/>
      <c r="E1" s="382"/>
      <c r="F1" s="382"/>
    </row>
    <row r="3" spans="1:6" x14ac:dyDescent="0.25">
      <c r="B3" s="159" t="s">
        <v>2</v>
      </c>
      <c r="C3" s="159" t="s">
        <v>617</v>
      </c>
      <c r="D3" s="382" t="s">
        <v>618</v>
      </c>
      <c r="E3" s="382"/>
      <c r="F3" s="382"/>
    </row>
    <row r="4" spans="1:6" x14ac:dyDescent="0.25">
      <c r="D4" s="159" t="s">
        <v>619</v>
      </c>
      <c r="E4" s="159" t="s">
        <v>620</v>
      </c>
      <c r="F4" s="159" t="s">
        <v>621</v>
      </c>
    </row>
    <row r="5" spans="1:6" x14ac:dyDescent="0.25">
      <c r="B5" s="223" t="s">
        <v>622</v>
      </c>
      <c r="C5" s="224">
        <f>SUM(C6:C9)</f>
        <v>436998824</v>
      </c>
      <c r="D5" s="224">
        <f>SUM(D6:D9)</f>
        <v>1138000</v>
      </c>
      <c r="E5" s="224">
        <v>0</v>
      </c>
      <c r="F5" s="224">
        <v>0</v>
      </c>
    </row>
    <row r="6" spans="1:6" x14ac:dyDescent="0.25">
      <c r="A6" s="159" t="s">
        <v>623</v>
      </c>
      <c r="B6" s="159" t="s">
        <v>624</v>
      </c>
      <c r="C6" s="225">
        <v>67087248</v>
      </c>
      <c r="D6" s="225">
        <v>231000</v>
      </c>
      <c r="E6" s="225">
        <v>0</v>
      </c>
      <c r="F6" s="225">
        <v>0</v>
      </c>
    </row>
    <row r="7" spans="1:6" x14ac:dyDescent="0.25">
      <c r="B7" s="159" t="s">
        <v>625</v>
      </c>
      <c r="C7" s="225">
        <v>7821000</v>
      </c>
      <c r="D7" s="225">
        <v>0</v>
      </c>
      <c r="E7" s="225">
        <v>0</v>
      </c>
      <c r="F7" s="225">
        <v>0</v>
      </c>
    </row>
    <row r="8" spans="1:6" x14ac:dyDescent="0.25">
      <c r="B8" s="159" t="s">
        <v>626</v>
      </c>
      <c r="C8" s="225">
        <v>359270638</v>
      </c>
      <c r="D8" s="225">
        <v>0</v>
      </c>
      <c r="E8" s="225">
        <v>0</v>
      </c>
      <c r="F8" s="225">
        <v>0</v>
      </c>
    </row>
    <row r="9" spans="1:6" x14ac:dyDescent="0.25">
      <c r="B9" s="159" t="s">
        <v>627</v>
      </c>
      <c r="C9" s="225">
        <v>2819938</v>
      </c>
      <c r="D9" s="225">
        <v>907000</v>
      </c>
      <c r="E9" s="225">
        <v>0</v>
      </c>
      <c r="F9" s="225">
        <v>0</v>
      </c>
    </row>
    <row r="10" spans="1:6" x14ac:dyDescent="0.25">
      <c r="B10" s="159" t="s">
        <v>32</v>
      </c>
      <c r="C10" s="225">
        <v>36719704</v>
      </c>
      <c r="D10" s="225">
        <v>0</v>
      </c>
      <c r="E10" s="225">
        <v>287000</v>
      </c>
      <c r="F10" s="225">
        <v>0</v>
      </c>
    </row>
    <row r="11" spans="1:6" x14ac:dyDescent="0.25">
      <c r="B11" s="226" t="s">
        <v>167</v>
      </c>
      <c r="C11" s="227">
        <f>C5+C10</f>
        <v>473718528</v>
      </c>
      <c r="D11" s="227">
        <f>D5+D10</f>
        <v>1138000</v>
      </c>
      <c r="E11" s="227">
        <f>E5+E10</f>
        <v>287000</v>
      </c>
      <c r="F11" s="227">
        <f>F5+F10</f>
        <v>0</v>
      </c>
    </row>
  </sheetData>
  <mergeCells count="2">
    <mergeCell ref="A1:F1"/>
    <mergeCell ref="D3:F3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322C-FBF7-4004-89A8-18B16183669B}">
  <sheetPr>
    <tabColor rgb="FFFF00FF"/>
  </sheetPr>
  <dimension ref="A1:E95"/>
  <sheetViews>
    <sheetView view="pageBreakPreview" topLeftCell="A65" zoomScale="60" zoomScaleNormal="100" workbookViewId="0">
      <selection activeCell="D93" sqref="D93"/>
    </sheetView>
  </sheetViews>
  <sheetFormatPr defaultRowHeight="15" x14ac:dyDescent="0.25"/>
  <cols>
    <col min="1" max="1" width="30" style="159" customWidth="1"/>
    <col min="2" max="2" width="5" style="159" customWidth="1"/>
    <col min="3" max="4" width="13" style="250" customWidth="1"/>
    <col min="5" max="114" width="13" style="159" customWidth="1"/>
    <col min="115" max="16384" width="9.140625" style="159"/>
  </cols>
  <sheetData>
    <row r="1" spans="1:5" ht="15" customHeight="1" x14ac:dyDescent="0.25">
      <c r="A1" s="383" t="s">
        <v>628</v>
      </c>
      <c r="B1" s="383"/>
      <c r="C1" s="383"/>
      <c r="D1" s="383"/>
      <c r="E1" s="383"/>
    </row>
    <row r="2" spans="1:5" ht="15.75" x14ac:dyDescent="0.25">
      <c r="A2" s="384"/>
      <c r="B2" s="385"/>
      <c r="C2" s="385"/>
      <c r="D2" s="385"/>
      <c r="E2" s="385"/>
    </row>
    <row r="3" spans="1:5" ht="16.5" x14ac:dyDescent="0.35">
      <c r="A3" s="386" t="s">
        <v>629</v>
      </c>
      <c r="B3" s="385"/>
      <c r="C3" s="385"/>
      <c r="D3" s="385"/>
      <c r="E3" s="385"/>
    </row>
    <row r="5" spans="1:5" ht="26.25" x14ac:dyDescent="0.25">
      <c r="A5" s="237" t="s">
        <v>164</v>
      </c>
      <c r="B5" s="237" t="s">
        <v>224</v>
      </c>
      <c r="C5" s="247" t="s">
        <v>630</v>
      </c>
      <c r="D5" s="247" t="s">
        <v>631</v>
      </c>
      <c r="E5" s="238" t="s">
        <v>632</v>
      </c>
    </row>
    <row r="6" spans="1:5" x14ac:dyDescent="0.25">
      <c r="A6" s="239">
        <v>1</v>
      </c>
      <c r="B6" s="239">
        <v>2</v>
      </c>
      <c r="C6" s="248">
        <v>3</v>
      </c>
      <c r="D6" s="248">
        <v>4</v>
      </c>
      <c r="E6" s="239">
        <v>5</v>
      </c>
    </row>
    <row r="7" spans="1:5" x14ac:dyDescent="0.25">
      <c r="A7" s="240" t="s">
        <v>633</v>
      </c>
      <c r="B7" s="241" t="s">
        <v>198</v>
      </c>
      <c r="C7" s="246" t="s">
        <v>198</v>
      </c>
      <c r="D7" s="246" t="s">
        <v>198</v>
      </c>
      <c r="E7" s="241" t="s">
        <v>198</v>
      </c>
    </row>
    <row r="8" spans="1:5" ht="26.25" x14ac:dyDescent="0.25">
      <c r="A8" s="237" t="s">
        <v>634</v>
      </c>
      <c r="B8" s="242" t="s">
        <v>635</v>
      </c>
      <c r="C8" s="243">
        <v>5850310615</v>
      </c>
      <c r="D8" s="243">
        <v>5896338043</v>
      </c>
      <c r="E8" s="244">
        <v>100</v>
      </c>
    </row>
    <row r="9" spans="1:5" x14ac:dyDescent="0.25">
      <c r="A9" s="237" t="s">
        <v>636</v>
      </c>
      <c r="B9" s="242" t="s">
        <v>637</v>
      </c>
      <c r="C9" s="249">
        <v>838356</v>
      </c>
      <c r="D9" s="249">
        <v>424057</v>
      </c>
      <c r="E9" s="244">
        <v>50</v>
      </c>
    </row>
    <row r="10" spans="1:5" x14ac:dyDescent="0.25">
      <c r="A10" s="237" t="s">
        <v>638</v>
      </c>
      <c r="B10" s="242" t="s">
        <v>639</v>
      </c>
      <c r="C10" s="249">
        <v>0</v>
      </c>
      <c r="D10" s="249">
        <v>0</v>
      </c>
      <c r="E10" s="244">
        <v>0</v>
      </c>
    </row>
    <row r="11" spans="1:5" ht="24.75" x14ac:dyDescent="0.25">
      <c r="A11" s="237" t="s">
        <v>640</v>
      </c>
      <c r="B11" s="242" t="s">
        <v>641</v>
      </c>
      <c r="C11" s="249">
        <v>0</v>
      </c>
      <c r="D11" s="249">
        <v>0</v>
      </c>
      <c r="E11" s="244">
        <v>0</v>
      </c>
    </row>
    <row r="12" spans="1:5" ht="26.25" x14ac:dyDescent="0.25">
      <c r="A12" s="237" t="s">
        <v>642</v>
      </c>
      <c r="B12" s="242" t="s">
        <v>643</v>
      </c>
      <c r="C12" s="249">
        <v>0</v>
      </c>
      <c r="D12" s="249">
        <v>0</v>
      </c>
      <c r="E12" s="244">
        <v>0</v>
      </c>
    </row>
    <row r="13" spans="1:5" ht="26.25" x14ac:dyDescent="0.25">
      <c r="A13" s="237" t="s">
        <v>644</v>
      </c>
      <c r="B13" s="242" t="s">
        <v>645</v>
      </c>
      <c r="C13" s="249">
        <v>0</v>
      </c>
      <c r="D13" s="249">
        <v>0</v>
      </c>
      <c r="E13" s="244">
        <v>0</v>
      </c>
    </row>
    <row r="14" spans="1:5" ht="24.75" x14ac:dyDescent="0.25">
      <c r="A14" s="237" t="s">
        <v>646</v>
      </c>
      <c r="B14" s="242" t="s">
        <v>647</v>
      </c>
      <c r="C14" s="249">
        <v>0</v>
      </c>
      <c r="D14" s="249">
        <v>0</v>
      </c>
      <c r="E14" s="244">
        <v>0</v>
      </c>
    </row>
    <row r="15" spans="1:5" x14ac:dyDescent="0.25">
      <c r="A15" s="237" t="s">
        <v>648</v>
      </c>
      <c r="B15" s="242" t="s">
        <v>649</v>
      </c>
      <c r="C15" s="249">
        <v>838356</v>
      </c>
      <c r="D15" s="249">
        <v>424057</v>
      </c>
      <c r="E15" s="244">
        <v>50</v>
      </c>
    </row>
    <row r="16" spans="1:5" ht="24.75" x14ac:dyDescent="0.25">
      <c r="A16" s="237" t="s">
        <v>640</v>
      </c>
      <c r="B16" s="242" t="s">
        <v>650</v>
      </c>
      <c r="C16" s="249">
        <v>0</v>
      </c>
      <c r="D16" s="249">
        <v>0</v>
      </c>
      <c r="E16" s="244">
        <v>0</v>
      </c>
    </row>
    <row r="17" spans="1:5" ht="26.25" x14ac:dyDescent="0.25">
      <c r="A17" s="237" t="s">
        <v>642</v>
      </c>
      <c r="B17" s="242" t="s">
        <v>651</v>
      </c>
      <c r="C17" s="249">
        <v>0</v>
      </c>
      <c r="D17" s="249">
        <v>0</v>
      </c>
      <c r="E17" s="244">
        <v>0</v>
      </c>
    </row>
    <row r="18" spans="1:5" ht="26.25" x14ac:dyDescent="0.25">
      <c r="A18" s="237" t="s">
        <v>644</v>
      </c>
      <c r="B18" s="242" t="s">
        <v>652</v>
      </c>
      <c r="C18" s="249">
        <v>838356</v>
      </c>
      <c r="D18" s="249">
        <v>424057</v>
      </c>
      <c r="E18" s="244">
        <v>50</v>
      </c>
    </row>
    <row r="19" spans="1:5" ht="24.75" x14ac:dyDescent="0.25">
      <c r="A19" s="237" t="s">
        <v>646</v>
      </c>
      <c r="B19" s="242" t="s">
        <v>653</v>
      </c>
      <c r="C19" s="249">
        <v>0</v>
      </c>
      <c r="D19" s="249">
        <v>0</v>
      </c>
      <c r="E19" s="244">
        <v>0</v>
      </c>
    </row>
    <row r="20" spans="1:5" ht="26.25" x14ac:dyDescent="0.25">
      <c r="A20" s="237" t="s">
        <v>654</v>
      </c>
      <c r="B20" s="242" t="s">
        <v>655</v>
      </c>
      <c r="C20" s="249">
        <v>0</v>
      </c>
      <c r="D20" s="249">
        <v>0</v>
      </c>
      <c r="E20" s="244">
        <v>0</v>
      </c>
    </row>
    <row r="21" spans="1:5" ht="24.75" x14ac:dyDescent="0.25">
      <c r="A21" s="237" t="s">
        <v>640</v>
      </c>
      <c r="B21" s="242" t="s">
        <v>656</v>
      </c>
      <c r="C21" s="249">
        <v>0</v>
      </c>
      <c r="D21" s="249">
        <v>0</v>
      </c>
      <c r="E21" s="244">
        <v>0</v>
      </c>
    </row>
    <row r="22" spans="1:5" ht="26.25" x14ac:dyDescent="0.25">
      <c r="A22" s="237" t="s">
        <v>642</v>
      </c>
      <c r="B22" s="242" t="s">
        <v>657</v>
      </c>
      <c r="C22" s="249">
        <v>0</v>
      </c>
      <c r="D22" s="249">
        <v>0</v>
      </c>
      <c r="E22" s="244">
        <v>0</v>
      </c>
    </row>
    <row r="23" spans="1:5" ht="26.25" x14ac:dyDescent="0.25">
      <c r="A23" s="237" t="s">
        <v>644</v>
      </c>
      <c r="B23" s="242" t="s">
        <v>658</v>
      </c>
      <c r="C23" s="249">
        <v>0</v>
      </c>
      <c r="D23" s="249">
        <v>0</v>
      </c>
      <c r="E23" s="244">
        <v>0</v>
      </c>
    </row>
    <row r="24" spans="1:5" ht="24.75" x14ac:dyDescent="0.25">
      <c r="A24" s="237" t="s">
        <v>646</v>
      </c>
      <c r="B24" s="242" t="s">
        <v>659</v>
      </c>
      <c r="C24" s="249">
        <v>0</v>
      </c>
      <c r="D24" s="249">
        <v>0</v>
      </c>
      <c r="E24" s="244">
        <v>0</v>
      </c>
    </row>
    <row r="25" spans="1:5" x14ac:dyDescent="0.25">
      <c r="A25" s="237" t="s">
        <v>660</v>
      </c>
      <c r="B25" s="242" t="s">
        <v>661</v>
      </c>
      <c r="C25" s="243">
        <v>5794663259</v>
      </c>
      <c r="D25" s="243">
        <v>5843099986</v>
      </c>
      <c r="E25" s="244">
        <v>100</v>
      </c>
    </row>
    <row r="26" spans="1:5" ht="26.25" x14ac:dyDescent="0.25">
      <c r="A26" s="237" t="s">
        <v>662</v>
      </c>
      <c r="B26" s="242" t="s">
        <v>663</v>
      </c>
      <c r="C26" s="243">
        <v>5598541299</v>
      </c>
      <c r="D26" s="243">
        <v>5593794443</v>
      </c>
      <c r="E26" s="244">
        <v>99</v>
      </c>
    </row>
    <row r="27" spans="1:5" ht="24.75" x14ac:dyDescent="0.25">
      <c r="A27" s="237" t="s">
        <v>640</v>
      </c>
      <c r="B27" s="242" t="s">
        <v>664</v>
      </c>
      <c r="C27" s="243">
        <v>3870854168</v>
      </c>
      <c r="D27" s="243">
        <v>3875955224</v>
      </c>
      <c r="E27" s="244">
        <v>100</v>
      </c>
    </row>
    <row r="28" spans="1:5" ht="26.25" x14ac:dyDescent="0.25">
      <c r="A28" s="237" t="s">
        <v>642</v>
      </c>
      <c r="B28" s="242" t="s">
        <v>665</v>
      </c>
      <c r="C28" s="249">
        <v>0</v>
      </c>
      <c r="D28" s="249">
        <v>0</v>
      </c>
      <c r="E28" s="244">
        <v>0</v>
      </c>
    </row>
    <row r="29" spans="1:5" ht="26.25" x14ac:dyDescent="0.25">
      <c r="A29" s="237" t="s">
        <v>644</v>
      </c>
      <c r="B29" s="242" t="s">
        <v>666</v>
      </c>
      <c r="C29" s="243">
        <v>1275344659</v>
      </c>
      <c r="D29" s="243">
        <v>1266562978</v>
      </c>
      <c r="E29" s="244">
        <v>99</v>
      </c>
    </row>
    <row r="30" spans="1:5" ht="24.75" x14ac:dyDescent="0.25">
      <c r="A30" s="237" t="s">
        <v>646</v>
      </c>
      <c r="B30" s="242" t="s">
        <v>667</v>
      </c>
      <c r="C30" s="243">
        <v>452342472</v>
      </c>
      <c r="D30" s="243">
        <v>451276241</v>
      </c>
      <c r="E30" s="244">
        <v>99</v>
      </c>
    </row>
    <row r="31" spans="1:5" ht="26.25" x14ac:dyDescent="0.25">
      <c r="A31" s="237" t="s">
        <v>668</v>
      </c>
      <c r="B31" s="242" t="s">
        <v>669</v>
      </c>
      <c r="C31" s="249">
        <v>48173866</v>
      </c>
      <c r="D31" s="249">
        <v>43716931</v>
      </c>
      <c r="E31" s="244">
        <v>90</v>
      </c>
    </row>
    <row r="32" spans="1:5" ht="24.75" x14ac:dyDescent="0.25">
      <c r="A32" s="237" t="s">
        <v>640</v>
      </c>
      <c r="B32" s="242" t="s">
        <v>670</v>
      </c>
      <c r="C32" s="249">
        <v>19365000</v>
      </c>
      <c r="D32" s="249">
        <v>19365000</v>
      </c>
      <c r="E32" s="244">
        <v>100</v>
      </c>
    </row>
    <row r="33" spans="1:5" ht="26.25" x14ac:dyDescent="0.25">
      <c r="A33" s="237" t="s">
        <v>642</v>
      </c>
      <c r="B33" s="242" t="s">
        <v>671</v>
      </c>
      <c r="C33" s="249">
        <v>0</v>
      </c>
      <c r="D33" s="249">
        <v>0</v>
      </c>
      <c r="E33" s="244">
        <v>0</v>
      </c>
    </row>
    <row r="34" spans="1:5" ht="26.25" x14ac:dyDescent="0.25">
      <c r="A34" s="237" t="s">
        <v>644</v>
      </c>
      <c r="B34" s="242" t="s">
        <v>672</v>
      </c>
      <c r="C34" s="249">
        <v>19136266</v>
      </c>
      <c r="D34" s="249">
        <v>16575271</v>
      </c>
      <c r="E34" s="244">
        <v>86</v>
      </c>
    </row>
    <row r="35" spans="1:5" ht="24.75" x14ac:dyDescent="0.25">
      <c r="A35" s="237" t="s">
        <v>646</v>
      </c>
      <c r="B35" s="242" t="s">
        <v>673</v>
      </c>
      <c r="C35" s="249">
        <v>9672600</v>
      </c>
      <c r="D35" s="249">
        <v>7776660</v>
      </c>
      <c r="E35" s="244">
        <v>80</v>
      </c>
    </row>
    <row r="36" spans="1:5" ht="24.75" x14ac:dyDescent="0.25">
      <c r="A36" s="237" t="s">
        <v>674</v>
      </c>
      <c r="B36" s="242" t="s">
        <v>675</v>
      </c>
      <c r="C36" s="249">
        <v>0</v>
      </c>
      <c r="D36" s="249">
        <v>0</v>
      </c>
      <c r="E36" s="244">
        <v>0</v>
      </c>
    </row>
    <row r="37" spans="1:5" ht="24.75" x14ac:dyDescent="0.25">
      <c r="A37" s="237" t="s">
        <v>640</v>
      </c>
      <c r="B37" s="242" t="s">
        <v>676</v>
      </c>
      <c r="C37" s="249">
        <v>0</v>
      </c>
      <c r="D37" s="249">
        <v>0</v>
      </c>
      <c r="E37" s="244">
        <v>0</v>
      </c>
    </row>
    <row r="38" spans="1:5" ht="26.25" x14ac:dyDescent="0.25">
      <c r="A38" s="237" t="s">
        <v>642</v>
      </c>
      <c r="B38" s="242" t="s">
        <v>677</v>
      </c>
      <c r="C38" s="249">
        <v>0</v>
      </c>
      <c r="D38" s="249">
        <v>0</v>
      </c>
      <c r="E38" s="244">
        <v>0</v>
      </c>
    </row>
    <row r="39" spans="1:5" ht="26.25" x14ac:dyDescent="0.25">
      <c r="A39" s="237" t="s">
        <v>644</v>
      </c>
      <c r="B39" s="242" t="s">
        <v>678</v>
      </c>
      <c r="C39" s="249">
        <v>0</v>
      </c>
      <c r="D39" s="249">
        <v>0</v>
      </c>
      <c r="E39" s="244">
        <v>0</v>
      </c>
    </row>
    <row r="40" spans="1:5" ht="24.75" x14ac:dyDescent="0.25">
      <c r="A40" s="237" t="s">
        <v>646</v>
      </c>
      <c r="B40" s="242" t="s">
        <v>679</v>
      </c>
      <c r="C40" s="249">
        <v>0</v>
      </c>
      <c r="D40" s="249">
        <v>0</v>
      </c>
      <c r="E40" s="244">
        <v>0</v>
      </c>
    </row>
    <row r="41" spans="1:5" ht="24.75" x14ac:dyDescent="0.25">
      <c r="A41" s="237" t="s">
        <v>680</v>
      </c>
      <c r="B41" s="242" t="s">
        <v>681</v>
      </c>
      <c r="C41" s="243">
        <v>147948094</v>
      </c>
      <c r="D41" s="243">
        <v>205588612</v>
      </c>
      <c r="E41" s="244">
        <v>138</v>
      </c>
    </row>
    <row r="42" spans="1:5" ht="24.75" x14ac:dyDescent="0.25">
      <c r="A42" s="237" t="s">
        <v>640</v>
      </c>
      <c r="B42" s="242" t="s">
        <v>682</v>
      </c>
      <c r="C42" s="249">
        <v>0</v>
      </c>
      <c r="D42" s="249">
        <v>0</v>
      </c>
      <c r="E42" s="244">
        <v>0</v>
      </c>
    </row>
    <row r="43" spans="1:5" ht="26.25" x14ac:dyDescent="0.25">
      <c r="A43" s="237" t="s">
        <v>642</v>
      </c>
      <c r="B43" s="242" t="s">
        <v>683</v>
      </c>
      <c r="C43" s="249">
        <v>0</v>
      </c>
      <c r="D43" s="249">
        <v>0</v>
      </c>
      <c r="E43" s="244">
        <v>0</v>
      </c>
    </row>
    <row r="44" spans="1:5" ht="26.25" x14ac:dyDescent="0.25">
      <c r="A44" s="237" t="s">
        <v>644</v>
      </c>
      <c r="B44" s="242" t="s">
        <v>684</v>
      </c>
      <c r="C44" s="249">
        <v>0</v>
      </c>
      <c r="D44" s="249">
        <v>0</v>
      </c>
      <c r="E44" s="244">
        <v>0</v>
      </c>
    </row>
    <row r="45" spans="1:5" ht="24.75" x14ac:dyDescent="0.25">
      <c r="A45" s="237" t="s">
        <v>646</v>
      </c>
      <c r="B45" s="242" t="s">
        <v>685</v>
      </c>
      <c r="C45" s="243">
        <v>147948094</v>
      </c>
      <c r="D45" s="243">
        <v>205588612</v>
      </c>
      <c r="E45" s="244">
        <v>138</v>
      </c>
    </row>
    <row r="46" spans="1:5" ht="24.75" x14ac:dyDescent="0.25">
      <c r="A46" s="237" t="s">
        <v>686</v>
      </c>
      <c r="B46" s="242" t="s">
        <v>687</v>
      </c>
      <c r="C46" s="249">
        <v>0</v>
      </c>
      <c r="D46" s="249">
        <v>0</v>
      </c>
      <c r="E46" s="244">
        <v>0</v>
      </c>
    </row>
    <row r="47" spans="1:5" ht="24.75" x14ac:dyDescent="0.25">
      <c r="A47" s="237" t="s">
        <v>640</v>
      </c>
      <c r="B47" s="242" t="s">
        <v>688</v>
      </c>
      <c r="C47" s="249">
        <v>0</v>
      </c>
      <c r="D47" s="249">
        <v>0</v>
      </c>
      <c r="E47" s="244">
        <v>0</v>
      </c>
    </row>
    <row r="48" spans="1:5" ht="26.25" x14ac:dyDescent="0.25">
      <c r="A48" s="237" t="s">
        <v>642</v>
      </c>
      <c r="B48" s="242" t="s">
        <v>689</v>
      </c>
      <c r="C48" s="249">
        <v>0</v>
      </c>
      <c r="D48" s="249">
        <v>0</v>
      </c>
      <c r="E48" s="244">
        <v>0</v>
      </c>
    </row>
    <row r="49" spans="1:5" ht="26.25" x14ac:dyDescent="0.25">
      <c r="A49" s="237" t="s">
        <v>644</v>
      </c>
      <c r="B49" s="242" t="s">
        <v>690</v>
      </c>
      <c r="C49" s="249">
        <v>0</v>
      </c>
      <c r="D49" s="249">
        <v>0</v>
      </c>
      <c r="E49" s="244">
        <v>0</v>
      </c>
    </row>
    <row r="50" spans="1:5" ht="24.75" x14ac:dyDescent="0.25">
      <c r="A50" s="237" t="s">
        <v>646</v>
      </c>
      <c r="B50" s="242" t="s">
        <v>691</v>
      </c>
      <c r="C50" s="249">
        <v>0</v>
      </c>
      <c r="D50" s="249">
        <v>0</v>
      </c>
      <c r="E50" s="244">
        <v>0</v>
      </c>
    </row>
    <row r="51" spans="1:5" ht="26.25" x14ac:dyDescent="0.25">
      <c r="A51" s="237" t="s">
        <v>692</v>
      </c>
      <c r="B51" s="242" t="s">
        <v>693</v>
      </c>
      <c r="C51" s="249">
        <v>54809000</v>
      </c>
      <c r="D51" s="249">
        <v>52814000</v>
      </c>
      <c r="E51" s="244">
        <v>96</v>
      </c>
    </row>
    <row r="52" spans="1:5" ht="24.75" x14ac:dyDescent="0.25">
      <c r="A52" s="237" t="s">
        <v>694</v>
      </c>
      <c r="B52" s="242" t="s">
        <v>695</v>
      </c>
      <c r="C52" s="249">
        <v>54809000</v>
      </c>
      <c r="D52" s="249">
        <v>52814000</v>
      </c>
      <c r="E52" s="244">
        <v>96</v>
      </c>
    </row>
    <row r="53" spans="1:5" ht="24.75" x14ac:dyDescent="0.25">
      <c r="A53" s="237" t="s">
        <v>640</v>
      </c>
      <c r="B53" s="245" t="s">
        <v>696</v>
      </c>
      <c r="C53" s="249">
        <v>0</v>
      </c>
      <c r="D53" s="249">
        <v>0</v>
      </c>
      <c r="E53" s="244">
        <v>0</v>
      </c>
    </row>
    <row r="54" spans="1:5" ht="26.25" x14ac:dyDescent="0.25">
      <c r="A54" s="237" t="s">
        <v>642</v>
      </c>
      <c r="B54" s="245" t="s">
        <v>697</v>
      </c>
      <c r="C54" s="249">
        <v>0</v>
      </c>
      <c r="D54" s="249">
        <v>0</v>
      </c>
      <c r="E54" s="244">
        <v>0</v>
      </c>
    </row>
    <row r="55" spans="1:5" ht="26.25" x14ac:dyDescent="0.25">
      <c r="A55" s="237" t="s">
        <v>644</v>
      </c>
      <c r="B55" s="245" t="s">
        <v>698</v>
      </c>
      <c r="C55" s="249">
        <v>54809000</v>
      </c>
      <c r="D55" s="249">
        <v>49814000</v>
      </c>
      <c r="E55" s="244">
        <v>90</v>
      </c>
    </row>
    <row r="56" spans="1:5" ht="24.75" x14ac:dyDescent="0.25">
      <c r="A56" s="237" t="s">
        <v>646</v>
      </c>
      <c r="B56" s="245" t="s">
        <v>699</v>
      </c>
      <c r="C56" s="249">
        <v>0</v>
      </c>
      <c r="D56" s="249">
        <v>3000000</v>
      </c>
      <c r="E56" s="244">
        <v>0</v>
      </c>
    </row>
    <row r="57" spans="1:5" ht="26.25" x14ac:dyDescent="0.25">
      <c r="A57" s="237" t="s">
        <v>700</v>
      </c>
      <c r="B57" s="242" t="s">
        <v>701</v>
      </c>
      <c r="C57" s="249">
        <v>0</v>
      </c>
      <c r="D57" s="249">
        <v>0</v>
      </c>
      <c r="E57" s="244">
        <v>0</v>
      </c>
    </row>
    <row r="58" spans="1:5" ht="24.75" x14ac:dyDescent="0.25">
      <c r="A58" s="237" t="s">
        <v>640</v>
      </c>
      <c r="B58" s="245" t="s">
        <v>702</v>
      </c>
      <c r="C58" s="249">
        <v>0</v>
      </c>
      <c r="D58" s="249">
        <v>0</v>
      </c>
      <c r="E58" s="244">
        <v>0</v>
      </c>
    </row>
    <row r="59" spans="1:5" ht="26.25" x14ac:dyDescent="0.25">
      <c r="A59" s="237" t="s">
        <v>642</v>
      </c>
      <c r="B59" s="245" t="s">
        <v>703</v>
      </c>
      <c r="C59" s="249">
        <v>0</v>
      </c>
      <c r="D59" s="249">
        <v>0</v>
      </c>
      <c r="E59" s="244">
        <v>0</v>
      </c>
    </row>
    <row r="60" spans="1:5" ht="26.25" x14ac:dyDescent="0.25">
      <c r="A60" s="237" t="s">
        <v>644</v>
      </c>
      <c r="B60" s="245" t="s">
        <v>704</v>
      </c>
      <c r="C60" s="249">
        <v>0</v>
      </c>
      <c r="D60" s="249">
        <v>0</v>
      </c>
      <c r="E60" s="244">
        <v>0</v>
      </c>
    </row>
    <row r="61" spans="1:5" ht="24.75" x14ac:dyDescent="0.25">
      <c r="A61" s="237" t="s">
        <v>646</v>
      </c>
      <c r="B61" s="245" t="s">
        <v>705</v>
      </c>
      <c r="C61" s="249">
        <v>0</v>
      </c>
      <c r="D61" s="249">
        <v>0</v>
      </c>
      <c r="E61" s="244">
        <v>0</v>
      </c>
    </row>
    <row r="62" spans="1:5" ht="26.25" x14ac:dyDescent="0.25">
      <c r="A62" s="237" t="s">
        <v>706</v>
      </c>
      <c r="B62" s="242" t="s">
        <v>707</v>
      </c>
      <c r="C62" s="249">
        <v>0</v>
      </c>
      <c r="D62" s="249">
        <v>0</v>
      </c>
      <c r="E62" s="244">
        <v>0</v>
      </c>
    </row>
    <row r="63" spans="1:5" ht="24.75" x14ac:dyDescent="0.25">
      <c r="A63" s="237" t="s">
        <v>640</v>
      </c>
      <c r="B63" s="245" t="s">
        <v>708</v>
      </c>
      <c r="C63" s="249">
        <v>0</v>
      </c>
      <c r="D63" s="249">
        <v>0</v>
      </c>
      <c r="E63" s="244">
        <v>0</v>
      </c>
    </row>
    <row r="64" spans="1:5" ht="26.25" x14ac:dyDescent="0.25">
      <c r="A64" s="237" t="s">
        <v>642</v>
      </c>
      <c r="B64" s="245" t="s">
        <v>709</v>
      </c>
      <c r="C64" s="249">
        <v>0</v>
      </c>
      <c r="D64" s="249">
        <v>0</v>
      </c>
      <c r="E64" s="244">
        <v>0</v>
      </c>
    </row>
    <row r="65" spans="1:5" ht="26.25" x14ac:dyDescent="0.25">
      <c r="A65" s="237" t="s">
        <v>644</v>
      </c>
      <c r="B65" s="245" t="s">
        <v>710</v>
      </c>
      <c r="C65" s="249">
        <v>0</v>
      </c>
      <c r="D65" s="249">
        <v>0</v>
      </c>
      <c r="E65" s="244">
        <v>0</v>
      </c>
    </row>
    <row r="66" spans="1:5" ht="24.75" x14ac:dyDescent="0.25">
      <c r="A66" s="237" t="s">
        <v>646</v>
      </c>
      <c r="B66" s="245" t="s">
        <v>711</v>
      </c>
      <c r="C66" s="249">
        <v>0</v>
      </c>
      <c r="D66" s="249">
        <v>0</v>
      </c>
      <c r="E66" s="244">
        <v>0</v>
      </c>
    </row>
    <row r="67" spans="1:5" ht="39" x14ac:dyDescent="0.25">
      <c r="A67" s="237" t="s">
        <v>712</v>
      </c>
      <c r="B67" s="242" t="s">
        <v>713</v>
      </c>
      <c r="C67" s="249">
        <v>0</v>
      </c>
      <c r="D67" s="249">
        <v>0</v>
      </c>
      <c r="E67" s="244">
        <v>0</v>
      </c>
    </row>
    <row r="68" spans="1:5" ht="26.25" x14ac:dyDescent="0.25">
      <c r="A68" s="237" t="s">
        <v>714</v>
      </c>
      <c r="B68" s="242" t="s">
        <v>715</v>
      </c>
      <c r="C68" s="249">
        <v>0</v>
      </c>
      <c r="D68" s="249">
        <v>0</v>
      </c>
      <c r="E68" s="244">
        <v>0</v>
      </c>
    </row>
    <row r="69" spans="1:5" ht="24.75" x14ac:dyDescent="0.25">
      <c r="A69" s="237" t="s">
        <v>640</v>
      </c>
      <c r="B69" s="242" t="s">
        <v>716</v>
      </c>
      <c r="C69" s="249">
        <v>0</v>
      </c>
      <c r="D69" s="249">
        <v>0</v>
      </c>
      <c r="E69" s="244">
        <v>0</v>
      </c>
    </row>
    <row r="70" spans="1:5" ht="26.25" x14ac:dyDescent="0.25">
      <c r="A70" s="237" t="s">
        <v>642</v>
      </c>
      <c r="B70" s="242" t="s">
        <v>717</v>
      </c>
      <c r="C70" s="249">
        <v>0</v>
      </c>
      <c r="D70" s="249">
        <v>0</v>
      </c>
      <c r="E70" s="244">
        <v>0</v>
      </c>
    </row>
    <row r="71" spans="1:5" ht="26.25" x14ac:dyDescent="0.25">
      <c r="A71" s="237" t="s">
        <v>644</v>
      </c>
      <c r="B71" s="242" t="s">
        <v>718</v>
      </c>
      <c r="C71" s="249">
        <v>0</v>
      </c>
      <c r="D71" s="249">
        <v>0</v>
      </c>
      <c r="E71" s="244">
        <v>0</v>
      </c>
    </row>
    <row r="72" spans="1:5" ht="24.75" x14ac:dyDescent="0.25">
      <c r="A72" s="237" t="s">
        <v>646</v>
      </c>
      <c r="B72" s="242" t="s">
        <v>719</v>
      </c>
      <c r="C72" s="249">
        <v>0</v>
      </c>
      <c r="D72" s="249">
        <v>0</v>
      </c>
      <c r="E72" s="244">
        <v>0</v>
      </c>
    </row>
    <row r="73" spans="1:5" ht="26.25" x14ac:dyDescent="0.25">
      <c r="A73" s="237" t="s">
        <v>720</v>
      </c>
      <c r="B73" s="242" t="s">
        <v>721</v>
      </c>
      <c r="C73" s="249">
        <v>0</v>
      </c>
      <c r="D73" s="249">
        <v>0</v>
      </c>
      <c r="E73" s="244">
        <v>0</v>
      </c>
    </row>
    <row r="74" spans="1:5" ht="24.75" x14ac:dyDescent="0.25">
      <c r="A74" s="237" t="s">
        <v>640</v>
      </c>
      <c r="B74" s="242" t="s">
        <v>722</v>
      </c>
      <c r="C74" s="249">
        <v>0</v>
      </c>
      <c r="D74" s="249">
        <v>0</v>
      </c>
      <c r="E74" s="244">
        <v>0</v>
      </c>
    </row>
    <row r="75" spans="1:5" ht="26.25" x14ac:dyDescent="0.25">
      <c r="A75" s="237" t="s">
        <v>642</v>
      </c>
      <c r="B75" s="242" t="s">
        <v>723</v>
      </c>
      <c r="C75" s="249">
        <v>0</v>
      </c>
      <c r="D75" s="249">
        <v>0</v>
      </c>
      <c r="E75" s="244">
        <v>0</v>
      </c>
    </row>
    <row r="76" spans="1:5" ht="26.25" x14ac:dyDescent="0.25">
      <c r="A76" s="237" t="s">
        <v>644</v>
      </c>
      <c r="B76" s="242" t="s">
        <v>724</v>
      </c>
      <c r="C76" s="249">
        <v>0</v>
      </c>
      <c r="D76" s="249">
        <v>0</v>
      </c>
      <c r="E76" s="244">
        <v>0</v>
      </c>
    </row>
    <row r="77" spans="1:5" ht="24.75" x14ac:dyDescent="0.25">
      <c r="A77" s="237" t="s">
        <v>646</v>
      </c>
      <c r="B77" s="242" t="s">
        <v>725</v>
      </c>
      <c r="C77" s="249">
        <v>0</v>
      </c>
      <c r="D77" s="249">
        <v>0</v>
      </c>
      <c r="E77" s="244">
        <v>0</v>
      </c>
    </row>
    <row r="78" spans="1:5" ht="26.25" x14ac:dyDescent="0.25">
      <c r="A78" s="237" t="s">
        <v>726</v>
      </c>
      <c r="B78" s="242" t="s">
        <v>727</v>
      </c>
      <c r="C78" s="249">
        <v>0</v>
      </c>
      <c r="D78" s="249">
        <v>0</v>
      </c>
      <c r="E78" s="244">
        <v>0</v>
      </c>
    </row>
    <row r="79" spans="1:5" x14ac:dyDescent="0.25">
      <c r="A79" s="237" t="s">
        <v>728</v>
      </c>
      <c r="B79" s="242" t="s">
        <v>729</v>
      </c>
      <c r="C79" s="249">
        <v>0</v>
      </c>
      <c r="D79" s="249">
        <v>0</v>
      </c>
      <c r="E79" s="244">
        <v>0</v>
      </c>
    </row>
    <row r="80" spans="1:5" x14ac:dyDescent="0.25">
      <c r="A80" s="237" t="s">
        <v>730</v>
      </c>
      <c r="B80" s="242" t="s">
        <v>731</v>
      </c>
      <c r="C80" s="249">
        <v>0</v>
      </c>
      <c r="D80" s="249">
        <v>0</v>
      </c>
      <c r="E80" s="244">
        <v>0</v>
      </c>
    </row>
    <row r="81" spans="1:5" x14ac:dyDescent="0.25">
      <c r="A81" s="237" t="s">
        <v>732</v>
      </c>
      <c r="B81" s="242" t="s">
        <v>733</v>
      </c>
      <c r="C81" s="243">
        <v>210205978</v>
      </c>
      <c r="D81" s="243">
        <v>300554308</v>
      </c>
      <c r="E81" s="244">
        <v>142</v>
      </c>
    </row>
    <row r="82" spans="1:5" x14ac:dyDescent="0.25">
      <c r="A82" s="237" t="s">
        <v>734</v>
      </c>
      <c r="B82" s="242" t="s">
        <v>735</v>
      </c>
      <c r="C82" s="249">
        <v>0</v>
      </c>
      <c r="D82" s="249">
        <v>0</v>
      </c>
      <c r="E82" s="244">
        <v>0</v>
      </c>
    </row>
    <row r="83" spans="1:5" x14ac:dyDescent="0.25">
      <c r="A83" s="237" t="s">
        <v>736</v>
      </c>
      <c r="B83" s="242" t="s">
        <v>737</v>
      </c>
      <c r="C83" s="249">
        <v>0</v>
      </c>
      <c r="D83" s="249">
        <v>0</v>
      </c>
      <c r="E83" s="244">
        <v>0</v>
      </c>
    </row>
    <row r="84" spans="1:5" x14ac:dyDescent="0.25">
      <c r="A84" s="237" t="s">
        <v>738</v>
      </c>
      <c r="B84" s="242" t="s">
        <v>739</v>
      </c>
      <c r="C84" s="243">
        <v>210205978</v>
      </c>
      <c r="D84" s="243">
        <v>300554308</v>
      </c>
      <c r="E84" s="244">
        <v>142</v>
      </c>
    </row>
    <row r="85" spans="1:5" x14ac:dyDescent="0.25">
      <c r="A85" s="237" t="s">
        <v>740</v>
      </c>
      <c r="B85" s="242" t="s">
        <v>741</v>
      </c>
      <c r="C85" s="249">
        <v>0</v>
      </c>
      <c r="D85" s="249">
        <v>0</v>
      </c>
      <c r="E85" s="244">
        <v>0</v>
      </c>
    </row>
    <row r="86" spans="1:5" x14ac:dyDescent="0.25">
      <c r="A86" s="240" t="s">
        <v>198</v>
      </c>
      <c r="B86" s="241" t="s">
        <v>198</v>
      </c>
      <c r="C86" s="246" t="s">
        <v>198</v>
      </c>
      <c r="D86" s="246" t="s">
        <v>198</v>
      </c>
      <c r="E86" s="241" t="s">
        <v>198</v>
      </c>
    </row>
    <row r="87" spans="1:5" x14ac:dyDescent="0.25">
      <c r="A87" s="240" t="s">
        <v>742</v>
      </c>
      <c r="B87" s="241" t="s">
        <v>743</v>
      </c>
      <c r="C87" s="246" t="s">
        <v>198</v>
      </c>
      <c r="D87" s="246" t="s">
        <v>198</v>
      </c>
      <c r="E87" s="241" t="s">
        <v>198</v>
      </c>
    </row>
    <row r="88" spans="1:5" x14ac:dyDescent="0.25">
      <c r="A88" s="237" t="s">
        <v>744</v>
      </c>
      <c r="B88" s="242" t="s">
        <v>745</v>
      </c>
      <c r="C88" s="249">
        <v>9526253</v>
      </c>
      <c r="D88" s="249">
        <v>47326463</v>
      </c>
      <c r="E88" s="244">
        <v>496</v>
      </c>
    </row>
    <row r="89" spans="1:5" ht="26.25" x14ac:dyDescent="0.25">
      <c r="A89" s="237" t="s">
        <v>746</v>
      </c>
      <c r="B89" s="242" t="s">
        <v>747</v>
      </c>
      <c r="C89" s="249">
        <v>35171153</v>
      </c>
      <c r="D89" s="249">
        <v>35516872</v>
      </c>
      <c r="E89" s="244">
        <v>100</v>
      </c>
    </row>
    <row r="90" spans="1:5" x14ac:dyDescent="0.25">
      <c r="A90" s="237" t="s">
        <v>748</v>
      </c>
      <c r="B90" s="242" t="s">
        <v>749</v>
      </c>
      <c r="C90" s="249">
        <v>0</v>
      </c>
      <c r="D90" s="249">
        <v>0</v>
      </c>
      <c r="E90" s="244">
        <v>0</v>
      </c>
    </row>
    <row r="91" spans="1:5" ht="64.5" x14ac:dyDescent="0.25">
      <c r="A91" s="237" t="s">
        <v>750</v>
      </c>
      <c r="B91" s="242" t="s">
        <v>751</v>
      </c>
      <c r="C91" s="243">
        <v>158353029</v>
      </c>
      <c r="D91" s="243">
        <v>158353029</v>
      </c>
      <c r="E91" s="244">
        <v>100</v>
      </c>
    </row>
    <row r="92" spans="1:5" ht="64.5" x14ac:dyDescent="0.25">
      <c r="A92" s="237" t="s">
        <v>752</v>
      </c>
      <c r="B92" s="242" t="s">
        <v>753</v>
      </c>
      <c r="C92" s="249">
        <v>0</v>
      </c>
      <c r="D92" s="249">
        <v>0</v>
      </c>
      <c r="E92" s="244">
        <v>0</v>
      </c>
    </row>
    <row r="93" spans="1:5" x14ac:dyDescent="0.25">
      <c r="A93" s="237" t="s">
        <v>754</v>
      </c>
      <c r="B93" s="242" t="s">
        <v>755</v>
      </c>
      <c r="C93" s="249">
        <v>0</v>
      </c>
      <c r="D93" s="243">
        <v>-15653242</v>
      </c>
      <c r="E93" s="244">
        <v>0</v>
      </c>
    </row>
    <row r="94" spans="1:5" x14ac:dyDescent="0.25">
      <c r="A94" s="237" t="s">
        <v>756</v>
      </c>
      <c r="B94" s="242" t="s">
        <v>757</v>
      </c>
      <c r="C94" s="249">
        <v>0</v>
      </c>
      <c r="D94" s="249">
        <v>0</v>
      </c>
      <c r="E94" s="244">
        <v>0</v>
      </c>
    </row>
    <row r="95" spans="1:5" x14ac:dyDescent="0.25">
      <c r="A95" s="237" t="s">
        <v>758</v>
      </c>
      <c r="B95" s="242" t="s">
        <v>759</v>
      </c>
      <c r="C95" s="249">
        <v>0</v>
      </c>
      <c r="D95" s="249">
        <v>0</v>
      </c>
      <c r="E95" s="244">
        <v>0</v>
      </c>
    </row>
  </sheetData>
  <mergeCells count="3">
    <mergeCell ref="A1:E1"/>
    <mergeCell ref="A2:E2"/>
    <mergeCell ref="A3:E3"/>
  </mergeCells>
  <pageMargins left="0.25" right="0.25" top="0.75" bottom="0.75" header="0.3" footer="0.3"/>
  <pageSetup paperSize="9" scale="96" orientation="portrait" r:id="rId1"/>
  <rowBreaks count="1" manualBreakCount="1">
    <brk id="62" max="4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1EAE-6F3A-49D5-AB06-0B2ABDE2A870}">
  <sheetPr>
    <tabColor rgb="FFFF00FF"/>
  </sheetPr>
  <dimension ref="A1:E95"/>
  <sheetViews>
    <sheetView topLeftCell="A71" workbookViewId="0">
      <selection activeCell="D85" sqref="D85"/>
    </sheetView>
  </sheetViews>
  <sheetFormatPr defaultRowHeight="15" x14ac:dyDescent="0.25"/>
  <cols>
    <col min="1" max="1" width="30" style="159" customWidth="1"/>
    <col min="2" max="2" width="5" style="159" customWidth="1"/>
    <col min="3" max="4" width="13" style="250" customWidth="1"/>
    <col min="5" max="114" width="13" style="159" customWidth="1"/>
    <col min="115" max="16384" width="9.140625" style="159"/>
  </cols>
  <sheetData>
    <row r="1" spans="1:5" ht="15" customHeight="1" x14ac:dyDescent="0.25">
      <c r="A1" s="383" t="s">
        <v>760</v>
      </c>
      <c r="B1" s="383"/>
      <c r="C1" s="383"/>
      <c r="D1" s="383"/>
      <c r="E1" s="383"/>
    </row>
    <row r="3" spans="1:5" ht="16.5" x14ac:dyDescent="0.35">
      <c r="A3" s="386" t="s">
        <v>629</v>
      </c>
      <c r="B3" s="385"/>
      <c r="C3" s="385"/>
      <c r="D3" s="385"/>
      <c r="E3" s="385"/>
    </row>
    <row r="5" spans="1:5" ht="26.25" x14ac:dyDescent="0.25">
      <c r="A5" s="237" t="s">
        <v>164</v>
      </c>
      <c r="B5" s="237" t="s">
        <v>224</v>
      </c>
      <c r="C5" s="247" t="s">
        <v>630</v>
      </c>
      <c r="D5" s="247" t="s">
        <v>631</v>
      </c>
      <c r="E5" s="238" t="s">
        <v>632</v>
      </c>
    </row>
    <row r="6" spans="1:5" x14ac:dyDescent="0.25">
      <c r="A6" s="239">
        <v>1</v>
      </c>
      <c r="B6" s="239">
        <v>2</v>
      </c>
      <c r="C6" s="248">
        <v>3</v>
      </c>
      <c r="D6" s="248">
        <v>4</v>
      </c>
      <c r="E6" s="239">
        <v>5</v>
      </c>
    </row>
    <row r="7" spans="1:5" x14ac:dyDescent="0.25">
      <c r="A7" s="240" t="s">
        <v>633</v>
      </c>
      <c r="B7" s="241" t="s">
        <v>198</v>
      </c>
      <c r="C7" s="246" t="s">
        <v>198</v>
      </c>
      <c r="D7" s="246" t="s">
        <v>198</v>
      </c>
      <c r="E7" s="241" t="s">
        <v>198</v>
      </c>
    </row>
    <row r="8" spans="1:5" ht="26.25" x14ac:dyDescent="0.25">
      <c r="A8" s="237" t="s">
        <v>634</v>
      </c>
      <c r="B8" s="242" t="s">
        <v>635</v>
      </c>
      <c r="C8" s="249">
        <v>460979</v>
      </c>
      <c r="D8" s="249">
        <v>865263</v>
      </c>
      <c r="E8" s="244">
        <v>187</v>
      </c>
    </row>
    <row r="9" spans="1:5" x14ac:dyDescent="0.25">
      <c r="A9" s="237" t="s">
        <v>636</v>
      </c>
      <c r="B9" s="242" t="s">
        <v>637</v>
      </c>
      <c r="C9" s="249">
        <v>0</v>
      </c>
      <c r="D9" s="249">
        <v>0</v>
      </c>
      <c r="E9" s="244">
        <v>0</v>
      </c>
    </row>
    <row r="10" spans="1:5" x14ac:dyDescent="0.25">
      <c r="A10" s="237" t="s">
        <v>638</v>
      </c>
      <c r="B10" s="242" t="s">
        <v>639</v>
      </c>
      <c r="C10" s="249">
        <v>0</v>
      </c>
      <c r="D10" s="249">
        <v>0</v>
      </c>
      <c r="E10" s="244">
        <v>0</v>
      </c>
    </row>
    <row r="11" spans="1:5" ht="24.75" x14ac:dyDescent="0.25">
      <c r="A11" s="237" t="s">
        <v>640</v>
      </c>
      <c r="B11" s="242" t="s">
        <v>641</v>
      </c>
      <c r="C11" s="249">
        <v>0</v>
      </c>
      <c r="D11" s="249">
        <v>0</v>
      </c>
      <c r="E11" s="244">
        <v>0</v>
      </c>
    </row>
    <row r="12" spans="1:5" ht="26.25" x14ac:dyDescent="0.25">
      <c r="A12" s="237" t="s">
        <v>642</v>
      </c>
      <c r="B12" s="242" t="s">
        <v>643</v>
      </c>
      <c r="C12" s="249">
        <v>0</v>
      </c>
      <c r="D12" s="249">
        <v>0</v>
      </c>
      <c r="E12" s="244">
        <v>0</v>
      </c>
    </row>
    <row r="13" spans="1:5" ht="26.25" x14ac:dyDescent="0.25">
      <c r="A13" s="237" t="s">
        <v>644</v>
      </c>
      <c r="B13" s="242" t="s">
        <v>645</v>
      </c>
      <c r="C13" s="249">
        <v>0</v>
      </c>
      <c r="D13" s="249">
        <v>0</v>
      </c>
      <c r="E13" s="244">
        <v>0</v>
      </c>
    </row>
    <row r="14" spans="1:5" ht="24.75" x14ac:dyDescent="0.25">
      <c r="A14" s="237" t="s">
        <v>646</v>
      </c>
      <c r="B14" s="242" t="s">
        <v>647</v>
      </c>
      <c r="C14" s="249">
        <v>0</v>
      </c>
      <c r="D14" s="249">
        <v>0</v>
      </c>
      <c r="E14" s="244">
        <v>0</v>
      </c>
    </row>
    <row r="15" spans="1:5" x14ac:dyDescent="0.25">
      <c r="A15" s="237" t="s">
        <v>648</v>
      </c>
      <c r="B15" s="242" t="s">
        <v>649</v>
      </c>
      <c r="C15" s="249">
        <v>0</v>
      </c>
      <c r="D15" s="249">
        <v>0</v>
      </c>
      <c r="E15" s="244">
        <v>0</v>
      </c>
    </row>
    <row r="16" spans="1:5" ht="24.75" x14ac:dyDescent="0.25">
      <c r="A16" s="237" t="s">
        <v>640</v>
      </c>
      <c r="B16" s="242" t="s">
        <v>650</v>
      </c>
      <c r="C16" s="249">
        <v>0</v>
      </c>
      <c r="D16" s="249">
        <v>0</v>
      </c>
      <c r="E16" s="244">
        <v>0</v>
      </c>
    </row>
    <row r="17" spans="1:5" ht="26.25" x14ac:dyDescent="0.25">
      <c r="A17" s="237" t="s">
        <v>642</v>
      </c>
      <c r="B17" s="242" t="s">
        <v>651</v>
      </c>
      <c r="C17" s="249">
        <v>0</v>
      </c>
      <c r="D17" s="249">
        <v>0</v>
      </c>
      <c r="E17" s="244">
        <v>0</v>
      </c>
    </row>
    <row r="18" spans="1:5" ht="26.25" x14ac:dyDescent="0.25">
      <c r="A18" s="237" t="s">
        <v>644</v>
      </c>
      <c r="B18" s="242" t="s">
        <v>652</v>
      </c>
      <c r="C18" s="249">
        <v>0</v>
      </c>
      <c r="D18" s="249">
        <v>0</v>
      </c>
      <c r="E18" s="244">
        <v>0</v>
      </c>
    </row>
    <row r="19" spans="1:5" ht="24.75" x14ac:dyDescent="0.25">
      <c r="A19" s="237" t="s">
        <v>646</v>
      </c>
      <c r="B19" s="242" t="s">
        <v>653</v>
      </c>
      <c r="C19" s="249">
        <v>0</v>
      </c>
      <c r="D19" s="249">
        <v>0</v>
      </c>
      <c r="E19" s="244">
        <v>0</v>
      </c>
    </row>
    <row r="20" spans="1:5" ht="26.25" x14ac:dyDescent="0.25">
      <c r="A20" s="237" t="s">
        <v>654</v>
      </c>
      <c r="B20" s="242" t="s">
        <v>655</v>
      </c>
      <c r="C20" s="249">
        <v>0</v>
      </c>
      <c r="D20" s="249">
        <v>0</v>
      </c>
      <c r="E20" s="244">
        <v>0</v>
      </c>
    </row>
    <row r="21" spans="1:5" ht="24.75" x14ac:dyDescent="0.25">
      <c r="A21" s="237" t="s">
        <v>640</v>
      </c>
      <c r="B21" s="242" t="s">
        <v>656</v>
      </c>
      <c r="C21" s="249">
        <v>0</v>
      </c>
      <c r="D21" s="249">
        <v>0</v>
      </c>
      <c r="E21" s="244">
        <v>0</v>
      </c>
    </row>
    <row r="22" spans="1:5" ht="26.25" x14ac:dyDescent="0.25">
      <c r="A22" s="237" t="s">
        <v>642</v>
      </c>
      <c r="B22" s="242" t="s">
        <v>657</v>
      </c>
      <c r="C22" s="249">
        <v>0</v>
      </c>
      <c r="D22" s="249">
        <v>0</v>
      </c>
      <c r="E22" s="244">
        <v>0</v>
      </c>
    </row>
    <row r="23" spans="1:5" ht="26.25" x14ac:dyDescent="0.25">
      <c r="A23" s="237" t="s">
        <v>644</v>
      </c>
      <c r="B23" s="242" t="s">
        <v>658</v>
      </c>
      <c r="C23" s="249">
        <v>0</v>
      </c>
      <c r="D23" s="249">
        <v>0</v>
      </c>
      <c r="E23" s="244">
        <v>0</v>
      </c>
    </row>
    <row r="24" spans="1:5" ht="24.75" x14ac:dyDescent="0.25">
      <c r="A24" s="237" t="s">
        <v>646</v>
      </c>
      <c r="B24" s="242" t="s">
        <v>659</v>
      </c>
      <c r="C24" s="249">
        <v>0</v>
      </c>
      <c r="D24" s="249">
        <v>0</v>
      </c>
      <c r="E24" s="244">
        <v>0</v>
      </c>
    </row>
    <row r="25" spans="1:5" x14ac:dyDescent="0.25">
      <c r="A25" s="237" t="s">
        <v>660</v>
      </c>
      <c r="B25" s="242" t="s">
        <v>661</v>
      </c>
      <c r="C25" s="249">
        <v>460979</v>
      </c>
      <c r="D25" s="249">
        <v>865263</v>
      </c>
      <c r="E25" s="244">
        <v>187</v>
      </c>
    </row>
    <row r="26" spans="1:5" ht="26.25" x14ac:dyDescent="0.25">
      <c r="A26" s="237" t="s">
        <v>662</v>
      </c>
      <c r="B26" s="242" t="s">
        <v>663</v>
      </c>
      <c r="C26" s="249">
        <v>0</v>
      </c>
      <c r="D26" s="249">
        <v>0</v>
      </c>
      <c r="E26" s="244">
        <v>0</v>
      </c>
    </row>
    <row r="27" spans="1:5" ht="24.75" x14ac:dyDescent="0.25">
      <c r="A27" s="237" t="s">
        <v>640</v>
      </c>
      <c r="B27" s="242" t="s">
        <v>664</v>
      </c>
      <c r="C27" s="249">
        <v>0</v>
      </c>
      <c r="D27" s="249">
        <v>0</v>
      </c>
      <c r="E27" s="244">
        <v>0</v>
      </c>
    </row>
    <row r="28" spans="1:5" ht="26.25" x14ac:dyDescent="0.25">
      <c r="A28" s="237" t="s">
        <v>642</v>
      </c>
      <c r="B28" s="242" t="s">
        <v>665</v>
      </c>
      <c r="C28" s="249">
        <v>0</v>
      </c>
      <c r="D28" s="249">
        <v>0</v>
      </c>
      <c r="E28" s="244">
        <v>0</v>
      </c>
    </row>
    <row r="29" spans="1:5" ht="26.25" x14ac:dyDescent="0.25">
      <c r="A29" s="237" t="s">
        <v>644</v>
      </c>
      <c r="B29" s="242" t="s">
        <v>666</v>
      </c>
      <c r="C29" s="249">
        <v>0</v>
      </c>
      <c r="D29" s="249">
        <v>0</v>
      </c>
      <c r="E29" s="244">
        <v>0</v>
      </c>
    </row>
    <row r="30" spans="1:5" ht="24.75" x14ac:dyDescent="0.25">
      <c r="A30" s="237" t="s">
        <v>646</v>
      </c>
      <c r="B30" s="242" t="s">
        <v>667</v>
      </c>
      <c r="C30" s="249">
        <v>0</v>
      </c>
      <c r="D30" s="249">
        <v>0</v>
      </c>
      <c r="E30" s="244">
        <v>0</v>
      </c>
    </row>
    <row r="31" spans="1:5" ht="26.25" x14ac:dyDescent="0.25">
      <c r="A31" s="237" t="s">
        <v>668</v>
      </c>
      <c r="B31" s="242" t="s">
        <v>669</v>
      </c>
      <c r="C31" s="249">
        <v>460979</v>
      </c>
      <c r="D31" s="249">
        <v>865263</v>
      </c>
      <c r="E31" s="244">
        <v>187</v>
      </c>
    </row>
    <row r="32" spans="1:5" ht="24.75" x14ac:dyDescent="0.25">
      <c r="A32" s="237" t="s">
        <v>640</v>
      </c>
      <c r="B32" s="242" t="s">
        <v>670</v>
      </c>
      <c r="C32" s="249">
        <v>0</v>
      </c>
      <c r="D32" s="249">
        <v>0</v>
      </c>
      <c r="E32" s="244">
        <v>0</v>
      </c>
    </row>
    <row r="33" spans="1:5" ht="26.25" x14ac:dyDescent="0.25">
      <c r="A33" s="237" t="s">
        <v>642</v>
      </c>
      <c r="B33" s="242" t="s">
        <v>671</v>
      </c>
      <c r="C33" s="249">
        <v>0</v>
      </c>
      <c r="D33" s="249">
        <v>0</v>
      </c>
      <c r="E33" s="244">
        <v>0</v>
      </c>
    </row>
    <row r="34" spans="1:5" ht="26.25" x14ac:dyDescent="0.25">
      <c r="A34" s="237" t="s">
        <v>644</v>
      </c>
      <c r="B34" s="242" t="s">
        <v>672</v>
      </c>
      <c r="C34" s="249">
        <v>51816</v>
      </c>
      <c r="D34" s="249">
        <v>34717</v>
      </c>
      <c r="E34" s="244">
        <v>67</v>
      </c>
    </row>
    <row r="35" spans="1:5" ht="24.75" x14ac:dyDescent="0.25">
      <c r="A35" s="237" t="s">
        <v>646</v>
      </c>
      <c r="B35" s="242" t="s">
        <v>673</v>
      </c>
      <c r="C35" s="249">
        <v>409163</v>
      </c>
      <c r="D35" s="249">
        <v>830546</v>
      </c>
      <c r="E35" s="244">
        <v>202</v>
      </c>
    </row>
    <row r="36" spans="1:5" ht="24.75" x14ac:dyDescent="0.25">
      <c r="A36" s="237" t="s">
        <v>674</v>
      </c>
      <c r="B36" s="242" t="s">
        <v>675</v>
      </c>
      <c r="C36" s="249">
        <v>0</v>
      </c>
      <c r="D36" s="249">
        <v>0</v>
      </c>
      <c r="E36" s="244">
        <v>0</v>
      </c>
    </row>
    <row r="37" spans="1:5" ht="24.75" x14ac:dyDescent="0.25">
      <c r="A37" s="237" t="s">
        <v>640</v>
      </c>
      <c r="B37" s="242" t="s">
        <v>676</v>
      </c>
      <c r="C37" s="249">
        <v>0</v>
      </c>
      <c r="D37" s="249">
        <v>0</v>
      </c>
      <c r="E37" s="244">
        <v>0</v>
      </c>
    </row>
    <row r="38" spans="1:5" ht="26.25" x14ac:dyDescent="0.25">
      <c r="A38" s="237" t="s">
        <v>642</v>
      </c>
      <c r="B38" s="242" t="s">
        <v>677</v>
      </c>
      <c r="C38" s="249">
        <v>0</v>
      </c>
      <c r="D38" s="249">
        <v>0</v>
      </c>
      <c r="E38" s="244">
        <v>0</v>
      </c>
    </row>
    <row r="39" spans="1:5" ht="26.25" x14ac:dyDescent="0.25">
      <c r="A39" s="237" t="s">
        <v>644</v>
      </c>
      <c r="B39" s="242" t="s">
        <v>678</v>
      </c>
      <c r="C39" s="249">
        <v>0</v>
      </c>
      <c r="D39" s="249">
        <v>0</v>
      </c>
      <c r="E39" s="244">
        <v>0</v>
      </c>
    </row>
    <row r="40" spans="1:5" ht="24.75" x14ac:dyDescent="0.25">
      <c r="A40" s="237" t="s">
        <v>646</v>
      </c>
      <c r="B40" s="242" t="s">
        <v>679</v>
      </c>
      <c r="C40" s="249">
        <v>0</v>
      </c>
      <c r="D40" s="249">
        <v>0</v>
      </c>
      <c r="E40" s="244">
        <v>0</v>
      </c>
    </row>
    <row r="41" spans="1:5" ht="24.75" x14ac:dyDescent="0.25">
      <c r="A41" s="237" t="s">
        <v>680</v>
      </c>
      <c r="B41" s="242" t="s">
        <v>681</v>
      </c>
      <c r="C41" s="249">
        <v>0</v>
      </c>
      <c r="D41" s="249">
        <v>0</v>
      </c>
      <c r="E41" s="244">
        <v>0</v>
      </c>
    </row>
    <row r="42" spans="1:5" ht="24.75" x14ac:dyDescent="0.25">
      <c r="A42" s="237" t="s">
        <v>640</v>
      </c>
      <c r="B42" s="242" t="s">
        <v>682</v>
      </c>
      <c r="C42" s="249">
        <v>0</v>
      </c>
      <c r="D42" s="249">
        <v>0</v>
      </c>
      <c r="E42" s="244">
        <v>0</v>
      </c>
    </row>
    <row r="43" spans="1:5" ht="26.25" x14ac:dyDescent="0.25">
      <c r="A43" s="237" t="s">
        <v>642</v>
      </c>
      <c r="B43" s="242" t="s">
        <v>683</v>
      </c>
      <c r="C43" s="249">
        <v>0</v>
      </c>
      <c r="D43" s="249">
        <v>0</v>
      </c>
      <c r="E43" s="244">
        <v>0</v>
      </c>
    </row>
    <row r="44" spans="1:5" ht="26.25" x14ac:dyDescent="0.25">
      <c r="A44" s="237" t="s">
        <v>644</v>
      </c>
      <c r="B44" s="242" t="s">
        <v>684</v>
      </c>
      <c r="C44" s="249">
        <v>0</v>
      </c>
      <c r="D44" s="249">
        <v>0</v>
      </c>
      <c r="E44" s="244">
        <v>0</v>
      </c>
    </row>
    <row r="45" spans="1:5" ht="24.75" x14ac:dyDescent="0.25">
      <c r="A45" s="237" t="s">
        <v>646</v>
      </c>
      <c r="B45" s="242" t="s">
        <v>685</v>
      </c>
      <c r="C45" s="249">
        <v>0</v>
      </c>
      <c r="D45" s="249">
        <v>0</v>
      </c>
      <c r="E45" s="244">
        <v>0</v>
      </c>
    </row>
    <row r="46" spans="1:5" ht="24.75" x14ac:dyDescent="0.25">
      <c r="A46" s="237" t="s">
        <v>686</v>
      </c>
      <c r="B46" s="242" t="s">
        <v>687</v>
      </c>
      <c r="C46" s="249">
        <v>0</v>
      </c>
      <c r="D46" s="249">
        <v>0</v>
      </c>
      <c r="E46" s="244">
        <v>0</v>
      </c>
    </row>
    <row r="47" spans="1:5" ht="24.75" x14ac:dyDescent="0.25">
      <c r="A47" s="237" t="s">
        <v>640</v>
      </c>
      <c r="B47" s="242" t="s">
        <v>688</v>
      </c>
      <c r="C47" s="249">
        <v>0</v>
      </c>
      <c r="D47" s="249">
        <v>0</v>
      </c>
      <c r="E47" s="244">
        <v>0</v>
      </c>
    </row>
    <row r="48" spans="1:5" ht="26.25" x14ac:dyDescent="0.25">
      <c r="A48" s="237" t="s">
        <v>642</v>
      </c>
      <c r="B48" s="242" t="s">
        <v>689</v>
      </c>
      <c r="C48" s="249">
        <v>0</v>
      </c>
      <c r="D48" s="249">
        <v>0</v>
      </c>
      <c r="E48" s="244">
        <v>0</v>
      </c>
    </row>
    <row r="49" spans="1:5" ht="26.25" x14ac:dyDescent="0.25">
      <c r="A49" s="237" t="s">
        <v>644</v>
      </c>
      <c r="B49" s="242" t="s">
        <v>690</v>
      </c>
      <c r="C49" s="249">
        <v>0</v>
      </c>
      <c r="D49" s="249">
        <v>0</v>
      </c>
      <c r="E49" s="244">
        <v>0</v>
      </c>
    </row>
    <row r="50" spans="1:5" ht="24.75" x14ac:dyDescent="0.25">
      <c r="A50" s="237" t="s">
        <v>646</v>
      </c>
      <c r="B50" s="242" t="s">
        <v>691</v>
      </c>
      <c r="C50" s="249">
        <v>0</v>
      </c>
      <c r="D50" s="249">
        <v>0</v>
      </c>
      <c r="E50" s="244">
        <v>0</v>
      </c>
    </row>
    <row r="51" spans="1:5" ht="26.25" x14ac:dyDescent="0.25">
      <c r="A51" s="237" t="s">
        <v>692</v>
      </c>
      <c r="B51" s="242" t="s">
        <v>693</v>
      </c>
      <c r="C51" s="249">
        <v>0</v>
      </c>
      <c r="D51" s="249">
        <v>0</v>
      </c>
      <c r="E51" s="244">
        <v>0</v>
      </c>
    </row>
    <row r="52" spans="1:5" ht="24.75" x14ac:dyDescent="0.25">
      <c r="A52" s="237" t="s">
        <v>694</v>
      </c>
      <c r="B52" s="242" t="s">
        <v>695</v>
      </c>
      <c r="C52" s="249">
        <v>0</v>
      </c>
      <c r="D52" s="249">
        <v>0</v>
      </c>
      <c r="E52" s="244">
        <v>0</v>
      </c>
    </row>
    <row r="53" spans="1:5" ht="24.75" x14ac:dyDescent="0.25">
      <c r="A53" s="237" t="s">
        <v>640</v>
      </c>
      <c r="B53" s="245" t="s">
        <v>696</v>
      </c>
      <c r="C53" s="249">
        <v>0</v>
      </c>
      <c r="D53" s="249">
        <v>0</v>
      </c>
      <c r="E53" s="244">
        <v>0</v>
      </c>
    </row>
    <row r="54" spans="1:5" ht="26.25" x14ac:dyDescent="0.25">
      <c r="A54" s="237" t="s">
        <v>642</v>
      </c>
      <c r="B54" s="245" t="s">
        <v>697</v>
      </c>
      <c r="C54" s="249">
        <v>0</v>
      </c>
      <c r="D54" s="249">
        <v>0</v>
      </c>
      <c r="E54" s="244">
        <v>0</v>
      </c>
    </row>
    <row r="55" spans="1:5" ht="26.25" x14ac:dyDescent="0.25">
      <c r="A55" s="237" t="s">
        <v>644</v>
      </c>
      <c r="B55" s="245" t="s">
        <v>698</v>
      </c>
      <c r="C55" s="249">
        <v>0</v>
      </c>
      <c r="D55" s="249">
        <v>0</v>
      </c>
      <c r="E55" s="244">
        <v>0</v>
      </c>
    </row>
    <row r="56" spans="1:5" ht="24.75" x14ac:dyDescent="0.25">
      <c r="A56" s="237" t="s">
        <v>646</v>
      </c>
      <c r="B56" s="245" t="s">
        <v>699</v>
      </c>
      <c r="C56" s="249">
        <v>0</v>
      </c>
      <c r="D56" s="249">
        <v>0</v>
      </c>
      <c r="E56" s="244">
        <v>0</v>
      </c>
    </row>
    <row r="57" spans="1:5" ht="26.25" x14ac:dyDescent="0.25">
      <c r="A57" s="237" t="s">
        <v>700</v>
      </c>
      <c r="B57" s="242" t="s">
        <v>701</v>
      </c>
      <c r="C57" s="249">
        <v>0</v>
      </c>
      <c r="D57" s="249">
        <v>0</v>
      </c>
      <c r="E57" s="244">
        <v>0</v>
      </c>
    </row>
    <row r="58" spans="1:5" ht="24.75" x14ac:dyDescent="0.25">
      <c r="A58" s="237" t="s">
        <v>640</v>
      </c>
      <c r="B58" s="245" t="s">
        <v>702</v>
      </c>
      <c r="C58" s="249">
        <v>0</v>
      </c>
      <c r="D58" s="249">
        <v>0</v>
      </c>
      <c r="E58" s="244">
        <v>0</v>
      </c>
    </row>
    <row r="59" spans="1:5" ht="26.25" x14ac:dyDescent="0.25">
      <c r="A59" s="237" t="s">
        <v>642</v>
      </c>
      <c r="B59" s="245" t="s">
        <v>703</v>
      </c>
      <c r="C59" s="249">
        <v>0</v>
      </c>
      <c r="D59" s="249">
        <v>0</v>
      </c>
      <c r="E59" s="244">
        <v>0</v>
      </c>
    </row>
    <row r="60" spans="1:5" ht="26.25" x14ac:dyDescent="0.25">
      <c r="A60" s="237" t="s">
        <v>644</v>
      </c>
      <c r="B60" s="245" t="s">
        <v>704</v>
      </c>
      <c r="C60" s="249">
        <v>0</v>
      </c>
      <c r="D60" s="249">
        <v>0</v>
      </c>
      <c r="E60" s="244">
        <v>0</v>
      </c>
    </row>
    <row r="61" spans="1:5" ht="24.75" x14ac:dyDescent="0.25">
      <c r="A61" s="237" t="s">
        <v>646</v>
      </c>
      <c r="B61" s="245" t="s">
        <v>705</v>
      </c>
      <c r="C61" s="249">
        <v>0</v>
      </c>
      <c r="D61" s="249">
        <v>0</v>
      </c>
      <c r="E61" s="244">
        <v>0</v>
      </c>
    </row>
    <row r="62" spans="1:5" ht="26.25" x14ac:dyDescent="0.25">
      <c r="A62" s="237" t="s">
        <v>706</v>
      </c>
      <c r="B62" s="242" t="s">
        <v>707</v>
      </c>
      <c r="C62" s="249">
        <v>0</v>
      </c>
      <c r="D62" s="249">
        <v>0</v>
      </c>
      <c r="E62" s="244">
        <v>0</v>
      </c>
    </row>
    <row r="63" spans="1:5" ht="24.75" x14ac:dyDescent="0.25">
      <c r="A63" s="237" t="s">
        <v>640</v>
      </c>
      <c r="B63" s="245" t="s">
        <v>708</v>
      </c>
      <c r="C63" s="249">
        <v>0</v>
      </c>
      <c r="D63" s="249">
        <v>0</v>
      </c>
      <c r="E63" s="244">
        <v>0</v>
      </c>
    </row>
    <row r="64" spans="1:5" ht="26.25" x14ac:dyDescent="0.25">
      <c r="A64" s="237" t="s">
        <v>642</v>
      </c>
      <c r="B64" s="245" t="s">
        <v>709</v>
      </c>
      <c r="C64" s="249">
        <v>0</v>
      </c>
      <c r="D64" s="249">
        <v>0</v>
      </c>
      <c r="E64" s="244">
        <v>0</v>
      </c>
    </row>
    <row r="65" spans="1:5" ht="26.25" x14ac:dyDescent="0.25">
      <c r="A65" s="237" t="s">
        <v>644</v>
      </c>
      <c r="B65" s="245" t="s">
        <v>710</v>
      </c>
      <c r="C65" s="249">
        <v>0</v>
      </c>
      <c r="D65" s="249">
        <v>0</v>
      </c>
      <c r="E65" s="244">
        <v>0</v>
      </c>
    </row>
    <row r="66" spans="1:5" ht="24.75" x14ac:dyDescent="0.25">
      <c r="A66" s="237" t="s">
        <v>646</v>
      </c>
      <c r="B66" s="245" t="s">
        <v>711</v>
      </c>
      <c r="C66" s="249">
        <v>0</v>
      </c>
      <c r="D66" s="249">
        <v>0</v>
      </c>
      <c r="E66" s="244">
        <v>0</v>
      </c>
    </row>
    <row r="67" spans="1:5" ht="39" x14ac:dyDescent="0.25">
      <c r="A67" s="237" t="s">
        <v>712</v>
      </c>
      <c r="B67" s="242" t="s">
        <v>713</v>
      </c>
      <c r="C67" s="249">
        <v>0</v>
      </c>
      <c r="D67" s="249">
        <v>0</v>
      </c>
      <c r="E67" s="244">
        <v>0</v>
      </c>
    </row>
    <row r="68" spans="1:5" ht="26.25" x14ac:dyDescent="0.25">
      <c r="A68" s="237" t="s">
        <v>714</v>
      </c>
      <c r="B68" s="242" t="s">
        <v>715</v>
      </c>
      <c r="C68" s="249">
        <v>0</v>
      </c>
      <c r="D68" s="249">
        <v>0</v>
      </c>
      <c r="E68" s="244">
        <v>0</v>
      </c>
    </row>
    <row r="69" spans="1:5" ht="24.75" x14ac:dyDescent="0.25">
      <c r="A69" s="237" t="s">
        <v>640</v>
      </c>
      <c r="B69" s="242" t="s">
        <v>716</v>
      </c>
      <c r="C69" s="249">
        <v>0</v>
      </c>
      <c r="D69" s="249">
        <v>0</v>
      </c>
      <c r="E69" s="244">
        <v>0</v>
      </c>
    </row>
    <row r="70" spans="1:5" ht="26.25" x14ac:dyDescent="0.25">
      <c r="A70" s="237" t="s">
        <v>642</v>
      </c>
      <c r="B70" s="242" t="s">
        <v>717</v>
      </c>
      <c r="C70" s="249">
        <v>0</v>
      </c>
      <c r="D70" s="249">
        <v>0</v>
      </c>
      <c r="E70" s="244">
        <v>0</v>
      </c>
    </row>
    <row r="71" spans="1:5" ht="26.25" x14ac:dyDescent="0.25">
      <c r="A71" s="237" t="s">
        <v>644</v>
      </c>
      <c r="B71" s="242" t="s">
        <v>718</v>
      </c>
      <c r="C71" s="249">
        <v>0</v>
      </c>
      <c r="D71" s="249">
        <v>0</v>
      </c>
      <c r="E71" s="244">
        <v>0</v>
      </c>
    </row>
    <row r="72" spans="1:5" ht="24.75" x14ac:dyDescent="0.25">
      <c r="A72" s="237" t="s">
        <v>646</v>
      </c>
      <c r="B72" s="242" t="s">
        <v>719</v>
      </c>
      <c r="C72" s="249">
        <v>0</v>
      </c>
      <c r="D72" s="249">
        <v>0</v>
      </c>
      <c r="E72" s="244">
        <v>0</v>
      </c>
    </row>
    <row r="73" spans="1:5" ht="26.25" x14ac:dyDescent="0.25">
      <c r="A73" s="237" t="s">
        <v>720</v>
      </c>
      <c r="B73" s="242" t="s">
        <v>721</v>
      </c>
      <c r="C73" s="249">
        <v>0</v>
      </c>
      <c r="D73" s="249">
        <v>0</v>
      </c>
      <c r="E73" s="244">
        <v>0</v>
      </c>
    </row>
    <row r="74" spans="1:5" ht="24.75" x14ac:dyDescent="0.25">
      <c r="A74" s="237" t="s">
        <v>640</v>
      </c>
      <c r="B74" s="242" t="s">
        <v>722</v>
      </c>
      <c r="C74" s="249">
        <v>0</v>
      </c>
      <c r="D74" s="249">
        <v>0</v>
      </c>
      <c r="E74" s="244">
        <v>0</v>
      </c>
    </row>
    <row r="75" spans="1:5" ht="26.25" x14ac:dyDescent="0.25">
      <c r="A75" s="237" t="s">
        <v>642</v>
      </c>
      <c r="B75" s="242" t="s">
        <v>723</v>
      </c>
      <c r="C75" s="249">
        <v>0</v>
      </c>
      <c r="D75" s="249">
        <v>0</v>
      </c>
      <c r="E75" s="244">
        <v>0</v>
      </c>
    </row>
    <row r="76" spans="1:5" ht="26.25" x14ac:dyDescent="0.25">
      <c r="A76" s="237" t="s">
        <v>644</v>
      </c>
      <c r="B76" s="242" t="s">
        <v>724</v>
      </c>
      <c r="C76" s="249">
        <v>0</v>
      </c>
      <c r="D76" s="249">
        <v>0</v>
      </c>
      <c r="E76" s="244">
        <v>0</v>
      </c>
    </row>
    <row r="77" spans="1:5" ht="24.75" x14ac:dyDescent="0.25">
      <c r="A77" s="237" t="s">
        <v>646</v>
      </c>
      <c r="B77" s="242" t="s">
        <v>725</v>
      </c>
      <c r="C77" s="249">
        <v>0</v>
      </c>
      <c r="D77" s="249">
        <v>0</v>
      </c>
      <c r="E77" s="244">
        <v>0</v>
      </c>
    </row>
    <row r="78" spans="1:5" ht="26.25" x14ac:dyDescent="0.25">
      <c r="A78" s="237" t="s">
        <v>726</v>
      </c>
      <c r="B78" s="242" t="s">
        <v>727</v>
      </c>
      <c r="C78" s="249">
        <v>0</v>
      </c>
      <c r="D78" s="249">
        <v>0</v>
      </c>
      <c r="E78" s="244">
        <v>0</v>
      </c>
    </row>
    <row r="79" spans="1:5" x14ac:dyDescent="0.25">
      <c r="A79" s="237" t="s">
        <v>728</v>
      </c>
      <c r="B79" s="242" t="s">
        <v>729</v>
      </c>
      <c r="C79" s="249">
        <v>0</v>
      </c>
      <c r="D79" s="249">
        <v>0</v>
      </c>
      <c r="E79" s="244">
        <v>0</v>
      </c>
    </row>
    <row r="80" spans="1:5" x14ac:dyDescent="0.25">
      <c r="A80" s="237" t="s">
        <v>730</v>
      </c>
      <c r="B80" s="242" t="s">
        <v>731</v>
      </c>
      <c r="C80" s="249">
        <v>0</v>
      </c>
      <c r="D80" s="249">
        <v>0</v>
      </c>
      <c r="E80" s="244">
        <v>0</v>
      </c>
    </row>
    <row r="81" spans="1:5" x14ac:dyDescent="0.25">
      <c r="A81" s="237" t="s">
        <v>732</v>
      </c>
      <c r="B81" s="242" t="s">
        <v>733</v>
      </c>
      <c r="C81" s="249">
        <v>2080935</v>
      </c>
      <c r="D81" s="249">
        <v>3560113</v>
      </c>
      <c r="E81" s="244">
        <v>171</v>
      </c>
    </row>
    <row r="82" spans="1:5" x14ac:dyDescent="0.25">
      <c r="A82" s="237" t="s">
        <v>734</v>
      </c>
      <c r="B82" s="242" t="s">
        <v>735</v>
      </c>
      <c r="C82" s="249">
        <v>0</v>
      </c>
      <c r="D82" s="249">
        <v>0</v>
      </c>
      <c r="E82" s="244">
        <v>0</v>
      </c>
    </row>
    <row r="83" spans="1:5" x14ac:dyDescent="0.25">
      <c r="A83" s="237" t="s">
        <v>736</v>
      </c>
      <c r="B83" s="242" t="s">
        <v>737</v>
      </c>
      <c r="C83" s="249">
        <v>0</v>
      </c>
      <c r="D83" s="249">
        <v>0</v>
      </c>
      <c r="E83" s="244">
        <v>0</v>
      </c>
    </row>
    <row r="84" spans="1:5" x14ac:dyDescent="0.25">
      <c r="A84" s="237" t="s">
        <v>738</v>
      </c>
      <c r="B84" s="242" t="s">
        <v>739</v>
      </c>
      <c r="C84" s="249">
        <v>2080935</v>
      </c>
      <c r="D84" s="249">
        <v>3560113</v>
      </c>
      <c r="E84" s="244">
        <v>171</v>
      </c>
    </row>
    <row r="85" spans="1:5" x14ac:dyDescent="0.25">
      <c r="A85" s="237" t="s">
        <v>740</v>
      </c>
      <c r="B85" s="242" t="s">
        <v>741</v>
      </c>
      <c r="C85" s="249">
        <v>0</v>
      </c>
      <c r="D85" s="249">
        <v>0</v>
      </c>
      <c r="E85" s="244">
        <v>0</v>
      </c>
    </row>
    <row r="86" spans="1:5" x14ac:dyDescent="0.25">
      <c r="A86" s="240" t="s">
        <v>198</v>
      </c>
      <c r="B86" s="241" t="s">
        <v>198</v>
      </c>
      <c r="C86" s="246" t="s">
        <v>198</v>
      </c>
      <c r="D86" s="246" t="s">
        <v>198</v>
      </c>
      <c r="E86" s="241" t="s">
        <v>198</v>
      </c>
    </row>
    <row r="87" spans="1:5" x14ac:dyDescent="0.25">
      <c r="A87" s="240" t="s">
        <v>742</v>
      </c>
      <c r="B87" s="241" t="s">
        <v>743</v>
      </c>
      <c r="C87" s="246" t="s">
        <v>198</v>
      </c>
      <c r="D87" s="246" t="s">
        <v>198</v>
      </c>
      <c r="E87" s="241" t="s">
        <v>198</v>
      </c>
    </row>
    <row r="88" spans="1:5" x14ac:dyDescent="0.25">
      <c r="A88" s="237" t="s">
        <v>744</v>
      </c>
      <c r="B88" s="242" t="s">
        <v>745</v>
      </c>
      <c r="C88" s="249">
        <v>61536694</v>
      </c>
      <c r="D88" s="249">
        <v>66064145</v>
      </c>
      <c r="E88" s="244">
        <v>107</v>
      </c>
    </row>
    <row r="89" spans="1:5" ht="26.25" x14ac:dyDescent="0.25">
      <c r="A89" s="237" t="s">
        <v>746</v>
      </c>
      <c r="B89" s="242" t="s">
        <v>747</v>
      </c>
      <c r="C89" s="249">
        <v>6081030</v>
      </c>
      <c r="D89" s="249">
        <v>7911086</v>
      </c>
      <c r="E89" s="244">
        <v>130</v>
      </c>
    </row>
    <row r="90" spans="1:5" x14ac:dyDescent="0.25">
      <c r="A90" s="237" t="s">
        <v>748</v>
      </c>
      <c r="B90" s="242" t="s">
        <v>749</v>
      </c>
      <c r="C90" s="249">
        <v>0</v>
      </c>
      <c r="D90" s="249">
        <v>0</v>
      </c>
      <c r="E90" s="244">
        <v>0</v>
      </c>
    </row>
    <row r="91" spans="1:5" ht="64.5" x14ac:dyDescent="0.25">
      <c r="A91" s="237" t="s">
        <v>750</v>
      </c>
      <c r="B91" s="242" t="s">
        <v>751</v>
      </c>
      <c r="C91" s="249">
        <v>0</v>
      </c>
      <c r="D91" s="249">
        <v>0</v>
      </c>
      <c r="E91" s="244">
        <v>0</v>
      </c>
    </row>
    <row r="92" spans="1:5" ht="64.5" x14ac:dyDescent="0.25">
      <c r="A92" s="237" t="s">
        <v>752</v>
      </c>
      <c r="B92" s="242" t="s">
        <v>753</v>
      </c>
      <c r="C92" s="249">
        <v>0</v>
      </c>
      <c r="D92" s="249">
        <v>0</v>
      </c>
      <c r="E92" s="244">
        <v>0</v>
      </c>
    </row>
    <row r="93" spans="1:5" x14ac:dyDescent="0.25">
      <c r="A93" s="237" t="s">
        <v>754</v>
      </c>
      <c r="B93" s="242" t="s">
        <v>755</v>
      </c>
      <c r="C93" s="249">
        <v>0</v>
      </c>
      <c r="D93" s="249">
        <v>0</v>
      </c>
      <c r="E93" s="244">
        <v>0</v>
      </c>
    </row>
    <row r="94" spans="1:5" x14ac:dyDescent="0.25">
      <c r="A94" s="237" t="s">
        <v>756</v>
      </c>
      <c r="B94" s="242" t="s">
        <v>757</v>
      </c>
      <c r="C94" s="249">
        <v>0</v>
      </c>
      <c r="D94" s="249">
        <v>0</v>
      </c>
      <c r="E94" s="244">
        <v>0</v>
      </c>
    </row>
    <row r="95" spans="1:5" x14ac:dyDescent="0.25">
      <c r="A95" s="237" t="s">
        <v>758</v>
      </c>
      <c r="B95" s="242" t="s">
        <v>759</v>
      </c>
      <c r="C95" s="249">
        <v>0</v>
      </c>
      <c r="D95" s="249">
        <v>0</v>
      </c>
      <c r="E95" s="244">
        <v>0</v>
      </c>
    </row>
  </sheetData>
  <mergeCells count="2">
    <mergeCell ref="A1:E1"/>
    <mergeCell ref="A3:E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FBDC-BDD3-4BD6-831A-25B0D21CB753}">
  <sheetPr>
    <tabColor rgb="FFFF00FF"/>
  </sheetPr>
  <dimension ref="A1:E95"/>
  <sheetViews>
    <sheetView workbookViewId="0">
      <selection activeCell="I13" sqref="I13"/>
    </sheetView>
  </sheetViews>
  <sheetFormatPr defaultRowHeight="15" x14ac:dyDescent="0.25"/>
  <cols>
    <col min="1" max="1" width="30" style="159" customWidth="1"/>
    <col min="2" max="2" width="5" style="159" customWidth="1"/>
    <col min="3" max="4" width="13" style="250" customWidth="1"/>
    <col min="5" max="114" width="13" style="159" customWidth="1"/>
    <col min="115" max="16384" width="9.140625" style="159"/>
  </cols>
  <sheetData>
    <row r="1" spans="1:5" x14ac:dyDescent="0.25">
      <c r="A1" s="383" t="s">
        <v>761</v>
      </c>
      <c r="B1" s="387"/>
      <c r="C1" s="387"/>
      <c r="D1" s="387"/>
      <c r="E1" s="387"/>
    </row>
    <row r="3" spans="1:5" ht="16.5" x14ac:dyDescent="0.35">
      <c r="A3" s="386" t="s">
        <v>629</v>
      </c>
      <c r="B3" s="385"/>
      <c r="C3" s="385"/>
      <c r="D3" s="385"/>
      <c r="E3" s="385"/>
    </row>
    <row r="5" spans="1:5" ht="26.25" x14ac:dyDescent="0.25">
      <c r="A5" s="237" t="s">
        <v>164</v>
      </c>
      <c r="B5" s="237" t="s">
        <v>224</v>
      </c>
      <c r="C5" s="247" t="s">
        <v>630</v>
      </c>
      <c r="D5" s="247" t="s">
        <v>631</v>
      </c>
      <c r="E5" s="238" t="s">
        <v>632</v>
      </c>
    </row>
    <row r="6" spans="1:5" x14ac:dyDescent="0.25">
      <c r="A6" s="239">
        <v>1</v>
      </c>
      <c r="B6" s="239">
        <v>2</v>
      </c>
      <c r="C6" s="248">
        <v>3</v>
      </c>
      <c r="D6" s="248">
        <v>4</v>
      </c>
      <c r="E6" s="239">
        <v>5</v>
      </c>
    </row>
    <row r="7" spans="1:5" x14ac:dyDescent="0.25">
      <c r="A7" s="240" t="s">
        <v>633</v>
      </c>
      <c r="B7" s="241" t="s">
        <v>198</v>
      </c>
      <c r="C7" s="246" t="s">
        <v>198</v>
      </c>
      <c r="D7" s="246" t="s">
        <v>198</v>
      </c>
      <c r="E7" s="241" t="s">
        <v>198</v>
      </c>
    </row>
    <row r="8" spans="1:5" ht="26.25" x14ac:dyDescent="0.25">
      <c r="A8" s="237" t="s">
        <v>634</v>
      </c>
      <c r="B8" s="242" t="s">
        <v>635</v>
      </c>
      <c r="C8" s="249">
        <v>0</v>
      </c>
      <c r="D8" s="249">
        <v>0</v>
      </c>
      <c r="E8" s="244">
        <v>0</v>
      </c>
    </row>
    <row r="9" spans="1:5" x14ac:dyDescent="0.25">
      <c r="A9" s="237" t="s">
        <v>636</v>
      </c>
      <c r="B9" s="242" t="s">
        <v>637</v>
      </c>
      <c r="C9" s="249">
        <v>0</v>
      </c>
      <c r="D9" s="249">
        <v>0</v>
      </c>
      <c r="E9" s="244">
        <v>0</v>
      </c>
    </row>
    <row r="10" spans="1:5" x14ac:dyDescent="0.25">
      <c r="A10" s="237" t="s">
        <v>638</v>
      </c>
      <c r="B10" s="242" t="s">
        <v>639</v>
      </c>
      <c r="C10" s="249">
        <v>0</v>
      </c>
      <c r="D10" s="249">
        <v>0</v>
      </c>
      <c r="E10" s="244">
        <v>0</v>
      </c>
    </row>
    <row r="11" spans="1:5" ht="24.75" x14ac:dyDescent="0.25">
      <c r="A11" s="237" t="s">
        <v>640</v>
      </c>
      <c r="B11" s="242" t="s">
        <v>641</v>
      </c>
      <c r="C11" s="249">
        <v>0</v>
      </c>
      <c r="D11" s="249">
        <v>0</v>
      </c>
      <c r="E11" s="244">
        <v>0</v>
      </c>
    </row>
    <row r="12" spans="1:5" ht="26.25" x14ac:dyDescent="0.25">
      <c r="A12" s="237" t="s">
        <v>642</v>
      </c>
      <c r="B12" s="242" t="s">
        <v>643</v>
      </c>
      <c r="C12" s="249">
        <v>0</v>
      </c>
      <c r="D12" s="249">
        <v>0</v>
      </c>
      <c r="E12" s="244">
        <v>0</v>
      </c>
    </row>
    <row r="13" spans="1:5" ht="26.25" x14ac:dyDescent="0.25">
      <c r="A13" s="237" t="s">
        <v>644</v>
      </c>
      <c r="B13" s="242" t="s">
        <v>645</v>
      </c>
      <c r="C13" s="249">
        <v>0</v>
      </c>
      <c r="D13" s="249">
        <v>0</v>
      </c>
      <c r="E13" s="244">
        <v>0</v>
      </c>
    </row>
    <row r="14" spans="1:5" ht="24.75" x14ac:dyDescent="0.25">
      <c r="A14" s="237" t="s">
        <v>646</v>
      </c>
      <c r="B14" s="242" t="s">
        <v>647</v>
      </c>
      <c r="C14" s="249">
        <v>0</v>
      </c>
      <c r="D14" s="249">
        <v>0</v>
      </c>
      <c r="E14" s="244">
        <v>0</v>
      </c>
    </row>
    <row r="15" spans="1:5" x14ac:dyDescent="0.25">
      <c r="A15" s="237" t="s">
        <v>648</v>
      </c>
      <c r="B15" s="242" t="s">
        <v>649</v>
      </c>
      <c r="C15" s="249">
        <v>0</v>
      </c>
      <c r="D15" s="249">
        <v>0</v>
      </c>
      <c r="E15" s="244">
        <v>0</v>
      </c>
    </row>
    <row r="16" spans="1:5" ht="24.75" x14ac:dyDescent="0.25">
      <c r="A16" s="237" t="s">
        <v>640</v>
      </c>
      <c r="B16" s="242" t="s">
        <v>650</v>
      </c>
      <c r="C16" s="249">
        <v>0</v>
      </c>
      <c r="D16" s="249">
        <v>0</v>
      </c>
      <c r="E16" s="244">
        <v>0</v>
      </c>
    </row>
    <row r="17" spans="1:5" ht="26.25" x14ac:dyDescent="0.25">
      <c r="A17" s="237" t="s">
        <v>642</v>
      </c>
      <c r="B17" s="242" t="s">
        <v>651</v>
      </c>
      <c r="C17" s="249">
        <v>0</v>
      </c>
      <c r="D17" s="249">
        <v>0</v>
      </c>
      <c r="E17" s="244">
        <v>0</v>
      </c>
    </row>
    <row r="18" spans="1:5" ht="26.25" x14ac:dyDescent="0.25">
      <c r="A18" s="237" t="s">
        <v>644</v>
      </c>
      <c r="B18" s="242" t="s">
        <v>652</v>
      </c>
      <c r="C18" s="249">
        <v>0</v>
      </c>
      <c r="D18" s="249">
        <v>0</v>
      </c>
      <c r="E18" s="244">
        <v>0</v>
      </c>
    </row>
    <row r="19" spans="1:5" ht="24.75" x14ac:dyDescent="0.25">
      <c r="A19" s="237" t="s">
        <v>646</v>
      </c>
      <c r="B19" s="242" t="s">
        <v>653</v>
      </c>
      <c r="C19" s="249">
        <v>0</v>
      </c>
      <c r="D19" s="249">
        <v>0</v>
      </c>
      <c r="E19" s="244">
        <v>0</v>
      </c>
    </row>
    <row r="20" spans="1:5" ht="26.25" x14ac:dyDescent="0.25">
      <c r="A20" s="237" t="s">
        <v>654</v>
      </c>
      <c r="B20" s="242" t="s">
        <v>655</v>
      </c>
      <c r="C20" s="249">
        <v>0</v>
      </c>
      <c r="D20" s="249">
        <v>0</v>
      </c>
      <c r="E20" s="244">
        <v>0</v>
      </c>
    </row>
    <row r="21" spans="1:5" ht="24.75" x14ac:dyDescent="0.25">
      <c r="A21" s="237" t="s">
        <v>640</v>
      </c>
      <c r="B21" s="242" t="s">
        <v>656</v>
      </c>
      <c r="C21" s="249">
        <v>0</v>
      </c>
      <c r="D21" s="249">
        <v>0</v>
      </c>
      <c r="E21" s="244">
        <v>0</v>
      </c>
    </row>
    <row r="22" spans="1:5" ht="26.25" x14ac:dyDescent="0.25">
      <c r="A22" s="237" t="s">
        <v>642</v>
      </c>
      <c r="B22" s="242" t="s">
        <v>657</v>
      </c>
      <c r="C22" s="249">
        <v>0</v>
      </c>
      <c r="D22" s="249">
        <v>0</v>
      </c>
      <c r="E22" s="244">
        <v>0</v>
      </c>
    </row>
    <row r="23" spans="1:5" ht="26.25" x14ac:dyDescent="0.25">
      <c r="A23" s="237" t="s">
        <v>644</v>
      </c>
      <c r="B23" s="242" t="s">
        <v>658</v>
      </c>
      <c r="C23" s="249">
        <v>0</v>
      </c>
      <c r="D23" s="249">
        <v>0</v>
      </c>
      <c r="E23" s="244">
        <v>0</v>
      </c>
    </row>
    <row r="24" spans="1:5" ht="24.75" x14ac:dyDescent="0.25">
      <c r="A24" s="237" t="s">
        <v>646</v>
      </c>
      <c r="B24" s="242" t="s">
        <v>659</v>
      </c>
      <c r="C24" s="249">
        <v>0</v>
      </c>
      <c r="D24" s="249">
        <v>0</v>
      </c>
      <c r="E24" s="244">
        <v>0</v>
      </c>
    </row>
    <row r="25" spans="1:5" x14ac:dyDescent="0.25">
      <c r="A25" s="237" t="s">
        <v>660</v>
      </c>
      <c r="B25" s="242" t="s">
        <v>661</v>
      </c>
      <c r="C25" s="249">
        <v>0</v>
      </c>
      <c r="D25" s="249">
        <v>0</v>
      </c>
      <c r="E25" s="244">
        <v>0</v>
      </c>
    </row>
    <row r="26" spans="1:5" ht="26.25" x14ac:dyDescent="0.25">
      <c r="A26" s="237" t="s">
        <v>662</v>
      </c>
      <c r="B26" s="242" t="s">
        <v>663</v>
      </c>
      <c r="C26" s="249">
        <v>0</v>
      </c>
      <c r="D26" s="249">
        <v>0</v>
      </c>
      <c r="E26" s="244">
        <v>0</v>
      </c>
    </row>
    <row r="27" spans="1:5" ht="24.75" x14ac:dyDescent="0.25">
      <c r="A27" s="237" t="s">
        <v>640</v>
      </c>
      <c r="B27" s="242" t="s">
        <v>664</v>
      </c>
      <c r="C27" s="249">
        <v>0</v>
      </c>
      <c r="D27" s="249">
        <v>0</v>
      </c>
      <c r="E27" s="244">
        <v>0</v>
      </c>
    </row>
    <row r="28" spans="1:5" ht="26.25" x14ac:dyDescent="0.25">
      <c r="A28" s="237" t="s">
        <v>642</v>
      </c>
      <c r="B28" s="242" t="s">
        <v>665</v>
      </c>
      <c r="C28" s="249">
        <v>0</v>
      </c>
      <c r="D28" s="249">
        <v>0</v>
      </c>
      <c r="E28" s="244">
        <v>0</v>
      </c>
    </row>
    <row r="29" spans="1:5" ht="26.25" x14ac:dyDescent="0.25">
      <c r="A29" s="237" t="s">
        <v>644</v>
      </c>
      <c r="B29" s="242" t="s">
        <v>666</v>
      </c>
      <c r="C29" s="249">
        <v>0</v>
      </c>
      <c r="D29" s="249">
        <v>0</v>
      </c>
      <c r="E29" s="244">
        <v>0</v>
      </c>
    </row>
    <row r="30" spans="1:5" ht="24.75" x14ac:dyDescent="0.25">
      <c r="A30" s="237" t="s">
        <v>646</v>
      </c>
      <c r="B30" s="242" t="s">
        <v>667</v>
      </c>
      <c r="C30" s="249">
        <v>0</v>
      </c>
      <c r="D30" s="249">
        <v>0</v>
      </c>
      <c r="E30" s="244">
        <v>0</v>
      </c>
    </row>
    <row r="31" spans="1:5" ht="26.25" x14ac:dyDescent="0.25">
      <c r="A31" s="237" t="s">
        <v>668</v>
      </c>
      <c r="B31" s="242" t="s">
        <v>669</v>
      </c>
      <c r="C31" s="249">
        <v>0</v>
      </c>
      <c r="D31" s="249">
        <v>0</v>
      </c>
      <c r="E31" s="244">
        <v>0</v>
      </c>
    </row>
    <row r="32" spans="1:5" ht="24.75" x14ac:dyDescent="0.25">
      <c r="A32" s="237" t="s">
        <v>640</v>
      </c>
      <c r="B32" s="242" t="s">
        <v>670</v>
      </c>
      <c r="C32" s="249">
        <v>0</v>
      </c>
      <c r="D32" s="249">
        <v>0</v>
      </c>
      <c r="E32" s="244">
        <v>0</v>
      </c>
    </row>
    <row r="33" spans="1:5" ht="26.25" x14ac:dyDescent="0.25">
      <c r="A33" s="237" t="s">
        <v>642</v>
      </c>
      <c r="B33" s="242" t="s">
        <v>671</v>
      </c>
      <c r="C33" s="249">
        <v>0</v>
      </c>
      <c r="D33" s="249">
        <v>0</v>
      </c>
      <c r="E33" s="244">
        <v>0</v>
      </c>
    </row>
    <row r="34" spans="1:5" ht="26.25" x14ac:dyDescent="0.25">
      <c r="A34" s="237" t="s">
        <v>644</v>
      </c>
      <c r="B34" s="242" t="s">
        <v>672</v>
      </c>
      <c r="C34" s="249">
        <v>0</v>
      </c>
      <c r="D34" s="249">
        <v>0</v>
      </c>
      <c r="E34" s="244">
        <v>0</v>
      </c>
    </row>
    <row r="35" spans="1:5" ht="24.75" x14ac:dyDescent="0.25">
      <c r="A35" s="237" t="s">
        <v>646</v>
      </c>
      <c r="B35" s="242" t="s">
        <v>673</v>
      </c>
      <c r="C35" s="249">
        <v>0</v>
      </c>
      <c r="D35" s="249">
        <v>0</v>
      </c>
      <c r="E35" s="244">
        <v>0</v>
      </c>
    </row>
    <row r="36" spans="1:5" ht="24.75" x14ac:dyDescent="0.25">
      <c r="A36" s="237" t="s">
        <v>674</v>
      </c>
      <c r="B36" s="242" t="s">
        <v>675</v>
      </c>
      <c r="C36" s="249">
        <v>0</v>
      </c>
      <c r="D36" s="249">
        <v>0</v>
      </c>
      <c r="E36" s="244">
        <v>0</v>
      </c>
    </row>
    <row r="37" spans="1:5" ht="24.75" x14ac:dyDescent="0.25">
      <c r="A37" s="237" t="s">
        <v>640</v>
      </c>
      <c r="B37" s="242" t="s">
        <v>676</v>
      </c>
      <c r="C37" s="249">
        <v>0</v>
      </c>
      <c r="D37" s="249">
        <v>0</v>
      </c>
      <c r="E37" s="244">
        <v>0</v>
      </c>
    </row>
    <row r="38" spans="1:5" ht="26.25" x14ac:dyDescent="0.25">
      <c r="A38" s="237" t="s">
        <v>642</v>
      </c>
      <c r="B38" s="242" t="s">
        <v>677</v>
      </c>
      <c r="C38" s="249">
        <v>0</v>
      </c>
      <c r="D38" s="249">
        <v>0</v>
      </c>
      <c r="E38" s="244">
        <v>0</v>
      </c>
    </row>
    <row r="39" spans="1:5" ht="26.25" x14ac:dyDescent="0.25">
      <c r="A39" s="237" t="s">
        <v>644</v>
      </c>
      <c r="B39" s="242" t="s">
        <v>678</v>
      </c>
      <c r="C39" s="249">
        <v>0</v>
      </c>
      <c r="D39" s="249">
        <v>0</v>
      </c>
      <c r="E39" s="244">
        <v>0</v>
      </c>
    </row>
    <row r="40" spans="1:5" ht="24.75" x14ac:dyDescent="0.25">
      <c r="A40" s="237" t="s">
        <v>646</v>
      </c>
      <c r="B40" s="242" t="s">
        <v>679</v>
      </c>
      <c r="C40" s="249">
        <v>0</v>
      </c>
      <c r="D40" s="249">
        <v>0</v>
      </c>
      <c r="E40" s="244">
        <v>0</v>
      </c>
    </row>
    <row r="41" spans="1:5" ht="24.75" x14ac:dyDescent="0.25">
      <c r="A41" s="237" t="s">
        <v>680</v>
      </c>
      <c r="B41" s="242" t="s">
        <v>681</v>
      </c>
      <c r="C41" s="249">
        <v>0</v>
      </c>
      <c r="D41" s="249">
        <v>0</v>
      </c>
      <c r="E41" s="244">
        <v>0</v>
      </c>
    </row>
    <row r="42" spans="1:5" ht="24.75" x14ac:dyDescent="0.25">
      <c r="A42" s="237" t="s">
        <v>640</v>
      </c>
      <c r="B42" s="242" t="s">
        <v>682</v>
      </c>
      <c r="C42" s="249">
        <v>0</v>
      </c>
      <c r="D42" s="249">
        <v>0</v>
      </c>
      <c r="E42" s="244">
        <v>0</v>
      </c>
    </row>
    <row r="43" spans="1:5" ht="26.25" x14ac:dyDescent="0.25">
      <c r="A43" s="237" t="s">
        <v>642</v>
      </c>
      <c r="B43" s="242" t="s">
        <v>683</v>
      </c>
      <c r="C43" s="249">
        <v>0</v>
      </c>
      <c r="D43" s="249">
        <v>0</v>
      </c>
      <c r="E43" s="244">
        <v>0</v>
      </c>
    </row>
    <row r="44" spans="1:5" ht="26.25" x14ac:dyDescent="0.25">
      <c r="A44" s="237" t="s">
        <v>644</v>
      </c>
      <c r="B44" s="242" t="s">
        <v>684</v>
      </c>
      <c r="C44" s="249">
        <v>0</v>
      </c>
      <c r="D44" s="249">
        <v>0</v>
      </c>
      <c r="E44" s="244">
        <v>0</v>
      </c>
    </row>
    <row r="45" spans="1:5" ht="24.75" x14ac:dyDescent="0.25">
      <c r="A45" s="237" t="s">
        <v>646</v>
      </c>
      <c r="B45" s="242" t="s">
        <v>685</v>
      </c>
      <c r="C45" s="249">
        <v>0</v>
      </c>
      <c r="D45" s="249">
        <v>0</v>
      </c>
      <c r="E45" s="244">
        <v>0</v>
      </c>
    </row>
    <row r="46" spans="1:5" ht="24.75" x14ac:dyDescent="0.25">
      <c r="A46" s="237" t="s">
        <v>686</v>
      </c>
      <c r="B46" s="242" t="s">
        <v>687</v>
      </c>
      <c r="C46" s="249">
        <v>0</v>
      </c>
      <c r="D46" s="249">
        <v>0</v>
      </c>
      <c r="E46" s="244">
        <v>0</v>
      </c>
    </row>
    <row r="47" spans="1:5" ht="24.75" x14ac:dyDescent="0.25">
      <c r="A47" s="237" t="s">
        <v>640</v>
      </c>
      <c r="B47" s="242" t="s">
        <v>688</v>
      </c>
      <c r="C47" s="249">
        <v>0</v>
      </c>
      <c r="D47" s="249">
        <v>0</v>
      </c>
      <c r="E47" s="244">
        <v>0</v>
      </c>
    </row>
    <row r="48" spans="1:5" ht="26.25" x14ac:dyDescent="0.25">
      <c r="A48" s="237" t="s">
        <v>642</v>
      </c>
      <c r="B48" s="242" t="s">
        <v>689</v>
      </c>
      <c r="C48" s="249">
        <v>0</v>
      </c>
      <c r="D48" s="249">
        <v>0</v>
      </c>
      <c r="E48" s="244">
        <v>0</v>
      </c>
    </row>
    <row r="49" spans="1:5" ht="26.25" x14ac:dyDescent="0.25">
      <c r="A49" s="237" t="s">
        <v>644</v>
      </c>
      <c r="B49" s="242" t="s">
        <v>690</v>
      </c>
      <c r="C49" s="249">
        <v>0</v>
      </c>
      <c r="D49" s="249">
        <v>0</v>
      </c>
      <c r="E49" s="244">
        <v>0</v>
      </c>
    </row>
    <row r="50" spans="1:5" ht="24.75" x14ac:dyDescent="0.25">
      <c r="A50" s="237" t="s">
        <v>646</v>
      </c>
      <c r="B50" s="242" t="s">
        <v>691</v>
      </c>
      <c r="C50" s="249">
        <v>0</v>
      </c>
      <c r="D50" s="249">
        <v>0</v>
      </c>
      <c r="E50" s="244">
        <v>0</v>
      </c>
    </row>
    <row r="51" spans="1:5" x14ac:dyDescent="0.25">
      <c r="A51" s="237" t="s">
        <v>692</v>
      </c>
      <c r="B51" s="242" t="s">
        <v>693</v>
      </c>
      <c r="C51" s="249">
        <v>0</v>
      </c>
      <c r="D51" s="249">
        <v>0</v>
      </c>
      <c r="E51" s="244">
        <v>0</v>
      </c>
    </row>
    <row r="52" spans="1:5" ht="24.75" x14ac:dyDescent="0.25">
      <c r="A52" s="237" t="s">
        <v>694</v>
      </c>
      <c r="B52" s="242" t="s">
        <v>695</v>
      </c>
      <c r="C52" s="249">
        <v>0</v>
      </c>
      <c r="D52" s="249">
        <v>0</v>
      </c>
      <c r="E52" s="244">
        <v>0</v>
      </c>
    </row>
    <row r="53" spans="1:5" ht="24.75" x14ac:dyDescent="0.25">
      <c r="A53" s="237" t="s">
        <v>640</v>
      </c>
      <c r="B53" s="245" t="s">
        <v>696</v>
      </c>
      <c r="C53" s="249">
        <v>0</v>
      </c>
      <c r="D53" s="249">
        <v>0</v>
      </c>
      <c r="E53" s="244">
        <v>0</v>
      </c>
    </row>
    <row r="54" spans="1:5" ht="26.25" x14ac:dyDescent="0.25">
      <c r="A54" s="237" t="s">
        <v>642</v>
      </c>
      <c r="B54" s="245" t="s">
        <v>697</v>
      </c>
      <c r="C54" s="249">
        <v>0</v>
      </c>
      <c r="D54" s="249">
        <v>0</v>
      </c>
      <c r="E54" s="244">
        <v>0</v>
      </c>
    </row>
    <row r="55" spans="1:5" ht="26.25" x14ac:dyDescent="0.25">
      <c r="A55" s="237" t="s">
        <v>644</v>
      </c>
      <c r="B55" s="245" t="s">
        <v>698</v>
      </c>
      <c r="C55" s="249">
        <v>0</v>
      </c>
      <c r="D55" s="249">
        <v>0</v>
      </c>
      <c r="E55" s="244">
        <v>0</v>
      </c>
    </row>
    <row r="56" spans="1:5" ht="24.75" x14ac:dyDescent="0.25">
      <c r="A56" s="237" t="s">
        <v>646</v>
      </c>
      <c r="B56" s="245" t="s">
        <v>699</v>
      </c>
      <c r="C56" s="249">
        <v>0</v>
      </c>
      <c r="D56" s="249">
        <v>0</v>
      </c>
      <c r="E56" s="244">
        <v>0</v>
      </c>
    </row>
    <row r="57" spans="1:5" ht="26.25" x14ac:dyDescent="0.25">
      <c r="A57" s="237" t="s">
        <v>700</v>
      </c>
      <c r="B57" s="242" t="s">
        <v>701</v>
      </c>
      <c r="C57" s="249">
        <v>0</v>
      </c>
      <c r="D57" s="249">
        <v>0</v>
      </c>
      <c r="E57" s="244">
        <v>0</v>
      </c>
    </row>
    <row r="58" spans="1:5" ht="24.75" x14ac:dyDescent="0.25">
      <c r="A58" s="237" t="s">
        <v>640</v>
      </c>
      <c r="B58" s="245" t="s">
        <v>702</v>
      </c>
      <c r="C58" s="249">
        <v>0</v>
      </c>
      <c r="D58" s="249">
        <v>0</v>
      </c>
      <c r="E58" s="244">
        <v>0</v>
      </c>
    </row>
    <row r="59" spans="1:5" ht="26.25" x14ac:dyDescent="0.25">
      <c r="A59" s="237" t="s">
        <v>642</v>
      </c>
      <c r="B59" s="245" t="s">
        <v>703</v>
      </c>
      <c r="C59" s="249">
        <v>0</v>
      </c>
      <c r="D59" s="249">
        <v>0</v>
      </c>
      <c r="E59" s="244">
        <v>0</v>
      </c>
    </row>
    <row r="60" spans="1:5" ht="26.25" x14ac:dyDescent="0.25">
      <c r="A60" s="237" t="s">
        <v>644</v>
      </c>
      <c r="B60" s="245" t="s">
        <v>704</v>
      </c>
      <c r="C60" s="249">
        <v>0</v>
      </c>
      <c r="D60" s="249">
        <v>0</v>
      </c>
      <c r="E60" s="244">
        <v>0</v>
      </c>
    </row>
    <row r="61" spans="1:5" ht="24.75" x14ac:dyDescent="0.25">
      <c r="A61" s="237" t="s">
        <v>646</v>
      </c>
      <c r="B61" s="245" t="s">
        <v>705</v>
      </c>
      <c r="C61" s="249">
        <v>0</v>
      </c>
      <c r="D61" s="249">
        <v>0</v>
      </c>
      <c r="E61" s="244">
        <v>0</v>
      </c>
    </row>
    <row r="62" spans="1:5" ht="26.25" x14ac:dyDescent="0.25">
      <c r="A62" s="237" t="s">
        <v>706</v>
      </c>
      <c r="B62" s="242" t="s">
        <v>707</v>
      </c>
      <c r="C62" s="249">
        <v>0</v>
      </c>
      <c r="D62" s="249">
        <v>0</v>
      </c>
      <c r="E62" s="244">
        <v>0</v>
      </c>
    </row>
    <row r="63" spans="1:5" ht="24.75" x14ac:dyDescent="0.25">
      <c r="A63" s="237" t="s">
        <v>640</v>
      </c>
      <c r="B63" s="245" t="s">
        <v>708</v>
      </c>
      <c r="C63" s="249">
        <v>0</v>
      </c>
      <c r="D63" s="249">
        <v>0</v>
      </c>
      <c r="E63" s="244">
        <v>0</v>
      </c>
    </row>
    <row r="64" spans="1:5" ht="26.25" x14ac:dyDescent="0.25">
      <c r="A64" s="237" t="s">
        <v>642</v>
      </c>
      <c r="B64" s="245" t="s">
        <v>709</v>
      </c>
      <c r="C64" s="249">
        <v>0</v>
      </c>
      <c r="D64" s="249">
        <v>0</v>
      </c>
      <c r="E64" s="244">
        <v>0</v>
      </c>
    </row>
    <row r="65" spans="1:5" ht="26.25" x14ac:dyDescent="0.25">
      <c r="A65" s="237" t="s">
        <v>644</v>
      </c>
      <c r="B65" s="245" t="s">
        <v>710</v>
      </c>
      <c r="C65" s="249">
        <v>0</v>
      </c>
      <c r="D65" s="249">
        <v>0</v>
      </c>
      <c r="E65" s="244">
        <v>0</v>
      </c>
    </row>
    <row r="66" spans="1:5" ht="24.75" x14ac:dyDescent="0.25">
      <c r="A66" s="237" t="s">
        <v>646</v>
      </c>
      <c r="B66" s="245" t="s">
        <v>711</v>
      </c>
      <c r="C66" s="249">
        <v>0</v>
      </c>
      <c r="D66" s="249">
        <v>0</v>
      </c>
      <c r="E66" s="244">
        <v>0</v>
      </c>
    </row>
    <row r="67" spans="1:5" ht="39" x14ac:dyDescent="0.25">
      <c r="A67" s="237" t="s">
        <v>712</v>
      </c>
      <c r="B67" s="242" t="s">
        <v>713</v>
      </c>
      <c r="C67" s="249">
        <v>0</v>
      </c>
      <c r="D67" s="249">
        <v>0</v>
      </c>
      <c r="E67" s="244">
        <v>0</v>
      </c>
    </row>
    <row r="68" spans="1:5" ht="26.25" x14ac:dyDescent="0.25">
      <c r="A68" s="237" t="s">
        <v>714</v>
      </c>
      <c r="B68" s="242" t="s">
        <v>715</v>
      </c>
      <c r="C68" s="249">
        <v>0</v>
      </c>
      <c r="D68" s="249">
        <v>0</v>
      </c>
      <c r="E68" s="244">
        <v>0</v>
      </c>
    </row>
    <row r="69" spans="1:5" ht="24.75" x14ac:dyDescent="0.25">
      <c r="A69" s="237" t="s">
        <v>640</v>
      </c>
      <c r="B69" s="242" t="s">
        <v>716</v>
      </c>
      <c r="C69" s="249">
        <v>0</v>
      </c>
      <c r="D69" s="249">
        <v>0</v>
      </c>
      <c r="E69" s="244">
        <v>0</v>
      </c>
    </row>
    <row r="70" spans="1:5" ht="26.25" x14ac:dyDescent="0.25">
      <c r="A70" s="237" t="s">
        <v>642</v>
      </c>
      <c r="B70" s="242" t="s">
        <v>717</v>
      </c>
      <c r="C70" s="249">
        <v>0</v>
      </c>
      <c r="D70" s="249">
        <v>0</v>
      </c>
      <c r="E70" s="244">
        <v>0</v>
      </c>
    </row>
    <row r="71" spans="1:5" ht="26.25" x14ac:dyDescent="0.25">
      <c r="A71" s="237" t="s">
        <v>644</v>
      </c>
      <c r="B71" s="242" t="s">
        <v>718</v>
      </c>
      <c r="C71" s="249">
        <v>0</v>
      </c>
      <c r="D71" s="249">
        <v>0</v>
      </c>
      <c r="E71" s="244">
        <v>0</v>
      </c>
    </row>
    <row r="72" spans="1:5" ht="24.75" x14ac:dyDescent="0.25">
      <c r="A72" s="237" t="s">
        <v>646</v>
      </c>
      <c r="B72" s="242" t="s">
        <v>719</v>
      </c>
      <c r="C72" s="249">
        <v>0</v>
      </c>
      <c r="D72" s="249">
        <v>0</v>
      </c>
      <c r="E72" s="244">
        <v>0</v>
      </c>
    </row>
    <row r="73" spans="1:5" ht="26.25" x14ac:dyDescent="0.25">
      <c r="A73" s="237" t="s">
        <v>720</v>
      </c>
      <c r="B73" s="242" t="s">
        <v>721</v>
      </c>
      <c r="C73" s="249">
        <v>0</v>
      </c>
      <c r="D73" s="249">
        <v>0</v>
      </c>
      <c r="E73" s="244">
        <v>0</v>
      </c>
    </row>
    <row r="74" spans="1:5" ht="24.75" x14ac:dyDescent="0.25">
      <c r="A74" s="237" t="s">
        <v>640</v>
      </c>
      <c r="B74" s="242" t="s">
        <v>722</v>
      </c>
      <c r="C74" s="249">
        <v>0</v>
      </c>
      <c r="D74" s="249">
        <v>0</v>
      </c>
      <c r="E74" s="244">
        <v>0</v>
      </c>
    </row>
    <row r="75" spans="1:5" ht="26.25" x14ac:dyDescent="0.25">
      <c r="A75" s="237" t="s">
        <v>642</v>
      </c>
      <c r="B75" s="242" t="s">
        <v>723</v>
      </c>
      <c r="C75" s="249">
        <v>0</v>
      </c>
      <c r="D75" s="249">
        <v>0</v>
      </c>
      <c r="E75" s="244">
        <v>0</v>
      </c>
    </row>
    <row r="76" spans="1:5" ht="26.25" x14ac:dyDescent="0.25">
      <c r="A76" s="237" t="s">
        <v>644</v>
      </c>
      <c r="B76" s="242" t="s">
        <v>724</v>
      </c>
      <c r="C76" s="249">
        <v>0</v>
      </c>
      <c r="D76" s="249">
        <v>0</v>
      </c>
      <c r="E76" s="244">
        <v>0</v>
      </c>
    </row>
    <row r="77" spans="1:5" ht="24.75" x14ac:dyDescent="0.25">
      <c r="A77" s="237" t="s">
        <v>646</v>
      </c>
      <c r="B77" s="242" t="s">
        <v>725</v>
      </c>
      <c r="C77" s="249">
        <v>0</v>
      </c>
      <c r="D77" s="249">
        <v>0</v>
      </c>
      <c r="E77" s="244">
        <v>0</v>
      </c>
    </row>
    <row r="78" spans="1:5" ht="26.25" x14ac:dyDescent="0.25">
      <c r="A78" s="237" t="s">
        <v>726</v>
      </c>
      <c r="B78" s="242" t="s">
        <v>727</v>
      </c>
      <c r="C78" s="249">
        <v>0</v>
      </c>
      <c r="D78" s="249">
        <v>43880</v>
      </c>
      <c r="E78" s="244">
        <v>0</v>
      </c>
    </row>
    <row r="79" spans="1:5" x14ac:dyDescent="0.25">
      <c r="A79" s="237" t="s">
        <v>728</v>
      </c>
      <c r="B79" s="242" t="s">
        <v>729</v>
      </c>
      <c r="C79" s="249">
        <v>0</v>
      </c>
      <c r="D79" s="249">
        <v>43880</v>
      </c>
      <c r="E79" s="244">
        <v>0</v>
      </c>
    </row>
    <row r="80" spans="1:5" x14ac:dyDescent="0.25">
      <c r="A80" s="237" t="s">
        <v>730</v>
      </c>
      <c r="B80" s="242" t="s">
        <v>731</v>
      </c>
      <c r="C80" s="249">
        <v>0</v>
      </c>
      <c r="D80" s="249">
        <v>0</v>
      </c>
      <c r="E80" s="244">
        <v>0</v>
      </c>
    </row>
    <row r="81" spans="1:5" x14ac:dyDescent="0.25">
      <c r="A81" s="237" t="s">
        <v>732</v>
      </c>
      <c r="B81" s="242" t="s">
        <v>733</v>
      </c>
      <c r="C81" s="249">
        <v>2493746</v>
      </c>
      <c r="D81" s="249">
        <v>1852103</v>
      </c>
      <c r="E81" s="244">
        <v>74</v>
      </c>
    </row>
    <row r="82" spans="1:5" x14ac:dyDescent="0.25">
      <c r="A82" s="237" t="s">
        <v>734</v>
      </c>
      <c r="B82" s="242" t="s">
        <v>735</v>
      </c>
      <c r="C82" s="249">
        <v>0</v>
      </c>
      <c r="D82" s="249">
        <v>0</v>
      </c>
      <c r="E82" s="244">
        <v>0</v>
      </c>
    </row>
    <row r="83" spans="1:5" x14ac:dyDescent="0.25">
      <c r="A83" s="237" t="s">
        <v>736</v>
      </c>
      <c r="B83" s="242" t="s">
        <v>737</v>
      </c>
      <c r="C83" s="249">
        <v>0</v>
      </c>
      <c r="D83" s="249">
        <v>0</v>
      </c>
      <c r="E83" s="244">
        <v>0</v>
      </c>
    </row>
    <row r="84" spans="1:5" x14ac:dyDescent="0.25">
      <c r="A84" s="237" t="s">
        <v>738</v>
      </c>
      <c r="B84" s="242" t="s">
        <v>739</v>
      </c>
      <c r="C84" s="249">
        <v>2493746</v>
      </c>
      <c r="D84" s="249">
        <v>1852103</v>
      </c>
      <c r="E84" s="244">
        <v>74</v>
      </c>
    </row>
    <row r="85" spans="1:5" x14ac:dyDescent="0.25">
      <c r="A85" s="237" t="s">
        <v>740</v>
      </c>
      <c r="B85" s="242" t="s">
        <v>741</v>
      </c>
      <c r="C85" s="249">
        <v>0</v>
      </c>
      <c r="D85" s="249">
        <v>0</v>
      </c>
      <c r="E85" s="244">
        <v>0</v>
      </c>
    </row>
    <row r="86" spans="1:5" x14ac:dyDescent="0.25">
      <c r="A86" s="240" t="s">
        <v>198</v>
      </c>
      <c r="B86" s="241" t="s">
        <v>198</v>
      </c>
      <c r="C86" s="246" t="s">
        <v>198</v>
      </c>
      <c r="D86" s="246" t="s">
        <v>198</v>
      </c>
      <c r="E86" s="241" t="s">
        <v>198</v>
      </c>
    </row>
    <row r="87" spans="1:5" x14ac:dyDescent="0.25">
      <c r="A87" s="240" t="s">
        <v>742</v>
      </c>
      <c r="B87" s="241" t="s">
        <v>743</v>
      </c>
      <c r="C87" s="246" t="s">
        <v>198</v>
      </c>
      <c r="D87" s="246" t="s">
        <v>198</v>
      </c>
      <c r="E87" s="241" t="s">
        <v>198</v>
      </c>
    </row>
    <row r="88" spans="1:5" x14ac:dyDescent="0.25">
      <c r="A88" s="237" t="s">
        <v>744</v>
      </c>
      <c r="B88" s="242" t="s">
        <v>745</v>
      </c>
      <c r="C88" s="249">
        <v>888435</v>
      </c>
      <c r="D88" s="249">
        <v>772366</v>
      </c>
      <c r="E88" s="244">
        <v>86</v>
      </c>
    </row>
    <row r="89" spans="1:5" ht="26.25" x14ac:dyDescent="0.25">
      <c r="A89" s="237" t="s">
        <v>746</v>
      </c>
      <c r="B89" s="242" t="s">
        <v>747</v>
      </c>
      <c r="C89" s="249">
        <v>888435</v>
      </c>
      <c r="D89" s="249">
        <v>772366</v>
      </c>
      <c r="E89" s="244">
        <v>86</v>
      </c>
    </row>
    <row r="90" spans="1:5" x14ac:dyDescent="0.25">
      <c r="A90" s="237" t="s">
        <v>748</v>
      </c>
      <c r="B90" s="242" t="s">
        <v>749</v>
      </c>
      <c r="C90" s="249">
        <v>0</v>
      </c>
      <c r="D90" s="249">
        <v>0</v>
      </c>
      <c r="E90" s="244">
        <v>0</v>
      </c>
    </row>
    <row r="91" spans="1:5" ht="64.5" x14ac:dyDescent="0.25">
      <c r="A91" s="237" t="s">
        <v>750</v>
      </c>
      <c r="B91" s="242" t="s">
        <v>751</v>
      </c>
      <c r="C91" s="249">
        <v>0</v>
      </c>
      <c r="D91" s="249">
        <v>0</v>
      </c>
      <c r="E91" s="244">
        <v>0</v>
      </c>
    </row>
    <row r="92" spans="1:5" ht="64.5" x14ac:dyDescent="0.25">
      <c r="A92" s="237" t="s">
        <v>752</v>
      </c>
      <c r="B92" s="242" t="s">
        <v>753</v>
      </c>
      <c r="C92" s="249">
        <v>0</v>
      </c>
      <c r="D92" s="249">
        <v>0</v>
      </c>
      <c r="E92" s="244">
        <v>0</v>
      </c>
    </row>
    <row r="93" spans="1:5" x14ac:dyDescent="0.25">
      <c r="A93" s="237" t="s">
        <v>754</v>
      </c>
      <c r="B93" s="242" t="s">
        <v>755</v>
      </c>
      <c r="C93" s="249">
        <v>0</v>
      </c>
      <c r="D93" s="249">
        <v>0</v>
      </c>
      <c r="E93" s="244">
        <v>0</v>
      </c>
    </row>
    <row r="94" spans="1:5" x14ac:dyDescent="0.25">
      <c r="A94" s="237" t="s">
        <v>756</v>
      </c>
      <c r="B94" s="242" t="s">
        <v>757</v>
      </c>
      <c r="C94" s="249">
        <v>0</v>
      </c>
      <c r="D94" s="249">
        <v>0</v>
      </c>
      <c r="E94" s="244">
        <v>0</v>
      </c>
    </row>
    <row r="95" spans="1:5" x14ac:dyDescent="0.25">
      <c r="A95" s="237" t="s">
        <v>758</v>
      </c>
      <c r="B95" s="242" t="s">
        <v>759</v>
      </c>
      <c r="C95" s="249">
        <v>0</v>
      </c>
      <c r="D95" s="249">
        <v>0</v>
      </c>
      <c r="E95" s="244">
        <v>0</v>
      </c>
    </row>
  </sheetData>
  <mergeCells count="2">
    <mergeCell ref="A1:E1"/>
    <mergeCell ref="A3:E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A044-B32F-4A09-8C0F-5A75D1FB5098}">
  <sheetPr>
    <tabColor rgb="FFFF00FF"/>
  </sheetPr>
  <dimension ref="A1:G95"/>
  <sheetViews>
    <sheetView workbookViewId="0">
      <selection activeCell="O89" sqref="O89"/>
    </sheetView>
  </sheetViews>
  <sheetFormatPr defaultRowHeight="15" x14ac:dyDescent="0.25"/>
  <cols>
    <col min="1" max="1" width="30" style="159" customWidth="1"/>
    <col min="2" max="2" width="5" style="159" customWidth="1"/>
    <col min="3" max="4" width="13" style="250" customWidth="1"/>
    <col min="5" max="6" width="13" style="159" customWidth="1"/>
    <col min="7" max="7" width="29.85546875" style="159" customWidth="1"/>
    <col min="8" max="114" width="13" style="159" customWidth="1"/>
    <col min="115" max="16384" width="9.140625" style="159"/>
  </cols>
  <sheetData>
    <row r="1" spans="1:7" x14ac:dyDescent="0.25">
      <c r="A1" s="383" t="s">
        <v>762</v>
      </c>
      <c r="B1" s="387"/>
      <c r="C1" s="387"/>
      <c r="D1" s="387"/>
      <c r="E1" s="387"/>
    </row>
    <row r="3" spans="1:7" ht="16.5" x14ac:dyDescent="0.35">
      <c r="A3" s="386" t="s">
        <v>629</v>
      </c>
      <c r="B3" s="385"/>
      <c r="C3" s="385"/>
      <c r="D3" s="385"/>
      <c r="E3" s="385"/>
    </row>
    <row r="5" spans="1:7" ht="26.25" x14ac:dyDescent="0.25">
      <c r="A5" s="237" t="s">
        <v>164</v>
      </c>
      <c r="B5" s="237" t="s">
        <v>224</v>
      </c>
      <c r="C5" s="247" t="s">
        <v>630</v>
      </c>
      <c r="D5" s="247" t="s">
        <v>631</v>
      </c>
      <c r="E5" s="238" t="s">
        <v>632</v>
      </c>
    </row>
    <row r="6" spans="1:7" x14ac:dyDescent="0.25">
      <c r="A6" s="239">
        <v>1</v>
      </c>
      <c r="B6" s="239">
        <v>2</v>
      </c>
      <c r="C6" s="248">
        <v>3</v>
      </c>
      <c r="D6" s="248">
        <v>4</v>
      </c>
      <c r="E6" s="239">
        <v>5</v>
      </c>
    </row>
    <row r="7" spans="1:7" x14ac:dyDescent="0.25">
      <c r="A7" s="240" t="s">
        <v>633</v>
      </c>
      <c r="B7" s="241" t="s">
        <v>198</v>
      </c>
      <c r="C7" s="246" t="s">
        <v>198</v>
      </c>
      <c r="D7" s="246" t="s">
        <v>198</v>
      </c>
      <c r="E7" s="241" t="s">
        <v>198</v>
      </c>
    </row>
    <row r="8" spans="1:7" ht="26.25" x14ac:dyDescent="0.25">
      <c r="A8" s="237" t="s">
        <v>634</v>
      </c>
      <c r="B8" s="242" t="s">
        <v>635</v>
      </c>
      <c r="C8" s="249">
        <v>3155866</v>
      </c>
      <c r="D8" s="249">
        <v>2026859</v>
      </c>
      <c r="E8" s="244">
        <v>64</v>
      </c>
      <c r="G8" s="237"/>
    </row>
    <row r="9" spans="1:7" x14ac:dyDescent="0.25">
      <c r="A9" s="237" t="s">
        <v>636</v>
      </c>
      <c r="B9" s="242" t="s">
        <v>637</v>
      </c>
      <c r="C9" s="249">
        <v>0</v>
      </c>
      <c r="D9" s="249">
        <v>0</v>
      </c>
      <c r="E9" s="244">
        <v>0</v>
      </c>
      <c r="G9" s="237"/>
    </row>
    <row r="10" spans="1:7" x14ac:dyDescent="0.25">
      <c r="A10" s="237" t="s">
        <v>638</v>
      </c>
      <c r="B10" s="242" t="s">
        <v>639</v>
      </c>
      <c r="C10" s="249">
        <v>0</v>
      </c>
      <c r="D10" s="249">
        <v>0</v>
      </c>
      <c r="E10" s="244">
        <v>0</v>
      </c>
      <c r="G10" s="237"/>
    </row>
    <row r="11" spans="1:7" ht="24.75" x14ac:dyDescent="0.25">
      <c r="A11" s="237" t="s">
        <v>640</v>
      </c>
      <c r="B11" s="242" t="s">
        <v>641</v>
      </c>
      <c r="C11" s="249">
        <v>0</v>
      </c>
      <c r="D11" s="249">
        <v>0</v>
      </c>
      <c r="E11" s="244">
        <v>0</v>
      </c>
      <c r="G11" s="237"/>
    </row>
    <row r="12" spans="1:7" ht="26.25" x14ac:dyDescent="0.25">
      <c r="A12" s="237" t="s">
        <v>642</v>
      </c>
      <c r="B12" s="242" t="s">
        <v>643</v>
      </c>
      <c r="C12" s="249">
        <v>0</v>
      </c>
      <c r="D12" s="249">
        <v>0</v>
      </c>
      <c r="E12" s="244">
        <v>0</v>
      </c>
      <c r="G12" s="237"/>
    </row>
    <row r="13" spans="1:7" ht="26.25" x14ac:dyDescent="0.25">
      <c r="A13" s="237" t="s">
        <v>644</v>
      </c>
      <c r="B13" s="242" t="s">
        <v>645</v>
      </c>
      <c r="C13" s="249">
        <v>0</v>
      </c>
      <c r="D13" s="249">
        <v>0</v>
      </c>
      <c r="E13" s="244">
        <v>0</v>
      </c>
      <c r="G13" s="237"/>
    </row>
    <row r="14" spans="1:7" ht="24.75" x14ac:dyDescent="0.25">
      <c r="A14" s="237" t="s">
        <v>646</v>
      </c>
      <c r="B14" s="242" t="s">
        <v>647</v>
      </c>
      <c r="C14" s="249">
        <v>0</v>
      </c>
      <c r="D14" s="249">
        <v>0</v>
      </c>
      <c r="E14" s="244">
        <v>0</v>
      </c>
      <c r="G14" s="237"/>
    </row>
    <row r="15" spans="1:7" x14ac:dyDescent="0.25">
      <c r="A15" s="237" t="s">
        <v>648</v>
      </c>
      <c r="B15" s="242" t="s">
        <v>649</v>
      </c>
      <c r="C15" s="249">
        <v>0</v>
      </c>
      <c r="D15" s="249">
        <v>0</v>
      </c>
      <c r="E15" s="244">
        <v>0</v>
      </c>
      <c r="G15" s="237"/>
    </row>
    <row r="16" spans="1:7" ht="24.75" x14ac:dyDescent="0.25">
      <c r="A16" s="237" t="s">
        <v>640</v>
      </c>
      <c r="B16" s="242" t="s">
        <v>650</v>
      </c>
      <c r="C16" s="249">
        <v>0</v>
      </c>
      <c r="D16" s="249">
        <v>0</v>
      </c>
      <c r="E16" s="244">
        <v>0</v>
      </c>
      <c r="G16" s="237"/>
    </row>
    <row r="17" spans="1:7" ht="26.25" x14ac:dyDescent="0.25">
      <c r="A17" s="237" t="s">
        <v>642</v>
      </c>
      <c r="B17" s="242" t="s">
        <v>651</v>
      </c>
      <c r="C17" s="249">
        <v>0</v>
      </c>
      <c r="D17" s="249">
        <v>0</v>
      </c>
      <c r="E17" s="244">
        <v>0</v>
      </c>
      <c r="G17" s="237"/>
    </row>
    <row r="18" spans="1:7" ht="26.25" x14ac:dyDescent="0.25">
      <c r="A18" s="237" t="s">
        <v>644</v>
      </c>
      <c r="B18" s="242" t="s">
        <v>652</v>
      </c>
      <c r="C18" s="249">
        <v>0</v>
      </c>
      <c r="D18" s="249">
        <v>0</v>
      </c>
      <c r="E18" s="244">
        <v>0</v>
      </c>
      <c r="G18" s="237"/>
    </row>
    <row r="19" spans="1:7" ht="24.75" x14ac:dyDescent="0.25">
      <c r="A19" s="237" t="s">
        <v>646</v>
      </c>
      <c r="B19" s="242" t="s">
        <v>653</v>
      </c>
      <c r="C19" s="249">
        <v>0</v>
      </c>
      <c r="D19" s="249">
        <v>0</v>
      </c>
      <c r="E19" s="244">
        <v>0</v>
      </c>
      <c r="G19" s="237"/>
    </row>
    <row r="20" spans="1:7" ht="26.25" x14ac:dyDescent="0.25">
      <c r="A20" s="237" t="s">
        <v>654</v>
      </c>
      <c r="B20" s="242" t="s">
        <v>655</v>
      </c>
      <c r="C20" s="249">
        <v>0</v>
      </c>
      <c r="D20" s="249">
        <v>0</v>
      </c>
      <c r="E20" s="244">
        <v>0</v>
      </c>
      <c r="G20" s="237"/>
    </row>
    <row r="21" spans="1:7" ht="24.75" x14ac:dyDescent="0.25">
      <c r="A21" s="237" t="s">
        <v>640</v>
      </c>
      <c r="B21" s="242" t="s">
        <v>656</v>
      </c>
      <c r="C21" s="249">
        <v>0</v>
      </c>
      <c r="D21" s="249">
        <v>0</v>
      </c>
      <c r="E21" s="244">
        <v>0</v>
      </c>
      <c r="G21" s="237"/>
    </row>
    <row r="22" spans="1:7" ht="26.25" x14ac:dyDescent="0.25">
      <c r="A22" s="237" t="s">
        <v>642</v>
      </c>
      <c r="B22" s="242" t="s">
        <v>657</v>
      </c>
      <c r="C22" s="249">
        <v>0</v>
      </c>
      <c r="D22" s="249">
        <v>0</v>
      </c>
      <c r="E22" s="244">
        <v>0</v>
      </c>
      <c r="G22" s="237"/>
    </row>
    <row r="23" spans="1:7" ht="26.25" x14ac:dyDescent="0.25">
      <c r="A23" s="237" t="s">
        <v>644</v>
      </c>
      <c r="B23" s="242" t="s">
        <v>658</v>
      </c>
      <c r="C23" s="249">
        <v>0</v>
      </c>
      <c r="D23" s="249">
        <v>0</v>
      </c>
      <c r="E23" s="244">
        <v>0</v>
      </c>
      <c r="G23" s="237"/>
    </row>
    <row r="24" spans="1:7" ht="24.75" x14ac:dyDescent="0.25">
      <c r="A24" s="237" t="s">
        <v>646</v>
      </c>
      <c r="B24" s="242" t="s">
        <v>659</v>
      </c>
      <c r="C24" s="249">
        <v>0</v>
      </c>
      <c r="D24" s="249">
        <v>0</v>
      </c>
      <c r="E24" s="244">
        <v>0</v>
      </c>
      <c r="G24" s="237"/>
    </row>
    <row r="25" spans="1:7" x14ac:dyDescent="0.25">
      <c r="A25" s="237" t="s">
        <v>660</v>
      </c>
      <c r="B25" s="242" t="s">
        <v>661</v>
      </c>
      <c r="C25" s="249">
        <v>3155866</v>
      </c>
      <c r="D25" s="249">
        <v>2026859</v>
      </c>
      <c r="E25" s="244">
        <v>64</v>
      </c>
      <c r="G25" s="237"/>
    </row>
    <row r="26" spans="1:7" ht="26.25" x14ac:dyDescent="0.25">
      <c r="A26" s="237" t="s">
        <v>662</v>
      </c>
      <c r="B26" s="242" t="s">
        <v>663</v>
      </c>
      <c r="C26" s="249">
        <v>0</v>
      </c>
      <c r="D26" s="249">
        <v>0</v>
      </c>
      <c r="E26" s="244">
        <v>0</v>
      </c>
      <c r="G26" s="237"/>
    </row>
    <row r="27" spans="1:7" ht="24.75" x14ac:dyDescent="0.25">
      <c r="A27" s="237" t="s">
        <v>640</v>
      </c>
      <c r="B27" s="242" t="s">
        <v>664</v>
      </c>
      <c r="C27" s="249">
        <v>0</v>
      </c>
      <c r="D27" s="249">
        <v>0</v>
      </c>
      <c r="E27" s="244">
        <v>0</v>
      </c>
      <c r="G27" s="237"/>
    </row>
    <row r="28" spans="1:7" ht="26.25" x14ac:dyDescent="0.25">
      <c r="A28" s="237" t="s">
        <v>642</v>
      </c>
      <c r="B28" s="242" t="s">
        <v>665</v>
      </c>
      <c r="C28" s="249">
        <v>0</v>
      </c>
      <c r="D28" s="249">
        <v>0</v>
      </c>
      <c r="E28" s="244">
        <v>0</v>
      </c>
      <c r="G28" s="237"/>
    </row>
    <row r="29" spans="1:7" ht="26.25" x14ac:dyDescent="0.25">
      <c r="A29" s="237" t="s">
        <v>644</v>
      </c>
      <c r="B29" s="242" t="s">
        <v>666</v>
      </c>
      <c r="C29" s="249">
        <v>0</v>
      </c>
      <c r="D29" s="249">
        <v>0</v>
      </c>
      <c r="E29" s="244">
        <v>0</v>
      </c>
      <c r="G29" s="237"/>
    </row>
    <row r="30" spans="1:7" ht="24.75" x14ac:dyDescent="0.25">
      <c r="A30" s="237" t="s">
        <v>646</v>
      </c>
      <c r="B30" s="242" t="s">
        <v>667</v>
      </c>
      <c r="C30" s="249">
        <v>0</v>
      </c>
      <c r="D30" s="249">
        <v>0</v>
      </c>
      <c r="E30" s="244">
        <v>0</v>
      </c>
      <c r="G30" s="237"/>
    </row>
    <row r="31" spans="1:7" ht="26.25" x14ac:dyDescent="0.25">
      <c r="A31" s="237" t="s">
        <v>668</v>
      </c>
      <c r="B31" s="242" t="s">
        <v>669</v>
      </c>
      <c r="C31" s="249">
        <v>2458066</v>
      </c>
      <c r="D31" s="249">
        <v>2026859</v>
      </c>
      <c r="E31" s="244">
        <v>82</v>
      </c>
      <c r="G31" s="237"/>
    </row>
    <row r="32" spans="1:7" ht="24.75" x14ac:dyDescent="0.25">
      <c r="A32" s="237" t="s">
        <v>640</v>
      </c>
      <c r="B32" s="242" t="s">
        <v>670</v>
      </c>
      <c r="C32" s="249">
        <v>0</v>
      </c>
      <c r="D32" s="249">
        <v>0</v>
      </c>
      <c r="E32" s="244">
        <v>0</v>
      </c>
      <c r="G32" s="237"/>
    </row>
    <row r="33" spans="1:7" ht="26.25" x14ac:dyDescent="0.25">
      <c r="A33" s="237" t="s">
        <v>642</v>
      </c>
      <c r="B33" s="242" t="s">
        <v>671</v>
      </c>
      <c r="C33" s="249">
        <v>0</v>
      </c>
      <c r="D33" s="249">
        <v>0</v>
      </c>
      <c r="E33" s="244">
        <v>0</v>
      </c>
      <c r="G33" s="237"/>
    </row>
    <row r="34" spans="1:7" ht="26.25" x14ac:dyDescent="0.25">
      <c r="A34" s="237" t="s">
        <v>644</v>
      </c>
      <c r="B34" s="242" t="s">
        <v>672</v>
      </c>
      <c r="C34" s="249">
        <v>2386283</v>
      </c>
      <c r="D34" s="249">
        <v>2026859</v>
      </c>
      <c r="E34" s="244">
        <v>84</v>
      </c>
      <c r="G34" s="237"/>
    </row>
    <row r="35" spans="1:7" ht="24.75" x14ac:dyDescent="0.25">
      <c r="A35" s="237" t="s">
        <v>646</v>
      </c>
      <c r="B35" s="242" t="s">
        <v>673</v>
      </c>
      <c r="C35" s="249">
        <v>71783</v>
      </c>
      <c r="D35" s="249">
        <v>0</v>
      </c>
      <c r="E35" s="244">
        <v>0</v>
      </c>
      <c r="G35" s="237"/>
    </row>
    <row r="36" spans="1:7" ht="24.75" x14ac:dyDescent="0.25">
      <c r="A36" s="237" t="s">
        <v>674</v>
      </c>
      <c r="B36" s="242" t="s">
        <v>675</v>
      </c>
      <c r="C36" s="249">
        <v>0</v>
      </c>
      <c r="D36" s="249">
        <v>0</v>
      </c>
      <c r="E36" s="244">
        <v>0</v>
      </c>
      <c r="G36" s="237"/>
    </row>
    <row r="37" spans="1:7" ht="24.75" x14ac:dyDescent="0.25">
      <c r="A37" s="237" t="s">
        <v>640</v>
      </c>
      <c r="B37" s="242" t="s">
        <v>676</v>
      </c>
      <c r="C37" s="249">
        <v>0</v>
      </c>
      <c r="D37" s="249">
        <v>0</v>
      </c>
      <c r="E37" s="244">
        <v>0</v>
      </c>
      <c r="G37" s="237"/>
    </row>
    <row r="38" spans="1:7" ht="26.25" x14ac:dyDescent="0.25">
      <c r="A38" s="237" t="s">
        <v>642</v>
      </c>
      <c r="B38" s="242" t="s">
        <v>677</v>
      </c>
      <c r="C38" s="249">
        <v>0</v>
      </c>
      <c r="D38" s="249">
        <v>0</v>
      </c>
      <c r="E38" s="244">
        <v>0</v>
      </c>
      <c r="G38" s="237"/>
    </row>
    <row r="39" spans="1:7" ht="26.25" x14ac:dyDescent="0.25">
      <c r="A39" s="237" t="s">
        <v>644</v>
      </c>
      <c r="B39" s="242" t="s">
        <v>678</v>
      </c>
      <c r="C39" s="249">
        <v>0</v>
      </c>
      <c r="D39" s="249">
        <v>0</v>
      </c>
      <c r="E39" s="244">
        <v>0</v>
      </c>
      <c r="G39" s="237"/>
    </row>
    <row r="40" spans="1:7" ht="24.75" x14ac:dyDescent="0.25">
      <c r="A40" s="237" t="s">
        <v>646</v>
      </c>
      <c r="B40" s="242" t="s">
        <v>679</v>
      </c>
      <c r="C40" s="249">
        <v>0</v>
      </c>
      <c r="D40" s="249">
        <v>0</v>
      </c>
      <c r="E40" s="244">
        <v>0</v>
      </c>
      <c r="G40" s="237"/>
    </row>
    <row r="41" spans="1:7" ht="24.75" x14ac:dyDescent="0.25">
      <c r="A41" s="237" t="s">
        <v>680</v>
      </c>
      <c r="B41" s="242" t="s">
        <v>681</v>
      </c>
      <c r="C41" s="249">
        <v>697800</v>
      </c>
      <c r="D41" s="249">
        <v>0</v>
      </c>
      <c r="E41" s="244">
        <v>0</v>
      </c>
      <c r="G41" s="237"/>
    </row>
    <row r="42" spans="1:7" ht="24.75" x14ac:dyDescent="0.25">
      <c r="A42" s="237" t="s">
        <v>640</v>
      </c>
      <c r="B42" s="242" t="s">
        <v>682</v>
      </c>
      <c r="C42" s="249">
        <v>0</v>
      </c>
      <c r="D42" s="249">
        <v>0</v>
      </c>
      <c r="E42" s="244">
        <v>0</v>
      </c>
      <c r="G42" s="237"/>
    </row>
    <row r="43" spans="1:7" ht="26.25" x14ac:dyDescent="0.25">
      <c r="A43" s="237" t="s">
        <v>642</v>
      </c>
      <c r="B43" s="242" t="s">
        <v>683</v>
      </c>
      <c r="C43" s="249">
        <v>0</v>
      </c>
      <c r="D43" s="249">
        <v>0</v>
      </c>
      <c r="E43" s="244">
        <v>0</v>
      </c>
      <c r="G43" s="237"/>
    </row>
    <row r="44" spans="1:7" ht="26.25" x14ac:dyDescent="0.25">
      <c r="A44" s="237" t="s">
        <v>644</v>
      </c>
      <c r="B44" s="242" t="s">
        <v>684</v>
      </c>
      <c r="C44" s="249">
        <v>0</v>
      </c>
      <c r="D44" s="249">
        <v>0</v>
      </c>
      <c r="E44" s="244">
        <v>0</v>
      </c>
      <c r="G44" s="237"/>
    </row>
    <row r="45" spans="1:7" ht="24.75" x14ac:dyDescent="0.25">
      <c r="A45" s="237" t="s">
        <v>646</v>
      </c>
      <c r="B45" s="242" t="s">
        <v>685</v>
      </c>
      <c r="C45" s="249">
        <v>697800</v>
      </c>
      <c r="D45" s="249">
        <v>0</v>
      </c>
      <c r="E45" s="244">
        <v>0</v>
      </c>
      <c r="G45" s="237"/>
    </row>
    <row r="46" spans="1:7" ht="24.75" x14ac:dyDescent="0.25">
      <c r="A46" s="237" t="s">
        <v>686</v>
      </c>
      <c r="B46" s="242" t="s">
        <v>687</v>
      </c>
      <c r="C46" s="249">
        <v>0</v>
      </c>
      <c r="D46" s="249">
        <v>0</v>
      </c>
      <c r="E46" s="244">
        <v>0</v>
      </c>
      <c r="G46" s="237"/>
    </row>
    <row r="47" spans="1:7" ht="24.75" x14ac:dyDescent="0.25">
      <c r="A47" s="237" t="s">
        <v>640</v>
      </c>
      <c r="B47" s="242" t="s">
        <v>688</v>
      </c>
      <c r="C47" s="249">
        <v>0</v>
      </c>
      <c r="D47" s="249">
        <v>0</v>
      </c>
      <c r="E47" s="244">
        <v>0</v>
      </c>
      <c r="G47" s="237"/>
    </row>
    <row r="48" spans="1:7" ht="26.25" x14ac:dyDescent="0.25">
      <c r="A48" s="237" t="s">
        <v>642</v>
      </c>
      <c r="B48" s="242" t="s">
        <v>689</v>
      </c>
      <c r="C48" s="249">
        <v>0</v>
      </c>
      <c r="D48" s="249">
        <v>0</v>
      </c>
      <c r="E48" s="244">
        <v>0</v>
      </c>
      <c r="G48" s="237"/>
    </row>
    <row r="49" spans="1:7" ht="26.25" x14ac:dyDescent="0.25">
      <c r="A49" s="237" t="s">
        <v>644</v>
      </c>
      <c r="B49" s="242" t="s">
        <v>690</v>
      </c>
      <c r="C49" s="249">
        <v>0</v>
      </c>
      <c r="D49" s="249">
        <v>0</v>
      </c>
      <c r="E49" s="244">
        <v>0</v>
      </c>
      <c r="G49" s="237"/>
    </row>
    <row r="50" spans="1:7" ht="24.75" x14ac:dyDescent="0.25">
      <c r="A50" s="237" t="s">
        <v>646</v>
      </c>
      <c r="B50" s="242" t="s">
        <v>691</v>
      </c>
      <c r="C50" s="249">
        <v>0</v>
      </c>
      <c r="D50" s="249">
        <v>0</v>
      </c>
      <c r="E50" s="244">
        <v>0</v>
      </c>
      <c r="G50" s="237"/>
    </row>
    <row r="51" spans="1:7" x14ac:dyDescent="0.25">
      <c r="A51" s="237" t="s">
        <v>692</v>
      </c>
      <c r="B51" s="242" t="s">
        <v>693</v>
      </c>
      <c r="C51" s="249">
        <v>0</v>
      </c>
      <c r="D51" s="249">
        <v>0</v>
      </c>
      <c r="E51" s="244">
        <v>0</v>
      </c>
      <c r="G51" s="237"/>
    </row>
    <row r="52" spans="1:7" ht="24.75" x14ac:dyDescent="0.25">
      <c r="A52" s="237" t="s">
        <v>694</v>
      </c>
      <c r="B52" s="242" t="s">
        <v>695</v>
      </c>
      <c r="C52" s="249">
        <v>0</v>
      </c>
      <c r="D52" s="249">
        <v>0</v>
      </c>
      <c r="E52" s="244">
        <v>0</v>
      </c>
      <c r="G52" s="237"/>
    </row>
    <row r="53" spans="1:7" ht="24.75" x14ac:dyDescent="0.25">
      <c r="A53" s="237" t="s">
        <v>640</v>
      </c>
      <c r="B53" s="245" t="s">
        <v>696</v>
      </c>
      <c r="C53" s="249">
        <v>0</v>
      </c>
      <c r="D53" s="249">
        <v>0</v>
      </c>
      <c r="E53" s="244">
        <v>0</v>
      </c>
      <c r="G53" s="237"/>
    </row>
    <row r="54" spans="1:7" ht="26.25" x14ac:dyDescent="0.25">
      <c r="A54" s="237" t="s">
        <v>642</v>
      </c>
      <c r="B54" s="245" t="s">
        <v>697</v>
      </c>
      <c r="C54" s="249">
        <v>0</v>
      </c>
      <c r="D54" s="249">
        <v>0</v>
      </c>
      <c r="E54" s="244">
        <v>0</v>
      </c>
      <c r="G54" s="237"/>
    </row>
    <row r="55" spans="1:7" ht="26.25" x14ac:dyDescent="0.25">
      <c r="A55" s="237" t="s">
        <v>644</v>
      </c>
      <c r="B55" s="245" t="s">
        <v>698</v>
      </c>
      <c r="C55" s="249">
        <v>0</v>
      </c>
      <c r="D55" s="249">
        <v>0</v>
      </c>
      <c r="E55" s="244">
        <v>0</v>
      </c>
      <c r="G55" s="237"/>
    </row>
    <row r="56" spans="1:7" ht="24.75" x14ac:dyDescent="0.25">
      <c r="A56" s="237" t="s">
        <v>646</v>
      </c>
      <c r="B56" s="245" t="s">
        <v>699</v>
      </c>
      <c r="C56" s="249">
        <v>0</v>
      </c>
      <c r="D56" s="249">
        <v>0</v>
      </c>
      <c r="E56" s="244">
        <v>0</v>
      </c>
      <c r="G56" s="237"/>
    </row>
    <row r="57" spans="1:7" ht="26.25" x14ac:dyDescent="0.25">
      <c r="A57" s="237" t="s">
        <v>700</v>
      </c>
      <c r="B57" s="242" t="s">
        <v>701</v>
      </c>
      <c r="C57" s="249">
        <v>0</v>
      </c>
      <c r="D57" s="249">
        <v>0</v>
      </c>
      <c r="E57" s="244">
        <v>0</v>
      </c>
      <c r="G57" s="237"/>
    </row>
    <row r="58" spans="1:7" ht="24.75" x14ac:dyDescent="0.25">
      <c r="A58" s="237" t="s">
        <v>640</v>
      </c>
      <c r="B58" s="245" t="s">
        <v>702</v>
      </c>
      <c r="C58" s="249">
        <v>0</v>
      </c>
      <c r="D58" s="249">
        <v>0</v>
      </c>
      <c r="E58" s="244">
        <v>0</v>
      </c>
      <c r="G58" s="237"/>
    </row>
    <row r="59" spans="1:7" ht="26.25" x14ac:dyDescent="0.25">
      <c r="A59" s="237" t="s">
        <v>642</v>
      </c>
      <c r="B59" s="245" t="s">
        <v>703</v>
      </c>
      <c r="C59" s="249">
        <v>0</v>
      </c>
      <c r="D59" s="249">
        <v>0</v>
      </c>
      <c r="E59" s="244">
        <v>0</v>
      </c>
      <c r="G59" s="237"/>
    </row>
    <row r="60" spans="1:7" ht="26.25" x14ac:dyDescent="0.25">
      <c r="A60" s="237" t="s">
        <v>644</v>
      </c>
      <c r="B60" s="245" t="s">
        <v>704</v>
      </c>
      <c r="C60" s="249">
        <v>0</v>
      </c>
      <c r="D60" s="249">
        <v>0</v>
      </c>
      <c r="E60" s="244">
        <v>0</v>
      </c>
      <c r="G60" s="237"/>
    </row>
    <row r="61" spans="1:7" ht="24.75" x14ac:dyDescent="0.25">
      <c r="A61" s="237" t="s">
        <v>646</v>
      </c>
      <c r="B61" s="245" t="s">
        <v>705</v>
      </c>
      <c r="C61" s="249">
        <v>0</v>
      </c>
      <c r="D61" s="249">
        <v>0</v>
      </c>
      <c r="E61" s="244">
        <v>0</v>
      </c>
      <c r="G61" s="237"/>
    </row>
    <row r="62" spans="1:7" ht="26.25" x14ac:dyDescent="0.25">
      <c r="A62" s="237" t="s">
        <v>706</v>
      </c>
      <c r="B62" s="242" t="s">
        <v>707</v>
      </c>
      <c r="C62" s="249">
        <v>0</v>
      </c>
      <c r="D62" s="249">
        <v>0</v>
      </c>
      <c r="E62" s="244">
        <v>0</v>
      </c>
      <c r="G62" s="237"/>
    </row>
    <row r="63" spans="1:7" ht="24.75" x14ac:dyDescent="0.25">
      <c r="A63" s="237" t="s">
        <v>640</v>
      </c>
      <c r="B63" s="245" t="s">
        <v>708</v>
      </c>
      <c r="C63" s="249">
        <v>0</v>
      </c>
      <c r="D63" s="249">
        <v>0</v>
      </c>
      <c r="E63" s="244">
        <v>0</v>
      </c>
      <c r="G63" s="237"/>
    </row>
    <row r="64" spans="1:7" ht="26.25" x14ac:dyDescent="0.25">
      <c r="A64" s="237" t="s">
        <v>642</v>
      </c>
      <c r="B64" s="245" t="s">
        <v>709</v>
      </c>
      <c r="C64" s="249">
        <v>0</v>
      </c>
      <c r="D64" s="249">
        <v>0</v>
      </c>
      <c r="E64" s="244">
        <v>0</v>
      </c>
      <c r="G64" s="237"/>
    </row>
    <row r="65" spans="1:7" ht="26.25" x14ac:dyDescent="0.25">
      <c r="A65" s="237" t="s">
        <v>644</v>
      </c>
      <c r="B65" s="245" t="s">
        <v>710</v>
      </c>
      <c r="C65" s="249">
        <v>0</v>
      </c>
      <c r="D65" s="249">
        <v>0</v>
      </c>
      <c r="E65" s="244">
        <v>0</v>
      </c>
      <c r="G65" s="237"/>
    </row>
    <row r="66" spans="1:7" ht="24.75" x14ac:dyDescent="0.25">
      <c r="A66" s="237" t="s">
        <v>646</v>
      </c>
      <c r="B66" s="245" t="s">
        <v>711</v>
      </c>
      <c r="C66" s="249">
        <v>0</v>
      </c>
      <c r="D66" s="249">
        <v>0</v>
      </c>
      <c r="E66" s="244">
        <v>0</v>
      </c>
      <c r="G66" s="237"/>
    </row>
    <row r="67" spans="1:7" ht="39" x14ac:dyDescent="0.25">
      <c r="A67" s="237" t="s">
        <v>712</v>
      </c>
      <c r="B67" s="242" t="s">
        <v>713</v>
      </c>
      <c r="C67" s="249">
        <v>0</v>
      </c>
      <c r="D67" s="249">
        <v>0</v>
      </c>
      <c r="E67" s="244">
        <v>0</v>
      </c>
      <c r="G67" s="237"/>
    </row>
    <row r="68" spans="1:7" ht="26.25" x14ac:dyDescent="0.25">
      <c r="A68" s="237" t="s">
        <v>714</v>
      </c>
      <c r="B68" s="242" t="s">
        <v>715</v>
      </c>
      <c r="C68" s="249">
        <v>0</v>
      </c>
      <c r="D68" s="249">
        <v>0</v>
      </c>
      <c r="E68" s="244">
        <v>0</v>
      </c>
      <c r="G68" s="237"/>
    </row>
    <row r="69" spans="1:7" ht="24.75" x14ac:dyDescent="0.25">
      <c r="A69" s="237" t="s">
        <v>640</v>
      </c>
      <c r="B69" s="242" t="s">
        <v>716</v>
      </c>
      <c r="C69" s="249">
        <v>0</v>
      </c>
      <c r="D69" s="249">
        <v>0</v>
      </c>
      <c r="E69" s="244">
        <v>0</v>
      </c>
      <c r="G69" s="237"/>
    </row>
    <row r="70" spans="1:7" ht="26.25" x14ac:dyDescent="0.25">
      <c r="A70" s="237" t="s">
        <v>642</v>
      </c>
      <c r="B70" s="242" t="s">
        <v>717</v>
      </c>
      <c r="C70" s="249">
        <v>0</v>
      </c>
      <c r="D70" s="249">
        <v>0</v>
      </c>
      <c r="E70" s="244">
        <v>0</v>
      </c>
      <c r="G70" s="237"/>
    </row>
    <row r="71" spans="1:7" ht="26.25" x14ac:dyDescent="0.25">
      <c r="A71" s="237" t="s">
        <v>644</v>
      </c>
      <c r="B71" s="242" t="s">
        <v>718</v>
      </c>
      <c r="C71" s="249">
        <v>0</v>
      </c>
      <c r="D71" s="249">
        <v>0</v>
      </c>
      <c r="E71" s="244">
        <v>0</v>
      </c>
      <c r="G71" s="237"/>
    </row>
    <row r="72" spans="1:7" ht="24.75" x14ac:dyDescent="0.25">
      <c r="A72" s="237" t="s">
        <v>646</v>
      </c>
      <c r="B72" s="242" t="s">
        <v>719</v>
      </c>
      <c r="C72" s="249">
        <v>0</v>
      </c>
      <c r="D72" s="249">
        <v>0</v>
      </c>
      <c r="E72" s="244">
        <v>0</v>
      </c>
      <c r="G72" s="237"/>
    </row>
    <row r="73" spans="1:7" ht="26.25" x14ac:dyDescent="0.25">
      <c r="A73" s="237" t="s">
        <v>720</v>
      </c>
      <c r="B73" s="242" t="s">
        <v>721</v>
      </c>
      <c r="C73" s="249">
        <v>0</v>
      </c>
      <c r="D73" s="249">
        <v>0</v>
      </c>
      <c r="E73" s="244">
        <v>0</v>
      </c>
      <c r="G73" s="237"/>
    </row>
    <row r="74" spans="1:7" ht="24.75" x14ac:dyDescent="0.25">
      <c r="A74" s="237" t="s">
        <v>640</v>
      </c>
      <c r="B74" s="242" t="s">
        <v>722</v>
      </c>
      <c r="C74" s="249">
        <v>0</v>
      </c>
      <c r="D74" s="249">
        <v>0</v>
      </c>
      <c r="E74" s="244">
        <v>0</v>
      </c>
      <c r="G74" s="237"/>
    </row>
    <row r="75" spans="1:7" ht="26.25" x14ac:dyDescent="0.25">
      <c r="A75" s="237" t="s">
        <v>642</v>
      </c>
      <c r="B75" s="242" t="s">
        <v>723</v>
      </c>
      <c r="C75" s="249">
        <v>0</v>
      </c>
      <c r="D75" s="249">
        <v>0</v>
      </c>
      <c r="E75" s="244">
        <v>0</v>
      </c>
      <c r="G75" s="237"/>
    </row>
    <row r="76" spans="1:7" ht="26.25" x14ac:dyDescent="0.25">
      <c r="A76" s="237" t="s">
        <v>644</v>
      </c>
      <c r="B76" s="242" t="s">
        <v>724</v>
      </c>
      <c r="C76" s="249">
        <v>0</v>
      </c>
      <c r="D76" s="249">
        <v>0</v>
      </c>
      <c r="E76" s="244">
        <v>0</v>
      </c>
      <c r="G76" s="237"/>
    </row>
    <row r="77" spans="1:7" ht="24.75" x14ac:dyDescent="0.25">
      <c r="A77" s="237" t="s">
        <v>646</v>
      </c>
      <c r="B77" s="242" t="s">
        <v>725</v>
      </c>
      <c r="C77" s="249">
        <v>0</v>
      </c>
      <c r="D77" s="249">
        <v>0</v>
      </c>
      <c r="E77" s="244">
        <v>0</v>
      </c>
      <c r="G77" s="237"/>
    </row>
    <row r="78" spans="1:7" ht="26.25" x14ac:dyDescent="0.25">
      <c r="A78" s="237" t="s">
        <v>726</v>
      </c>
      <c r="B78" s="242" t="s">
        <v>727</v>
      </c>
      <c r="C78" s="249">
        <v>0</v>
      </c>
      <c r="D78" s="249">
        <v>0</v>
      </c>
      <c r="E78" s="244">
        <v>0</v>
      </c>
      <c r="G78" s="237"/>
    </row>
    <row r="79" spans="1:7" x14ac:dyDescent="0.25">
      <c r="A79" s="237" t="s">
        <v>728</v>
      </c>
      <c r="B79" s="242" t="s">
        <v>729</v>
      </c>
      <c r="C79" s="249">
        <v>0</v>
      </c>
      <c r="D79" s="249">
        <v>0</v>
      </c>
      <c r="E79" s="244">
        <v>0</v>
      </c>
      <c r="G79" s="237"/>
    </row>
    <row r="80" spans="1:7" x14ac:dyDescent="0.25">
      <c r="A80" s="237" t="s">
        <v>730</v>
      </c>
      <c r="B80" s="242" t="s">
        <v>731</v>
      </c>
      <c r="C80" s="249">
        <v>0</v>
      </c>
      <c r="D80" s="249">
        <v>0</v>
      </c>
      <c r="E80" s="244">
        <v>0</v>
      </c>
      <c r="G80" s="237"/>
    </row>
    <row r="81" spans="1:7" x14ac:dyDescent="0.25">
      <c r="A81" s="237" t="s">
        <v>732</v>
      </c>
      <c r="B81" s="242" t="s">
        <v>733</v>
      </c>
      <c r="C81" s="249">
        <v>2464495</v>
      </c>
      <c r="D81" s="249">
        <v>923022</v>
      </c>
      <c r="E81" s="244">
        <v>37</v>
      </c>
      <c r="G81" s="237"/>
    </row>
    <row r="82" spans="1:7" x14ac:dyDescent="0.25">
      <c r="A82" s="237" t="s">
        <v>734</v>
      </c>
      <c r="B82" s="242" t="s">
        <v>735</v>
      </c>
      <c r="C82" s="249">
        <v>0</v>
      </c>
      <c r="D82" s="249">
        <v>0</v>
      </c>
      <c r="E82" s="244">
        <v>0</v>
      </c>
      <c r="G82" s="237"/>
    </row>
    <row r="83" spans="1:7" x14ac:dyDescent="0.25">
      <c r="A83" s="237" t="s">
        <v>736</v>
      </c>
      <c r="B83" s="242" t="s">
        <v>737</v>
      </c>
      <c r="C83" s="249">
        <v>0</v>
      </c>
      <c r="D83" s="249">
        <v>0</v>
      </c>
      <c r="E83" s="244">
        <v>0</v>
      </c>
      <c r="G83" s="237"/>
    </row>
    <row r="84" spans="1:7" x14ac:dyDescent="0.25">
      <c r="A84" s="237" t="s">
        <v>738</v>
      </c>
      <c r="B84" s="242" t="s">
        <v>739</v>
      </c>
      <c r="C84" s="249">
        <v>2464495</v>
      </c>
      <c r="D84" s="249">
        <v>923022</v>
      </c>
      <c r="E84" s="244">
        <v>37</v>
      </c>
      <c r="G84" s="237"/>
    </row>
    <row r="85" spans="1:7" s="236" customFormat="1" x14ac:dyDescent="0.25">
      <c r="A85" s="251" t="s">
        <v>740</v>
      </c>
      <c r="B85" s="252" t="s">
        <v>741</v>
      </c>
      <c r="C85" s="256">
        <v>0</v>
      </c>
      <c r="D85" s="256">
        <v>0</v>
      </c>
      <c r="E85" s="253">
        <v>0</v>
      </c>
    </row>
    <row r="86" spans="1:7" s="236" customFormat="1" x14ac:dyDescent="0.25">
      <c r="A86" s="254" t="s">
        <v>198</v>
      </c>
      <c r="B86" s="255" t="s">
        <v>198</v>
      </c>
      <c r="C86" s="257" t="s">
        <v>198</v>
      </c>
      <c r="D86" s="257" t="s">
        <v>198</v>
      </c>
      <c r="E86" s="255" t="s">
        <v>198</v>
      </c>
    </row>
    <row r="87" spans="1:7" s="236" customFormat="1" x14ac:dyDescent="0.25">
      <c r="A87" s="254" t="s">
        <v>742</v>
      </c>
      <c r="B87" s="255" t="s">
        <v>743</v>
      </c>
      <c r="C87" s="257" t="s">
        <v>198</v>
      </c>
      <c r="D87" s="257" t="s">
        <v>198</v>
      </c>
      <c r="E87" s="255" t="s">
        <v>198</v>
      </c>
    </row>
    <row r="88" spans="1:7" s="236" customFormat="1" x14ac:dyDescent="0.25">
      <c r="A88" s="251" t="s">
        <v>744</v>
      </c>
      <c r="B88" s="252" t="s">
        <v>745</v>
      </c>
      <c r="C88" s="256">
        <v>2059515</v>
      </c>
      <c r="D88" s="256">
        <v>2975048</v>
      </c>
      <c r="E88" s="253">
        <v>144</v>
      </c>
    </row>
    <row r="89" spans="1:7" s="236" customFormat="1" ht="26.25" x14ac:dyDescent="0.25">
      <c r="A89" s="251" t="s">
        <v>746</v>
      </c>
      <c r="B89" s="252" t="s">
        <v>747</v>
      </c>
      <c r="C89" s="256">
        <v>2574160</v>
      </c>
      <c r="D89" s="256">
        <v>2520073</v>
      </c>
      <c r="E89" s="253">
        <v>97</v>
      </c>
    </row>
    <row r="90" spans="1:7" s="236" customFormat="1" x14ac:dyDescent="0.25">
      <c r="A90" s="251" t="s">
        <v>748</v>
      </c>
      <c r="B90" s="252" t="s">
        <v>749</v>
      </c>
      <c r="C90" s="256">
        <v>0</v>
      </c>
      <c r="D90" s="256">
        <v>0</v>
      </c>
      <c r="E90" s="253">
        <v>0</v>
      </c>
    </row>
    <row r="91" spans="1:7" s="236" customFormat="1" ht="64.5" x14ac:dyDescent="0.25">
      <c r="A91" s="251" t="s">
        <v>750</v>
      </c>
      <c r="B91" s="252" t="s">
        <v>751</v>
      </c>
      <c r="C91" s="256">
        <v>0</v>
      </c>
      <c r="D91" s="256">
        <v>0</v>
      </c>
      <c r="E91" s="253">
        <v>0</v>
      </c>
    </row>
    <row r="92" spans="1:7" s="236" customFormat="1" ht="64.5" x14ac:dyDescent="0.25">
      <c r="A92" s="251" t="s">
        <v>752</v>
      </c>
      <c r="B92" s="252" t="s">
        <v>753</v>
      </c>
      <c r="C92" s="256">
        <v>0</v>
      </c>
      <c r="D92" s="256">
        <v>0</v>
      </c>
      <c r="E92" s="253">
        <v>0</v>
      </c>
    </row>
    <row r="93" spans="1:7" s="236" customFormat="1" x14ac:dyDescent="0.25">
      <c r="A93" s="251" t="s">
        <v>754</v>
      </c>
      <c r="B93" s="252" t="s">
        <v>755</v>
      </c>
      <c r="C93" s="256">
        <v>0</v>
      </c>
      <c r="D93" s="256">
        <v>0</v>
      </c>
      <c r="E93" s="253">
        <v>0</v>
      </c>
    </row>
    <row r="94" spans="1:7" s="236" customFormat="1" x14ac:dyDescent="0.25">
      <c r="A94" s="251" t="s">
        <v>756</v>
      </c>
      <c r="B94" s="252" t="s">
        <v>757</v>
      </c>
      <c r="C94" s="256">
        <v>0</v>
      </c>
      <c r="D94" s="256">
        <v>0</v>
      </c>
      <c r="E94" s="253">
        <v>0</v>
      </c>
    </row>
    <row r="95" spans="1:7" s="236" customFormat="1" x14ac:dyDescent="0.25">
      <c r="A95" s="251" t="s">
        <v>758</v>
      </c>
      <c r="B95" s="252" t="s">
        <v>759</v>
      </c>
      <c r="C95" s="256">
        <v>0</v>
      </c>
      <c r="D95" s="256">
        <v>0</v>
      </c>
      <c r="E95" s="253">
        <v>0</v>
      </c>
    </row>
  </sheetData>
  <mergeCells count="2">
    <mergeCell ref="A1:E1"/>
    <mergeCell ref="A3:E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85DC-1206-42E8-9E43-DF38EC0448F7}">
  <sheetPr>
    <tabColor rgb="FFFF00FF"/>
  </sheetPr>
  <dimension ref="A1:E95"/>
  <sheetViews>
    <sheetView workbookViewId="0">
      <selection activeCell="P10" sqref="P10"/>
    </sheetView>
  </sheetViews>
  <sheetFormatPr defaultRowHeight="15" x14ac:dyDescent="0.25"/>
  <cols>
    <col min="1" max="1" width="30" style="159" customWidth="1"/>
    <col min="2" max="2" width="5" style="159" customWidth="1"/>
    <col min="3" max="4" width="13" style="250" customWidth="1"/>
    <col min="5" max="114" width="13" style="159" customWidth="1"/>
    <col min="115" max="16384" width="9.140625" style="159"/>
  </cols>
  <sheetData>
    <row r="1" spans="1:5" x14ac:dyDescent="0.25">
      <c r="A1" s="383" t="s">
        <v>763</v>
      </c>
      <c r="B1" s="387"/>
      <c r="C1" s="387"/>
      <c r="D1" s="387"/>
      <c r="E1" s="387"/>
    </row>
    <row r="3" spans="1:5" ht="16.5" x14ac:dyDescent="0.35">
      <c r="A3" s="386" t="s">
        <v>629</v>
      </c>
      <c r="B3" s="385"/>
      <c r="C3" s="385"/>
      <c r="D3" s="385"/>
      <c r="E3" s="385"/>
    </row>
    <row r="5" spans="1:5" ht="26.25" x14ac:dyDescent="0.25">
      <c r="A5" s="237" t="s">
        <v>164</v>
      </c>
      <c r="B5" s="237" t="s">
        <v>224</v>
      </c>
      <c r="C5" s="247" t="s">
        <v>630</v>
      </c>
      <c r="D5" s="247" t="s">
        <v>631</v>
      </c>
      <c r="E5" s="238" t="s">
        <v>632</v>
      </c>
    </row>
    <row r="6" spans="1:5" x14ac:dyDescent="0.25">
      <c r="A6" s="239">
        <v>1</v>
      </c>
      <c r="B6" s="239">
        <v>2</v>
      </c>
      <c r="C6" s="248">
        <v>3</v>
      </c>
      <c r="D6" s="248">
        <v>4</v>
      </c>
      <c r="E6" s="239">
        <v>5</v>
      </c>
    </row>
    <row r="7" spans="1:5" x14ac:dyDescent="0.25">
      <c r="A7" s="240" t="s">
        <v>633</v>
      </c>
      <c r="B7" s="241" t="s">
        <v>198</v>
      </c>
      <c r="C7" s="246" t="s">
        <v>198</v>
      </c>
      <c r="D7" s="246" t="s">
        <v>198</v>
      </c>
      <c r="E7" s="241" t="s">
        <v>198</v>
      </c>
    </row>
    <row r="8" spans="1:5" ht="26.25" x14ac:dyDescent="0.25">
      <c r="A8" s="237" t="s">
        <v>634</v>
      </c>
      <c r="B8" s="242" t="s">
        <v>635</v>
      </c>
      <c r="C8" s="249">
        <v>186664</v>
      </c>
      <c r="D8" s="249">
        <v>561952</v>
      </c>
      <c r="E8" s="244">
        <v>301</v>
      </c>
    </row>
    <row r="9" spans="1:5" x14ac:dyDescent="0.25">
      <c r="A9" s="237" t="s">
        <v>636</v>
      </c>
      <c r="B9" s="242" t="s">
        <v>637</v>
      </c>
      <c r="C9" s="249">
        <v>0</v>
      </c>
      <c r="D9" s="249">
        <v>0</v>
      </c>
      <c r="E9" s="244">
        <v>0</v>
      </c>
    </row>
    <row r="10" spans="1:5" x14ac:dyDescent="0.25">
      <c r="A10" s="237" t="s">
        <v>638</v>
      </c>
      <c r="B10" s="242" t="s">
        <v>639</v>
      </c>
      <c r="C10" s="249">
        <v>0</v>
      </c>
      <c r="D10" s="249">
        <v>0</v>
      </c>
      <c r="E10" s="244">
        <v>0</v>
      </c>
    </row>
    <row r="11" spans="1:5" ht="24.75" x14ac:dyDescent="0.25">
      <c r="A11" s="237" t="s">
        <v>640</v>
      </c>
      <c r="B11" s="242" t="s">
        <v>641</v>
      </c>
      <c r="C11" s="249">
        <v>0</v>
      </c>
      <c r="D11" s="249">
        <v>0</v>
      </c>
      <c r="E11" s="244">
        <v>0</v>
      </c>
    </row>
    <row r="12" spans="1:5" ht="26.25" x14ac:dyDescent="0.25">
      <c r="A12" s="237" t="s">
        <v>642</v>
      </c>
      <c r="B12" s="242" t="s">
        <v>643</v>
      </c>
      <c r="C12" s="249">
        <v>0</v>
      </c>
      <c r="D12" s="249">
        <v>0</v>
      </c>
      <c r="E12" s="244">
        <v>0</v>
      </c>
    </row>
    <row r="13" spans="1:5" ht="26.25" x14ac:dyDescent="0.25">
      <c r="A13" s="237" t="s">
        <v>644</v>
      </c>
      <c r="B13" s="242" t="s">
        <v>645</v>
      </c>
      <c r="C13" s="249">
        <v>0</v>
      </c>
      <c r="D13" s="249">
        <v>0</v>
      </c>
      <c r="E13" s="244">
        <v>0</v>
      </c>
    </row>
    <row r="14" spans="1:5" ht="24.75" x14ac:dyDescent="0.25">
      <c r="A14" s="237" t="s">
        <v>646</v>
      </c>
      <c r="B14" s="242" t="s">
        <v>647</v>
      </c>
      <c r="C14" s="249">
        <v>0</v>
      </c>
      <c r="D14" s="249">
        <v>0</v>
      </c>
      <c r="E14" s="244">
        <v>0</v>
      </c>
    </row>
    <row r="15" spans="1:5" x14ac:dyDescent="0.25">
      <c r="A15" s="237" t="s">
        <v>648</v>
      </c>
      <c r="B15" s="242" t="s">
        <v>649</v>
      </c>
      <c r="C15" s="249">
        <v>0</v>
      </c>
      <c r="D15" s="249">
        <v>0</v>
      </c>
      <c r="E15" s="244">
        <v>0</v>
      </c>
    </row>
    <row r="16" spans="1:5" ht="24.75" x14ac:dyDescent="0.25">
      <c r="A16" s="237" t="s">
        <v>640</v>
      </c>
      <c r="B16" s="242" t="s">
        <v>650</v>
      </c>
      <c r="C16" s="249">
        <v>0</v>
      </c>
      <c r="D16" s="249">
        <v>0</v>
      </c>
      <c r="E16" s="244">
        <v>0</v>
      </c>
    </row>
    <row r="17" spans="1:5" ht="26.25" x14ac:dyDescent="0.25">
      <c r="A17" s="237" t="s">
        <v>642</v>
      </c>
      <c r="B17" s="242" t="s">
        <v>651</v>
      </c>
      <c r="C17" s="249">
        <v>0</v>
      </c>
      <c r="D17" s="249">
        <v>0</v>
      </c>
      <c r="E17" s="244">
        <v>0</v>
      </c>
    </row>
    <row r="18" spans="1:5" ht="26.25" x14ac:dyDescent="0.25">
      <c r="A18" s="237" t="s">
        <v>644</v>
      </c>
      <c r="B18" s="242" t="s">
        <v>652</v>
      </c>
      <c r="C18" s="249">
        <v>0</v>
      </c>
      <c r="D18" s="249">
        <v>0</v>
      </c>
      <c r="E18" s="244">
        <v>0</v>
      </c>
    </row>
    <row r="19" spans="1:5" ht="24.75" x14ac:dyDescent="0.25">
      <c r="A19" s="237" t="s">
        <v>646</v>
      </c>
      <c r="B19" s="242" t="s">
        <v>653</v>
      </c>
      <c r="C19" s="249">
        <v>0</v>
      </c>
      <c r="D19" s="249">
        <v>0</v>
      </c>
      <c r="E19" s="244">
        <v>0</v>
      </c>
    </row>
    <row r="20" spans="1:5" ht="26.25" x14ac:dyDescent="0.25">
      <c r="A20" s="237" t="s">
        <v>654</v>
      </c>
      <c r="B20" s="242" t="s">
        <v>655</v>
      </c>
      <c r="C20" s="249">
        <v>0</v>
      </c>
      <c r="D20" s="249">
        <v>0</v>
      </c>
      <c r="E20" s="244">
        <v>0</v>
      </c>
    </row>
    <row r="21" spans="1:5" ht="24.75" x14ac:dyDescent="0.25">
      <c r="A21" s="237" t="s">
        <v>640</v>
      </c>
      <c r="B21" s="242" t="s">
        <v>656</v>
      </c>
      <c r="C21" s="249">
        <v>0</v>
      </c>
      <c r="D21" s="249">
        <v>0</v>
      </c>
      <c r="E21" s="244">
        <v>0</v>
      </c>
    </row>
    <row r="22" spans="1:5" ht="26.25" x14ac:dyDescent="0.25">
      <c r="A22" s="237" t="s">
        <v>642</v>
      </c>
      <c r="B22" s="242" t="s">
        <v>657</v>
      </c>
      <c r="C22" s="249">
        <v>0</v>
      </c>
      <c r="D22" s="249">
        <v>0</v>
      </c>
      <c r="E22" s="244">
        <v>0</v>
      </c>
    </row>
    <row r="23" spans="1:5" ht="26.25" x14ac:dyDescent="0.25">
      <c r="A23" s="237" t="s">
        <v>644</v>
      </c>
      <c r="B23" s="242" t="s">
        <v>658</v>
      </c>
      <c r="C23" s="249">
        <v>0</v>
      </c>
      <c r="D23" s="249">
        <v>0</v>
      </c>
      <c r="E23" s="244">
        <v>0</v>
      </c>
    </row>
    <row r="24" spans="1:5" ht="24.75" x14ac:dyDescent="0.25">
      <c r="A24" s="237" t="s">
        <v>646</v>
      </c>
      <c r="B24" s="242" t="s">
        <v>659</v>
      </c>
      <c r="C24" s="249">
        <v>0</v>
      </c>
      <c r="D24" s="249">
        <v>0</v>
      </c>
      <c r="E24" s="244">
        <v>0</v>
      </c>
    </row>
    <row r="25" spans="1:5" x14ac:dyDescent="0.25">
      <c r="A25" s="237" t="s">
        <v>660</v>
      </c>
      <c r="B25" s="242" t="s">
        <v>661</v>
      </c>
      <c r="C25" s="249">
        <v>186664</v>
      </c>
      <c r="D25" s="249">
        <v>561952</v>
      </c>
      <c r="E25" s="244">
        <v>301</v>
      </c>
    </row>
    <row r="26" spans="1:5" ht="26.25" x14ac:dyDescent="0.25">
      <c r="A26" s="237" t="s">
        <v>662</v>
      </c>
      <c r="B26" s="242" t="s">
        <v>663</v>
      </c>
      <c r="C26" s="249">
        <v>0</v>
      </c>
      <c r="D26" s="249">
        <v>0</v>
      </c>
      <c r="E26" s="244">
        <v>0</v>
      </c>
    </row>
    <row r="27" spans="1:5" ht="24.75" x14ac:dyDescent="0.25">
      <c r="A27" s="237" t="s">
        <v>640</v>
      </c>
      <c r="B27" s="242" t="s">
        <v>664</v>
      </c>
      <c r="C27" s="249">
        <v>0</v>
      </c>
      <c r="D27" s="249">
        <v>0</v>
      </c>
      <c r="E27" s="244">
        <v>0</v>
      </c>
    </row>
    <row r="28" spans="1:5" ht="26.25" x14ac:dyDescent="0.25">
      <c r="A28" s="237" t="s">
        <v>642</v>
      </c>
      <c r="B28" s="242" t="s">
        <v>665</v>
      </c>
      <c r="C28" s="249">
        <v>0</v>
      </c>
      <c r="D28" s="249">
        <v>0</v>
      </c>
      <c r="E28" s="244">
        <v>0</v>
      </c>
    </row>
    <row r="29" spans="1:5" ht="26.25" x14ac:dyDescent="0.25">
      <c r="A29" s="237" t="s">
        <v>644</v>
      </c>
      <c r="B29" s="242" t="s">
        <v>666</v>
      </c>
      <c r="C29" s="249">
        <v>0</v>
      </c>
      <c r="D29" s="249">
        <v>0</v>
      </c>
      <c r="E29" s="244">
        <v>0</v>
      </c>
    </row>
    <row r="30" spans="1:5" ht="24.75" x14ac:dyDescent="0.25">
      <c r="A30" s="237" t="s">
        <v>646</v>
      </c>
      <c r="B30" s="242" t="s">
        <v>667</v>
      </c>
      <c r="C30" s="249">
        <v>0</v>
      </c>
      <c r="D30" s="249">
        <v>0</v>
      </c>
      <c r="E30" s="244">
        <v>0</v>
      </c>
    </row>
    <row r="31" spans="1:5" ht="26.25" x14ac:dyDescent="0.25">
      <c r="A31" s="237" t="s">
        <v>668</v>
      </c>
      <c r="B31" s="242" t="s">
        <v>669</v>
      </c>
      <c r="C31" s="249">
        <v>186664</v>
      </c>
      <c r="D31" s="249">
        <v>561952</v>
      </c>
      <c r="E31" s="244">
        <v>301</v>
      </c>
    </row>
    <row r="32" spans="1:5" ht="24.75" x14ac:dyDescent="0.25">
      <c r="A32" s="237" t="s">
        <v>640</v>
      </c>
      <c r="B32" s="242" t="s">
        <v>670</v>
      </c>
      <c r="C32" s="249">
        <v>0</v>
      </c>
      <c r="D32" s="249">
        <v>0</v>
      </c>
      <c r="E32" s="244">
        <v>0</v>
      </c>
    </row>
    <row r="33" spans="1:5" ht="26.25" x14ac:dyDescent="0.25">
      <c r="A33" s="237" t="s">
        <v>642</v>
      </c>
      <c r="B33" s="242" t="s">
        <v>671</v>
      </c>
      <c r="C33" s="249">
        <v>0</v>
      </c>
      <c r="D33" s="249">
        <v>0</v>
      </c>
      <c r="E33" s="244">
        <v>0</v>
      </c>
    </row>
    <row r="34" spans="1:5" ht="26.25" x14ac:dyDescent="0.25">
      <c r="A34" s="237" t="s">
        <v>644</v>
      </c>
      <c r="B34" s="242" t="s">
        <v>672</v>
      </c>
      <c r="C34" s="249">
        <v>0</v>
      </c>
      <c r="D34" s="249">
        <v>0</v>
      </c>
      <c r="E34" s="244">
        <v>0</v>
      </c>
    </row>
    <row r="35" spans="1:5" ht="24.75" x14ac:dyDescent="0.25">
      <c r="A35" s="237" t="s">
        <v>646</v>
      </c>
      <c r="B35" s="242" t="s">
        <v>673</v>
      </c>
      <c r="C35" s="249">
        <v>186664</v>
      </c>
      <c r="D35" s="249">
        <v>561952</v>
      </c>
      <c r="E35" s="244">
        <v>301</v>
      </c>
    </row>
    <row r="36" spans="1:5" ht="24.75" x14ac:dyDescent="0.25">
      <c r="A36" s="237" t="s">
        <v>674</v>
      </c>
      <c r="B36" s="242" t="s">
        <v>675</v>
      </c>
      <c r="C36" s="249">
        <v>0</v>
      </c>
      <c r="D36" s="249">
        <v>0</v>
      </c>
      <c r="E36" s="244">
        <v>0</v>
      </c>
    </row>
    <row r="37" spans="1:5" ht="24.75" x14ac:dyDescent="0.25">
      <c r="A37" s="237" t="s">
        <v>640</v>
      </c>
      <c r="B37" s="242" t="s">
        <v>676</v>
      </c>
      <c r="C37" s="249">
        <v>0</v>
      </c>
      <c r="D37" s="249">
        <v>0</v>
      </c>
      <c r="E37" s="244">
        <v>0</v>
      </c>
    </row>
    <row r="38" spans="1:5" ht="26.25" x14ac:dyDescent="0.25">
      <c r="A38" s="237" t="s">
        <v>642</v>
      </c>
      <c r="B38" s="242" t="s">
        <v>677</v>
      </c>
      <c r="C38" s="249">
        <v>0</v>
      </c>
      <c r="D38" s="249">
        <v>0</v>
      </c>
      <c r="E38" s="244">
        <v>0</v>
      </c>
    </row>
    <row r="39" spans="1:5" ht="26.25" x14ac:dyDescent="0.25">
      <c r="A39" s="237" t="s">
        <v>644</v>
      </c>
      <c r="B39" s="242" t="s">
        <v>678</v>
      </c>
      <c r="C39" s="249">
        <v>0</v>
      </c>
      <c r="D39" s="249">
        <v>0</v>
      </c>
      <c r="E39" s="244">
        <v>0</v>
      </c>
    </row>
    <row r="40" spans="1:5" ht="24.75" x14ac:dyDescent="0.25">
      <c r="A40" s="237" t="s">
        <v>646</v>
      </c>
      <c r="B40" s="242" t="s">
        <v>679</v>
      </c>
      <c r="C40" s="249">
        <v>0</v>
      </c>
      <c r="D40" s="249">
        <v>0</v>
      </c>
      <c r="E40" s="244">
        <v>0</v>
      </c>
    </row>
    <row r="41" spans="1:5" ht="24.75" x14ac:dyDescent="0.25">
      <c r="A41" s="237" t="s">
        <v>680</v>
      </c>
      <c r="B41" s="242" t="s">
        <v>681</v>
      </c>
      <c r="C41" s="249">
        <v>0</v>
      </c>
      <c r="D41" s="249">
        <v>0</v>
      </c>
      <c r="E41" s="244">
        <v>0</v>
      </c>
    </row>
    <row r="42" spans="1:5" ht="24.75" x14ac:dyDescent="0.25">
      <c r="A42" s="237" t="s">
        <v>640</v>
      </c>
      <c r="B42" s="242" t="s">
        <v>682</v>
      </c>
      <c r="C42" s="249">
        <v>0</v>
      </c>
      <c r="D42" s="249">
        <v>0</v>
      </c>
      <c r="E42" s="244">
        <v>0</v>
      </c>
    </row>
    <row r="43" spans="1:5" ht="26.25" x14ac:dyDescent="0.25">
      <c r="A43" s="237" t="s">
        <v>642</v>
      </c>
      <c r="B43" s="242" t="s">
        <v>683</v>
      </c>
      <c r="C43" s="249">
        <v>0</v>
      </c>
      <c r="D43" s="249">
        <v>0</v>
      </c>
      <c r="E43" s="244">
        <v>0</v>
      </c>
    </row>
    <row r="44" spans="1:5" ht="26.25" x14ac:dyDescent="0.25">
      <c r="A44" s="237" t="s">
        <v>644</v>
      </c>
      <c r="B44" s="242" t="s">
        <v>684</v>
      </c>
      <c r="C44" s="249">
        <v>0</v>
      </c>
      <c r="D44" s="249">
        <v>0</v>
      </c>
      <c r="E44" s="244">
        <v>0</v>
      </c>
    </row>
    <row r="45" spans="1:5" ht="24.75" x14ac:dyDescent="0.25">
      <c r="A45" s="237" t="s">
        <v>646</v>
      </c>
      <c r="B45" s="242" t="s">
        <v>685</v>
      </c>
      <c r="C45" s="249">
        <v>0</v>
      </c>
      <c r="D45" s="249">
        <v>0</v>
      </c>
      <c r="E45" s="244">
        <v>0</v>
      </c>
    </row>
    <row r="46" spans="1:5" ht="24.75" x14ac:dyDescent="0.25">
      <c r="A46" s="237" t="s">
        <v>686</v>
      </c>
      <c r="B46" s="242" t="s">
        <v>687</v>
      </c>
      <c r="C46" s="249">
        <v>0</v>
      </c>
      <c r="D46" s="249">
        <v>0</v>
      </c>
      <c r="E46" s="244">
        <v>0</v>
      </c>
    </row>
    <row r="47" spans="1:5" ht="24.75" x14ac:dyDescent="0.25">
      <c r="A47" s="237" t="s">
        <v>640</v>
      </c>
      <c r="B47" s="242" t="s">
        <v>688</v>
      </c>
      <c r="C47" s="249">
        <v>0</v>
      </c>
      <c r="D47" s="249">
        <v>0</v>
      </c>
      <c r="E47" s="244">
        <v>0</v>
      </c>
    </row>
    <row r="48" spans="1:5" ht="26.25" x14ac:dyDescent="0.25">
      <c r="A48" s="237" t="s">
        <v>642</v>
      </c>
      <c r="B48" s="242" t="s">
        <v>689</v>
      </c>
      <c r="C48" s="249">
        <v>0</v>
      </c>
      <c r="D48" s="249">
        <v>0</v>
      </c>
      <c r="E48" s="244">
        <v>0</v>
      </c>
    </row>
    <row r="49" spans="1:5" ht="26.25" x14ac:dyDescent="0.25">
      <c r="A49" s="237" t="s">
        <v>644</v>
      </c>
      <c r="B49" s="242" t="s">
        <v>690</v>
      </c>
      <c r="C49" s="249">
        <v>0</v>
      </c>
      <c r="D49" s="249">
        <v>0</v>
      </c>
      <c r="E49" s="244">
        <v>0</v>
      </c>
    </row>
    <row r="50" spans="1:5" ht="24.75" x14ac:dyDescent="0.25">
      <c r="A50" s="237" t="s">
        <v>646</v>
      </c>
      <c r="B50" s="242" t="s">
        <v>691</v>
      </c>
      <c r="C50" s="249">
        <v>0</v>
      </c>
      <c r="D50" s="249">
        <v>0</v>
      </c>
      <c r="E50" s="244">
        <v>0</v>
      </c>
    </row>
    <row r="51" spans="1:5" x14ac:dyDescent="0.25">
      <c r="A51" s="237" t="s">
        <v>692</v>
      </c>
      <c r="B51" s="242" t="s">
        <v>693</v>
      </c>
      <c r="C51" s="249">
        <v>0</v>
      </c>
      <c r="D51" s="249">
        <v>0</v>
      </c>
      <c r="E51" s="244">
        <v>0</v>
      </c>
    </row>
    <row r="52" spans="1:5" ht="24.75" x14ac:dyDescent="0.25">
      <c r="A52" s="237" t="s">
        <v>694</v>
      </c>
      <c r="B52" s="242" t="s">
        <v>695</v>
      </c>
      <c r="C52" s="249">
        <v>0</v>
      </c>
      <c r="D52" s="249">
        <v>0</v>
      </c>
      <c r="E52" s="244">
        <v>0</v>
      </c>
    </row>
    <row r="53" spans="1:5" ht="24.75" x14ac:dyDescent="0.25">
      <c r="A53" s="237" t="s">
        <v>640</v>
      </c>
      <c r="B53" s="245" t="s">
        <v>696</v>
      </c>
      <c r="C53" s="249">
        <v>0</v>
      </c>
      <c r="D53" s="249">
        <v>0</v>
      </c>
      <c r="E53" s="244">
        <v>0</v>
      </c>
    </row>
    <row r="54" spans="1:5" ht="26.25" x14ac:dyDescent="0.25">
      <c r="A54" s="237" t="s">
        <v>642</v>
      </c>
      <c r="B54" s="245" t="s">
        <v>697</v>
      </c>
      <c r="C54" s="249">
        <v>0</v>
      </c>
      <c r="D54" s="249">
        <v>0</v>
      </c>
      <c r="E54" s="244">
        <v>0</v>
      </c>
    </row>
    <row r="55" spans="1:5" ht="26.25" x14ac:dyDescent="0.25">
      <c r="A55" s="237" t="s">
        <v>644</v>
      </c>
      <c r="B55" s="245" t="s">
        <v>698</v>
      </c>
      <c r="C55" s="249">
        <v>0</v>
      </c>
      <c r="D55" s="249">
        <v>0</v>
      </c>
      <c r="E55" s="244">
        <v>0</v>
      </c>
    </row>
    <row r="56" spans="1:5" ht="24.75" x14ac:dyDescent="0.25">
      <c r="A56" s="237" t="s">
        <v>646</v>
      </c>
      <c r="B56" s="245" t="s">
        <v>699</v>
      </c>
      <c r="C56" s="249">
        <v>0</v>
      </c>
      <c r="D56" s="249">
        <v>0</v>
      </c>
      <c r="E56" s="244">
        <v>0</v>
      </c>
    </row>
    <row r="57" spans="1:5" ht="26.25" x14ac:dyDescent="0.25">
      <c r="A57" s="237" t="s">
        <v>700</v>
      </c>
      <c r="B57" s="242" t="s">
        <v>701</v>
      </c>
      <c r="C57" s="249">
        <v>0</v>
      </c>
      <c r="D57" s="249">
        <v>0</v>
      </c>
      <c r="E57" s="244">
        <v>0</v>
      </c>
    </row>
    <row r="58" spans="1:5" ht="24.75" x14ac:dyDescent="0.25">
      <c r="A58" s="237" t="s">
        <v>640</v>
      </c>
      <c r="B58" s="245" t="s">
        <v>702</v>
      </c>
      <c r="C58" s="249">
        <v>0</v>
      </c>
      <c r="D58" s="249">
        <v>0</v>
      </c>
      <c r="E58" s="244">
        <v>0</v>
      </c>
    </row>
    <row r="59" spans="1:5" ht="26.25" x14ac:dyDescent="0.25">
      <c r="A59" s="237" t="s">
        <v>642</v>
      </c>
      <c r="B59" s="245" t="s">
        <v>703</v>
      </c>
      <c r="C59" s="249">
        <v>0</v>
      </c>
      <c r="D59" s="249">
        <v>0</v>
      </c>
      <c r="E59" s="244">
        <v>0</v>
      </c>
    </row>
    <row r="60" spans="1:5" ht="26.25" x14ac:dyDescent="0.25">
      <c r="A60" s="237" t="s">
        <v>644</v>
      </c>
      <c r="B60" s="245" t="s">
        <v>704</v>
      </c>
      <c r="C60" s="249">
        <v>0</v>
      </c>
      <c r="D60" s="249">
        <v>0</v>
      </c>
      <c r="E60" s="244">
        <v>0</v>
      </c>
    </row>
    <row r="61" spans="1:5" ht="24.75" x14ac:dyDescent="0.25">
      <c r="A61" s="237" t="s">
        <v>646</v>
      </c>
      <c r="B61" s="245" t="s">
        <v>705</v>
      </c>
      <c r="C61" s="249">
        <v>0</v>
      </c>
      <c r="D61" s="249">
        <v>0</v>
      </c>
      <c r="E61" s="244">
        <v>0</v>
      </c>
    </row>
    <row r="62" spans="1:5" ht="26.25" x14ac:dyDescent="0.25">
      <c r="A62" s="237" t="s">
        <v>706</v>
      </c>
      <c r="B62" s="242" t="s">
        <v>707</v>
      </c>
      <c r="C62" s="249">
        <v>0</v>
      </c>
      <c r="D62" s="249">
        <v>0</v>
      </c>
      <c r="E62" s="244">
        <v>0</v>
      </c>
    </row>
    <row r="63" spans="1:5" ht="24.75" x14ac:dyDescent="0.25">
      <c r="A63" s="237" t="s">
        <v>640</v>
      </c>
      <c r="B63" s="245" t="s">
        <v>708</v>
      </c>
      <c r="C63" s="249">
        <v>0</v>
      </c>
      <c r="D63" s="249">
        <v>0</v>
      </c>
      <c r="E63" s="244">
        <v>0</v>
      </c>
    </row>
    <row r="64" spans="1:5" ht="26.25" x14ac:dyDescent="0.25">
      <c r="A64" s="237" t="s">
        <v>642</v>
      </c>
      <c r="B64" s="245" t="s">
        <v>709</v>
      </c>
      <c r="C64" s="249">
        <v>0</v>
      </c>
      <c r="D64" s="249">
        <v>0</v>
      </c>
      <c r="E64" s="244">
        <v>0</v>
      </c>
    </row>
    <row r="65" spans="1:5" ht="26.25" x14ac:dyDescent="0.25">
      <c r="A65" s="237" t="s">
        <v>644</v>
      </c>
      <c r="B65" s="245" t="s">
        <v>710</v>
      </c>
      <c r="C65" s="249">
        <v>0</v>
      </c>
      <c r="D65" s="249">
        <v>0</v>
      </c>
      <c r="E65" s="244">
        <v>0</v>
      </c>
    </row>
    <row r="66" spans="1:5" ht="24.75" x14ac:dyDescent="0.25">
      <c r="A66" s="237" t="s">
        <v>646</v>
      </c>
      <c r="B66" s="245" t="s">
        <v>711</v>
      </c>
      <c r="C66" s="249">
        <v>0</v>
      </c>
      <c r="D66" s="249">
        <v>0</v>
      </c>
      <c r="E66" s="244">
        <v>0</v>
      </c>
    </row>
    <row r="67" spans="1:5" ht="39" x14ac:dyDescent="0.25">
      <c r="A67" s="237" t="s">
        <v>712</v>
      </c>
      <c r="B67" s="242" t="s">
        <v>713</v>
      </c>
      <c r="C67" s="249">
        <v>0</v>
      </c>
      <c r="D67" s="249">
        <v>0</v>
      </c>
      <c r="E67" s="244">
        <v>0</v>
      </c>
    </row>
    <row r="68" spans="1:5" ht="26.25" x14ac:dyDescent="0.25">
      <c r="A68" s="237" t="s">
        <v>714</v>
      </c>
      <c r="B68" s="242" t="s">
        <v>715</v>
      </c>
      <c r="C68" s="249">
        <v>0</v>
      </c>
      <c r="D68" s="249">
        <v>0</v>
      </c>
      <c r="E68" s="244">
        <v>0</v>
      </c>
    </row>
    <row r="69" spans="1:5" ht="24.75" x14ac:dyDescent="0.25">
      <c r="A69" s="237" t="s">
        <v>640</v>
      </c>
      <c r="B69" s="242" t="s">
        <v>716</v>
      </c>
      <c r="C69" s="249">
        <v>0</v>
      </c>
      <c r="D69" s="249">
        <v>0</v>
      </c>
      <c r="E69" s="244">
        <v>0</v>
      </c>
    </row>
    <row r="70" spans="1:5" ht="26.25" x14ac:dyDescent="0.25">
      <c r="A70" s="237" t="s">
        <v>642</v>
      </c>
      <c r="B70" s="242" t="s">
        <v>717</v>
      </c>
      <c r="C70" s="249">
        <v>0</v>
      </c>
      <c r="D70" s="249">
        <v>0</v>
      </c>
      <c r="E70" s="244">
        <v>0</v>
      </c>
    </row>
    <row r="71" spans="1:5" ht="26.25" x14ac:dyDescent="0.25">
      <c r="A71" s="237" t="s">
        <v>644</v>
      </c>
      <c r="B71" s="242" t="s">
        <v>718</v>
      </c>
      <c r="C71" s="249">
        <v>0</v>
      </c>
      <c r="D71" s="249">
        <v>0</v>
      </c>
      <c r="E71" s="244">
        <v>0</v>
      </c>
    </row>
    <row r="72" spans="1:5" ht="24.75" x14ac:dyDescent="0.25">
      <c r="A72" s="237" t="s">
        <v>646</v>
      </c>
      <c r="B72" s="242" t="s">
        <v>719</v>
      </c>
      <c r="C72" s="249">
        <v>0</v>
      </c>
      <c r="D72" s="249">
        <v>0</v>
      </c>
      <c r="E72" s="244">
        <v>0</v>
      </c>
    </row>
    <row r="73" spans="1:5" ht="26.25" x14ac:dyDescent="0.25">
      <c r="A73" s="237" t="s">
        <v>720</v>
      </c>
      <c r="B73" s="242" t="s">
        <v>721</v>
      </c>
      <c r="C73" s="249">
        <v>0</v>
      </c>
      <c r="D73" s="249">
        <v>0</v>
      </c>
      <c r="E73" s="244">
        <v>0</v>
      </c>
    </row>
    <row r="74" spans="1:5" ht="24.75" x14ac:dyDescent="0.25">
      <c r="A74" s="237" t="s">
        <v>640</v>
      </c>
      <c r="B74" s="242" t="s">
        <v>722</v>
      </c>
      <c r="C74" s="249">
        <v>0</v>
      </c>
      <c r="D74" s="249">
        <v>0</v>
      </c>
      <c r="E74" s="244">
        <v>0</v>
      </c>
    </row>
    <row r="75" spans="1:5" ht="26.25" x14ac:dyDescent="0.25">
      <c r="A75" s="237" t="s">
        <v>642</v>
      </c>
      <c r="B75" s="242" t="s">
        <v>723</v>
      </c>
      <c r="C75" s="249">
        <v>0</v>
      </c>
      <c r="D75" s="249">
        <v>0</v>
      </c>
      <c r="E75" s="244">
        <v>0</v>
      </c>
    </row>
    <row r="76" spans="1:5" ht="26.25" x14ac:dyDescent="0.25">
      <c r="A76" s="237" t="s">
        <v>644</v>
      </c>
      <c r="B76" s="242" t="s">
        <v>724</v>
      </c>
      <c r="C76" s="249">
        <v>0</v>
      </c>
      <c r="D76" s="249">
        <v>0</v>
      </c>
      <c r="E76" s="244">
        <v>0</v>
      </c>
    </row>
    <row r="77" spans="1:5" ht="24.75" x14ac:dyDescent="0.25">
      <c r="A77" s="237" t="s">
        <v>646</v>
      </c>
      <c r="B77" s="242" t="s">
        <v>725</v>
      </c>
      <c r="C77" s="249">
        <v>0</v>
      </c>
      <c r="D77" s="249">
        <v>0</v>
      </c>
      <c r="E77" s="244">
        <v>0</v>
      </c>
    </row>
    <row r="78" spans="1:5" ht="26.25" x14ac:dyDescent="0.25">
      <c r="A78" s="237" t="s">
        <v>726</v>
      </c>
      <c r="B78" s="242" t="s">
        <v>727</v>
      </c>
      <c r="C78" s="249">
        <v>0</v>
      </c>
      <c r="D78" s="249">
        <v>0</v>
      </c>
      <c r="E78" s="244">
        <v>0</v>
      </c>
    </row>
    <row r="79" spans="1:5" x14ac:dyDescent="0.25">
      <c r="A79" s="237" t="s">
        <v>728</v>
      </c>
      <c r="B79" s="242" t="s">
        <v>729</v>
      </c>
      <c r="C79" s="249">
        <v>0</v>
      </c>
      <c r="D79" s="249">
        <v>0</v>
      </c>
      <c r="E79" s="244">
        <v>0</v>
      </c>
    </row>
    <row r="80" spans="1:5" x14ac:dyDescent="0.25">
      <c r="A80" s="237" t="s">
        <v>730</v>
      </c>
      <c r="B80" s="242" t="s">
        <v>731</v>
      </c>
      <c r="C80" s="249">
        <v>0</v>
      </c>
      <c r="D80" s="249">
        <v>0</v>
      </c>
      <c r="E80" s="244">
        <v>0</v>
      </c>
    </row>
    <row r="81" spans="1:5" x14ac:dyDescent="0.25">
      <c r="A81" s="237" t="s">
        <v>732</v>
      </c>
      <c r="B81" s="242" t="s">
        <v>733</v>
      </c>
      <c r="C81" s="249">
        <v>3636477</v>
      </c>
      <c r="D81" s="249">
        <v>6062300</v>
      </c>
      <c r="E81" s="244">
        <v>166</v>
      </c>
    </row>
    <row r="82" spans="1:5" x14ac:dyDescent="0.25">
      <c r="A82" s="237" t="s">
        <v>734</v>
      </c>
      <c r="B82" s="242" t="s">
        <v>735</v>
      </c>
      <c r="C82" s="249">
        <v>0</v>
      </c>
      <c r="D82" s="249">
        <v>0</v>
      </c>
      <c r="E82" s="244">
        <v>0</v>
      </c>
    </row>
    <row r="83" spans="1:5" x14ac:dyDescent="0.25">
      <c r="A83" s="237" t="s">
        <v>736</v>
      </c>
      <c r="B83" s="242" t="s">
        <v>737</v>
      </c>
      <c r="C83" s="249">
        <v>0</v>
      </c>
      <c r="D83" s="249">
        <v>0</v>
      </c>
      <c r="E83" s="244">
        <v>0</v>
      </c>
    </row>
    <row r="84" spans="1:5" x14ac:dyDescent="0.25">
      <c r="A84" s="237" t="s">
        <v>738</v>
      </c>
      <c r="B84" s="242" t="s">
        <v>739</v>
      </c>
      <c r="C84" s="249">
        <v>3636477</v>
      </c>
      <c r="D84" s="249">
        <v>6062300</v>
      </c>
      <c r="E84" s="244">
        <v>166</v>
      </c>
    </row>
    <row r="85" spans="1:5" x14ac:dyDescent="0.25">
      <c r="A85" s="237" t="s">
        <v>740</v>
      </c>
      <c r="B85" s="242" t="s">
        <v>741</v>
      </c>
      <c r="C85" s="249">
        <v>0</v>
      </c>
      <c r="D85" s="249">
        <v>0</v>
      </c>
      <c r="E85" s="244">
        <v>0</v>
      </c>
    </row>
    <row r="86" spans="1:5" x14ac:dyDescent="0.25">
      <c r="A86" s="240" t="s">
        <v>198</v>
      </c>
      <c r="B86" s="241" t="s">
        <v>198</v>
      </c>
      <c r="C86" s="246" t="s">
        <v>198</v>
      </c>
      <c r="D86" s="246" t="s">
        <v>198</v>
      </c>
      <c r="E86" s="241" t="s">
        <v>198</v>
      </c>
    </row>
    <row r="87" spans="1:5" x14ac:dyDescent="0.25">
      <c r="A87" s="240" t="s">
        <v>742</v>
      </c>
      <c r="B87" s="241" t="s">
        <v>743</v>
      </c>
      <c r="C87" s="246" t="s">
        <v>198</v>
      </c>
      <c r="D87" s="246" t="s">
        <v>198</v>
      </c>
      <c r="E87" s="241" t="s">
        <v>198</v>
      </c>
    </row>
    <row r="88" spans="1:5" x14ac:dyDescent="0.25">
      <c r="A88" s="237" t="s">
        <v>744</v>
      </c>
      <c r="B88" s="242" t="s">
        <v>745</v>
      </c>
      <c r="C88" s="249">
        <v>1639457</v>
      </c>
      <c r="D88" s="249">
        <v>6371974</v>
      </c>
      <c r="E88" s="244">
        <v>388</v>
      </c>
    </row>
    <row r="89" spans="1:5" ht="26.25" x14ac:dyDescent="0.25">
      <c r="A89" s="237" t="s">
        <v>746</v>
      </c>
      <c r="B89" s="242" t="s">
        <v>747</v>
      </c>
      <c r="C89" s="249">
        <v>4863953</v>
      </c>
      <c r="D89" s="249">
        <v>4927685</v>
      </c>
      <c r="E89" s="244">
        <v>101</v>
      </c>
    </row>
    <row r="90" spans="1:5" x14ac:dyDescent="0.25">
      <c r="A90" s="237" t="s">
        <v>748</v>
      </c>
      <c r="B90" s="242" t="s">
        <v>749</v>
      </c>
      <c r="C90" s="249">
        <v>0</v>
      </c>
      <c r="D90" s="249">
        <v>0</v>
      </c>
      <c r="E90" s="244">
        <v>0</v>
      </c>
    </row>
    <row r="91" spans="1:5" ht="64.5" x14ac:dyDescent="0.25">
      <c r="A91" s="237" t="s">
        <v>750</v>
      </c>
      <c r="B91" s="242" t="s">
        <v>751</v>
      </c>
      <c r="C91" s="249">
        <v>0</v>
      </c>
      <c r="D91" s="249">
        <v>0</v>
      </c>
      <c r="E91" s="244">
        <v>0</v>
      </c>
    </row>
    <row r="92" spans="1:5" ht="64.5" x14ac:dyDescent="0.25">
      <c r="A92" s="237" t="s">
        <v>752</v>
      </c>
      <c r="B92" s="242" t="s">
        <v>753</v>
      </c>
      <c r="C92" s="249">
        <v>0</v>
      </c>
      <c r="D92" s="249">
        <v>0</v>
      </c>
      <c r="E92" s="244">
        <v>0</v>
      </c>
    </row>
    <row r="93" spans="1:5" x14ac:dyDescent="0.25">
      <c r="A93" s="237" t="s">
        <v>754</v>
      </c>
      <c r="B93" s="242" t="s">
        <v>755</v>
      </c>
      <c r="C93" s="249">
        <v>0</v>
      </c>
      <c r="D93" s="249">
        <v>0</v>
      </c>
      <c r="E93" s="244">
        <v>0</v>
      </c>
    </row>
    <row r="94" spans="1:5" x14ac:dyDescent="0.25">
      <c r="A94" s="237" t="s">
        <v>756</v>
      </c>
      <c r="B94" s="242" t="s">
        <v>757</v>
      </c>
      <c r="C94" s="249">
        <v>0</v>
      </c>
      <c r="D94" s="249">
        <v>0</v>
      </c>
      <c r="E94" s="244">
        <v>0</v>
      </c>
    </row>
    <row r="95" spans="1:5" x14ac:dyDescent="0.25">
      <c r="A95" s="237" t="s">
        <v>758</v>
      </c>
      <c r="B95" s="242" t="s">
        <v>759</v>
      </c>
      <c r="C95" s="249">
        <v>0</v>
      </c>
      <c r="D95" s="249">
        <v>0</v>
      </c>
      <c r="E95" s="244">
        <v>0</v>
      </c>
    </row>
  </sheetData>
  <mergeCells count="2">
    <mergeCell ref="A1:E1"/>
    <mergeCell ref="A3:E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7504-4998-4586-A6EC-00766EAC14FC}">
  <sheetPr>
    <tabColor rgb="FFFF00FF"/>
  </sheetPr>
  <dimension ref="A1:E95"/>
  <sheetViews>
    <sheetView workbookViewId="0">
      <selection activeCell="Q10" sqref="Q10"/>
    </sheetView>
  </sheetViews>
  <sheetFormatPr defaultRowHeight="15" x14ac:dyDescent="0.25"/>
  <cols>
    <col min="1" max="1" width="30" style="159" customWidth="1"/>
    <col min="2" max="2" width="5" style="159" customWidth="1"/>
    <col min="3" max="4" width="13" style="250" customWidth="1"/>
    <col min="5" max="114" width="13" style="159" customWidth="1"/>
    <col min="115" max="16384" width="9.140625" style="159"/>
  </cols>
  <sheetData>
    <row r="1" spans="1:5" x14ac:dyDescent="0.25">
      <c r="A1" s="383" t="s">
        <v>764</v>
      </c>
      <c r="B1" s="387"/>
      <c r="C1" s="387"/>
      <c r="D1" s="387"/>
      <c r="E1" s="387"/>
    </row>
    <row r="3" spans="1:5" ht="16.5" x14ac:dyDescent="0.35">
      <c r="A3" s="386" t="s">
        <v>629</v>
      </c>
      <c r="B3" s="385"/>
      <c r="C3" s="385"/>
      <c r="D3" s="385"/>
      <c r="E3" s="385"/>
    </row>
    <row r="5" spans="1:5" ht="26.25" x14ac:dyDescent="0.25">
      <c r="A5" s="237" t="s">
        <v>164</v>
      </c>
      <c r="B5" s="237" t="s">
        <v>224</v>
      </c>
      <c r="C5" s="247" t="s">
        <v>630</v>
      </c>
      <c r="D5" s="247" t="s">
        <v>631</v>
      </c>
      <c r="E5" s="238" t="s">
        <v>632</v>
      </c>
    </row>
    <row r="6" spans="1:5" x14ac:dyDescent="0.25">
      <c r="A6" s="239">
        <v>1</v>
      </c>
      <c r="B6" s="239">
        <v>2</v>
      </c>
      <c r="C6" s="248">
        <v>3</v>
      </c>
      <c r="D6" s="248">
        <v>4</v>
      </c>
      <c r="E6" s="239">
        <v>5</v>
      </c>
    </row>
    <row r="7" spans="1:5" x14ac:dyDescent="0.25">
      <c r="A7" s="240" t="s">
        <v>633</v>
      </c>
      <c r="B7" s="241" t="s">
        <v>198</v>
      </c>
      <c r="C7" s="246" t="s">
        <v>198</v>
      </c>
      <c r="D7" s="246" t="s">
        <v>198</v>
      </c>
      <c r="E7" s="241" t="s">
        <v>198</v>
      </c>
    </row>
    <row r="8" spans="1:5" ht="26.25" x14ac:dyDescent="0.25">
      <c r="A8" s="237" t="s">
        <v>634</v>
      </c>
      <c r="B8" s="242" t="s">
        <v>635</v>
      </c>
      <c r="C8" s="249">
        <v>397390</v>
      </c>
      <c r="D8" s="249">
        <v>697309</v>
      </c>
      <c r="E8" s="244">
        <v>175</v>
      </c>
    </row>
    <row r="9" spans="1:5" x14ac:dyDescent="0.25">
      <c r="A9" s="237" t="s">
        <v>636</v>
      </c>
      <c r="B9" s="242" t="s">
        <v>637</v>
      </c>
      <c r="C9" s="249">
        <v>0</v>
      </c>
      <c r="D9" s="249">
        <v>0</v>
      </c>
      <c r="E9" s="244">
        <v>0</v>
      </c>
    </row>
    <row r="10" spans="1:5" x14ac:dyDescent="0.25">
      <c r="A10" s="237" t="s">
        <v>638</v>
      </c>
      <c r="B10" s="242" t="s">
        <v>639</v>
      </c>
      <c r="C10" s="249">
        <v>0</v>
      </c>
      <c r="D10" s="249">
        <v>0</v>
      </c>
      <c r="E10" s="244">
        <v>0</v>
      </c>
    </row>
    <row r="11" spans="1:5" ht="24.75" x14ac:dyDescent="0.25">
      <c r="A11" s="237" t="s">
        <v>640</v>
      </c>
      <c r="B11" s="242" t="s">
        <v>641</v>
      </c>
      <c r="C11" s="249">
        <v>0</v>
      </c>
      <c r="D11" s="249">
        <v>0</v>
      </c>
      <c r="E11" s="244">
        <v>0</v>
      </c>
    </row>
    <row r="12" spans="1:5" ht="26.25" x14ac:dyDescent="0.25">
      <c r="A12" s="237" t="s">
        <v>642</v>
      </c>
      <c r="B12" s="242" t="s">
        <v>643</v>
      </c>
      <c r="C12" s="249">
        <v>0</v>
      </c>
      <c r="D12" s="249">
        <v>0</v>
      </c>
      <c r="E12" s="244">
        <v>0</v>
      </c>
    </row>
    <row r="13" spans="1:5" ht="26.25" x14ac:dyDescent="0.25">
      <c r="A13" s="237" t="s">
        <v>644</v>
      </c>
      <c r="B13" s="242" t="s">
        <v>645</v>
      </c>
      <c r="C13" s="249">
        <v>0</v>
      </c>
      <c r="D13" s="249">
        <v>0</v>
      </c>
      <c r="E13" s="244">
        <v>0</v>
      </c>
    </row>
    <row r="14" spans="1:5" ht="24.75" x14ac:dyDescent="0.25">
      <c r="A14" s="237" t="s">
        <v>646</v>
      </c>
      <c r="B14" s="242" t="s">
        <v>647</v>
      </c>
      <c r="C14" s="249">
        <v>0</v>
      </c>
      <c r="D14" s="249">
        <v>0</v>
      </c>
      <c r="E14" s="244">
        <v>0</v>
      </c>
    </row>
    <row r="15" spans="1:5" x14ac:dyDescent="0.25">
      <c r="A15" s="237" t="s">
        <v>648</v>
      </c>
      <c r="B15" s="242" t="s">
        <v>649</v>
      </c>
      <c r="C15" s="249">
        <v>0</v>
      </c>
      <c r="D15" s="249">
        <v>0</v>
      </c>
      <c r="E15" s="244">
        <v>0</v>
      </c>
    </row>
    <row r="16" spans="1:5" ht="24.75" x14ac:dyDescent="0.25">
      <c r="A16" s="237" t="s">
        <v>640</v>
      </c>
      <c r="B16" s="242" t="s">
        <v>650</v>
      </c>
      <c r="C16" s="249">
        <v>0</v>
      </c>
      <c r="D16" s="249">
        <v>0</v>
      </c>
      <c r="E16" s="244">
        <v>0</v>
      </c>
    </row>
    <row r="17" spans="1:5" ht="26.25" x14ac:dyDescent="0.25">
      <c r="A17" s="237" t="s">
        <v>642</v>
      </c>
      <c r="B17" s="242" t="s">
        <v>651</v>
      </c>
      <c r="C17" s="249">
        <v>0</v>
      </c>
      <c r="D17" s="249">
        <v>0</v>
      </c>
      <c r="E17" s="244">
        <v>0</v>
      </c>
    </row>
    <row r="18" spans="1:5" ht="26.25" x14ac:dyDescent="0.25">
      <c r="A18" s="237" t="s">
        <v>644</v>
      </c>
      <c r="B18" s="242" t="s">
        <v>652</v>
      </c>
      <c r="C18" s="249">
        <v>0</v>
      </c>
      <c r="D18" s="249">
        <v>0</v>
      </c>
      <c r="E18" s="244">
        <v>0</v>
      </c>
    </row>
    <row r="19" spans="1:5" ht="24.75" x14ac:dyDescent="0.25">
      <c r="A19" s="237" t="s">
        <v>646</v>
      </c>
      <c r="B19" s="242" t="s">
        <v>653</v>
      </c>
      <c r="C19" s="249">
        <v>0</v>
      </c>
      <c r="D19" s="249">
        <v>0</v>
      </c>
      <c r="E19" s="244">
        <v>0</v>
      </c>
    </row>
    <row r="20" spans="1:5" ht="26.25" x14ac:dyDescent="0.25">
      <c r="A20" s="237" t="s">
        <v>654</v>
      </c>
      <c r="B20" s="242" t="s">
        <v>655</v>
      </c>
      <c r="C20" s="249">
        <v>0</v>
      </c>
      <c r="D20" s="249">
        <v>0</v>
      </c>
      <c r="E20" s="244">
        <v>0</v>
      </c>
    </row>
    <row r="21" spans="1:5" ht="24.75" x14ac:dyDescent="0.25">
      <c r="A21" s="237" t="s">
        <v>640</v>
      </c>
      <c r="B21" s="242" t="s">
        <v>656</v>
      </c>
      <c r="C21" s="249">
        <v>0</v>
      </c>
      <c r="D21" s="249">
        <v>0</v>
      </c>
      <c r="E21" s="244">
        <v>0</v>
      </c>
    </row>
    <row r="22" spans="1:5" ht="26.25" x14ac:dyDescent="0.25">
      <c r="A22" s="237" t="s">
        <v>642</v>
      </c>
      <c r="B22" s="242" t="s">
        <v>657</v>
      </c>
      <c r="C22" s="249">
        <v>0</v>
      </c>
      <c r="D22" s="249">
        <v>0</v>
      </c>
      <c r="E22" s="244">
        <v>0</v>
      </c>
    </row>
    <row r="23" spans="1:5" ht="26.25" x14ac:dyDescent="0.25">
      <c r="A23" s="237" t="s">
        <v>644</v>
      </c>
      <c r="B23" s="242" t="s">
        <v>658</v>
      </c>
      <c r="C23" s="249">
        <v>0</v>
      </c>
      <c r="D23" s="249">
        <v>0</v>
      </c>
      <c r="E23" s="244">
        <v>0</v>
      </c>
    </row>
    <row r="24" spans="1:5" ht="24.75" x14ac:dyDescent="0.25">
      <c r="A24" s="237" t="s">
        <v>646</v>
      </c>
      <c r="B24" s="242" t="s">
        <v>659</v>
      </c>
      <c r="C24" s="249">
        <v>0</v>
      </c>
      <c r="D24" s="249">
        <v>0</v>
      </c>
      <c r="E24" s="244">
        <v>0</v>
      </c>
    </row>
    <row r="25" spans="1:5" x14ac:dyDescent="0.25">
      <c r="A25" s="237" t="s">
        <v>660</v>
      </c>
      <c r="B25" s="242" t="s">
        <v>661</v>
      </c>
      <c r="C25" s="249">
        <v>397390</v>
      </c>
      <c r="D25" s="249">
        <v>697309</v>
      </c>
      <c r="E25" s="244">
        <v>175</v>
      </c>
    </row>
    <row r="26" spans="1:5" ht="26.25" x14ac:dyDescent="0.25">
      <c r="A26" s="237" t="s">
        <v>662</v>
      </c>
      <c r="B26" s="242" t="s">
        <v>663</v>
      </c>
      <c r="C26" s="249">
        <v>0</v>
      </c>
      <c r="D26" s="249">
        <v>0</v>
      </c>
      <c r="E26" s="244">
        <v>0</v>
      </c>
    </row>
    <row r="27" spans="1:5" ht="24.75" x14ac:dyDescent="0.25">
      <c r="A27" s="237" t="s">
        <v>640</v>
      </c>
      <c r="B27" s="242" t="s">
        <v>664</v>
      </c>
      <c r="C27" s="249">
        <v>0</v>
      </c>
      <c r="D27" s="249">
        <v>0</v>
      </c>
      <c r="E27" s="244">
        <v>0</v>
      </c>
    </row>
    <row r="28" spans="1:5" ht="26.25" x14ac:dyDescent="0.25">
      <c r="A28" s="237" t="s">
        <v>642</v>
      </c>
      <c r="B28" s="242" t="s">
        <v>665</v>
      </c>
      <c r="C28" s="249">
        <v>0</v>
      </c>
      <c r="D28" s="249">
        <v>0</v>
      </c>
      <c r="E28" s="244">
        <v>0</v>
      </c>
    </row>
    <row r="29" spans="1:5" ht="26.25" x14ac:dyDescent="0.25">
      <c r="A29" s="237" t="s">
        <v>644</v>
      </c>
      <c r="B29" s="242" t="s">
        <v>666</v>
      </c>
      <c r="C29" s="249">
        <v>0</v>
      </c>
      <c r="D29" s="249">
        <v>0</v>
      </c>
      <c r="E29" s="244">
        <v>0</v>
      </c>
    </row>
    <row r="30" spans="1:5" ht="24.75" x14ac:dyDescent="0.25">
      <c r="A30" s="237" t="s">
        <v>646</v>
      </c>
      <c r="B30" s="242" t="s">
        <v>667</v>
      </c>
      <c r="C30" s="249">
        <v>0</v>
      </c>
      <c r="D30" s="249">
        <v>0</v>
      </c>
      <c r="E30" s="244">
        <v>0</v>
      </c>
    </row>
    <row r="31" spans="1:5" ht="26.25" x14ac:dyDescent="0.25">
      <c r="A31" s="237" t="s">
        <v>668</v>
      </c>
      <c r="B31" s="242" t="s">
        <v>669</v>
      </c>
      <c r="C31" s="249">
        <v>397390</v>
      </c>
      <c r="D31" s="249">
        <v>697309</v>
      </c>
      <c r="E31" s="244">
        <v>175</v>
      </c>
    </row>
    <row r="32" spans="1:5" ht="24.75" x14ac:dyDescent="0.25">
      <c r="A32" s="237" t="s">
        <v>640</v>
      </c>
      <c r="B32" s="242" t="s">
        <v>670</v>
      </c>
      <c r="C32" s="249">
        <v>0</v>
      </c>
      <c r="D32" s="249">
        <v>0</v>
      </c>
      <c r="E32" s="244">
        <v>0</v>
      </c>
    </row>
    <row r="33" spans="1:5" ht="26.25" x14ac:dyDescent="0.25">
      <c r="A33" s="237" t="s">
        <v>642</v>
      </c>
      <c r="B33" s="242" t="s">
        <v>671</v>
      </c>
      <c r="C33" s="249">
        <v>0</v>
      </c>
      <c r="D33" s="249">
        <v>0</v>
      </c>
      <c r="E33" s="244">
        <v>0</v>
      </c>
    </row>
    <row r="34" spans="1:5" ht="26.25" x14ac:dyDescent="0.25">
      <c r="A34" s="237" t="s">
        <v>644</v>
      </c>
      <c r="B34" s="242" t="s">
        <v>672</v>
      </c>
      <c r="C34" s="249">
        <v>397390</v>
      </c>
      <c r="D34" s="249">
        <v>240424</v>
      </c>
      <c r="E34" s="244">
        <v>60</v>
      </c>
    </row>
    <row r="35" spans="1:5" ht="24.75" x14ac:dyDescent="0.25">
      <c r="A35" s="237" t="s">
        <v>646</v>
      </c>
      <c r="B35" s="242" t="s">
        <v>673</v>
      </c>
      <c r="C35" s="249">
        <v>0</v>
      </c>
      <c r="D35" s="249">
        <v>456885</v>
      </c>
      <c r="E35" s="244">
        <v>0</v>
      </c>
    </row>
    <row r="36" spans="1:5" ht="24.75" x14ac:dyDescent="0.25">
      <c r="A36" s="237" t="s">
        <v>674</v>
      </c>
      <c r="B36" s="242" t="s">
        <v>675</v>
      </c>
      <c r="C36" s="249">
        <v>0</v>
      </c>
      <c r="D36" s="249">
        <v>0</v>
      </c>
      <c r="E36" s="244">
        <v>0</v>
      </c>
    </row>
    <row r="37" spans="1:5" ht="24.75" x14ac:dyDescent="0.25">
      <c r="A37" s="237" t="s">
        <v>640</v>
      </c>
      <c r="B37" s="242" t="s">
        <v>676</v>
      </c>
      <c r="C37" s="249">
        <v>0</v>
      </c>
      <c r="D37" s="249">
        <v>0</v>
      </c>
      <c r="E37" s="244">
        <v>0</v>
      </c>
    </row>
    <row r="38" spans="1:5" ht="26.25" x14ac:dyDescent="0.25">
      <c r="A38" s="237" t="s">
        <v>642</v>
      </c>
      <c r="B38" s="242" t="s">
        <v>677</v>
      </c>
      <c r="C38" s="249">
        <v>0</v>
      </c>
      <c r="D38" s="249">
        <v>0</v>
      </c>
      <c r="E38" s="244">
        <v>0</v>
      </c>
    </row>
    <row r="39" spans="1:5" ht="26.25" x14ac:dyDescent="0.25">
      <c r="A39" s="237" t="s">
        <v>644</v>
      </c>
      <c r="B39" s="242" t="s">
        <v>678</v>
      </c>
      <c r="C39" s="249">
        <v>0</v>
      </c>
      <c r="D39" s="249">
        <v>0</v>
      </c>
      <c r="E39" s="244">
        <v>0</v>
      </c>
    </row>
    <row r="40" spans="1:5" ht="24.75" x14ac:dyDescent="0.25">
      <c r="A40" s="237" t="s">
        <v>646</v>
      </c>
      <c r="B40" s="242" t="s">
        <v>679</v>
      </c>
      <c r="C40" s="249">
        <v>0</v>
      </c>
      <c r="D40" s="249">
        <v>0</v>
      </c>
      <c r="E40" s="244">
        <v>0</v>
      </c>
    </row>
    <row r="41" spans="1:5" ht="24.75" x14ac:dyDescent="0.25">
      <c r="A41" s="237" t="s">
        <v>680</v>
      </c>
      <c r="B41" s="242" t="s">
        <v>681</v>
      </c>
      <c r="C41" s="249">
        <v>0</v>
      </c>
      <c r="D41" s="249">
        <v>0</v>
      </c>
      <c r="E41" s="244">
        <v>0</v>
      </c>
    </row>
    <row r="42" spans="1:5" ht="24.75" x14ac:dyDescent="0.25">
      <c r="A42" s="237" t="s">
        <v>640</v>
      </c>
      <c r="B42" s="242" t="s">
        <v>682</v>
      </c>
      <c r="C42" s="249">
        <v>0</v>
      </c>
      <c r="D42" s="249">
        <v>0</v>
      </c>
      <c r="E42" s="244">
        <v>0</v>
      </c>
    </row>
    <row r="43" spans="1:5" ht="26.25" x14ac:dyDescent="0.25">
      <c r="A43" s="237" t="s">
        <v>642</v>
      </c>
      <c r="B43" s="242" t="s">
        <v>683</v>
      </c>
      <c r="C43" s="249">
        <v>0</v>
      </c>
      <c r="D43" s="249">
        <v>0</v>
      </c>
      <c r="E43" s="244">
        <v>0</v>
      </c>
    </row>
    <row r="44" spans="1:5" ht="26.25" x14ac:dyDescent="0.25">
      <c r="A44" s="237" t="s">
        <v>644</v>
      </c>
      <c r="B44" s="242" t="s">
        <v>684</v>
      </c>
      <c r="C44" s="249">
        <v>0</v>
      </c>
      <c r="D44" s="249">
        <v>0</v>
      </c>
      <c r="E44" s="244">
        <v>0</v>
      </c>
    </row>
    <row r="45" spans="1:5" ht="24.75" x14ac:dyDescent="0.25">
      <c r="A45" s="237" t="s">
        <v>646</v>
      </c>
      <c r="B45" s="242" t="s">
        <v>685</v>
      </c>
      <c r="C45" s="249">
        <v>0</v>
      </c>
      <c r="D45" s="249">
        <v>0</v>
      </c>
      <c r="E45" s="244">
        <v>0</v>
      </c>
    </row>
    <row r="46" spans="1:5" ht="24.75" x14ac:dyDescent="0.25">
      <c r="A46" s="237" t="s">
        <v>686</v>
      </c>
      <c r="B46" s="242" t="s">
        <v>687</v>
      </c>
      <c r="C46" s="249">
        <v>0</v>
      </c>
      <c r="D46" s="249">
        <v>0</v>
      </c>
      <c r="E46" s="244">
        <v>0</v>
      </c>
    </row>
    <row r="47" spans="1:5" ht="24.75" x14ac:dyDescent="0.25">
      <c r="A47" s="237" t="s">
        <v>640</v>
      </c>
      <c r="B47" s="242" t="s">
        <v>688</v>
      </c>
      <c r="C47" s="249">
        <v>0</v>
      </c>
      <c r="D47" s="249">
        <v>0</v>
      </c>
      <c r="E47" s="244">
        <v>0</v>
      </c>
    </row>
    <row r="48" spans="1:5" ht="26.25" x14ac:dyDescent="0.25">
      <c r="A48" s="237" t="s">
        <v>642</v>
      </c>
      <c r="B48" s="242" t="s">
        <v>689</v>
      </c>
      <c r="C48" s="249">
        <v>0</v>
      </c>
      <c r="D48" s="249">
        <v>0</v>
      </c>
      <c r="E48" s="244">
        <v>0</v>
      </c>
    </row>
    <row r="49" spans="1:5" ht="26.25" x14ac:dyDescent="0.25">
      <c r="A49" s="237" t="s">
        <v>644</v>
      </c>
      <c r="B49" s="242" t="s">
        <v>690</v>
      </c>
      <c r="C49" s="249">
        <v>0</v>
      </c>
      <c r="D49" s="249">
        <v>0</v>
      </c>
      <c r="E49" s="244">
        <v>0</v>
      </c>
    </row>
    <row r="50" spans="1:5" ht="24.75" x14ac:dyDescent="0.25">
      <c r="A50" s="237" t="s">
        <v>646</v>
      </c>
      <c r="B50" s="242" t="s">
        <v>691</v>
      </c>
      <c r="C50" s="249">
        <v>0</v>
      </c>
      <c r="D50" s="249">
        <v>0</v>
      </c>
      <c r="E50" s="244">
        <v>0</v>
      </c>
    </row>
    <row r="51" spans="1:5" x14ac:dyDescent="0.25">
      <c r="A51" s="237" t="s">
        <v>692</v>
      </c>
      <c r="B51" s="242" t="s">
        <v>693</v>
      </c>
      <c r="C51" s="249">
        <v>0</v>
      </c>
      <c r="D51" s="249">
        <v>0</v>
      </c>
      <c r="E51" s="244">
        <v>0</v>
      </c>
    </row>
    <row r="52" spans="1:5" ht="24.75" x14ac:dyDescent="0.25">
      <c r="A52" s="237" t="s">
        <v>694</v>
      </c>
      <c r="B52" s="242" t="s">
        <v>695</v>
      </c>
      <c r="C52" s="249">
        <v>0</v>
      </c>
      <c r="D52" s="249">
        <v>0</v>
      </c>
      <c r="E52" s="244">
        <v>0</v>
      </c>
    </row>
    <row r="53" spans="1:5" ht="24.75" x14ac:dyDescent="0.25">
      <c r="A53" s="237" t="s">
        <v>640</v>
      </c>
      <c r="B53" s="245" t="s">
        <v>696</v>
      </c>
      <c r="C53" s="249">
        <v>0</v>
      </c>
      <c r="D53" s="249">
        <v>0</v>
      </c>
      <c r="E53" s="244">
        <v>0</v>
      </c>
    </row>
    <row r="54" spans="1:5" ht="26.25" x14ac:dyDescent="0.25">
      <c r="A54" s="237" t="s">
        <v>642</v>
      </c>
      <c r="B54" s="245" t="s">
        <v>697</v>
      </c>
      <c r="C54" s="249">
        <v>0</v>
      </c>
      <c r="D54" s="249">
        <v>0</v>
      </c>
      <c r="E54" s="244">
        <v>0</v>
      </c>
    </row>
    <row r="55" spans="1:5" ht="26.25" x14ac:dyDescent="0.25">
      <c r="A55" s="237" t="s">
        <v>644</v>
      </c>
      <c r="B55" s="245" t="s">
        <v>698</v>
      </c>
      <c r="C55" s="249">
        <v>0</v>
      </c>
      <c r="D55" s="249">
        <v>0</v>
      </c>
      <c r="E55" s="244">
        <v>0</v>
      </c>
    </row>
    <row r="56" spans="1:5" ht="24.75" x14ac:dyDescent="0.25">
      <c r="A56" s="237" t="s">
        <v>646</v>
      </c>
      <c r="B56" s="245" t="s">
        <v>699</v>
      </c>
      <c r="C56" s="249">
        <v>0</v>
      </c>
      <c r="D56" s="249">
        <v>0</v>
      </c>
      <c r="E56" s="244">
        <v>0</v>
      </c>
    </row>
    <row r="57" spans="1:5" ht="26.25" x14ac:dyDescent="0.25">
      <c r="A57" s="237" t="s">
        <v>700</v>
      </c>
      <c r="B57" s="242" t="s">
        <v>701</v>
      </c>
      <c r="C57" s="249">
        <v>0</v>
      </c>
      <c r="D57" s="249">
        <v>0</v>
      </c>
      <c r="E57" s="244">
        <v>0</v>
      </c>
    </row>
    <row r="58" spans="1:5" ht="24.75" x14ac:dyDescent="0.25">
      <c r="A58" s="237" t="s">
        <v>640</v>
      </c>
      <c r="B58" s="245" t="s">
        <v>702</v>
      </c>
      <c r="C58" s="249">
        <v>0</v>
      </c>
      <c r="D58" s="249">
        <v>0</v>
      </c>
      <c r="E58" s="244">
        <v>0</v>
      </c>
    </row>
    <row r="59" spans="1:5" ht="26.25" x14ac:dyDescent="0.25">
      <c r="A59" s="237" t="s">
        <v>642</v>
      </c>
      <c r="B59" s="245" t="s">
        <v>703</v>
      </c>
      <c r="C59" s="249">
        <v>0</v>
      </c>
      <c r="D59" s="249">
        <v>0</v>
      </c>
      <c r="E59" s="244">
        <v>0</v>
      </c>
    </row>
    <row r="60" spans="1:5" ht="26.25" x14ac:dyDescent="0.25">
      <c r="A60" s="237" t="s">
        <v>644</v>
      </c>
      <c r="B60" s="245" t="s">
        <v>704</v>
      </c>
      <c r="C60" s="249">
        <v>0</v>
      </c>
      <c r="D60" s="249">
        <v>0</v>
      </c>
      <c r="E60" s="244">
        <v>0</v>
      </c>
    </row>
    <row r="61" spans="1:5" ht="24.75" x14ac:dyDescent="0.25">
      <c r="A61" s="237" t="s">
        <v>646</v>
      </c>
      <c r="B61" s="245" t="s">
        <v>705</v>
      </c>
      <c r="C61" s="249">
        <v>0</v>
      </c>
      <c r="D61" s="249">
        <v>0</v>
      </c>
      <c r="E61" s="244">
        <v>0</v>
      </c>
    </row>
    <row r="62" spans="1:5" ht="26.25" x14ac:dyDescent="0.25">
      <c r="A62" s="237" t="s">
        <v>706</v>
      </c>
      <c r="B62" s="242" t="s">
        <v>707</v>
      </c>
      <c r="C62" s="249">
        <v>0</v>
      </c>
      <c r="D62" s="249">
        <v>0</v>
      </c>
      <c r="E62" s="244">
        <v>0</v>
      </c>
    </row>
    <row r="63" spans="1:5" ht="24.75" x14ac:dyDescent="0.25">
      <c r="A63" s="237" t="s">
        <v>640</v>
      </c>
      <c r="B63" s="245" t="s">
        <v>708</v>
      </c>
      <c r="C63" s="249">
        <v>0</v>
      </c>
      <c r="D63" s="249">
        <v>0</v>
      </c>
      <c r="E63" s="244">
        <v>0</v>
      </c>
    </row>
    <row r="64" spans="1:5" ht="26.25" x14ac:dyDescent="0.25">
      <c r="A64" s="237" t="s">
        <v>642</v>
      </c>
      <c r="B64" s="245" t="s">
        <v>709</v>
      </c>
      <c r="C64" s="249">
        <v>0</v>
      </c>
      <c r="D64" s="249">
        <v>0</v>
      </c>
      <c r="E64" s="244">
        <v>0</v>
      </c>
    </row>
    <row r="65" spans="1:5" ht="26.25" x14ac:dyDescent="0.25">
      <c r="A65" s="237" t="s">
        <v>644</v>
      </c>
      <c r="B65" s="245" t="s">
        <v>710</v>
      </c>
      <c r="C65" s="249">
        <v>0</v>
      </c>
      <c r="D65" s="249">
        <v>0</v>
      </c>
      <c r="E65" s="244">
        <v>0</v>
      </c>
    </row>
    <row r="66" spans="1:5" ht="24.75" x14ac:dyDescent="0.25">
      <c r="A66" s="237" t="s">
        <v>646</v>
      </c>
      <c r="B66" s="245" t="s">
        <v>711</v>
      </c>
      <c r="C66" s="249">
        <v>0</v>
      </c>
      <c r="D66" s="249">
        <v>0</v>
      </c>
      <c r="E66" s="244">
        <v>0</v>
      </c>
    </row>
    <row r="67" spans="1:5" ht="39" x14ac:dyDescent="0.25">
      <c r="A67" s="237" t="s">
        <v>712</v>
      </c>
      <c r="B67" s="242" t="s">
        <v>713</v>
      </c>
      <c r="C67" s="249">
        <v>0</v>
      </c>
      <c r="D67" s="249">
        <v>0</v>
      </c>
      <c r="E67" s="244">
        <v>0</v>
      </c>
    </row>
    <row r="68" spans="1:5" ht="26.25" x14ac:dyDescent="0.25">
      <c r="A68" s="237" t="s">
        <v>714</v>
      </c>
      <c r="B68" s="242" t="s">
        <v>715</v>
      </c>
      <c r="C68" s="249">
        <v>0</v>
      </c>
      <c r="D68" s="249">
        <v>0</v>
      </c>
      <c r="E68" s="244">
        <v>0</v>
      </c>
    </row>
    <row r="69" spans="1:5" ht="24.75" x14ac:dyDescent="0.25">
      <c r="A69" s="237" t="s">
        <v>640</v>
      </c>
      <c r="B69" s="242" t="s">
        <v>716</v>
      </c>
      <c r="C69" s="249">
        <v>0</v>
      </c>
      <c r="D69" s="249">
        <v>0</v>
      </c>
      <c r="E69" s="244">
        <v>0</v>
      </c>
    </row>
    <row r="70" spans="1:5" ht="26.25" x14ac:dyDescent="0.25">
      <c r="A70" s="237" t="s">
        <v>642</v>
      </c>
      <c r="B70" s="242" t="s">
        <v>717</v>
      </c>
      <c r="C70" s="249">
        <v>0</v>
      </c>
      <c r="D70" s="249">
        <v>0</v>
      </c>
      <c r="E70" s="244">
        <v>0</v>
      </c>
    </row>
    <row r="71" spans="1:5" ht="26.25" x14ac:dyDescent="0.25">
      <c r="A71" s="237" t="s">
        <v>644</v>
      </c>
      <c r="B71" s="242" t="s">
        <v>718</v>
      </c>
      <c r="C71" s="249">
        <v>0</v>
      </c>
      <c r="D71" s="249">
        <v>0</v>
      </c>
      <c r="E71" s="244">
        <v>0</v>
      </c>
    </row>
    <row r="72" spans="1:5" ht="24.75" x14ac:dyDescent="0.25">
      <c r="A72" s="237" t="s">
        <v>646</v>
      </c>
      <c r="B72" s="242" t="s">
        <v>719</v>
      </c>
      <c r="C72" s="249">
        <v>0</v>
      </c>
      <c r="D72" s="249">
        <v>0</v>
      </c>
      <c r="E72" s="244">
        <v>0</v>
      </c>
    </row>
    <row r="73" spans="1:5" ht="26.25" x14ac:dyDescent="0.25">
      <c r="A73" s="237" t="s">
        <v>720</v>
      </c>
      <c r="B73" s="242" t="s">
        <v>721</v>
      </c>
      <c r="C73" s="249">
        <v>0</v>
      </c>
      <c r="D73" s="249">
        <v>0</v>
      </c>
      <c r="E73" s="244">
        <v>0</v>
      </c>
    </row>
    <row r="74" spans="1:5" ht="24.75" x14ac:dyDescent="0.25">
      <c r="A74" s="237" t="s">
        <v>640</v>
      </c>
      <c r="B74" s="242" t="s">
        <v>722</v>
      </c>
      <c r="C74" s="249">
        <v>0</v>
      </c>
      <c r="D74" s="249">
        <v>0</v>
      </c>
      <c r="E74" s="244">
        <v>0</v>
      </c>
    </row>
    <row r="75" spans="1:5" ht="26.25" x14ac:dyDescent="0.25">
      <c r="A75" s="237" t="s">
        <v>642</v>
      </c>
      <c r="B75" s="242" t="s">
        <v>723</v>
      </c>
      <c r="C75" s="249">
        <v>0</v>
      </c>
      <c r="D75" s="249">
        <v>0</v>
      </c>
      <c r="E75" s="244">
        <v>0</v>
      </c>
    </row>
    <row r="76" spans="1:5" ht="26.25" x14ac:dyDescent="0.25">
      <c r="A76" s="237" t="s">
        <v>644</v>
      </c>
      <c r="B76" s="242" t="s">
        <v>724</v>
      </c>
      <c r="C76" s="249">
        <v>0</v>
      </c>
      <c r="D76" s="249">
        <v>0</v>
      </c>
      <c r="E76" s="244">
        <v>0</v>
      </c>
    </row>
    <row r="77" spans="1:5" ht="24.75" x14ac:dyDescent="0.25">
      <c r="A77" s="237" t="s">
        <v>646</v>
      </c>
      <c r="B77" s="242" t="s">
        <v>725</v>
      </c>
      <c r="C77" s="249">
        <v>0</v>
      </c>
      <c r="D77" s="249">
        <v>0</v>
      </c>
      <c r="E77" s="244">
        <v>0</v>
      </c>
    </row>
    <row r="78" spans="1:5" ht="26.25" x14ac:dyDescent="0.25">
      <c r="A78" s="237" t="s">
        <v>726</v>
      </c>
      <c r="B78" s="242" t="s">
        <v>727</v>
      </c>
      <c r="C78" s="249">
        <v>0</v>
      </c>
      <c r="D78" s="249">
        <v>0</v>
      </c>
      <c r="E78" s="244">
        <v>0</v>
      </c>
    </row>
    <row r="79" spans="1:5" x14ac:dyDescent="0.25">
      <c r="A79" s="237" t="s">
        <v>728</v>
      </c>
      <c r="B79" s="242" t="s">
        <v>729</v>
      </c>
      <c r="C79" s="249">
        <v>0</v>
      </c>
      <c r="D79" s="249">
        <v>0</v>
      </c>
      <c r="E79" s="244">
        <v>0</v>
      </c>
    </row>
    <row r="80" spans="1:5" x14ac:dyDescent="0.25">
      <c r="A80" s="237" t="s">
        <v>730</v>
      </c>
      <c r="B80" s="242" t="s">
        <v>731</v>
      </c>
      <c r="C80" s="249">
        <v>0</v>
      </c>
      <c r="D80" s="249">
        <v>0</v>
      </c>
      <c r="E80" s="244">
        <v>0</v>
      </c>
    </row>
    <row r="81" spans="1:5" x14ac:dyDescent="0.25">
      <c r="A81" s="237" t="s">
        <v>732</v>
      </c>
      <c r="B81" s="242" t="s">
        <v>733</v>
      </c>
      <c r="C81" s="249">
        <v>1985863</v>
      </c>
      <c r="D81" s="249">
        <v>155555</v>
      </c>
      <c r="E81" s="244">
        <v>7</v>
      </c>
    </row>
    <row r="82" spans="1:5" x14ac:dyDescent="0.25">
      <c r="A82" s="237" t="s">
        <v>734</v>
      </c>
      <c r="B82" s="242" t="s">
        <v>735</v>
      </c>
      <c r="C82" s="249">
        <v>0</v>
      </c>
      <c r="D82" s="249">
        <v>0</v>
      </c>
      <c r="E82" s="244">
        <v>0</v>
      </c>
    </row>
    <row r="83" spans="1:5" x14ac:dyDescent="0.25">
      <c r="A83" s="237" t="s">
        <v>736</v>
      </c>
      <c r="B83" s="242" t="s">
        <v>737</v>
      </c>
      <c r="C83" s="249">
        <v>0</v>
      </c>
      <c r="D83" s="249">
        <v>0</v>
      </c>
      <c r="E83" s="244">
        <v>0</v>
      </c>
    </row>
    <row r="84" spans="1:5" x14ac:dyDescent="0.25">
      <c r="A84" s="237" t="s">
        <v>738</v>
      </c>
      <c r="B84" s="242" t="s">
        <v>739</v>
      </c>
      <c r="C84" s="249">
        <v>1985863</v>
      </c>
      <c r="D84" s="249">
        <v>155555</v>
      </c>
      <c r="E84" s="244">
        <v>7</v>
      </c>
    </row>
    <row r="85" spans="1:5" x14ac:dyDescent="0.25">
      <c r="A85" s="237" t="s">
        <v>740</v>
      </c>
      <c r="B85" s="242" t="s">
        <v>741</v>
      </c>
      <c r="C85" s="249">
        <v>0</v>
      </c>
      <c r="D85" s="249">
        <v>0</v>
      </c>
      <c r="E85" s="244">
        <v>0</v>
      </c>
    </row>
    <row r="86" spans="1:5" x14ac:dyDescent="0.25">
      <c r="A86" s="240" t="s">
        <v>198</v>
      </c>
      <c r="B86" s="241" t="s">
        <v>198</v>
      </c>
      <c r="C86" s="246" t="s">
        <v>198</v>
      </c>
      <c r="D86" s="246" t="s">
        <v>198</v>
      </c>
      <c r="E86" s="241" t="s">
        <v>198</v>
      </c>
    </row>
    <row r="87" spans="1:5" x14ac:dyDescent="0.25">
      <c r="A87" s="240" t="s">
        <v>742</v>
      </c>
      <c r="B87" s="241" t="s">
        <v>743</v>
      </c>
      <c r="C87" s="246" t="s">
        <v>198</v>
      </c>
      <c r="D87" s="246" t="s">
        <v>198</v>
      </c>
      <c r="E87" s="241" t="s">
        <v>198</v>
      </c>
    </row>
    <row r="88" spans="1:5" x14ac:dyDescent="0.25">
      <c r="A88" s="237" t="s">
        <v>744</v>
      </c>
      <c r="B88" s="242" t="s">
        <v>745</v>
      </c>
      <c r="C88" s="249">
        <v>889881</v>
      </c>
      <c r="D88" s="249">
        <v>5903920</v>
      </c>
      <c r="E88" s="244">
        <v>663</v>
      </c>
    </row>
    <row r="89" spans="1:5" ht="26.25" x14ac:dyDescent="0.25">
      <c r="A89" s="237" t="s">
        <v>746</v>
      </c>
      <c r="B89" s="242" t="s">
        <v>747</v>
      </c>
      <c r="C89" s="249">
        <v>3570026</v>
      </c>
      <c r="D89" s="249">
        <v>5410769</v>
      </c>
      <c r="E89" s="244">
        <v>151</v>
      </c>
    </row>
    <row r="90" spans="1:5" x14ac:dyDescent="0.25">
      <c r="A90" s="237" t="s">
        <v>748</v>
      </c>
      <c r="B90" s="242" t="s">
        <v>749</v>
      </c>
      <c r="C90" s="249">
        <v>0</v>
      </c>
      <c r="D90" s="249">
        <v>0</v>
      </c>
      <c r="E90" s="244">
        <v>0</v>
      </c>
    </row>
    <row r="91" spans="1:5" ht="64.5" x14ac:dyDescent="0.25">
      <c r="A91" s="237" t="s">
        <v>750</v>
      </c>
      <c r="B91" s="242" t="s">
        <v>751</v>
      </c>
      <c r="C91" s="249">
        <v>0</v>
      </c>
      <c r="D91" s="249">
        <v>0</v>
      </c>
      <c r="E91" s="244">
        <v>0</v>
      </c>
    </row>
    <row r="92" spans="1:5" ht="64.5" x14ac:dyDescent="0.25">
      <c r="A92" s="237" t="s">
        <v>752</v>
      </c>
      <c r="B92" s="242" t="s">
        <v>753</v>
      </c>
      <c r="C92" s="249">
        <v>0</v>
      </c>
      <c r="D92" s="249">
        <v>0</v>
      </c>
      <c r="E92" s="244">
        <v>0</v>
      </c>
    </row>
    <row r="93" spans="1:5" x14ac:dyDescent="0.25">
      <c r="A93" s="237" t="s">
        <v>754</v>
      </c>
      <c r="B93" s="242" t="s">
        <v>755</v>
      </c>
      <c r="C93" s="249">
        <v>0</v>
      </c>
      <c r="D93" s="249">
        <v>0</v>
      </c>
      <c r="E93" s="244">
        <v>0</v>
      </c>
    </row>
    <row r="94" spans="1:5" x14ac:dyDescent="0.25">
      <c r="A94" s="237" t="s">
        <v>756</v>
      </c>
      <c r="B94" s="242" t="s">
        <v>757</v>
      </c>
      <c r="C94" s="249">
        <v>0</v>
      </c>
      <c r="D94" s="249">
        <v>0</v>
      </c>
      <c r="E94" s="244">
        <v>0</v>
      </c>
    </row>
    <row r="95" spans="1:5" x14ac:dyDescent="0.25">
      <c r="A95" s="237" t="s">
        <v>758</v>
      </c>
      <c r="B95" s="242" t="s">
        <v>759</v>
      </c>
      <c r="C95" s="249">
        <v>0</v>
      </c>
      <c r="D95" s="249">
        <v>0</v>
      </c>
      <c r="E95" s="244">
        <v>0</v>
      </c>
    </row>
  </sheetData>
  <mergeCells count="2">
    <mergeCell ref="A1:E1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</sheetPr>
  <dimension ref="A1:C17"/>
  <sheetViews>
    <sheetView workbookViewId="0">
      <selection activeCell="F22" sqref="F22"/>
    </sheetView>
  </sheetViews>
  <sheetFormatPr defaultRowHeight="15" x14ac:dyDescent="0.25"/>
  <cols>
    <col min="1" max="1" width="14.42578125" style="159" customWidth="1"/>
    <col min="2" max="2" width="33.7109375" style="159" customWidth="1"/>
    <col min="3" max="3" width="21.5703125" style="159" customWidth="1"/>
    <col min="4" max="16384" width="9.140625" style="159"/>
  </cols>
  <sheetData>
    <row r="1" spans="1:3" x14ac:dyDescent="0.25">
      <c r="A1" s="290"/>
      <c r="B1" s="290"/>
      <c r="C1" s="290"/>
    </row>
    <row r="2" spans="1:3" x14ac:dyDescent="0.25">
      <c r="A2" s="288" t="s">
        <v>350</v>
      </c>
      <c r="B2" s="289"/>
      <c r="C2" s="289"/>
    </row>
    <row r="3" spans="1:3" x14ac:dyDescent="0.25">
      <c r="A3" s="291" t="s">
        <v>771</v>
      </c>
      <c r="B3" s="292"/>
      <c r="C3" s="293"/>
    </row>
    <row r="4" spans="1:3" x14ac:dyDescent="0.25">
      <c r="A4" s="167" t="s">
        <v>327</v>
      </c>
      <c r="B4" s="167" t="s">
        <v>164</v>
      </c>
      <c r="C4" s="167" t="s">
        <v>554</v>
      </c>
    </row>
    <row r="5" spans="1:3" x14ac:dyDescent="0.25">
      <c r="A5" s="167">
        <v>1</v>
      </c>
      <c r="B5" s="167">
        <v>2</v>
      </c>
      <c r="C5" s="167">
        <v>3</v>
      </c>
    </row>
    <row r="6" spans="1:3" ht="24" x14ac:dyDescent="0.25">
      <c r="A6" s="161" t="s">
        <v>329</v>
      </c>
      <c r="B6" s="162" t="s">
        <v>330</v>
      </c>
      <c r="C6" s="163">
        <v>1281167355</v>
      </c>
    </row>
    <row r="7" spans="1:3" ht="24" x14ac:dyDescent="0.25">
      <c r="A7" s="161" t="s">
        <v>331</v>
      </c>
      <c r="B7" s="162" t="s">
        <v>332</v>
      </c>
      <c r="C7" s="163">
        <v>553631386</v>
      </c>
    </row>
    <row r="8" spans="1:3" ht="24" x14ac:dyDescent="0.25">
      <c r="A8" s="164" t="s">
        <v>333</v>
      </c>
      <c r="B8" s="165" t="s">
        <v>334</v>
      </c>
      <c r="C8" s="192">
        <v>727535969</v>
      </c>
    </row>
    <row r="9" spans="1:3" ht="24" x14ac:dyDescent="0.25">
      <c r="A9" s="161" t="s">
        <v>335</v>
      </c>
      <c r="B9" s="162" t="s">
        <v>336</v>
      </c>
      <c r="C9" s="163">
        <v>197558693</v>
      </c>
    </row>
    <row r="10" spans="1:3" ht="24" x14ac:dyDescent="0.25">
      <c r="A10" s="161" t="s">
        <v>348</v>
      </c>
      <c r="B10" s="162" t="s">
        <v>349</v>
      </c>
      <c r="C10" s="163">
        <v>681802144</v>
      </c>
    </row>
    <row r="11" spans="1:3" ht="24" x14ac:dyDescent="0.25">
      <c r="A11" s="164" t="s">
        <v>337</v>
      </c>
      <c r="B11" s="165" t="s">
        <v>338</v>
      </c>
      <c r="C11" s="192">
        <v>-484243451</v>
      </c>
    </row>
    <row r="12" spans="1:3" ht="24" x14ac:dyDescent="0.25">
      <c r="A12" s="164" t="s">
        <v>339</v>
      </c>
      <c r="B12" s="165" t="s">
        <v>340</v>
      </c>
      <c r="C12" s="192">
        <v>243292518</v>
      </c>
    </row>
    <row r="13" spans="1:3" x14ac:dyDescent="0.25">
      <c r="A13" s="164" t="s">
        <v>341</v>
      </c>
      <c r="B13" s="165" t="s">
        <v>342</v>
      </c>
      <c r="C13" s="166">
        <v>243292518</v>
      </c>
    </row>
    <row r="14" spans="1:3" ht="24" x14ac:dyDescent="0.25">
      <c r="A14" s="164" t="s">
        <v>343</v>
      </c>
      <c r="B14" s="165" t="s">
        <v>344</v>
      </c>
      <c r="C14" s="166">
        <v>243292518</v>
      </c>
    </row>
    <row r="17" spans="3:3" x14ac:dyDescent="0.25">
      <c r="C17" s="26"/>
    </row>
  </sheetData>
  <mergeCells count="3">
    <mergeCell ref="A2:C2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239B-25ED-4C63-91BE-1AE5564DB5A7}">
  <sheetPr>
    <tabColor rgb="FFFF00FF"/>
  </sheetPr>
  <dimension ref="A1:E95"/>
  <sheetViews>
    <sheetView topLeftCell="A4" workbookViewId="0">
      <selection activeCell="Q83" sqref="Q83"/>
    </sheetView>
  </sheetViews>
  <sheetFormatPr defaultRowHeight="15" x14ac:dyDescent="0.25"/>
  <cols>
    <col min="1" max="1" width="30" style="159" customWidth="1"/>
    <col min="2" max="2" width="5" style="159" customWidth="1"/>
    <col min="3" max="4" width="13" style="250" customWidth="1"/>
    <col min="5" max="114" width="13" style="159" customWidth="1"/>
    <col min="115" max="16384" width="9.140625" style="159"/>
  </cols>
  <sheetData>
    <row r="1" spans="1:5" x14ac:dyDescent="0.25">
      <c r="A1" s="383" t="s">
        <v>765</v>
      </c>
      <c r="B1" s="387"/>
      <c r="C1" s="387"/>
      <c r="D1" s="387"/>
      <c r="E1" s="387"/>
    </row>
    <row r="3" spans="1:5" ht="16.5" x14ac:dyDescent="0.35">
      <c r="A3" s="386" t="s">
        <v>629</v>
      </c>
      <c r="B3" s="385"/>
      <c r="C3" s="385"/>
      <c r="D3" s="385"/>
      <c r="E3" s="385"/>
    </row>
    <row r="5" spans="1:5" ht="26.25" x14ac:dyDescent="0.25">
      <c r="A5" s="237" t="s">
        <v>164</v>
      </c>
      <c r="B5" s="237" t="s">
        <v>224</v>
      </c>
      <c r="C5" s="247" t="s">
        <v>630</v>
      </c>
      <c r="D5" s="247" t="s">
        <v>631</v>
      </c>
      <c r="E5" s="238" t="s">
        <v>632</v>
      </c>
    </row>
    <row r="6" spans="1:5" x14ac:dyDescent="0.25">
      <c r="A6" s="239">
        <v>1</v>
      </c>
      <c r="B6" s="239">
        <v>2</v>
      </c>
      <c r="C6" s="248">
        <v>3</v>
      </c>
      <c r="D6" s="248">
        <v>4</v>
      </c>
      <c r="E6" s="239">
        <v>5</v>
      </c>
    </row>
    <row r="7" spans="1:5" x14ac:dyDescent="0.25">
      <c r="A7" s="240" t="s">
        <v>633</v>
      </c>
      <c r="B7" s="241" t="s">
        <v>198</v>
      </c>
      <c r="C7" s="246" t="s">
        <v>198</v>
      </c>
      <c r="D7" s="246" t="s">
        <v>198</v>
      </c>
      <c r="E7" s="241" t="s">
        <v>198</v>
      </c>
    </row>
    <row r="8" spans="1:5" ht="26.25" x14ac:dyDescent="0.25">
      <c r="A8" s="237" t="s">
        <v>634</v>
      </c>
      <c r="B8" s="242" t="s">
        <v>635</v>
      </c>
      <c r="C8" s="249">
        <v>1285667</v>
      </c>
      <c r="D8" s="249">
        <v>0</v>
      </c>
      <c r="E8" s="244">
        <v>0</v>
      </c>
    </row>
    <row r="9" spans="1:5" x14ac:dyDescent="0.25">
      <c r="A9" s="237" t="s">
        <v>636</v>
      </c>
      <c r="B9" s="242" t="s">
        <v>637</v>
      </c>
      <c r="C9" s="249">
        <v>0</v>
      </c>
      <c r="D9" s="249">
        <v>0</v>
      </c>
      <c r="E9" s="244">
        <v>0</v>
      </c>
    </row>
    <row r="10" spans="1:5" x14ac:dyDescent="0.25">
      <c r="A10" s="237" t="s">
        <v>638</v>
      </c>
      <c r="B10" s="242" t="s">
        <v>639</v>
      </c>
      <c r="C10" s="249">
        <v>0</v>
      </c>
      <c r="D10" s="249">
        <v>0</v>
      </c>
      <c r="E10" s="244">
        <v>0</v>
      </c>
    </row>
    <row r="11" spans="1:5" ht="24.75" x14ac:dyDescent="0.25">
      <c r="A11" s="237" t="s">
        <v>640</v>
      </c>
      <c r="B11" s="242" t="s">
        <v>641</v>
      </c>
      <c r="C11" s="249">
        <v>0</v>
      </c>
      <c r="D11" s="249">
        <v>0</v>
      </c>
      <c r="E11" s="244">
        <v>0</v>
      </c>
    </row>
    <row r="12" spans="1:5" ht="26.25" x14ac:dyDescent="0.25">
      <c r="A12" s="237" t="s">
        <v>642</v>
      </c>
      <c r="B12" s="242" t="s">
        <v>643</v>
      </c>
      <c r="C12" s="249">
        <v>0</v>
      </c>
      <c r="D12" s="249">
        <v>0</v>
      </c>
      <c r="E12" s="244">
        <v>0</v>
      </c>
    </row>
    <row r="13" spans="1:5" ht="26.25" x14ac:dyDescent="0.25">
      <c r="A13" s="237" t="s">
        <v>644</v>
      </c>
      <c r="B13" s="242" t="s">
        <v>645</v>
      </c>
      <c r="C13" s="249">
        <v>0</v>
      </c>
      <c r="D13" s="249">
        <v>0</v>
      </c>
      <c r="E13" s="244">
        <v>0</v>
      </c>
    </row>
    <row r="14" spans="1:5" ht="24.75" x14ac:dyDescent="0.25">
      <c r="A14" s="237" t="s">
        <v>646</v>
      </c>
      <c r="B14" s="242" t="s">
        <v>647</v>
      </c>
      <c r="C14" s="249">
        <v>0</v>
      </c>
      <c r="D14" s="249">
        <v>0</v>
      </c>
      <c r="E14" s="244">
        <v>0</v>
      </c>
    </row>
    <row r="15" spans="1:5" x14ac:dyDescent="0.25">
      <c r="A15" s="237" t="s">
        <v>648</v>
      </c>
      <c r="B15" s="242" t="s">
        <v>649</v>
      </c>
      <c r="C15" s="249">
        <v>0</v>
      </c>
      <c r="D15" s="249">
        <v>0</v>
      </c>
      <c r="E15" s="244">
        <v>0</v>
      </c>
    </row>
    <row r="16" spans="1:5" ht="24.75" x14ac:dyDescent="0.25">
      <c r="A16" s="237" t="s">
        <v>640</v>
      </c>
      <c r="B16" s="242" t="s">
        <v>650</v>
      </c>
      <c r="C16" s="249">
        <v>0</v>
      </c>
      <c r="D16" s="249">
        <v>0</v>
      </c>
      <c r="E16" s="244">
        <v>0</v>
      </c>
    </row>
    <row r="17" spans="1:5" ht="26.25" x14ac:dyDescent="0.25">
      <c r="A17" s="237" t="s">
        <v>642</v>
      </c>
      <c r="B17" s="242" t="s">
        <v>651</v>
      </c>
      <c r="C17" s="249">
        <v>0</v>
      </c>
      <c r="D17" s="249">
        <v>0</v>
      </c>
      <c r="E17" s="244">
        <v>0</v>
      </c>
    </row>
    <row r="18" spans="1:5" ht="26.25" x14ac:dyDescent="0.25">
      <c r="A18" s="237" t="s">
        <v>644</v>
      </c>
      <c r="B18" s="242" t="s">
        <v>652</v>
      </c>
      <c r="C18" s="249">
        <v>0</v>
      </c>
      <c r="D18" s="249">
        <v>0</v>
      </c>
      <c r="E18" s="244">
        <v>0</v>
      </c>
    </row>
    <row r="19" spans="1:5" ht="24.75" x14ac:dyDescent="0.25">
      <c r="A19" s="237" t="s">
        <v>646</v>
      </c>
      <c r="B19" s="242" t="s">
        <v>653</v>
      </c>
      <c r="C19" s="249">
        <v>0</v>
      </c>
      <c r="D19" s="249">
        <v>0</v>
      </c>
      <c r="E19" s="244">
        <v>0</v>
      </c>
    </row>
    <row r="20" spans="1:5" ht="26.25" x14ac:dyDescent="0.25">
      <c r="A20" s="237" t="s">
        <v>654</v>
      </c>
      <c r="B20" s="242" t="s">
        <v>655</v>
      </c>
      <c r="C20" s="249">
        <v>0</v>
      </c>
      <c r="D20" s="249">
        <v>0</v>
      </c>
      <c r="E20" s="244">
        <v>0</v>
      </c>
    </row>
    <row r="21" spans="1:5" ht="24.75" x14ac:dyDescent="0.25">
      <c r="A21" s="237" t="s">
        <v>640</v>
      </c>
      <c r="B21" s="242" t="s">
        <v>656</v>
      </c>
      <c r="C21" s="249">
        <v>0</v>
      </c>
      <c r="D21" s="249">
        <v>0</v>
      </c>
      <c r="E21" s="244">
        <v>0</v>
      </c>
    </row>
    <row r="22" spans="1:5" ht="26.25" x14ac:dyDescent="0.25">
      <c r="A22" s="237" t="s">
        <v>642</v>
      </c>
      <c r="B22" s="242" t="s">
        <v>657</v>
      </c>
      <c r="C22" s="249">
        <v>0</v>
      </c>
      <c r="D22" s="249">
        <v>0</v>
      </c>
      <c r="E22" s="244">
        <v>0</v>
      </c>
    </row>
    <row r="23" spans="1:5" ht="26.25" x14ac:dyDescent="0.25">
      <c r="A23" s="237" t="s">
        <v>644</v>
      </c>
      <c r="B23" s="242" t="s">
        <v>658</v>
      </c>
      <c r="C23" s="249">
        <v>0</v>
      </c>
      <c r="D23" s="249">
        <v>0</v>
      </c>
      <c r="E23" s="244">
        <v>0</v>
      </c>
    </row>
    <row r="24" spans="1:5" ht="24.75" x14ac:dyDescent="0.25">
      <c r="A24" s="237" t="s">
        <v>646</v>
      </c>
      <c r="B24" s="242" t="s">
        <v>659</v>
      </c>
      <c r="C24" s="249">
        <v>0</v>
      </c>
      <c r="D24" s="249">
        <v>0</v>
      </c>
      <c r="E24" s="244">
        <v>0</v>
      </c>
    </row>
    <row r="25" spans="1:5" x14ac:dyDescent="0.25">
      <c r="A25" s="237" t="s">
        <v>660</v>
      </c>
      <c r="B25" s="242" t="s">
        <v>661</v>
      </c>
      <c r="C25" s="249">
        <v>1285667</v>
      </c>
      <c r="D25" s="249">
        <v>0</v>
      </c>
      <c r="E25" s="244">
        <v>0</v>
      </c>
    </row>
    <row r="26" spans="1:5" ht="26.25" x14ac:dyDescent="0.25">
      <c r="A26" s="237" t="s">
        <v>662</v>
      </c>
      <c r="B26" s="242" t="s">
        <v>663</v>
      </c>
      <c r="C26" s="249">
        <v>0</v>
      </c>
      <c r="D26" s="249">
        <v>0</v>
      </c>
      <c r="E26" s="244">
        <v>0</v>
      </c>
    </row>
    <row r="27" spans="1:5" ht="24.75" x14ac:dyDescent="0.25">
      <c r="A27" s="237" t="s">
        <v>640</v>
      </c>
      <c r="B27" s="242" t="s">
        <v>664</v>
      </c>
      <c r="C27" s="249">
        <v>0</v>
      </c>
      <c r="D27" s="249">
        <v>0</v>
      </c>
      <c r="E27" s="244">
        <v>0</v>
      </c>
    </row>
    <row r="28" spans="1:5" ht="26.25" x14ac:dyDescent="0.25">
      <c r="A28" s="237" t="s">
        <v>642</v>
      </c>
      <c r="B28" s="242" t="s">
        <v>665</v>
      </c>
      <c r="C28" s="249">
        <v>0</v>
      </c>
      <c r="D28" s="249">
        <v>0</v>
      </c>
      <c r="E28" s="244">
        <v>0</v>
      </c>
    </row>
    <row r="29" spans="1:5" ht="26.25" x14ac:dyDescent="0.25">
      <c r="A29" s="237" t="s">
        <v>644</v>
      </c>
      <c r="B29" s="242" t="s">
        <v>666</v>
      </c>
      <c r="C29" s="249">
        <v>0</v>
      </c>
      <c r="D29" s="249">
        <v>0</v>
      </c>
      <c r="E29" s="244">
        <v>0</v>
      </c>
    </row>
    <row r="30" spans="1:5" ht="24.75" x14ac:dyDescent="0.25">
      <c r="A30" s="237" t="s">
        <v>646</v>
      </c>
      <c r="B30" s="242" t="s">
        <v>667</v>
      </c>
      <c r="C30" s="249">
        <v>0</v>
      </c>
      <c r="D30" s="249">
        <v>0</v>
      </c>
      <c r="E30" s="244">
        <v>0</v>
      </c>
    </row>
    <row r="31" spans="1:5" ht="26.25" x14ac:dyDescent="0.25">
      <c r="A31" s="237" t="s">
        <v>668</v>
      </c>
      <c r="B31" s="242" t="s">
        <v>669</v>
      </c>
      <c r="C31" s="249">
        <v>1285667</v>
      </c>
      <c r="D31" s="249">
        <v>0</v>
      </c>
      <c r="E31" s="244">
        <v>0</v>
      </c>
    </row>
    <row r="32" spans="1:5" ht="24.75" x14ac:dyDescent="0.25">
      <c r="A32" s="237" t="s">
        <v>640</v>
      </c>
      <c r="B32" s="242" t="s">
        <v>670</v>
      </c>
      <c r="C32" s="249">
        <v>0</v>
      </c>
      <c r="D32" s="249">
        <v>0</v>
      </c>
      <c r="E32" s="244">
        <v>0</v>
      </c>
    </row>
    <row r="33" spans="1:5" ht="26.25" x14ac:dyDescent="0.25">
      <c r="A33" s="237" t="s">
        <v>642</v>
      </c>
      <c r="B33" s="242" t="s">
        <v>671</v>
      </c>
      <c r="C33" s="249">
        <v>0</v>
      </c>
      <c r="D33" s="249">
        <v>0</v>
      </c>
      <c r="E33" s="244">
        <v>0</v>
      </c>
    </row>
    <row r="34" spans="1:5" ht="26.25" x14ac:dyDescent="0.25">
      <c r="A34" s="237" t="s">
        <v>644</v>
      </c>
      <c r="B34" s="242" t="s">
        <v>672</v>
      </c>
      <c r="C34" s="249">
        <v>1272044</v>
      </c>
      <c r="D34" s="249">
        <v>0</v>
      </c>
      <c r="E34" s="244">
        <v>0</v>
      </c>
    </row>
    <row r="35" spans="1:5" ht="24.75" x14ac:dyDescent="0.25">
      <c r="A35" s="237" t="s">
        <v>646</v>
      </c>
      <c r="B35" s="242" t="s">
        <v>673</v>
      </c>
      <c r="C35" s="249">
        <v>13623</v>
      </c>
      <c r="D35" s="249">
        <v>0</v>
      </c>
      <c r="E35" s="244">
        <v>0</v>
      </c>
    </row>
    <row r="36" spans="1:5" ht="24.75" x14ac:dyDescent="0.25">
      <c r="A36" s="237" t="s">
        <v>674</v>
      </c>
      <c r="B36" s="242" t="s">
        <v>675</v>
      </c>
      <c r="C36" s="249">
        <v>0</v>
      </c>
      <c r="D36" s="249">
        <v>0</v>
      </c>
      <c r="E36" s="244">
        <v>0</v>
      </c>
    </row>
    <row r="37" spans="1:5" ht="24.75" x14ac:dyDescent="0.25">
      <c r="A37" s="237" t="s">
        <v>640</v>
      </c>
      <c r="B37" s="242" t="s">
        <v>676</v>
      </c>
      <c r="C37" s="249">
        <v>0</v>
      </c>
      <c r="D37" s="249">
        <v>0</v>
      </c>
      <c r="E37" s="244">
        <v>0</v>
      </c>
    </row>
    <row r="38" spans="1:5" ht="26.25" x14ac:dyDescent="0.25">
      <c r="A38" s="237" t="s">
        <v>642</v>
      </c>
      <c r="B38" s="242" t="s">
        <v>677</v>
      </c>
      <c r="C38" s="249">
        <v>0</v>
      </c>
      <c r="D38" s="249">
        <v>0</v>
      </c>
      <c r="E38" s="244">
        <v>0</v>
      </c>
    </row>
    <row r="39" spans="1:5" ht="26.25" x14ac:dyDescent="0.25">
      <c r="A39" s="237" t="s">
        <v>644</v>
      </c>
      <c r="B39" s="242" t="s">
        <v>678</v>
      </c>
      <c r="C39" s="249">
        <v>0</v>
      </c>
      <c r="D39" s="249">
        <v>0</v>
      </c>
      <c r="E39" s="244">
        <v>0</v>
      </c>
    </row>
    <row r="40" spans="1:5" ht="24.75" x14ac:dyDescent="0.25">
      <c r="A40" s="237" t="s">
        <v>646</v>
      </c>
      <c r="B40" s="242" t="s">
        <v>679</v>
      </c>
      <c r="C40" s="249">
        <v>0</v>
      </c>
      <c r="D40" s="249">
        <v>0</v>
      </c>
      <c r="E40" s="244">
        <v>0</v>
      </c>
    </row>
    <row r="41" spans="1:5" ht="24.75" x14ac:dyDescent="0.25">
      <c r="A41" s="237" t="s">
        <v>680</v>
      </c>
      <c r="B41" s="242" t="s">
        <v>681</v>
      </c>
      <c r="C41" s="249">
        <v>0</v>
      </c>
      <c r="D41" s="249">
        <v>0</v>
      </c>
      <c r="E41" s="244">
        <v>0</v>
      </c>
    </row>
    <row r="42" spans="1:5" ht="24.75" x14ac:dyDescent="0.25">
      <c r="A42" s="237" t="s">
        <v>640</v>
      </c>
      <c r="B42" s="242" t="s">
        <v>682</v>
      </c>
      <c r="C42" s="249">
        <v>0</v>
      </c>
      <c r="D42" s="249">
        <v>0</v>
      </c>
      <c r="E42" s="244">
        <v>0</v>
      </c>
    </row>
    <row r="43" spans="1:5" ht="26.25" x14ac:dyDescent="0.25">
      <c r="A43" s="237" t="s">
        <v>642</v>
      </c>
      <c r="B43" s="242" t="s">
        <v>683</v>
      </c>
      <c r="C43" s="249">
        <v>0</v>
      </c>
      <c r="D43" s="249">
        <v>0</v>
      </c>
      <c r="E43" s="244">
        <v>0</v>
      </c>
    </row>
    <row r="44" spans="1:5" ht="26.25" x14ac:dyDescent="0.25">
      <c r="A44" s="237" t="s">
        <v>644</v>
      </c>
      <c r="B44" s="242" t="s">
        <v>684</v>
      </c>
      <c r="C44" s="249">
        <v>0</v>
      </c>
      <c r="D44" s="249">
        <v>0</v>
      </c>
      <c r="E44" s="244">
        <v>0</v>
      </c>
    </row>
    <row r="45" spans="1:5" ht="24.75" x14ac:dyDescent="0.25">
      <c r="A45" s="237" t="s">
        <v>646</v>
      </c>
      <c r="B45" s="242" t="s">
        <v>685</v>
      </c>
      <c r="C45" s="249">
        <v>0</v>
      </c>
      <c r="D45" s="249">
        <v>0</v>
      </c>
      <c r="E45" s="244">
        <v>0</v>
      </c>
    </row>
    <row r="46" spans="1:5" ht="24.75" x14ac:dyDescent="0.25">
      <c r="A46" s="237" t="s">
        <v>686</v>
      </c>
      <c r="B46" s="242" t="s">
        <v>687</v>
      </c>
      <c r="C46" s="249">
        <v>0</v>
      </c>
      <c r="D46" s="249">
        <v>0</v>
      </c>
      <c r="E46" s="244">
        <v>0</v>
      </c>
    </row>
    <row r="47" spans="1:5" ht="24.75" x14ac:dyDescent="0.25">
      <c r="A47" s="237" t="s">
        <v>640</v>
      </c>
      <c r="B47" s="242" t="s">
        <v>688</v>
      </c>
      <c r="C47" s="249">
        <v>0</v>
      </c>
      <c r="D47" s="249">
        <v>0</v>
      </c>
      <c r="E47" s="244">
        <v>0</v>
      </c>
    </row>
    <row r="48" spans="1:5" ht="26.25" x14ac:dyDescent="0.25">
      <c r="A48" s="237" t="s">
        <v>642</v>
      </c>
      <c r="B48" s="242" t="s">
        <v>689</v>
      </c>
      <c r="C48" s="249">
        <v>0</v>
      </c>
      <c r="D48" s="249">
        <v>0</v>
      </c>
      <c r="E48" s="244">
        <v>0</v>
      </c>
    </row>
    <row r="49" spans="1:5" ht="26.25" x14ac:dyDescent="0.25">
      <c r="A49" s="237" t="s">
        <v>644</v>
      </c>
      <c r="B49" s="242" t="s">
        <v>690</v>
      </c>
      <c r="C49" s="249">
        <v>0</v>
      </c>
      <c r="D49" s="249">
        <v>0</v>
      </c>
      <c r="E49" s="244">
        <v>0</v>
      </c>
    </row>
    <row r="50" spans="1:5" ht="24.75" x14ac:dyDescent="0.25">
      <c r="A50" s="237" t="s">
        <v>646</v>
      </c>
      <c r="B50" s="242" t="s">
        <v>691</v>
      </c>
      <c r="C50" s="249">
        <v>0</v>
      </c>
      <c r="D50" s="249">
        <v>0</v>
      </c>
      <c r="E50" s="244">
        <v>0</v>
      </c>
    </row>
    <row r="51" spans="1:5" x14ac:dyDescent="0.25">
      <c r="A51" s="237" t="s">
        <v>692</v>
      </c>
      <c r="B51" s="242" t="s">
        <v>693</v>
      </c>
      <c r="C51" s="249">
        <v>0</v>
      </c>
      <c r="D51" s="249">
        <v>0</v>
      </c>
      <c r="E51" s="244">
        <v>0</v>
      </c>
    </row>
    <row r="52" spans="1:5" ht="24.75" x14ac:dyDescent="0.25">
      <c r="A52" s="237" t="s">
        <v>694</v>
      </c>
      <c r="B52" s="242" t="s">
        <v>695</v>
      </c>
      <c r="C52" s="249">
        <v>0</v>
      </c>
      <c r="D52" s="249">
        <v>0</v>
      </c>
      <c r="E52" s="244">
        <v>0</v>
      </c>
    </row>
    <row r="53" spans="1:5" ht="24.75" x14ac:dyDescent="0.25">
      <c r="A53" s="237" t="s">
        <v>640</v>
      </c>
      <c r="B53" s="245" t="s">
        <v>696</v>
      </c>
      <c r="C53" s="249">
        <v>0</v>
      </c>
      <c r="D53" s="249">
        <v>0</v>
      </c>
      <c r="E53" s="244">
        <v>0</v>
      </c>
    </row>
    <row r="54" spans="1:5" ht="26.25" x14ac:dyDescent="0.25">
      <c r="A54" s="237" t="s">
        <v>642</v>
      </c>
      <c r="B54" s="245" t="s">
        <v>697</v>
      </c>
      <c r="C54" s="249">
        <v>0</v>
      </c>
      <c r="D54" s="249">
        <v>0</v>
      </c>
      <c r="E54" s="244">
        <v>0</v>
      </c>
    </row>
    <row r="55" spans="1:5" ht="26.25" x14ac:dyDescent="0.25">
      <c r="A55" s="237" t="s">
        <v>644</v>
      </c>
      <c r="B55" s="245" t="s">
        <v>698</v>
      </c>
      <c r="C55" s="249">
        <v>0</v>
      </c>
      <c r="D55" s="249">
        <v>0</v>
      </c>
      <c r="E55" s="244">
        <v>0</v>
      </c>
    </row>
    <row r="56" spans="1:5" ht="24.75" x14ac:dyDescent="0.25">
      <c r="A56" s="237" t="s">
        <v>646</v>
      </c>
      <c r="B56" s="245" t="s">
        <v>699</v>
      </c>
      <c r="C56" s="249">
        <v>0</v>
      </c>
      <c r="D56" s="249">
        <v>0</v>
      </c>
      <c r="E56" s="244">
        <v>0</v>
      </c>
    </row>
    <row r="57" spans="1:5" ht="26.25" x14ac:dyDescent="0.25">
      <c r="A57" s="237" t="s">
        <v>700</v>
      </c>
      <c r="B57" s="242" t="s">
        <v>701</v>
      </c>
      <c r="C57" s="249">
        <v>0</v>
      </c>
      <c r="D57" s="249">
        <v>0</v>
      </c>
      <c r="E57" s="244">
        <v>0</v>
      </c>
    </row>
    <row r="58" spans="1:5" ht="24.75" x14ac:dyDescent="0.25">
      <c r="A58" s="237" t="s">
        <v>640</v>
      </c>
      <c r="B58" s="245" t="s">
        <v>702</v>
      </c>
      <c r="C58" s="249">
        <v>0</v>
      </c>
      <c r="D58" s="249">
        <v>0</v>
      </c>
      <c r="E58" s="244">
        <v>0</v>
      </c>
    </row>
    <row r="59" spans="1:5" ht="26.25" x14ac:dyDescent="0.25">
      <c r="A59" s="237" t="s">
        <v>642</v>
      </c>
      <c r="B59" s="245" t="s">
        <v>703</v>
      </c>
      <c r="C59" s="249">
        <v>0</v>
      </c>
      <c r="D59" s="249">
        <v>0</v>
      </c>
      <c r="E59" s="244">
        <v>0</v>
      </c>
    </row>
    <row r="60" spans="1:5" ht="26.25" x14ac:dyDescent="0.25">
      <c r="A60" s="237" t="s">
        <v>644</v>
      </c>
      <c r="B60" s="245" t="s">
        <v>704</v>
      </c>
      <c r="C60" s="249">
        <v>0</v>
      </c>
      <c r="D60" s="249">
        <v>0</v>
      </c>
      <c r="E60" s="244">
        <v>0</v>
      </c>
    </row>
    <row r="61" spans="1:5" ht="24.75" x14ac:dyDescent="0.25">
      <c r="A61" s="237" t="s">
        <v>646</v>
      </c>
      <c r="B61" s="245" t="s">
        <v>705</v>
      </c>
      <c r="C61" s="249">
        <v>0</v>
      </c>
      <c r="D61" s="249">
        <v>0</v>
      </c>
      <c r="E61" s="244">
        <v>0</v>
      </c>
    </row>
    <row r="62" spans="1:5" ht="26.25" x14ac:dyDescent="0.25">
      <c r="A62" s="237" t="s">
        <v>706</v>
      </c>
      <c r="B62" s="242" t="s">
        <v>707</v>
      </c>
      <c r="C62" s="249">
        <v>0</v>
      </c>
      <c r="D62" s="249">
        <v>0</v>
      </c>
      <c r="E62" s="244">
        <v>0</v>
      </c>
    </row>
    <row r="63" spans="1:5" ht="24.75" x14ac:dyDescent="0.25">
      <c r="A63" s="237" t="s">
        <v>640</v>
      </c>
      <c r="B63" s="245" t="s">
        <v>708</v>
      </c>
      <c r="C63" s="249">
        <v>0</v>
      </c>
      <c r="D63" s="249">
        <v>0</v>
      </c>
      <c r="E63" s="244">
        <v>0</v>
      </c>
    </row>
    <row r="64" spans="1:5" ht="26.25" x14ac:dyDescent="0.25">
      <c r="A64" s="237" t="s">
        <v>642</v>
      </c>
      <c r="B64" s="245" t="s">
        <v>709</v>
      </c>
      <c r="C64" s="249">
        <v>0</v>
      </c>
      <c r="D64" s="249">
        <v>0</v>
      </c>
      <c r="E64" s="244">
        <v>0</v>
      </c>
    </row>
    <row r="65" spans="1:5" ht="26.25" x14ac:dyDescent="0.25">
      <c r="A65" s="237" t="s">
        <v>644</v>
      </c>
      <c r="B65" s="245" t="s">
        <v>710</v>
      </c>
      <c r="C65" s="249">
        <v>0</v>
      </c>
      <c r="D65" s="249">
        <v>0</v>
      </c>
      <c r="E65" s="244">
        <v>0</v>
      </c>
    </row>
    <row r="66" spans="1:5" ht="24.75" x14ac:dyDescent="0.25">
      <c r="A66" s="237" t="s">
        <v>646</v>
      </c>
      <c r="B66" s="245" t="s">
        <v>711</v>
      </c>
      <c r="C66" s="249">
        <v>0</v>
      </c>
      <c r="D66" s="249">
        <v>0</v>
      </c>
      <c r="E66" s="244">
        <v>0</v>
      </c>
    </row>
    <row r="67" spans="1:5" ht="39" x14ac:dyDescent="0.25">
      <c r="A67" s="237" t="s">
        <v>712</v>
      </c>
      <c r="B67" s="242" t="s">
        <v>713</v>
      </c>
      <c r="C67" s="249">
        <v>0</v>
      </c>
      <c r="D67" s="249">
        <v>0</v>
      </c>
      <c r="E67" s="244">
        <v>0</v>
      </c>
    </row>
    <row r="68" spans="1:5" ht="26.25" x14ac:dyDescent="0.25">
      <c r="A68" s="237" t="s">
        <v>714</v>
      </c>
      <c r="B68" s="242" t="s">
        <v>715</v>
      </c>
      <c r="C68" s="249">
        <v>0</v>
      </c>
      <c r="D68" s="249">
        <v>0</v>
      </c>
      <c r="E68" s="244">
        <v>0</v>
      </c>
    </row>
    <row r="69" spans="1:5" ht="24.75" x14ac:dyDescent="0.25">
      <c r="A69" s="237" t="s">
        <v>640</v>
      </c>
      <c r="B69" s="242" t="s">
        <v>716</v>
      </c>
      <c r="C69" s="249">
        <v>0</v>
      </c>
      <c r="D69" s="249">
        <v>0</v>
      </c>
      <c r="E69" s="244">
        <v>0</v>
      </c>
    </row>
    <row r="70" spans="1:5" ht="26.25" x14ac:dyDescent="0.25">
      <c r="A70" s="237" t="s">
        <v>642</v>
      </c>
      <c r="B70" s="242" t="s">
        <v>717</v>
      </c>
      <c r="C70" s="249">
        <v>0</v>
      </c>
      <c r="D70" s="249">
        <v>0</v>
      </c>
      <c r="E70" s="244">
        <v>0</v>
      </c>
    </row>
    <row r="71" spans="1:5" ht="26.25" x14ac:dyDescent="0.25">
      <c r="A71" s="237" t="s">
        <v>644</v>
      </c>
      <c r="B71" s="242" t="s">
        <v>718</v>
      </c>
      <c r="C71" s="249">
        <v>0</v>
      </c>
      <c r="D71" s="249">
        <v>0</v>
      </c>
      <c r="E71" s="244">
        <v>0</v>
      </c>
    </row>
    <row r="72" spans="1:5" ht="24.75" x14ac:dyDescent="0.25">
      <c r="A72" s="237" t="s">
        <v>646</v>
      </c>
      <c r="B72" s="242" t="s">
        <v>719</v>
      </c>
      <c r="C72" s="249">
        <v>0</v>
      </c>
      <c r="D72" s="249">
        <v>0</v>
      </c>
      <c r="E72" s="244">
        <v>0</v>
      </c>
    </row>
    <row r="73" spans="1:5" ht="26.25" x14ac:dyDescent="0.25">
      <c r="A73" s="237" t="s">
        <v>720</v>
      </c>
      <c r="B73" s="242" t="s">
        <v>721</v>
      </c>
      <c r="C73" s="249">
        <v>0</v>
      </c>
      <c r="D73" s="249">
        <v>0</v>
      </c>
      <c r="E73" s="244">
        <v>0</v>
      </c>
    </row>
    <row r="74" spans="1:5" ht="24.75" x14ac:dyDescent="0.25">
      <c r="A74" s="237" t="s">
        <v>640</v>
      </c>
      <c r="B74" s="242" t="s">
        <v>722</v>
      </c>
      <c r="C74" s="249">
        <v>0</v>
      </c>
      <c r="D74" s="249">
        <v>0</v>
      </c>
      <c r="E74" s="244">
        <v>0</v>
      </c>
    </row>
    <row r="75" spans="1:5" ht="26.25" x14ac:dyDescent="0.25">
      <c r="A75" s="237" t="s">
        <v>642</v>
      </c>
      <c r="B75" s="242" t="s">
        <v>723</v>
      </c>
      <c r="C75" s="249">
        <v>0</v>
      </c>
      <c r="D75" s="249">
        <v>0</v>
      </c>
      <c r="E75" s="244">
        <v>0</v>
      </c>
    </row>
    <row r="76" spans="1:5" ht="26.25" x14ac:dyDescent="0.25">
      <c r="A76" s="237" t="s">
        <v>644</v>
      </c>
      <c r="B76" s="242" t="s">
        <v>724</v>
      </c>
      <c r="C76" s="249">
        <v>0</v>
      </c>
      <c r="D76" s="249">
        <v>0</v>
      </c>
      <c r="E76" s="244">
        <v>0</v>
      </c>
    </row>
    <row r="77" spans="1:5" ht="24.75" x14ac:dyDescent="0.25">
      <c r="A77" s="237" t="s">
        <v>646</v>
      </c>
      <c r="B77" s="242" t="s">
        <v>725</v>
      </c>
      <c r="C77" s="249">
        <v>0</v>
      </c>
      <c r="D77" s="249">
        <v>0</v>
      </c>
      <c r="E77" s="244">
        <v>0</v>
      </c>
    </row>
    <row r="78" spans="1:5" ht="26.25" x14ac:dyDescent="0.25">
      <c r="A78" s="237" t="s">
        <v>726</v>
      </c>
      <c r="B78" s="242" t="s">
        <v>727</v>
      </c>
      <c r="C78" s="249">
        <v>0</v>
      </c>
      <c r="D78" s="249">
        <v>0</v>
      </c>
      <c r="E78" s="244">
        <v>0</v>
      </c>
    </row>
    <row r="79" spans="1:5" x14ac:dyDescent="0.25">
      <c r="A79" s="237" t="s">
        <v>728</v>
      </c>
      <c r="B79" s="242" t="s">
        <v>729</v>
      </c>
      <c r="C79" s="249">
        <v>0</v>
      </c>
      <c r="D79" s="249">
        <v>0</v>
      </c>
      <c r="E79" s="244">
        <v>0</v>
      </c>
    </row>
    <row r="80" spans="1:5" x14ac:dyDescent="0.25">
      <c r="A80" s="237" t="s">
        <v>730</v>
      </c>
      <c r="B80" s="242" t="s">
        <v>731</v>
      </c>
      <c r="C80" s="249">
        <v>0</v>
      </c>
      <c r="D80" s="249">
        <v>0</v>
      </c>
      <c r="E80" s="244">
        <v>0</v>
      </c>
    </row>
    <row r="81" spans="1:5" x14ac:dyDescent="0.25">
      <c r="A81" s="237" t="s">
        <v>732</v>
      </c>
      <c r="B81" s="242" t="s">
        <v>733</v>
      </c>
      <c r="C81" s="249">
        <v>3510889</v>
      </c>
      <c r="D81" s="249">
        <v>2266925</v>
      </c>
      <c r="E81" s="244">
        <v>64</v>
      </c>
    </row>
    <row r="82" spans="1:5" x14ac:dyDescent="0.25">
      <c r="A82" s="237" t="s">
        <v>734</v>
      </c>
      <c r="B82" s="242" t="s">
        <v>735</v>
      </c>
      <c r="C82" s="249">
        <v>0</v>
      </c>
      <c r="D82" s="249">
        <v>0</v>
      </c>
      <c r="E82" s="244">
        <v>0</v>
      </c>
    </row>
    <row r="83" spans="1:5" x14ac:dyDescent="0.25">
      <c r="A83" s="237" t="s">
        <v>736</v>
      </c>
      <c r="B83" s="242" t="s">
        <v>737</v>
      </c>
      <c r="C83" s="249">
        <v>0</v>
      </c>
      <c r="D83" s="249">
        <v>0</v>
      </c>
      <c r="E83" s="244">
        <v>0</v>
      </c>
    </row>
    <row r="84" spans="1:5" x14ac:dyDescent="0.25">
      <c r="A84" s="237" t="s">
        <v>738</v>
      </c>
      <c r="B84" s="242" t="s">
        <v>739</v>
      </c>
      <c r="C84" s="249">
        <v>3510889</v>
      </c>
      <c r="D84" s="249">
        <v>2266925</v>
      </c>
      <c r="E84" s="244">
        <v>64</v>
      </c>
    </row>
    <row r="85" spans="1:5" x14ac:dyDescent="0.25">
      <c r="A85" s="237" t="s">
        <v>740</v>
      </c>
      <c r="B85" s="242" t="s">
        <v>741</v>
      </c>
      <c r="C85" s="249">
        <v>0</v>
      </c>
      <c r="D85" s="249">
        <v>0</v>
      </c>
      <c r="E85" s="244">
        <v>0</v>
      </c>
    </row>
    <row r="86" spans="1:5" x14ac:dyDescent="0.25">
      <c r="A86" s="240" t="s">
        <v>198</v>
      </c>
      <c r="B86" s="241" t="s">
        <v>198</v>
      </c>
      <c r="C86" s="246" t="s">
        <v>198</v>
      </c>
      <c r="D86" s="246" t="s">
        <v>198</v>
      </c>
      <c r="E86" s="241" t="s">
        <v>198</v>
      </c>
    </row>
    <row r="87" spans="1:5" x14ac:dyDescent="0.25">
      <c r="A87" s="240" t="s">
        <v>742</v>
      </c>
      <c r="B87" s="241" t="s">
        <v>743</v>
      </c>
      <c r="C87" s="246" t="s">
        <v>198</v>
      </c>
      <c r="D87" s="246" t="s">
        <v>198</v>
      </c>
      <c r="E87" s="241" t="s">
        <v>198</v>
      </c>
    </row>
    <row r="88" spans="1:5" x14ac:dyDescent="0.25">
      <c r="A88" s="237" t="s">
        <v>744</v>
      </c>
      <c r="B88" s="242" t="s">
        <v>745</v>
      </c>
      <c r="C88" s="249">
        <v>2226473</v>
      </c>
      <c r="D88" s="249">
        <v>7534616</v>
      </c>
      <c r="E88" s="244">
        <v>338</v>
      </c>
    </row>
    <row r="89" spans="1:5" ht="26.25" x14ac:dyDescent="0.25">
      <c r="A89" s="237" t="s">
        <v>746</v>
      </c>
      <c r="B89" s="242" t="s">
        <v>747</v>
      </c>
      <c r="C89" s="249">
        <v>752350</v>
      </c>
      <c r="D89" s="249">
        <v>721003</v>
      </c>
      <c r="E89" s="244">
        <v>95</v>
      </c>
    </row>
    <row r="90" spans="1:5" x14ac:dyDescent="0.25">
      <c r="A90" s="237" t="s">
        <v>748</v>
      </c>
      <c r="B90" s="242" t="s">
        <v>749</v>
      </c>
      <c r="C90" s="249">
        <v>0</v>
      </c>
      <c r="D90" s="249">
        <v>0</v>
      </c>
      <c r="E90" s="244">
        <v>0</v>
      </c>
    </row>
    <row r="91" spans="1:5" ht="64.5" x14ac:dyDescent="0.25">
      <c r="A91" s="237" t="s">
        <v>750</v>
      </c>
      <c r="B91" s="242" t="s">
        <v>751</v>
      </c>
      <c r="C91" s="249">
        <v>0</v>
      </c>
      <c r="D91" s="249">
        <v>0</v>
      </c>
      <c r="E91" s="244">
        <v>0</v>
      </c>
    </row>
    <row r="92" spans="1:5" ht="64.5" x14ac:dyDescent="0.25">
      <c r="A92" s="237" t="s">
        <v>752</v>
      </c>
      <c r="B92" s="242" t="s">
        <v>753</v>
      </c>
      <c r="C92" s="249">
        <v>0</v>
      </c>
      <c r="D92" s="249">
        <v>0</v>
      </c>
      <c r="E92" s="244">
        <v>0</v>
      </c>
    </row>
    <row r="93" spans="1:5" x14ac:dyDescent="0.25">
      <c r="A93" s="237" t="s">
        <v>754</v>
      </c>
      <c r="B93" s="242" t="s">
        <v>755</v>
      </c>
      <c r="C93" s="249">
        <v>0</v>
      </c>
      <c r="D93" s="249">
        <v>0</v>
      </c>
      <c r="E93" s="244">
        <v>0</v>
      </c>
    </row>
    <row r="94" spans="1:5" x14ac:dyDescent="0.25">
      <c r="A94" s="237" t="s">
        <v>756</v>
      </c>
      <c r="B94" s="242" t="s">
        <v>757</v>
      </c>
      <c r="C94" s="249">
        <v>0</v>
      </c>
      <c r="D94" s="249">
        <v>0</v>
      </c>
      <c r="E94" s="244">
        <v>0</v>
      </c>
    </row>
    <row r="95" spans="1:5" x14ac:dyDescent="0.25">
      <c r="A95" s="237" t="s">
        <v>758</v>
      </c>
      <c r="B95" s="242" t="s">
        <v>759</v>
      </c>
      <c r="C95" s="249">
        <v>0</v>
      </c>
      <c r="D95" s="249">
        <v>0</v>
      </c>
      <c r="E95" s="244">
        <v>0</v>
      </c>
    </row>
  </sheetData>
  <mergeCells count="2">
    <mergeCell ref="A1:E1"/>
    <mergeCell ref="A3:E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AD858-C23F-4A2B-96DF-EDCED0E5C8E6}">
  <sheetPr>
    <tabColor rgb="FFFF00FF"/>
  </sheetPr>
  <dimension ref="A1:E95"/>
  <sheetViews>
    <sheetView workbookViewId="0">
      <selection activeCell="N24" sqref="N24"/>
    </sheetView>
  </sheetViews>
  <sheetFormatPr defaultRowHeight="15" x14ac:dyDescent="0.25"/>
  <cols>
    <col min="1" max="1" width="30" style="236" customWidth="1"/>
    <col min="2" max="2" width="5" style="236" customWidth="1"/>
    <col min="3" max="4" width="13" style="250" customWidth="1"/>
    <col min="5" max="114" width="13" style="236" customWidth="1"/>
    <col min="115" max="16384" width="9.140625" style="236"/>
  </cols>
  <sheetData>
    <row r="1" spans="1:5" x14ac:dyDescent="0.25">
      <c r="A1" s="383" t="s">
        <v>766</v>
      </c>
      <c r="B1" s="387"/>
      <c r="C1" s="387"/>
      <c r="D1" s="387"/>
      <c r="E1" s="387"/>
    </row>
    <row r="3" spans="1:5" ht="16.5" x14ac:dyDescent="0.35">
      <c r="A3" s="386" t="s">
        <v>629</v>
      </c>
      <c r="B3" s="385"/>
      <c r="C3" s="385"/>
      <c r="D3" s="385"/>
      <c r="E3" s="385"/>
    </row>
    <row r="5" spans="1:5" ht="26.25" x14ac:dyDescent="0.25">
      <c r="A5" s="237" t="s">
        <v>164</v>
      </c>
      <c r="B5" s="237" t="s">
        <v>224</v>
      </c>
      <c r="C5" s="247" t="s">
        <v>630</v>
      </c>
      <c r="D5" s="247" t="s">
        <v>631</v>
      </c>
      <c r="E5" s="238" t="s">
        <v>632</v>
      </c>
    </row>
    <row r="6" spans="1:5" x14ac:dyDescent="0.25">
      <c r="A6" s="239">
        <v>1</v>
      </c>
      <c r="B6" s="239">
        <v>2</v>
      </c>
      <c r="C6" s="248">
        <v>3</v>
      </c>
      <c r="D6" s="248">
        <v>4</v>
      </c>
      <c r="E6" s="239">
        <v>5</v>
      </c>
    </row>
    <row r="7" spans="1:5" x14ac:dyDescent="0.25">
      <c r="A7" s="240" t="s">
        <v>633</v>
      </c>
      <c r="B7" s="241" t="s">
        <v>198</v>
      </c>
      <c r="C7" s="246" t="s">
        <v>198</v>
      </c>
      <c r="D7" s="246" t="s">
        <v>198</v>
      </c>
      <c r="E7" s="241" t="s">
        <v>198</v>
      </c>
    </row>
    <row r="8" spans="1:5" ht="26.25" x14ac:dyDescent="0.25">
      <c r="A8" s="237" t="s">
        <v>634</v>
      </c>
      <c r="B8" s="242" t="s">
        <v>635</v>
      </c>
      <c r="C8" s="249">
        <f>+'11.1 melléklet'!C8+'11.2 melléklet'!C8+'11.3 melléklet'!C8+'11.4 melléklet'!C8+'11.5 meléklet'!C8+'11.6 melléklet'!C8+'11.7 melléklet'!C8</f>
        <v>5855797181</v>
      </c>
      <c r="D8" s="249">
        <f>+'11.1 melléklet'!D8+'11.2 melléklet'!D8+'11.3 melléklet'!D8+'11.4 melléklet'!D8+'11.5 meléklet'!D8+'11.6 melléklet'!D8+'11.7 melléklet'!D8</f>
        <v>5900489426</v>
      </c>
      <c r="E8" s="249">
        <f>D8/C8*100</f>
        <v>100.76321367729419</v>
      </c>
    </row>
    <row r="9" spans="1:5" x14ac:dyDescent="0.25">
      <c r="A9" s="237" t="s">
        <v>636</v>
      </c>
      <c r="B9" s="242" t="s">
        <v>637</v>
      </c>
      <c r="C9" s="249">
        <f>+'11.1 melléklet'!C9+'11.2 melléklet'!C9+'11.3 melléklet'!C9+'11.4 melléklet'!C9+'11.5 meléklet'!C9+'11.6 melléklet'!C9+'11.7 melléklet'!C9</f>
        <v>838356</v>
      </c>
      <c r="D9" s="249">
        <f>+'11.1 melléklet'!D9+'11.2 melléklet'!D9+'11.3 melléklet'!D9+'11.4 melléklet'!D9+'11.5 meléklet'!D9+'11.6 melléklet'!D9+'11.7 melléklet'!D9</f>
        <v>424057</v>
      </c>
      <c r="E9" s="249">
        <f t="shared" ref="E9:E55" si="0">D9/C9*100</f>
        <v>50.581972336334445</v>
      </c>
    </row>
    <row r="10" spans="1:5" x14ac:dyDescent="0.25">
      <c r="A10" s="237" t="s">
        <v>638</v>
      </c>
      <c r="B10" s="242" t="s">
        <v>639</v>
      </c>
      <c r="C10" s="249">
        <f>+'11.1 melléklet'!C10+'11.2 melléklet'!C10+'11.3 melléklet'!C10+'11.4 melléklet'!C10+'11.5 meléklet'!C10+'11.6 melléklet'!C10+'11.7 melléklet'!C10</f>
        <v>0</v>
      </c>
      <c r="D10" s="249">
        <f>+'11.1 melléklet'!D10+'11.2 melléklet'!D10+'11.3 melléklet'!D10+'11.4 melléklet'!D10+'11.5 meléklet'!D10+'11.6 melléklet'!D10+'11.7 melléklet'!D10</f>
        <v>0</v>
      </c>
      <c r="E10" s="249">
        <v>0</v>
      </c>
    </row>
    <row r="11" spans="1:5" ht="24.75" x14ac:dyDescent="0.25">
      <c r="A11" s="237" t="s">
        <v>640</v>
      </c>
      <c r="B11" s="242" t="s">
        <v>641</v>
      </c>
      <c r="C11" s="249">
        <f>+'11.1 melléklet'!C11+'11.2 melléklet'!C11+'11.3 melléklet'!C11+'11.4 melléklet'!C11+'11.5 meléklet'!C11+'11.6 melléklet'!C11+'11.7 melléklet'!C11</f>
        <v>0</v>
      </c>
      <c r="D11" s="249">
        <f>+'11.1 melléklet'!D11+'11.2 melléklet'!D11+'11.3 melléklet'!D11+'11.4 melléklet'!D11+'11.5 meléklet'!D11+'11.6 melléklet'!D11+'11.7 melléklet'!D11</f>
        <v>0</v>
      </c>
      <c r="E11" s="249">
        <v>0</v>
      </c>
    </row>
    <row r="12" spans="1:5" ht="26.25" x14ac:dyDescent="0.25">
      <c r="A12" s="237" t="s">
        <v>642</v>
      </c>
      <c r="B12" s="242" t="s">
        <v>643</v>
      </c>
      <c r="C12" s="249">
        <f>+'11.1 melléklet'!C12+'11.2 melléklet'!C12+'11.3 melléklet'!C12+'11.4 melléklet'!C12+'11.5 meléklet'!C12+'11.6 melléklet'!C12+'11.7 melléklet'!C12</f>
        <v>0</v>
      </c>
      <c r="D12" s="249">
        <f>+'11.1 melléklet'!D12+'11.2 melléklet'!D12+'11.3 melléklet'!D12+'11.4 melléklet'!D12+'11.5 meléklet'!D12+'11.6 melléklet'!D12+'11.7 melléklet'!D12</f>
        <v>0</v>
      </c>
      <c r="E12" s="249">
        <v>0</v>
      </c>
    </row>
    <row r="13" spans="1:5" ht="26.25" x14ac:dyDescent="0.25">
      <c r="A13" s="237" t="s">
        <v>644</v>
      </c>
      <c r="B13" s="242" t="s">
        <v>645</v>
      </c>
      <c r="C13" s="249">
        <f>+'11.1 melléklet'!C13+'11.2 melléklet'!C13+'11.3 melléklet'!C13+'11.4 melléklet'!C13+'11.5 meléklet'!C13+'11.6 melléklet'!C13+'11.7 melléklet'!C13</f>
        <v>0</v>
      </c>
      <c r="D13" s="249">
        <f>+'11.1 melléklet'!D13+'11.2 melléklet'!D13+'11.3 melléklet'!D13+'11.4 melléklet'!D13+'11.5 meléklet'!D13+'11.6 melléklet'!D13+'11.7 melléklet'!D13</f>
        <v>0</v>
      </c>
      <c r="E13" s="249">
        <v>0</v>
      </c>
    </row>
    <row r="14" spans="1:5" ht="24.75" x14ac:dyDescent="0.25">
      <c r="A14" s="237" t="s">
        <v>646</v>
      </c>
      <c r="B14" s="242" t="s">
        <v>647</v>
      </c>
      <c r="C14" s="249">
        <f>+'11.1 melléklet'!C14+'11.2 melléklet'!C14+'11.3 melléklet'!C14+'11.4 melléklet'!C14+'11.5 meléklet'!C14+'11.6 melléklet'!C14+'11.7 melléklet'!C14</f>
        <v>0</v>
      </c>
      <c r="D14" s="249">
        <f>+'11.1 melléklet'!D14+'11.2 melléklet'!D14+'11.3 melléklet'!D14+'11.4 melléklet'!D14+'11.5 meléklet'!D14+'11.6 melléklet'!D14+'11.7 melléklet'!D14</f>
        <v>0</v>
      </c>
      <c r="E14" s="249">
        <v>0</v>
      </c>
    </row>
    <row r="15" spans="1:5" x14ac:dyDescent="0.25">
      <c r="A15" s="237" t="s">
        <v>648</v>
      </c>
      <c r="B15" s="242" t="s">
        <v>649</v>
      </c>
      <c r="C15" s="249">
        <f>+'11.1 melléklet'!C15+'11.2 melléklet'!C15+'11.3 melléklet'!C15+'11.4 melléklet'!C15+'11.5 meléklet'!C15+'11.6 melléklet'!C15+'11.7 melléklet'!C15</f>
        <v>838356</v>
      </c>
      <c r="D15" s="249">
        <f>+'11.1 melléklet'!D15+'11.2 melléklet'!D15+'11.3 melléklet'!D15+'11.4 melléklet'!D15+'11.5 meléklet'!D15+'11.6 melléklet'!D15+'11.7 melléklet'!D15</f>
        <v>424057</v>
      </c>
      <c r="E15" s="249">
        <f t="shared" si="0"/>
        <v>50.581972336334445</v>
      </c>
    </row>
    <row r="16" spans="1:5" ht="24.75" x14ac:dyDescent="0.25">
      <c r="A16" s="237" t="s">
        <v>640</v>
      </c>
      <c r="B16" s="242" t="s">
        <v>650</v>
      </c>
      <c r="C16" s="249">
        <f>+'11.1 melléklet'!C16+'11.2 melléklet'!C16+'11.3 melléklet'!C16+'11.4 melléklet'!C16+'11.5 meléklet'!C16+'11.6 melléklet'!C16+'11.7 melléklet'!C16</f>
        <v>0</v>
      </c>
      <c r="D16" s="249">
        <f>+'11.1 melléklet'!D16+'11.2 melléklet'!D16+'11.3 melléklet'!D16+'11.4 melléklet'!D16+'11.5 meléklet'!D16+'11.6 melléklet'!D16+'11.7 melléklet'!D16</f>
        <v>0</v>
      </c>
      <c r="E16" s="249">
        <v>0</v>
      </c>
    </row>
    <row r="17" spans="1:5" ht="26.25" x14ac:dyDescent="0.25">
      <c r="A17" s="237" t="s">
        <v>642</v>
      </c>
      <c r="B17" s="242" t="s">
        <v>651</v>
      </c>
      <c r="C17" s="249">
        <f>+'11.1 melléklet'!C17+'11.2 melléklet'!C17+'11.3 melléklet'!C17+'11.4 melléklet'!C17+'11.5 meléklet'!C17+'11.6 melléklet'!C17+'11.7 melléklet'!C17</f>
        <v>0</v>
      </c>
      <c r="D17" s="249">
        <f>+'11.1 melléklet'!D17+'11.2 melléklet'!D17+'11.3 melléklet'!D17+'11.4 melléklet'!D17+'11.5 meléklet'!D17+'11.6 melléklet'!D17+'11.7 melléklet'!D17</f>
        <v>0</v>
      </c>
      <c r="E17" s="249">
        <v>0</v>
      </c>
    </row>
    <row r="18" spans="1:5" ht="26.25" x14ac:dyDescent="0.25">
      <c r="A18" s="237" t="s">
        <v>644</v>
      </c>
      <c r="B18" s="242" t="s">
        <v>652</v>
      </c>
      <c r="C18" s="249">
        <f>+'11.1 melléklet'!C18+'11.2 melléklet'!C18+'11.3 melléklet'!C18+'11.4 melléklet'!C18+'11.5 meléklet'!C18+'11.6 melléklet'!C18+'11.7 melléklet'!C18</f>
        <v>838356</v>
      </c>
      <c r="D18" s="249">
        <f>+'11.1 melléklet'!D18+'11.2 melléklet'!D18+'11.3 melléklet'!D18+'11.4 melléklet'!D18+'11.5 meléklet'!D18+'11.6 melléklet'!D18+'11.7 melléklet'!D18</f>
        <v>424057</v>
      </c>
      <c r="E18" s="249">
        <f t="shared" si="0"/>
        <v>50.581972336334445</v>
      </c>
    </row>
    <row r="19" spans="1:5" ht="24.75" x14ac:dyDescent="0.25">
      <c r="A19" s="237" t="s">
        <v>646</v>
      </c>
      <c r="B19" s="242" t="s">
        <v>653</v>
      </c>
      <c r="C19" s="249">
        <f>+'11.1 melléklet'!C19+'11.2 melléklet'!C19+'11.3 melléklet'!C19+'11.4 melléklet'!C19+'11.5 meléklet'!C19+'11.6 melléklet'!C19+'11.7 melléklet'!C19</f>
        <v>0</v>
      </c>
      <c r="D19" s="249">
        <f>+'11.1 melléklet'!D19+'11.2 melléklet'!D19+'11.3 melléklet'!D19+'11.4 melléklet'!D19+'11.5 meléklet'!D19+'11.6 melléklet'!D19+'11.7 melléklet'!D19</f>
        <v>0</v>
      </c>
      <c r="E19" s="249">
        <v>0</v>
      </c>
    </row>
    <row r="20" spans="1:5" ht="26.25" x14ac:dyDescent="0.25">
      <c r="A20" s="237" t="s">
        <v>654</v>
      </c>
      <c r="B20" s="242" t="s">
        <v>655</v>
      </c>
      <c r="C20" s="249">
        <f>+'11.1 melléklet'!C20+'11.2 melléklet'!C20+'11.3 melléklet'!C20+'11.4 melléklet'!C20+'11.5 meléklet'!C20+'11.6 melléklet'!C20+'11.7 melléklet'!C20</f>
        <v>0</v>
      </c>
      <c r="D20" s="249">
        <f>+'11.1 melléklet'!D20+'11.2 melléklet'!D20+'11.3 melléklet'!D20+'11.4 melléklet'!D20+'11.5 meléklet'!D20+'11.6 melléklet'!D20+'11.7 melléklet'!D20</f>
        <v>0</v>
      </c>
      <c r="E20" s="249">
        <v>0</v>
      </c>
    </row>
    <row r="21" spans="1:5" ht="24.75" x14ac:dyDescent="0.25">
      <c r="A21" s="237" t="s">
        <v>640</v>
      </c>
      <c r="B21" s="242" t="s">
        <v>656</v>
      </c>
      <c r="C21" s="249">
        <f>+'11.1 melléklet'!C21+'11.2 melléklet'!C21+'11.3 melléklet'!C21+'11.4 melléklet'!C21+'11.5 meléklet'!C21+'11.6 melléklet'!C21+'11.7 melléklet'!C21</f>
        <v>0</v>
      </c>
      <c r="D21" s="249">
        <f>+'11.1 melléklet'!D21+'11.2 melléklet'!D21+'11.3 melléklet'!D21+'11.4 melléklet'!D21+'11.5 meléklet'!D21+'11.6 melléklet'!D21+'11.7 melléklet'!D21</f>
        <v>0</v>
      </c>
      <c r="E21" s="249">
        <v>0</v>
      </c>
    </row>
    <row r="22" spans="1:5" ht="26.25" x14ac:dyDescent="0.25">
      <c r="A22" s="237" t="s">
        <v>642</v>
      </c>
      <c r="B22" s="242" t="s">
        <v>657</v>
      </c>
      <c r="C22" s="249">
        <f>+'11.1 melléklet'!C22+'11.2 melléklet'!C22+'11.3 melléklet'!C22+'11.4 melléklet'!C22+'11.5 meléklet'!C22+'11.6 melléklet'!C22+'11.7 melléklet'!C22</f>
        <v>0</v>
      </c>
      <c r="D22" s="249">
        <f>+'11.1 melléklet'!D22+'11.2 melléklet'!D22+'11.3 melléklet'!D22+'11.4 melléklet'!D22+'11.5 meléklet'!D22+'11.6 melléklet'!D22+'11.7 melléklet'!D22</f>
        <v>0</v>
      </c>
      <c r="E22" s="249">
        <v>0</v>
      </c>
    </row>
    <row r="23" spans="1:5" ht="26.25" x14ac:dyDescent="0.25">
      <c r="A23" s="237" t="s">
        <v>644</v>
      </c>
      <c r="B23" s="242" t="s">
        <v>658</v>
      </c>
      <c r="C23" s="249">
        <f>+'11.1 melléklet'!C23+'11.2 melléklet'!C23+'11.3 melléklet'!C23+'11.4 melléklet'!C23+'11.5 meléklet'!C23+'11.6 melléklet'!C23+'11.7 melléklet'!C23</f>
        <v>0</v>
      </c>
      <c r="D23" s="249">
        <f>+'11.1 melléklet'!D23+'11.2 melléklet'!D23+'11.3 melléklet'!D23+'11.4 melléklet'!D23+'11.5 meléklet'!D23+'11.6 melléklet'!D23+'11.7 melléklet'!D23</f>
        <v>0</v>
      </c>
      <c r="E23" s="249">
        <v>0</v>
      </c>
    </row>
    <row r="24" spans="1:5" ht="24.75" x14ac:dyDescent="0.25">
      <c r="A24" s="237" t="s">
        <v>646</v>
      </c>
      <c r="B24" s="242" t="s">
        <v>659</v>
      </c>
      <c r="C24" s="249">
        <f>+'11.1 melléklet'!C24+'11.2 melléklet'!C24+'11.3 melléklet'!C24+'11.4 melléklet'!C24+'11.5 meléklet'!C24+'11.6 melléklet'!C24+'11.7 melléklet'!C24</f>
        <v>0</v>
      </c>
      <c r="D24" s="249">
        <f>+'11.1 melléklet'!D24+'11.2 melléklet'!D24+'11.3 melléklet'!D24+'11.4 melléklet'!D24+'11.5 meléklet'!D24+'11.6 melléklet'!D24+'11.7 melléklet'!D24</f>
        <v>0</v>
      </c>
      <c r="E24" s="249">
        <v>0</v>
      </c>
    </row>
    <row r="25" spans="1:5" x14ac:dyDescent="0.25">
      <c r="A25" s="237" t="s">
        <v>660</v>
      </c>
      <c r="B25" s="242" t="s">
        <v>661</v>
      </c>
      <c r="C25" s="249">
        <f>+'11.1 melléklet'!C25+'11.2 melléklet'!C25+'11.3 melléklet'!C25+'11.4 melléklet'!C25+'11.5 meléklet'!C25+'11.6 melléklet'!C25+'11.7 melléklet'!C25</f>
        <v>5800149825</v>
      </c>
      <c r="D25" s="249">
        <f>+'11.1 melléklet'!D25+'11.2 melléklet'!D25+'11.3 melléklet'!D25+'11.4 melléklet'!D25+'11.5 meléklet'!D25+'11.6 melléklet'!D25+'11.7 melléklet'!D25</f>
        <v>5847251369</v>
      </c>
      <c r="E25" s="249">
        <f t="shared" si="0"/>
        <v>100.81207460877961</v>
      </c>
    </row>
    <row r="26" spans="1:5" ht="26.25" x14ac:dyDescent="0.25">
      <c r="A26" s="237" t="s">
        <v>662</v>
      </c>
      <c r="B26" s="242" t="s">
        <v>663</v>
      </c>
      <c r="C26" s="249">
        <f>+'11.1 melléklet'!C26+'11.2 melléklet'!C26+'11.3 melléklet'!C26+'11.4 melléklet'!C26+'11.5 meléklet'!C26+'11.6 melléklet'!C26+'11.7 melléklet'!C26</f>
        <v>5598541299</v>
      </c>
      <c r="D26" s="249">
        <f>+'11.1 melléklet'!D26+'11.2 melléklet'!D26+'11.3 melléklet'!D26+'11.4 melléklet'!D26+'11.5 meléklet'!D26+'11.6 melléklet'!D26+'11.7 melléklet'!D26</f>
        <v>5593794443</v>
      </c>
      <c r="E26" s="249">
        <f t="shared" si="0"/>
        <v>99.915212628674396</v>
      </c>
    </row>
    <row r="27" spans="1:5" ht="24.75" x14ac:dyDescent="0.25">
      <c r="A27" s="237" t="s">
        <v>640</v>
      </c>
      <c r="B27" s="242" t="s">
        <v>664</v>
      </c>
      <c r="C27" s="249">
        <f>+'11.1 melléklet'!C27+'11.2 melléklet'!C27+'11.3 melléklet'!C27+'11.4 melléklet'!C27+'11.5 meléklet'!C27+'11.6 melléklet'!C27+'11.7 melléklet'!C27</f>
        <v>3870854168</v>
      </c>
      <c r="D27" s="249">
        <f>+'11.1 melléklet'!D27+'11.2 melléklet'!D27+'11.3 melléklet'!D27+'11.4 melléklet'!D27+'11.5 meléklet'!D27+'11.6 melléklet'!D27+'11.7 melléklet'!D27</f>
        <v>3875955224</v>
      </c>
      <c r="E27" s="249">
        <f t="shared" si="0"/>
        <v>100.13178114645005</v>
      </c>
    </row>
    <row r="28" spans="1:5" ht="26.25" x14ac:dyDescent="0.25">
      <c r="A28" s="237" t="s">
        <v>642</v>
      </c>
      <c r="B28" s="242" t="s">
        <v>665</v>
      </c>
      <c r="C28" s="249">
        <f>+'11.1 melléklet'!C28+'11.2 melléklet'!C28+'11.3 melléklet'!C28+'11.4 melléklet'!C28+'11.5 meléklet'!C28+'11.6 melléklet'!C28+'11.7 melléklet'!C28</f>
        <v>0</v>
      </c>
      <c r="D28" s="249">
        <f>+'11.1 melléklet'!D28+'11.2 melléklet'!D28+'11.3 melléklet'!D28+'11.4 melléklet'!D28+'11.5 meléklet'!D28+'11.6 melléklet'!D28+'11.7 melléklet'!D28</f>
        <v>0</v>
      </c>
      <c r="E28" s="249">
        <v>0</v>
      </c>
    </row>
    <row r="29" spans="1:5" ht="26.25" x14ac:dyDescent="0.25">
      <c r="A29" s="237" t="s">
        <v>644</v>
      </c>
      <c r="B29" s="242" t="s">
        <v>666</v>
      </c>
      <c r="C29" s="249">
        <f>+'11.1 melléklet'!C29+'11.2 melléklet'!C29+'11.3 melléklet'!C29+'11.4 melléklet'!C29+'11.5 meléklet'!C29+'11.6 melléklet'!C29+'11.7 melléklet'!C29</f>
        <v>1275344659</v>
      </c>
      <c r="D29" s="249">
        <f>+'11.1 melléklet'!D29+'11.2 melléklet'!D29+'11.3 melléklet'!D29+'11.4 melléklet'!D29+'11.5 meléklet'!D29+'11.6 melléklet'!D29+'11.7 melléklet'!D29</f>
        <v>1266562978</v>
      </c>
      <c r="E29" s="249">
        <f t="shared" si="0"/>
        <v>99.31142684151861</v>
      </c>
    </row>
    <row r="30" spans="1:5" ht="24.75" x14ac:dyDescent="0.25">
      <c r="A30" s="237" t="s">
        <v>646</v>
      </c>
      <c r="B30" s="242" t="s">
        <v>667</v>
      </c>
      <c r="C30" s="249">
        <f>+'11.1 melléklet'!C30+'11.2 melléklet'!C30+'11.3 melléklet'!C30+'11.4 melléklet'!C30+'11.5 meléklet'!C30+'11.6 melléklet'!C30+'11.7 melléklet'!C30</f>
        <v>452342472</v>
      </c>
      <c r="D30" s="249">
        <f>+'11.1 melléklet'!D30+'11.2 melléklet'!D30+'11.3 melléklet'!D30+'11.4 melléklet'!D30+'11.5 meléklet'!D30+'11.6 melléklet'!D30+'11.7 melléklet'!D30</f>
        <v>451276241</v>
      </c>
      <c r="E30" s="249">
        <f t="shared" si="0"/>
        <v>99.764286781365954</v>
      </c>
    </row>
    <row r="31" spans="1:5" ht="26.25" x14ac:dyDescent="0.25">
      <c r="A31" s="237" t="s">
        <v>668</v>
      </c>
      <c r="B31" s="242" t="s">
        <v>669</v>
      </c>
      <c r="C31" s="249">
        <f>+'11.1 melléklet'!C31+'11.2 melléklet'!C31+'11.3 melléklet'!C31+'11.4 melléklet'!C31+'11.5 meléklet'!C31+'11.6 melléklet'!C31+'11.7 melléklet'!C31</f>
        <v>52962632</v>
      </c>
      <c r="D31" s="249">
        <f>+'11.1 melléklet'!D31+'11.2 melléklet'!D31+'11.3 melléklet'!D31+'11.4 melléklet'!D31+'11.5 meléklet'!D31+'11.6 melléklet'!D31+'11.7 melléklet'!D31</f>
        <v>47868314</v>
      </c>
      <c r="E31" s="249">
        <f t="shared" si="0"/>
        <v>90.381297515576648</v>
      </c>
    </row>
    <row r="32" spans="1:5" ht="24.75" x14ac:dyDescent="0.25">
      <c r="A32" s="237" t="s">
        <v>640</v>
      </c>
      <c r="B32" s="242" t="s">
        <v>670</v>
      </c>
      <c r="C32" s="249">
        <f>+'11.1 melléklet'!C32+'11.2 melléklet'!C32+'11.3 melléklet'!C32+'11.4 melléklet'!C32+'11.5 meléklet'!C32+'11.6 melléklet'!C32+'11.7 melléklet'!C32</f>
        <v>19365000</v>
      </c>
      <c r="D32" s="249">
        <f>+'11.1 melléklet'!D32+'11.2 melléklet'!D32+'11.3 melléklet'!D32+'11.4 melléklet'!D32+'11.5 meléklet'!D32+'11.6 melléklet'!D32+'11.7 melléklet'!D32</f>
        <v>19365000</v>
      </c>
      <c r="E32" s="249">
        <f t="shared" si="0"/>
        <v>100</v>
      </c>
    </row>
    <row r="33" spans="1:5" ht="26.25" x14ac:dyDescent="0.25">
      <c r="A33" s="237" t="s">
        <v>642</v>
      </c>
      <c r="B33" s="242" t="s">
        <v>671</v>
      </c>
      <c r="C33" s="249">
        <f>+'11.1 melléklet'!C33+'11.2 melléklet'!C33+'11.3 melléklet'!C33+'11.4 melléklet'!C33+'11.5 meléklet'!C33+'11.6 melléklet'!C33+'11.7 melléklet'!C33</f>
        <v>0</v>
      </c>
      <c r="D33" s="249">
        <f>+'11.1 melléklet'!D33+'11.2 melléklet'!D33+'11.3 melléklet'!D33+'11.4 melléklet'!D33+'11.5 meléklet'!D33+'11.6 melléklet'!D33+'11.7 melléklet'!D33</f>
        <v>0</v>
      </c>
      <c r="E33" s="249">
        <v>0</v>
      </c>
    </row>
    <row r="34" spans="1:5" ht="26.25" x14ac:dyDescent="0.25">
      <c r="A34" s="237" t="s">
        <v>644</v>
      </c>
      <c r="B34" s="242" t="s">
        <v>672</v>
      </c>
      <c r="C34" s="249">
        <f>+'11.1 melléklet'!C34+'11.2 melléklet'!C34+'11.3 melléklet'!C34+'11.4 melléklet'!C34+'11.5 meléklet'!C34+'11.6 melléklet'!C34+'11.7 melléklet'!C34</f>
        <v>23243799</v>
      </c>
      <c r="D34" s="249">
        <f>+'11.1 melléklet'!D34+'11.2 melléklet'!D34+'11.3 melléklet'!D34+'11.4 melléklet'!D34+'11.5 meléklet'!D34+'11.6 melléklet'!D34+'11.7 melléklet'!D34</f>
        <v>18877271</v>
      </c>
      <c r="E34" s="249">
        <f t="shared" si="0"/>
        <v>81.214224060361218</v>
      </c>
    </row>
    <row r="35" spans="1:5" ht="24.75" x14ac:dyDescent="0.25">
      <c r="A35" s="237" t="s">
        <v>646</v>
      </c>
      <c r="B35" s="242" t="s">
        <v>673</v>
      </c>
      <c r="C35" s="249">
        <f>+'11.1 melléklet'!C35+'11.2 melléklet'!C35+'11.3 melléklet'!C35+'11.4 melléklet'!C35+'11.5 meléklet'!C35+'11.6 melléklet'!C35+'11.7 melléklet'!C35</f>
        <v>10353833</v>
      </c>
      <c r="D35" s="249">
        <f>+'11.1 melléklet'!D35+'11.2 melléklet'!D35+'11.3 melléklet'!D35+'11.4 melléklet'!D35+'11.5 meléklet'!D35+'11.6 melléklet'!D35+'11.7 melléklet'!D35</f>
        <v>9626043</v>
      </c>
      <c r="E35" s="249">
        <f t="shared" si="0"/>
        <v>92.970815735583145</v>
      </c>
    </row>
    <row r="36" spans="1:5" ht="24.75" x14ac:dyDescent="0.25">
      <c r="A36" s="237" t="s">
        <v>674</v>
      </c>
      <c r="B36" s="242" t="s">
        <v>675</v>
      </c>
      <c r="C36" s="249">
        <f>+'11.1 melléklet'!C36+'11.2 melléklet'!C36+'11.3 melléklet'!C36+'11.4 melléklet'!C36+'11.5 meléklet'!C36+'11.6 melléklet'!C36+'11.7 melléklet'!C36</f>
        <v>0</v>
      </c>
      <c r="D36" s="249">
        <f>+'11.1 melléklet'!D36+'11.2 melléklet'!D36+'11.3 melléklet'!D36+'11.4 melléklet'!D36+'11.5 meléklet'!D36+'11.6 melléklet'!D36+'11.7 melléklet'!D36</f>
        <v>0</v>
      </c>
      <c r="E36" s="249">
        <v>0</v>
      </c>
    </row>
    <row r="37" spans="1:5" ht="24.75" x14ac:dyDescent="0.25">
      <c r="A37" s="237" t="s">
        <v>640</v>
      </c>
      <c r="B37" s="242" t="s">
        <v>676</v>
      </c>
      <c r="C37" s="249">
        <f>+'11.1 melléklet'!C37+'11.2 melléklet'!C37+'11.3 melléklet'!C37+'11.4 melléklet'!C37+'11.5 meléklet'!C37+'11.6 melléklet'!C37+'11.7 melléklet'!C37</f>
        <v>0</v>
      </c>
      <c r="D37" s="249">
        <f>+'11.1 melléklet'!D37+'11.2 melléklet'!D37+'11.3 melléklet'!D37+'11.4 melléklet'!D37+'11.5 meléklet'!D37+'11.6 melléklet'!D37+'11.7 melléklet'!D37</f>
        <v>0</v>
      </c>
      <c r="E37" s="249">
        <v>0</v>
      </c>
    </row>
    <row r="38" spans="1:5" ht="26.25" x14ac:dyDescent="0.25">
      <c r="A38" s="237" t="s">
        <v>642</v>
      </c>
      <c r="B38" s="242" t="s">
        <v>677</v>
      </c>
      <c r="C38" s="249">
        <f>+'11.1 melléklet'!C38+'11.2 melléklet'!C38+'11.3 melléklet'!C38+'11.4 melléklet'!C38+'11.5 meléklet'!C38+'11.6 melléklet'!C38+'11.7 melléklet'!C38</f>
        <v>0</v>
      </c>
      <c r="D38" s="249">
        <f>+'11.1 melléklet'!D38+'11.2 melléklet'!D38+'11.3 melléklet'!D38+'11.4 melléklet'!D38+'11.5 meléklet'!D38+'11.6 melléklet'!D38+'11.7 melléklet'!D38</f>
        <v>0</v>
      </c>
      <c r="E38" s="249">
        <v>0</v>
      </c>
    </row>
    <row r="39" spans="1:5" ht="26.25" x14ac:dyDescent="0.25">
      <c r="A39" s="237" t="s">
        <v>644</v>
      </c>
      <c r="B39" s="242" t="s">
        <v>678</v>
      </c>
      <c r="C39" s="249">
        <f>+'11.1 melléklet'!C39+'11.2 melléklet'!C39+'11.3 melléklet'!C39+'11.4 melléklet'!C39+'11.5 meléklet'!C39+'11.6 melléklet'!C39+'11.7 melléklet'!C39</f>
        <v>0</v>
      </c>
      <c r="D39" s="249">
        <f>+'11.1 melléklet'!D39+'11.2 melléklet'!D39+'11.3 melléklet'!D39+'11.4 melléklet'!D39+'11.5 meléklet'!D39+'11.6 melléklet'!D39+'11.7 melléklet'!D39</f>
        <v>0</v>
      </c>
      <c r="E39" s="249">
        <v>0</v>
      </c>
    </row>
    <row r="40" spans="1:5" ht="24.75" x14ac:dyDescent="0.25">
      <c r="A40" s="237" t="s">
        <v>646</v>
      </c>
      <c r="B40" s="242" t="s">
        <v>679</v>
      </c>
      <c r="C40" s="249">
        <f>+'11.1 melléklet'!C40+'11.2 melléklet'!C40+'11.3 melléklet'!C40+'11.4 melléklet'!C40+'11.5 meléklet'!C40+'11.6 melléklet'!C40+'11.7 melléklet'!C40</f>
        <v>0</v>
      </c>
      <c r="D40" s="249">
        <f>+'11.1 melléklet'!D40+'11.2 melléklet'!D40+'11.3 melléklet'!D40+'11.4 melléklet'!D40+'11.5 meléklet'!D40+'11.6 melléklet'!D40+'11.7 melléklet'!D40</f>
        <v>0</v>
      </c>
      <c r="E40" s="249">
        <v>0</v>
      </c>
    </row>
    <row r="41" spans="1:5" ht="24.75" x14ac:dyDescent="0.25">
      <c r="A41" s="237" t="s">
        <v>680</v>
      </c>
      <c r="B41" s="242" t="s">
        <v>681</v>
      </c>
      <c r="C41" s="249">
        <f>+'11.1 melléklet'!C41+'11.2 melléklet'!C41+'11.3 melléklet'!C41+'11.4 melléklet'!C41+'11.5 meléklet'!C41+'11.6 melléklet'!C41+'11.7 melléklet'!C41</f>
        <v>148645894</v>
      </c>
      <c r="D41" s="249">
        <f>+'11.1 melléklet'!D41+'11.2 melléklet'!D41+'11.3 melléklet'!D41+'11.4 melléklet'!D41+'11.5 meléklet'!D41+'11.6 melléklet'!D41+'11.7 melléklet'!D41</f>
        <v>205588612</v>
      </c>
      <c r="E41" s="249">
        <f t="shared" si="0"/>
        <v>138.30762927094372</v>
      </c>
    </row>
    <row r="42" spans="1:5" ht="24.75" x14ac:dyDescent="0.25">
      <c r="A42" s="237" t="s">
        <v>640</v>
      </c>
      <c r="B42" s="242" t="s">
        <v>682</v>
      </c>
      <c r="C42" s="249">
        <f>+'11.1 melléklet'!C42+'11.2 melléklet'!C42+'11.3 melléklet'!C42+'11.4 melléklet'!C42+'11.5 meléklet'!C42+'11.6 melléklet'!C42+'11.7 melléklet'!C42</f>
        <v>0</v>
      </c>
      <c r="D42" s="249">
        <f>+'11.1 melléklet'!D42+'11.2 melléklet'!D42+'11.3 melléklet'!D42+'11.4 melléklet'!D42+'11.5 meléklet'!D42+'11.6 melléklet'!D42+'11.7 melléklet'!D42</f>
        <v>0</v>
      </c>
      <c r="E42" s="249">
        <v>0</v>
      </c>
    </row>
    <row r="43" spans="1:5" ht="26.25" x14ac:dyDescent="0.25">
      <c r="A43" s="237" t="s">
        <v>642</v>
      </c>
      <c r="B43" s="242" t="s">
        <v>683</v>
      </c>
      <c r="C43" s="249">
        <f>+'11.1 melléklet'!C43+'11.2 melléklet'!C43+'11.3 melléklet'!C43+'11.4 melléklet'!C43+'11.5 meléklet'!C43+'11.6 melléklet'!C43+'11.7 melléklet'!C43</f>
        <v>0</v>
      </c>
      <c r="D43" s="249">
        <f>+'11.1 melléklet'!D43+'11.2 melléklet'!D43+'11.3 melléklet'!D43+'11.4 melléklet'!D43+'11.5 meléklet'!D43+'11.6 melléklet'!D43+'11.7 melléklet'!D43</f>
        <v>0</v>
      </c>
      <c r="E43" s="249">
        <v>0</v>
      </c>
    </row>
    <row r="44" spans="1:5" ht="26.25" x14ac:dyDescent="0.25">
      <c r="A44" s="237" t="s">
        <v>644</v>
      </c>
      <c r="B44" s="242" t="s">
        <v>684</v>
      </c>
      <c r="C44" s="249">
        <f>+'11.1 melléklet'!C44+'11.2 melléklet'!C44+'11.3 melléklet'!C44+'11.4 melléklet'!C44+'11.5 meléklet'!C44+'11.6 melléklet'!C44+'11.7 melléklet'!C44</f>
        <v>0</v>
      </c>
      <c r="D44" s="249">
        <f>+'11.1 melléklet'!D44+'11.2 melléklet'!D44+'11.3 melléklet'!D44+'11.4 melléklet'!D44+'11.5 meléklet'!D44+'11.6 melléklet'!D44+'11.7 melléklet'!D44</f>
        <v>0</v>
      </c>
      <c r="E44" s="249">
        <v>0</v>
      </c>
    </row>
    <row r="45" spans="1:5" ht="24.75" x14ac:dyDescent="0.25">
      <c r="A45" s="237" t="s">
        <v>646</v>
      </c>
      <c r="B45" s="242" t="s">
        <v>685</v>
      </c>
      <c r="C45" s="249">
        <f>+'11.1 melléklet'!C45+'11.2 melléklet'!C45+'11.3 melléklet'!C45+'11.4 melléklet'!C45+'11.5 meléklet'!C45+'11.6 melléklet'!C45+'11.7 melléklet'!C45</f>
        <v>148645894</v>
      </c>
      <c r="D45" s="249">
        <f>+'11.1 melléklet'!D45+'11.2 melléklet'!D45+'11.3 melléklet'!D45+'11.4 melléklet'!D45+'11.5 meléklet'!D45+'11.6 melléklet'!D45+'11.7 melléklet'!D45</f>
        <v>205588612</v>
      </c>
      <c r="E45" s="249">
        <f t="shared" si="0"/>
        <v>138.30762927094372</v>
      </c>
    </row>
    <row r="46" spans="1:5" ht="24.75" x14ac:dyDescent="0.25">
      <c r="A46" s="237" t="s">
        <v>686</v>
      </c>
      <c r="B46" s="242" t="s">
        <v>687</v>
      </c>
      <c r="C46" s="249">
        <f>+'11.1 melléklet'!C46+'11.2 melléklet'!C46+'11.3 melléklet'!C46+'11.4 melléklet'!C46+'11.5 meléklet'!C46+'11.6 melléklet'!C46+'11.7 melléklet'!C46</f>
        <v>0</v>
      </c>
      <c r="D46" s="249">
        <f>+'11.1 melléklet'!D46+'11.2 melléklet'!D46+'11.3 melléklet'!D46+'11.4 melléklet'!D46+'11.5 meléklet'!D46+'11.6 melléklet'!D46+'11.7 melléklet'!D46</f>
        <v>0</v>
      </c>
      <c r="E46" s="249">
        <v>0</v>
      </c>
    </row>
    <row r="47" spans="1:5" ht="24.75" x14ac:dyDescent="0.25">
      <c r="A47" s="237" t="s">
        <v>640</v>
      </c>
      <c r="B47" s="242" t="s">
        <v>688</v>
      </c>
      <c r="C47" s="249">
        <f>+'11.1 melléklet'!C47+'11.2 melléklet'!C47+'11.3 melléklet'!C47+'11.4 melléklet'!C47+'11.5 meléklet'!C47+'11.6 melléklet'!C47+'11.7 melléklet'!C47</f>
        <v>0</v>
      </c>
      <c r="D47" s="249">
        <f>+'11.1 melléklet'!D47+'11.2 melléklet'!D47+'11.3 melléklet'!D47+'11.4 melléklet'!D47+'11.5 meléklet'!D47+'11.6 melléklet'!D47+'11.7 melléklet'!D47</f>
        <v>0</v>
      </c>
      <c r="E47" s="249">
        <v>0</v>
      </c>
    </row>
    <row r="48" spans="1:5" ht="26.25" x14ac:dyDescent="0.25">
      <c r="A48" s="237" t="s">
        <v>642</v>
      </c>
      <c r="B48" s="242" t="s">
        <v>689</v>
      </c>
      <c r="C48" s="249">
        <f>+'11.1 melléklet'!C48+'11.2 melléklet'!C48+'11.3 melléklet'!C48+'11.4 melléklet'!C48+'11.5 meléklet'!C48+'11.6 melléklet'!C48+'11.7 melléklet'!C48</f>
        <v>0</v>
      </c>
      <c r="D48" s="249">
        <f>+'11.1 melléklet'!D48+'11.2 melléklet'!D48+'11.3 melléklet'!D48+'11.4 melléklet'!D48+'11.5 meléklet'!D48+'11.6 melléklet'!D48+'11.7 melléklet'!D48</f>
        <v>0</v>
      </c>
      <c r="E48" s="249">
        <v>0</v>
      </c>
    </row>
    <row r="49" spans="1:5" ht="26.25" x14ac:dyDescent="0.25">
      <c r="A49" s="237" t="s">
        <v>644</v>
      </c>
      <c r="B49" s="242" t="s">
        <v>690</v>
      </c>
      <c r="C49" s="249">
        <f>+'11.1 melléklet'!C49+'11.2 melléklet'!C49+'11.3 melléklet'!C49+'11.4 melléklet'!C49+'11.5 meléklet'!C49+'11.6 melléklet'!C49+'11.7 melléklet'!C49</f>
        <v>0</v>
      </c>
      <c r="D49" s="249">
        <f>+'11.1 melléklet'!D49+'11.2 melléklet'!D49+'11.3 melléklet'!D49+'11.4 melléklet'!D49+'11.5 meléklet'!D49+'11.6 melléklet'!D49+'11.7 melléklet'!D49</f>
        <v>0</v>
      </c>
      <c r="E49" s="249">
        <v>0</v>
      </c>
    </row>
    <row r="50" spans="1:5" ht="24.75" x14ac:dyDescent="0.25">
      <c r="A50" s="237" t="s">
        <v>646</v>
      </c>
      <c r="B50" s="242" t="s">
        <v>691</v>
      </c>
      <c r="C50" s="249">
        <f>+'11.1 melléklet'!C50+'11.2 melléklet'!C50+'11.3 melléklet'!C50+'11.4 melléklet'!C50+'11.5 meléklet'!C50+'11.6 melléklet'!C50+'11.7 melléklet'!C50</f>
        <v>0</v>
      </c>
      <c r="D50" s="249">
        <f>+'11.1 melléklet'!D50+'11.2 melléklet'!D50+'11.3 melléklet'!D50+'11.4 melléklet'!D50+'11.5 meléklet'!D50+'11.6 melléklet'!D50+'11.7 melléklet'!D50</f>
        <v>0</v>
      </c>
      <c r="E50" s="249">
        <v>0</v>
      </c>
    </row>
    <row r="51" spans="1:5" x14ac:dyDescent="0.25">
      <c r="A51" s="237" t="s">
        <v>692</v>
      </c>
      <c r="B51" s="242" t="s">
        <v>693</v>
      </c>
      <c r="C51" s="249">
        <f>+'11.1 melléklet'!C51+'11.2 melléklet'!C51+'11.3 melléklet'!C51+'11.4 melléklet'!C51+'11.5 meléklet'!C51+'11.6 melléklet'!C51+'11.7 melléklet'!C51</f>
        <v>54809000</v>
      </c>
      <c r="D51" s="249">
        <f>+'11.1 melléklet'!D51+'11.2 melléklet'!D51+'11.3 melléklet'!D51+'11.4 melléklet'!D51+'11.5 meléklet'!D51+'11.6 melléklet'!D51+'11.7 melléklet'!D51</f>
        <v>52814000</v>
      </c>
      <c r="E51" s="249">
        <f t="shared" si="0"/>
        <v>96.360086847050667</v>
      </c>
    </row>
    <row r="52" spans="1:5" ht="24.75" x14ac:dyDescent="0.25">
      <c r="A52" s="237" t="s">
        <v>694</v>
      </c>
      <c r="B52" s="242" t="s">
        <v>695</v>
      </c>
      <c r="C52" s="249">
        <f>+'11.1 melléklet'!C52+'11.2 melléklet'!C52+'11.3 melléklet'!C52+'11.4 melléklet'!C52+'11.5 meléklet'!C52+'11.6 melléklet'!C52+'11.7 melléklet'!C52</f>
        <v>54809000</v>
      </c>
      <c r="D52" s="249">
        <f>+'11.1 melléklet'!D52+'11.2 melléklet'!D52+'11.3 melléklet'!D52+'11.4 melléklet'!D52+'11.5 meléklet'!D52+'11.6 melléklet'!D52+'11.7 melléklet'!D52</f>
        <v>52814000</v>
      </c>
      <c r="E52" s="249">
        <f t="shared" si="0"/>
        <v>96.360086847050667</v>
      </c>
    </row>
    <row r="53" spans="1:5" ht="24.75" x14ac:dyDescent="0.25">
      <c r="A53" s="237" t="s">
        <v>640</v>
      </c>
      <c r="B53" s="245" t="s">
        <v>696</v>
      </c>
      <c r="C53" s="249">
        <f>+'11.1 melléklet'!C53+'11.2 melléklet'!C53+'11.3 melléklet'!C53+'11.4 melléklet'!C53+'11.5 meléklet'!C53+'11.6 melléklet'!C53+'11.7 melléklet'!C53</f>
        <v>0</v>
      </c>
      <c r="D53" s="249">
        <f>+'11.1 melléklet'!D53+'11.2 melléklet'!D53+'11.3 melléklet'!D53+'11.4 melléklet'!D53+'11.5 meléklet'!D53+'11.6 melléklet'!D53+'11.7 melléklet'!D53</f>
        <v>0</v>
      </c>
      <c r="E53" s="249">
        <v>0</v>
      </c>
    </row>
    <row r="54" spans="1:5" ht="26.25" x14ac:dyDescent="0.25">
      <c r="A54" s="237" t="s">
        <v>642</v>
      </c>
      <c r="B54" s="245" t="s">
        <v>697</v>
      </c>
      <c r="C54" s="249">
        <f>+'11.1 melléklet'!C54+'11.2 melléklet'!C54+'11.3 melléklet'!C54+'11.4 melléklet'!C54+'11.5 meléklet'!C54+'11.6 melléklet'!C54+'11.7 melléklet'!C54</f>
        <v>0</v>
      </c>
      <c r="D54" s="249">
        <f>+'11.1 melléklet'!D54+'11.2 melléklet'!D54+'11.3 melléklet'!D54+'11.4 melléklet'!D54+'11.5 meléklet'!D54+'11.6 melléklet'!D54+'11.7 melléklet'!D54</f>
        <v>0</v>
      </c>
      <c r="E54" s="249">
        <v>0</v>
      </c>
    </row>
    <row r="55" spans="1:5" ht="26.25" x14ac:dyDescent="0.25">
      <c r="A55" s="237" t="s">
        <v>644</v>
      </c>
      <c r="B55" s="245" t="s">
        <v>698</v>
      </c>
      <c r="C55" s="249">
        <f>+'11.1 melléklet'!C55+'11.2 melléklet'!C55+'11.3 melléklet'!C55+'11.4 melléklet'!C55+'11.5 meléklet'!C55+'11.6 melléklet'!C55+'11.7 melléklet'!C55</f>
        <v>54809000</v>
      </c>
      <c r="D55" s="249">
        <f>+'11.1 melléklet'!D55+'11.2 melléklet'!D55+'11.3 melléklet'!D55+'11.4 melléklet'!D55+'11.5 meléklet'!D55+'11.6 melléklet'!D55+'11.7 melléklet'!D55</f>
        <v>49814000</v>
      </c>
      <c r="E55" s="249">
        <f t="shared" si="0"/>
        <v>90.886533233593028</v>
      </c>
    </row>
    <row r="56" spans="1:5" ht="24.75" x14ac:dyDescent="0.25">
      <c r="A56" s="237" t="s">
        <v>646</v>
      </c>
      <c r="B56" s="245" t="s">
        <v>699</v>
      </c>
      <c r="C56" s="249">
        <f>+'11.1 melléklet'!C56+'11.2 melléklet'!C56+'11.3 melléklet'!C56+'11.4 melléklet'!C56+'11.5 meléklet'!C56+'11.6 melléklet'!C56+'11.7 melléklet'!C56</f>
        <v>0</v>
      </c>
      <c r="D56" s="249">
        <f>+'11.1 melléklet'!D56+'11.2 melléklet'!D56+'11.3 melléklet'!D56+'11.4 melléklet'!D56+'11.5 meléklet'!D56+'11.6 melléklet'!D56+'11.7 melléklet'!D56</f>
        <v>3000000</v>
      </c>
      <c r="E56" s="249">
        <v>0</v>
      </c>
    </row>
    <row r="57" spans="1:5" ht="26.25" x14ac:dyDescent="0.25">
      <c r="A57" s="237" t="s">
        <v>700</v>
      </c>
      <c r="B57" s="242" t="s">
        <v>701</v>
      </c>
      <c r="C57" s="249">
        <f>+'11.1 melléklet'!C57+'11.2 melléklet'!C57+'11.3 melléklet'!C57+'11.4 melléklet'!C57+'11.5 meléklet'!C57+'11.6 melléklet'!C57+'11.7 melléklet'!C57</f>
        <v>0</v>
      </c>
      <c r="D57" s="249">
        <f>+'11.1 melléklet'!D57+'11.2 melléklet'!D57+'11.3 melléklet'!D57+'11.4 melléklet'!D57+'11.5 meléklet'!D57+'11.6 melléklet'!D57+'11.7 melléklet'!D57</f>
        <v>0</v>
      </c>
      <c r="E57" s="249">
        <v>0</v>
      </c>
    </row>
    <row r="58" spans="1:5" ht="24.75" x14ac:dyDescent="0.25">
      <c r="A58" s="237" t="s">
        <v>640</v>
      </c>
      <c r="B58" s="245" t="s">
        <v>702</v>
      </c>
      <c r="C58" s="249">
        <f>+'11.1 melléklet'!C58+'11.2 melléklet'!C58+'11.3 melléklet'!C58+'11.4 melléklet'!C58+'11.5 meléklet'!C58+'11.6 melléklet'!C58+'11.7 melléklet'!C58</f>
        <v>0</v>
      </c>
      <c r="D58" s="249">
        <f>+'11.1 melléklet'!D58+'11.2 melléklet'!D58+'11.3 melléklet'!D58+'11.4 melléklet'!D58+'11.5 meléklet'!D58+'11.6 melléklet'!D58+'11.7 melléklet'!D58</f>
        <v>0</v>
      </c>
      <c r="E58" s="249">
        <v>0</v>
      </c>
    </row>
    <row r="59" spans="1:5" ht="26.25" x14ac:dyDescent="0.25">
      <c r="A59" s="237" t="s">
        <v>642</v>
      </c>
      <c r="B59" s="245" t="s">
        <v>703</v>
      </c>
      <c r="C59" s="249">
        <f>+'11.1 melléklet'!C59+'11.2 melléklet'!C59+'11.3 melléklet'!C59+'11.4 melléklet'!C59+'11.5 meléklet'!C59+'11.6 melléklet'!C59+'11.7 melléklet'!C59</f>
        <v>0</v>
      </c>
      <c r="D59" s="249">
        <f>+'11.1 melléklet'!D59+'11.2 melléklet'!D59+'11.3 melléklet'!D59+'11.4 melléklet'!D59+'11.5 meléklet'!D59+'11.6 melléklet'!D59+'11.7 melléklet'!D59</f>
        <v>0</v>
      </c>
      <c r="E59" s="249">
        <v>0</v>
      </c>
    </row>
    <row r="60" spans="1:5" ht="26.25" x14ac:dyDescent="0.25">
      <c r="A60" s="237" t="s">
        <v>644</v>
      </c>
      <c r="B60" s="245" t="s">
        <v>704</v>
      </c>
      <c r="C60" s="249">
        <f>+'11.1 melléklet'!C60+'11.2 melléklet'!C60+'11.3 melléklet'!C60+'11.4 melléklet'!C60+'11.5 meléklet'!C60+'11.6 melléklet'!C60+'11.7 melléklet'!C60</f>
        <v>0</v>
      </c>
      <c r="D60" s="249">
        <f>+'11.1 melléklet'!D60+'11.2 melléklet'!D60+'11.3 melléklet'!D60+'11.4 melléklet'!D60+'11.5 meléklet'!D60+'11.6 melléklet'!D60+'11.7 melléklet'!D60</f>
        <v>0</v>
      </c>
      <c r="E60" s="249">
        <v>0</v>
      </c>
    </row>
    <row r="61" spans="1:5" ht="24.75" x14ac:dyDescent="0.25">
      <c r="A61" s="237" t="s">
        <v>646</v>
      </c>
      <c r="B61" s="245" t="s">
        <v>705</v>
      </c>
      <c r="C61" s="249">
        <f>+'11.1 melléklet'!C61+'11.2 melléklet'!C61+'11.3 melléklet'!C61+'11.4 melléklet'!C61+'11.5 meléklet'!C61+'11.6 melléklet'!C61+'11.7 melléklet'!C61</f>
        <v>0</v>
      </c>
      <c r="D61" s="249">
        <f>+'11.1 melléklet'!D61+'11.2 melléklet'!D61+'11.3 melléklet'!D61+'11.4 melléklet'!D61+'11.5 meléklet'!D61+'11.6 melléklet'!D61+'11.7 melléklet'!D61</f>
        <v>0</v>
      </c>
      <c r="E61" s="249">
        <v>0</v>
      </c>
    </row>
    <row r="62" spans="1:5" ht="26.25" x14ac:dyDescent="0.25">
      <c r="A62" s="237" t="s">
        <v>706</v>
      </c>
      <c r="B62" s="242" t="s">
        <v>707</v>
      </c>
      <c r="C62" s="249">
        <f>+'11.1 melléklet'!C62+'11.2 melléklet'!C62+'11.3 melléklet'!C62+'11.4 melléklet'!C62+'11.5 meléklet'!C62+'11.6 melléklet'!C62+'11.7 melléklet'!C62</f>
        <v>0</v>
      </c>
      <c r="D62" s="249">
        <f>+'11.1 melléklet'!D62+'11.2 melléklet'!D62+'11.3 melléklet'!D62+'11.4 melléklet'!D62+'11.5 meléklet'!D62+'11.6 melléklet'!D62+'11.7 melléklet'!D62</f>
        <v>0</v>
      </c>
      <c r="E62" s="249">
        <v>0</v>
      </c>
    </row>
    <row r="63" spans="1:5" ht="24.75" x14ac:dyDescent="0.25">
      <c r="A63" s="237" t="s">
        <v>640</v>
      </c>
      <c r="B63" s="245" t="s">
        <v>708</v>
      </c>
      <c r="C63" s="249">
        <f>+'11.1 melléklet'!C63+'11.2 melléklet'!C63+'11.3 melléklet'!C63+'11.4 melléklet'!C63+'11.5 meléklet'!C63+'11.6 melléklet'!C63+'11.7 melléklet'!C63</f>
        <v>0</v>
      </c>
      <c r="D63" s="249">
        <f>+'11.1 melléklet'!D63+'11.2 melléklet'!D63+'11.3 melléklet'!D63+'11.4 melléklet'!D63+'11.5 meléklet'!D63+'11.6 melléklet'!D63+'11.7 melléklet'!D63</f>
        <v>0</v>
      </c>
      <c r="E63" s="249">
        <v>0</v>
      </c>
    </row>
    <row r="64" spans="1:5" ht="26.25" x14ac:dyDescent="0.25">
      <c r="A64" s="237" t="s">
        <v>642</v>
      </c>
      <c r="B64" s="245" t="s">
        <v>709</v>
      </c>
      <c r="C64" s="249">
        <f>+'11.1 melléklet'!C64+'11.2 melléklet'!C64+'11.3 melléklet'!C64+'11.4 melléklet'!C64+'11.5 meléklet'!C64+'11.6 melléklet'!C64+'11.7 melléklet'!C64</f>
        <v>0</v>
      </c>
      <c r="D64" s="249">
        <f>+'11.1 melléklet'!D64+'11.2 melléklet'!D64+'11.3 melléklet'!D64+'11.4 melléklet'!D64+'11.5 meléklet'!D64+'11.6 melléklet'!D64+'11.7 melléklet'!D64</f>
        <v>0</v>
      </c>
      <c r="E64" s="249">
        <v>0</v>
      </c>
    </row>
    <row r="65" spans="1:5" ht="26.25" x14ac:dyDescent="0.25">
      <c r="A65" s="237" t="s">
        <v>644</v>
      </c>
      <c r="B65" s="245" t="s">
        <v>710</v>
      </c>
      <c r="C65" s="249">
        <f>+'11.1 melléklet'!C65+'11.2 melléklet'!C65+'11.3 melléklet'!C65+'11.4 melléklet'!C65+'11.5 meléklet'!C65+'11.6 melléklet'!C65+'11.7 melléklet'!C65</f>
        <v>0</v>
      </c>
      <c r="D65" s="249">
        <f>+'11.1 melléklet'!D65+'11.2 melléklet'!D65+'11.3 melléklet'!D65+'11.4 melléklet'!D65+'11.5 meléklet'!D65+'11.6 melléklet'!D65+'11.7 melléklet'!D65</f>
        <v>0</v>
      </c>
      <c r="E65" s="249">
        <v>0</v>
      </c>
    </row>
    <row r="66" spans="1:5" ht="24.75" x14ac:dyDescent="0.25">
      <c r="A66" s="237" t="s">
        <v>646</v>
      </c>
      <c r="B66" s="245" t="s">
        <v>711</v>
      </c>
      <c r="C66" s="249">
        <f>+'11.1 melléklet'!C66+'11.2 melléklet'!C66+'11.3 melléklet'!C66+'11.4 melléklet'!C66+'11.5 meléklet'!C66+'11.6 melléklet'!C66+'11.7 melléklet'!C66</f>
        <v>0</v>
      </c>
      <c r="D66" s="249">
        <f>+'11.1 melléklet'!D66+'11.2 melléklet'!D66+'11.3 melléklet'!D66+'11.4 melléklet'!D66+'11.5 meléklet'!D66+'11.6 melléklet'!D66+'11.7 melléklet'!D66</f>
        <v>0</v>
      </c>
      <c r="E66" s="249">
        <v>0</v>
      </c>
    </row>
    <row r="67" spans="1:5" ht="39" x14ac:dyDescent="0.25">
      <c r="A67" s="237" t="s">
        <v>712</v>
      </c>
      <c r="B67" s="242" t="s">
        <v>713</v>
      </c>
      <c r="C67" s="249">
        <f>+'11.1 melléklet'!C67+'11.2 melléklet'!C67+'11.3 melléklet'!C67+'11.4 melléklet'!C67+'11.5 meléklet'!C67+'11.6 melléklet'!C67+'11.7 melléklet'!C67</f>
        <v>0</v>
      </c>
      <c r="D67" s="249">
        <f>+'11.1 melléklet'!D67+'11.2 melléklet'!D67+'11.3 melléklet'!D67+'11.4 melléklet'!D67+'11.5 meléklet'!D67+'11.6 melléklet'!D67+'11.7 melléklet'!D67</f>
        <v>0</v>
      </c>
      <c r="E67" s="249">
        <v>0</v>
      </c>
    </row>
    <row r="68" spans="1:5" ht="26.25" x14ac:dyDescent="0.25">
      <c r="A68" s="237" t="s">
        <v>714</v>
      </c>
      <c r="B68" s="242" t="s">
        <v>715</v>
      </c>
      <c r="C68" s="249">
        <f>+'11.1 melléklet'!C68+'11.2 melléklet'!C68+'11.3 melléklet'!C68+'11.4 melléklet'!C68+'11.5 meléklet'!C68+'11.6 melléklet'!C68+'11.7 melléklet'!C68</f>
        <v>0</v>
      </c>
      <c r="D68" s="249">
        <f>+'11.1 melléklet'!D68+'11.2 melléklet'!D68+'11.3 melléklet'!D68+'11.4 melléklet'!D68+'11.5 meléklet'!D68+'11.6 melléklet'!D68+'11.7 melléklet'!D68</f>
        <v>0</v>
      </c>
      <c r="E68" s="249">
        <v>0</v>
      </c>
    </row>
    <row r="69" spans="1:5" ht="24.75" x14ac:dyDescent="0.25">
      <c r="A69" s="237" t="s">
        <v>640</v>
      </c>
      <c r="B69" s="242" t="s">
        <v>716</v>
      </c>
      <c r="C69" s="249">
        <f>+'11.1 melléklet'!C69+'11.2 melléklet'!C69+'11.3 melléklet'!C69+'11.4 melléklet'!C69+'11.5 meléklet'!C69+'11.6 melléklet'!C69+'11.7 melléklet'!C69</f>
        <v>0</v>
      </c>
      <c r="D69" s="249">
        <f>+'11.1 melléklet'!D69+'11.2 melléklet'!D69+'11.3 melléklet'!D69+'11.4 melléklet'!D69+'11.5 meléklet'!D69+'11.6 melléklet'!D69+'11.7 melléklet'!D69</f>
        <v>0</v>
      </c>
      <c r="E69" s="249">
        <v>0</v>
      </c>
    </row>
    <row r="70" spans="1:5" ht="26.25" x14ac:dyDescent="0.25">
      <c r="A70" s="237" t="s">
        <v>642</v>
      </c>
      <c r="B70" s="242" t="s">
        <v>717</v>
      </c>
      <c r="C70" s="249">
        <f>+'11.1 melléklet'!C70+'11.2 melléklet'!C70+'11.3 melléklet'!C70+'11.4 melléklet'!C70+'11.5 meléklet'!C70+'11.6 melléklet'!C70+'11.7 melléklet'!C70</f>
        <v>0</v>
      </c>
      <c r="D70" s="249">
        <f>+'11.1 melléklet'!D70+'11.2 melléklet'!D70+'11.3 melléklet'!D70+'11.4 melléklet'!D70+'11.5 meléklet'!D70+'11.6 melléklet'!D70+'11.7 melléklet'!D70</f>
        <v>0</v>
      </c>
      <c r="E70" s="249">
        <v>0</v>
      </c>
    </row>
    <row r="71" spans="1:5" ht="26.25" x14ac:dyDescent="0.25">
      <c r="A71" s="237" t="s">
        <v>644</v>
      </c>
      <c r="B71" s="242" t="s">
        <v>718</v>
      </c>
      <c r="C71" s="249">
        <f>+'11.1 melléklet'!C71+'11.2 melléklet'!C71+'11.3 melléklet'!C71+'11.4 melléklet'!C71+'11.5 meléklet'!C71+'11.6 melléklet'!C71+'11.7 melléklet'!C71</f>
        <v>0</v>
      </c>
      <c r="D71" s="249">
        <f>+'11.1 melléklet'!D71+'11.2 melléklet'!D71+'11.3 melléklet'!D71+'11.4 melléklet'!D71+'11.5 meléklet'!D71+'11.6 melléklet'!D71+'11.7 melléklet'!D71</f>
        <v>0</v>
      </c>
      <c r="E71" s="249">
        <v>0</v>
      </c>
    </row>
    <row r="72" spans="1:5" ht="24.75" x14ac:dyDescent="0.25">
      <c r="A72" s="237" t="s">
        <v>646</v>
      </c>
      <c r="B72" s="242" t="s">
        <v>719</v>
      </c>
      <c r="C72" s="249">
        <f>+'11.1 melléklet'!C72+'11.2 melléklet'!C72+'11.3 melléklet'!C72+'11.4 melléklet'!C72+'11.5 meléklet'!C72+'11.6 melléklet'!C72+'11.7 melléklet'!C72</f>
        <v>0</v>
      </c>
      <c r="D72" s="249">
        <f>+'11.1 melléklet'!D72+'11.2 melléklet'!D72+'11.3 melléklet'!D72+'11.4 melléklet'!D72+'11.5 meléklet'!D72+'11.6 melléklet'!D72+'11.7 melléklet'!D72</f>
        <v>0</v>
      </c>
      <c r="E72" s="249">
        <v>0</v>
      </c>
    </row>
    <row r="73" spans="1:5" ht="26.25" x14ac:dyDescent="0.25">
      <c r="A73" s="237" t="s">
        <v>720</v>
      </c>
      <c r="B73" s="242" t="s">
        <v>721</v>
      </c>
      <c r="C73" s="249">
        <f>+'11.1 melléklet'!C73+'11.2 melléklet'!C73+'11.3 melléklet'!C73+'11.4 melléklet'!C73+'11.5 meléklet'!C73+'11.6 melléklet'!C73+'11.7 melléklet'!C73</f>
        <v>0</v>
      </c>
      <c r="D73" s="249">
        <f>+'11.1 melléklet'!D73+'11.2 melléklet'!D73+'11.3 melléklet'!D73+'11.4 melléklet'!D73+'11.5 meléklet'!D73+'11.6 melléklet'!D73+'11.7 melléklet'!D73</f>
        <v>0</v>
      </c>
      <c r="E73" s="249">
        <v>0</v>
      </c>
    </row>
    <row r="74" spans="1:5" ht="24.75" x14ac:dyDescent="0.25">
      <c r="A74" s="237" t="s">
        <v>640</v>
      </c>
      <c r="B74" s="242" t="s">
        <v>722</v>
      </c>
      <c r="C74" s="249">
        <f>+'11.1 melléklet'!C74+'11.2 melléklet'!C74+'11.3 melléklet'!C74+'11.4 melléklet'!C74+'11.5 meléklet'!C74+'11.6 melléklet'!C74+'11.7 melléklet'!C74</f>
        <v>0</v>
      </c>
      <c r="D74" s="249">
        <f>+'11.1 melléklet'!D74+'11.2 melléklet'!D74+'11.3 melléklet'!D74+'11.4 melléklet'!D74+'11.5 meléklet'!D74+'11.6 melléklet'!D74+'11.7 melléklet'!D74</f>
        <v>0</v>
      </c>
      <c r="E74" s="249">
        <v>0</v>
      </c>
    </row>
    <row r="75" spans="1:5" ht="26.25" x14ac:dyDescent="0.25">
      <c r="A75" s="237" t="s">
        <v>642</v>
      </c>
      <c r="B75" s="242" t="s">
        <v>723</v>
      </c>
      <c r="C75" s="249">
        <f>+'11.1 melléklet'!C75+'11.2 melléklet'!C75+'11.3 melléklet'!C75+'11.4 melléklet'!C75+'11.5 meléklet'!C75+'11.6 melléklet'!C75+'11.7 melléklet'!C75</f>
        <v>0</v>
      </c>
      <c r="D75" s="249">
        <f>+'11.1 melléklet'!D75+'11.2 melléklet'!D75+'11.3 melléklet'!D75+'11.4 melléklet'!D75+'11.5 meléklet'!D75+'11.6 melléklet'!D75+'11.7 melléklet'!D75</f>
        <v>0</v>
      </c>
      <c r="E75" s="249">
        <v>0</v>
      </c>
    </row>
    <row r="76" spans="1:5" ht="26.25" x14ac:dyDescent="0.25">
      <c r="A76" s="237" t="s">
        <v>644</v>
      </c>
      <c r="B76" s="242" t="s">
        <v>724</v>
      </c>
      <c r="C76" s="249">
        <f>+'11.1 melléklet'!C76+'11.2 melléklet'!C76+'11.3 melléklet'!C76+'11.4 melléklet'!C76+'11.5 meléklet'!C76+'11.6 melléklet'!C76+'11.7 melléklet'!C76</f>
        <v>0</v>
      </c>
      <c r="D76" s="249">
        <f>+'11.1 melléklet'!D76+'11.2 melléklet'!D76+'11.3 melléklet'!D76+'11.4 melléklet'!D76+'11.5 meléklet'!D76+'11.6 melléklet'!D76+'11.7 melléklet'!D76</f>
        <v>0</v>
      </c>
      <c r="E76" s="249">
        <v>0</v>
      </c>
    </row>
    <row r="77" spans="1:5" ht="24.75" x14ac:dyDescent="0.25">
      <c r="A77" s="237" t="s">
        <v>646</v>
      </c>
      <c r="B77" s="242" t="s">
        <v>725</v>
      </c>
      <c r="C77" s="249">
        <f>+'11.1 melléklet'!C77+'11.2 melléklet'!C77+'11.3 melléklet'!C77+'11.4 melléklet'!C77+'11.5 meléklet'!C77+'11.6 melléklet'!C77+'11.7 melléklet'!C77</f>
        <v>0</v>
      </c>
      <c r="D77" s="249">
        <f>+'11.1 melléklet'!D77+'11.2 melléklet'!D77+'11.3 melléklet'!D77+'11.4 melléklet'!D77+'11.5 meléklet'!D77+'11.6 melléklet'!D77+'11.7 melléklet'!D77</f>
        <v>0</v>
      </c>
      <c r="E77" s="249">
        <v>0</v>
      </c>
    </row>
    <row r="78" spans="1:5" ht="26.25" x14ac:dyDescent="0.25">
      <c r="A78" s="237" t="s">
        <v>726</v>
      </c>
      <c r="B78" s="242" t="s">
        <v>727</v>
      </c>
      <c r="C78" s="249">
        <f>+'11.1 melléklet'!C78+'11.2 melléklet'!C78+'11.3 melléklet'!C78+'11.4 melléklet'!C78+'11.5 meléklet'!C78+'11.6 melléklet'!C78+'11.7 melléklet'!C78</f>
        <v>0</v>
      </c>
      <c r="D78" s="249">
        <f>+'11.1 melléklet'!D78+'11.2 melléklet'!D78+'11.3 melléklet'!D78+'11.4 melléklet'!D78+'11.5 meléklet'!D78+'11.6 melléklet'!D78+'11.7 melléklet'!D78</f>
        <v>43880</v>
      </c>
      <c r="E78" s="249">
        <v>0</v>
      </c>
    </row>
    <row r="79" spans="1:5" x14ac:dyDescent="0.25">
      <c r="A79" s="237" t="s">
        <v>728</v>
      </c>
      <c r="B79" s="242" t="s">
        <v>729</v>
      </c>
      <c r="C79" s="249">
        <f>+'11.1 melléklet'!C79+'11.2 melléklet'!C79+'11.3 melléklet'!C79+'11.4 melléklet'!C79+'11.5 meléklet'!C79+'11.6 melléklet'!C79+'11.7 melléklet'!C79</f>
        <v>0</v>
      </c>
      <c r="D79" s="249">
        <f>+'11.1 melléklet'!D79+'11.2 melléklet'!D79+'11.3 melléklet'!D79+'11.4 melléklet'!D79+'11.5 meléklet'!D79+'11.6 melléklet'!D79+'11.7 melléklet'!D79</f>
        <v>43880</v>
      </c>
      <c r="E79" s="249">
        <v>0</v>
      </c>
    </row>
    <row r="80" spans="1:5" x14ac:dyDescent="0.25">
      <c r="A80" s="237" t="s">
        <v>730</v>
      </c>
      <c r="B80" s="242" t="s">
        <v>731</v>
      </c>
      <c r="C80" s="249">
        <f>+'11.1 melléklet'!C80+'11.2 melléklet'!C80+'11.3 melléklet'!C80+'11.4 melléklet'!C80+'11.5 meléklet'!C80+'11.6 melléklet'!C80+'11.7 melléklet'!C80</f>
        <v>0</v>
      </c>
      <c r="D80" s="249">
        <f>+'11.1 melléklet'!D80+'11.2 melléklet'!D80+'11.3 melléklet'!D80+'11.4 melléklet'!D80+'11.5 meléklet'!D80+'11.6 melléklet'!D80+'11.7 melléklet'!D80</f>
        <v>0</v>
      </c>
      <c r="E80" s="249">
        <v>0</v>
      </c>
    </row>
    <row r="81" spans="1:5" x14ac:dyDescent="0.25">
      <c r="A81" s="237" t="s">
        <v>732</v>
      </c>
      <c r="B81" s="242" t="s">
        <v>733</v>
      </c>
      <c r="C81" s="249">
        <f>+'11.1 melléklet'!C81+'11.2 melléklet'!C81+'11.3 melléklet'!C81+'11.4 melléklet'!C81+'11.5 meléklet'!C81+'11.6 melléklet'!C81+'11.7 melléklet'!C81</f>
        <v>226378383</v>
      </c>
      <c r="D81" s="249">
        <f>+'11.1 melléklet'!D81+'11.2 melléklet'!D81+'11.3 melléklet'!D81+'11.4 melléklet'!D81+'11.5 meléklet'!D81+'11.6 melléklet'!D81+'11.7 melléklet'!D81</f>
        <v>315374326</v>
      </c>
      <c r="E81" s="249">
        <f t="shared" ref="E81:E91" si="1">D81/C81*100</f>
        <v>139.31291575662505</v>
      </c>
    </row>
    <row r="82" spans="1:5" x14ac:dyDescent="0.25">
      <c r="A82" s="237" t="s">
        <v>734</v>
      </c>
      <c r="B82" s="242" t="s">
        <v>735</v>
      </c>
      <c r="C82" s="249">
        <f>+'11.1 melléklet'!C82+'11.2 melléklet'!C82+'11.3 melléklet'!C82+'11.4 melléklet'!C82+'11.5 meléklet'!C82+'11.6 melléklet'!C82+'11.7 melléklet'!C82</f>
        <v>0</v>
      </c>
      <c r="D82" s="249">
        <f>+'11.1 melléklet'!D82+'11.2 melléklet'!D82+'11.3 melléklet'!D82+'11.4 melléklet'!D82+'11.5 meléklet'!D82+'11.6 melléklet'!D82+'11.7 melléklet'!D82</f>
        <v>0</v>
      </c>
      <c r="E82" s="249">
        <v>0</v>
      </c>
    </row>
    <row r="83" spans="1:5" x14ac:dyDescent="0.25">
      <c r="A83" s="237" t="s">
        <v>736</v>
      </c>
      <c r="B83" s="242" t="s">
        <v>737</v>
      </c>
      <c r="C83" s="249">
        <f>+'11.1 melléklet'!C83+'11.2 melléklet'!C83+'11.3 melléklet'!C83+'11.4 melléklet'!C83+'11.5 meléklet'!C83+'11.6 melléklet'!C83+'11.7 melléklet'!C83</f>
        <v>0</v>
      </c>
      <c r="D83" s="249">
        <f>+'11.1 melléklet'!D83+'11.2 melléklet'!D83+'11.3 melléklet'!D83+'11.4 melléklet'!D83+'11.5 meléklet'!D83+'11.6 melléklet'!D83+'11.7 melléklet'!D83</f>
        <v>0</v>
      </c>
      <c r="E83" s="249">
        <v>0</v>
      </c>
    </row>
    <row r="84" spans="1:5" x14ac:dyDescent="0.25">
      <c r="A84" s="237" t="s">
        <v>738</v>
      </c>
      <c r="B84" s="242" t="s">
        <v>739</v>
      </c>
      <c r="C84" s="249">
        <f>+'11.1 melléklet'!C84+'11.2 melléklet'!C84+'11.3 melléklet'!C84+'11.4 melléklet'!C84+'11.5 meléklet'!C84+'11.6 melléklet'!C84+'11.7 melléklet'!C84</f>
        <v>226378383</v>
      </c>
      <c r="D84" s="249">
        <f>+'11.1 melléklet'!D84+'11.2 melléklet'!D84+'11.3 melléklet'!D84+'11.4 melléklet'!D84+'11.5 meléklet'!D84+'11.6 melléklet'!D84+'11.7 melléklet'!D84</f>
        <v>315374326</v>
      </c>
      <c r="E84" s="249">
        <f t="shared" si="1"/>
        <v>139.31291575662505</v>
      </c>
    </row>
    <row r="85" spans="1:5" x14ac:dyDescent="0.25">
      <c r="A85" s="237" t="s">
        <v>740</v>
      </c>
      <c r="B85" s="242" t="s">
        <v>741</v>
      </c>
      <c r="C85" s="249">
        <f>+'11.1 melléklet'!C85+'11.2 melléklet'!C85+'11.3 melléklet'!C85+'11.4 melléklet'!C85+'11.5 meléklet'!C85+'11.6 melléklet'!C85+'11.7 melléklet'!C85</f>
        <v>0</v>
      </c>
      <c r="D85" s="249">
        <f>+'11.1 melléklet'!D85+'11.2 melléklet'!D85+'11.3 melléklet'!D85+'11.4 melléklet'!D85+'11.5 meléklet'!D85+'11.6 melléklet'!D85+'11.7 melléklet'!D85</f>
        <v>0</v>
      </c>
      <c r="E85" s="249">
        <v>0</v>
      </c>
    </row>
    <row r="86" spans="1:5" x14ac:dyDescent="0.25">
      <c r="A86" s="240" t="s">
        <v>198</v>
      </c>
      <c r="B86" s="241" t="s">
        <v>198</v>
      </c>
      <c r="C86" s="249"/>
      <c r="D86" s="249"/>
      <c r="E86" s="249">
        <v>0</v>
      </c>
    </row>
    <row r="87" spans="1:5" x14ac:dyDescent="0.25">
      <c r="A87" s="240" t="s">
        <v>742</v>
      </c>
      <c r="B87" s="241" t="s">
        <v>743</v>
      </c>
      <c r="C87" s="249"/>
      <c r="D87" s="249"/>
      <c r="E87" s="249">
        <v>0</v>
      </c>
    </row>
    <row r="88" spans="1:5" x14ac:dyDescent="0.25">
      <c r="A88" s="237" t="s">
        <v>744</v>
      </c>
      <c r="B88" s="242" t="s">
        <v>745</v>
      </c>
      <c r="C88" s="249">
        <f>+'11.1 melléklet'!C88+'11.2 melléklet'!C88+'11.3 melléklet'!C88+'11.4 melléklet'!C88+'11.5 meléklet'!C88+'11.6 melléklet'!C88+'11.7 melléklet'!C88</f>
        <v>78766708</v>
      </c>
      <c r="D88" s="249">
        <f>+'11.1 melléklet'!D88+'11.2 melléklet'!D88+'11.3 melléklet'!D88+'11.4 melléklet'!D88+'11.5 meléklet'!D88+'11.6 melléklet'!D88+'11.7 melléklet'!D88</f>
        <v>136948532</v>
      </c>
      <c r="E88" s="249">
        <f t="shared" si="1"/>
        <v>173.86600948207715</v>
      </c>
    </row>
    <row r="89" spans="1:5" ht="26.25" x14ac:dyDescent="0.25">
      <c r="A89" s="237" t="s">
        <v>746</v>
      </c>
      <c r="B89" s="242" t="s">
        <v>747</v>
      </c>
      <c r="C89" s="249">
        <f>+'11.1 melléklet'!C89+'11.2 melléklet'!C89+'11.3 melléklet'!C89+'11.4 melléklet'!C89+'11.5 meléklet'!C89+'11.6 melléklet'!C89+'11.7 melléklet'!C89</f>
        <v>53901107</v>
      </c>
      <c r="D89" s="249">
        <f>+'11.1 melléklet'!D89+'11.2 melléklet'!D89+'11.3 melléklet'!D89+'11.4 melléklet'!D89+'11.5 meléklet'!D89+'11.6 melléklet'!D89+'11.7 melléklet'!D89</f>
        <v>57779854</v>
      </c>
      <c r="E89" s="249">
        <f t="shared" si="1"/>
        <v>107.19604330204203</v>
      </c>
    </row>
    <row r="90" spans="1:5" x14ac:dyDescent="0.25">
      <c r="A90" s="237" t="s">
        <v>748</v>
      </c>
      <c r="B90" s="242" t="s">
        <v>749</v>
      </c>
      <c r="C90" s="249">
        <f>+'11.1 melléklet'!C90+'11.2 melléklet'!C90+'11.3 melléklet'!C90+'11.4 melléklet'!C90+'11.5 meléklet'!C90+'11.6 melléklet'!C90+'11.7 melléklet'!C90</f>
        <v>0</v>
      </c>
      <c r="D90" s="249">
        <f>+'11.1 melléklet'!D90+'11.2 melléklet'!D90+'11.3 melléklet'!D90+'11.4 melléklet'!D90+'11.5 meléklet'!D90+'11.6 melléklet'!D90+'11.7 melléklet'!D90</f>
        <v>0</v>
      </c>
      <c r="E90" s="249">
        <v>0</v>
      </c>
    </row>
    <row r="91" spans="1:5" ht="64.5" x14ac:dyDescent="0.25">
      <c r="A91" s="237" t="s">
        <v>750</v>
      </c>
      <c r="B91" s="242" t="s">
        <v>751</v>
      </c>
      <c r="C91" s="249">
        <f>+'11.1 melléklet'!C91+'11.2 melléklet'!C91+'11.3 melléklet'!C91+'11.4 melléklet'!C91+'11.5 meléklet'!C91+'11.6 melléklet'!C91+'11.7 melléklet'!C91</f>
        <v>158353029</v>
      </c>
      <c r="D91" s="249">
        <f>+'11.1 melléklet'!D91+'11.2 melléklet'!D91+'11.3 melléklet'!D91+'11.4 melléklet'!D91+'11.5 meléklet'!D91+'11.6 melléklet'!D91+'11.7 melléklet'!D91</f>
        <v>158353029</v>
      </c>
      <c r="E91" s="249">
        <f t="shared" si="1"/>
        <v>100</v>
      </c>
    </row>
    <row r="92" spans="1:5" ht="64.5" x14ac:dyDescent="0.25">
      <c r="A92" s="237" t="s">
        <v>752</v>
      </c>
      <c r="B92" s="242" t="s">
        <v>753</v>
      </c>
      <c r="C92" s="249">
        <f>+'11.1 melléklet'!C92+'11.2 melléklet'!C92+'11.3 melléklet'!C92+'11.4 melléklet'!C92+'11.5 meléklet'!C92+'11.6 melléklet'!C92+'11.7 melléklet'!C92</f>
        <v>0</v>
      </c>
      <c r="D92" s="249">
        <f>+'11.1 melléklet'!D92+'11.2 melléklet'!D92+'11.3 melléklet'!D92+'11.4 melléklet'!D92+'11.5 meléklet'!D92+'11.6 melléklet'!D92+'11.7 melléklet'!D92</f>
        <v>0</v>
      </c>
      <c r="E92" s="249">
        <v>0</v>
      </c>
    </row>
    <row r="93" spans="1:5" x14ac:dyDescent="0.25">
      <c r="A93" s="237" t="s">
        <v>754</v>
      </c>
      <c r="B93" s="242" t="s">
        <v>755</v>
      </c>
      <c r="C93" s="249">
        <f>+'11.1 melléklet'!C93+'11.2 melléklet'!C93+'11.3 melléklet'!C93+'11.4 melléklet'!C93+'11.5 meléklet'!C93+'11.6 melléklet'!C93+'11.7 melléklet'!C93</f>
        <v>0</v>
      </c>
      <c r="D93" s="249">
        <f>+'11.1 melléklet'!D93+'11.2 melléklet'!D93+'11.3 melléklet'!D93+'11.4 melléklet'!D93+'11.5 meléklet'!D93+'11.6 melléklet'!D93+'11.7 melléklet'!D93</f>
        <v>-15653242</v>
      </c>
      <c r="E93" s="249">
        <v>0</v>
      </c>
    </row>
    <row r="94" spans="1:5" x14ac:dyDescent="0.25">
      <c r="A94" s="237" t="s">
        <v>756</v>
      </c>
      <c r="B94" s="242" t="s">
        <v>757</v>
      </c>
      <c r="C94" s="249">
        <f>+'11.1 melléklet'!C94+'11.2 melléklet'!C94+'11.3 melléklet'!C94+'11.4 melléklet'!C94+'11.5 meléklet'!C94+'11.6 melléklet'!C94+'11.7 melléklet'!C94</f>
        <v>0</v>
      </c>
      <c r="D94" s="249">
        <f>+'11.1 melléklet'!D94+'11.2 melléklet'!D94+'11.3 melléklet'!D94+'11.4 melléklet'!D94+'11.5 meléklet'!D94+'11.6 melléklet'!D94+'11.7 melléklet'!D94</f>
        <v>0</v>
      </c>
      <c r="E94" s="249">
        <v>0</v>
      </c>
    </row>
    <row r="95" spans="1:5" x14ac:dyDescent="0.25">
      <c r="A95" s="237" t="s">
        <v>758</v>
      </c>
      <c r="B95" s="242" t="s">
        <v>759</v>
      </c>
      <c r="C95" s="249">
        <f>+'11.1 melléklet'!C95+'11.2 melléklet'!C95+'11.3 melléklet'!C95+'11.4 melléklet'!C95+'11.5 meléklet'!C95+'11.6 melléklet'!C95+'11.7 melléklet'!C95</f>
        <v>0</v>
      </c>
      <c r="D95" s="249">
        <f>+'11.1 melléklet'!D95+'11.2 melléklet'!D95+'11.3 melléklet'!D95+'11.4 melléklet'!D95+'11.5 meléklet'!D95+'11.6 melléklet'!D95+'11.7 melléklet'!D95</f>
        <v>0</v>
      </c>
      <c r="E95" s="249">
        <v>0</v>
      </c>
    </row>
  </sheetData>
  <mergeCells count="2">
    <mergeCell ref="A1:E1"/>
    <mergeCell ref="A3:E3"/>
  </mergeCells>
  <printOptions horizontalCentered="1" gridLines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C12"/>
  <sheetViews>
    <sheetView workbookViewId="0">
      <selection activeCell="A2" sqref="A2:C2"/>
    </sheetView>
  </sheetViews>
  <sheetFormatPr defaultRowHeight="15" x14ac:dyDescent="0.25"/>
  <cols>
    <col min="1" max="1" width="11" customWidth="1"/>
    <col min="2" max="2" width="44" customWidth="1"/>
    <col min="3" max="3" width="11.7109375" bestFit="1" customWidth="1"/>
    <col min="7" max="7" width="8" customWidth="1"/>
  </cols>
  <sheetData>
    <row r="1" spans="1:3" ht="15" customHeight="1" x14ac:dyDescent="0.25">
      <c r="A1" s="288" t="s">
        <v>345</v>
      </c>
      <c r="B1" s="289"/>
      <c r="C1" s="289"/>
    </row>
    <row r="2" spans="1:3" x14ac:dyDescent="0.25">
      <c r="A2" s="291" t="s">
        <v>772</v>
      </c>
      <c r="B2" s="292"/>
      <c r="C2" s="293"/>
    </row>
    <row r="3" spans="1:3" s="159" customFormat="1" x14ac:dyDescent="0.25">
      <c r="A3" s="184" t="s">
        <v>327</v>
      </c>
      <c r="B3" s="184" t="s">
        <v>164</v>
      </c>
      <c r="C3" s="184" t="s">
        <v>328</v>
      </c>
    </row>
    <row r="4" spans="1:3" x14ac:dyDescent="0.25">
      <c r="A4" s="167">
        <v>1</v>
      </c>
      <c r="B4" s="167">
        <v>2</v>
      </c>
      <c r="C4" s="167">
        <v>3</v>
      </c>
    </row>
    <row r="5" spans="1:3" ht="24" customHeight="1" x14ac:dyDescent="0.25">
      <c r="A5" s="209" t="s">
        <v>329</v>
      </c>
      <c r="B5" s="210" t="s">
        <v>330</v>
      </c>
      <c r="C5" s="211">
        <v>11033733</v>
      </c>
    </row>
    <row r="6" spans="1:3" ht="24" customHeight="1" x14ac:dyDescent="0.25">
      <c r="A6" s="209" t="s">
        <v>331</v>
      </c>
      <c r="B6" s="210" t="s">
        <v>332</v>
      </c>
      <c r="C6" s="211">
        <v>186065978</v>
      </c>
    </row>
    <row r="7" spans="1:3" ht="36" customHeight="1" x14ac:dyDescent="0.25">
      <c r="A7" s="212" t="s">
        <v>333</v>
      </c>
      <c r="B7" s="213" t="s">
        <v>334</v>
      </c>
      <c r="C7" s="214">
        <v>-175032245</v>
      </c>
    </row>
    <row r="8" spans="1:3" ht="24" customHeight="1" x14ac:dyDescent="0.25">
      <c r="A8" s="209" t="s">
        <v>335</v>
      </c>
      <c r="B8" s="210" t="s">
        <v>336</v>
      </c>
      <c r="C8" s="211">
        <v>178809299</v>
      </c>
    </row>
    <row r="9" spans="1:3" ht="36" customHeight="1" x14ac:dyDescent="0.25">
      <c r="A9" s="212" t="s">
        <v>337</v>
      </c>
      <c r="B9" s="213" t="s">
        <v>338</v>
      </c>
      <c r="C9" s="214">
        <v>178809299</v>
      </c>
    </row>
    <row r="10" spans="1:3" ht="24" customHeight="1" x14ac:dyDescent="0.25">
      <c r="A10" s="212" t="s">
        <v>339</v>
      </c>
      <c r="B10" s="213" t="s">
        <v>340</v>
      </c>
      <c r="C10" s="214">
        <v>3777054</v>
      </c>
    </row>
    <row r="11" spans="1:3" ht="24" customHeight="1" x14ac:dyDescent="0.25">
      <c r="A11" s="212" t="s">
        <v>341</v>
      </c>
      <c r="B11" s="213" t="s">
        <v>342</v>
      </c>
      <c r="C11" s="214">
        <v>3777054</v>
      </c>
    </row>
    <row r="12" spans="1:3" ht="24" customHeight="1" x14ac:dyDescent="0.25">
      <c r="A12" s="212" t="s">
        <v>343</v>
      </c>
      <c r="B12" s="213" t="s">
        <v>344</v>
      </c>
      <c r="C12" s="214">
        <v>3777054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FF"/>
  </sheetPr>
  <dimension ref="A1:C12"/>
  <sheetViews>
    <sheetView workbookViewId="0">
      <selection sqref="A1:C1"/>
    </sheetView>
  </sheetViews>
  <sheetFormatPr defaultRowHeight="15" x14ac:dyDescent="0.25"/>
  <cols>
    <col min="1" max="1" width="14.42578125" style="159" customWidth="1"/>
    <col min="2" max="2" width="33.7109375" style="159" customWidth="1"/>
    <col min="3" max="3" width="21.5703125" style="159" customWidth="1"/>
    <col min="4" max="16384" width="9.140625" style="159"/>
  </cols>
  <sheetData>
    <row r="1" spans="1:3" x14ac:dyDescent="0.25">
      <c r="A1" s="294" t="s">
        <v>593</v>
      </c>
      <c r="B1" s="295"/>
      <c r="C1" s="295"/>
    </row>
    <row r="2" spans="1:3" x14ac:dyDescent="0.25">
      <c r="A2" s="291" t="s">
        <v>773</v>
      </c>
      <c r="B2" s="292"/>
      <c r="C2" s="293"/>
    </row>
    <row r="3" spans="1:3" x14ac:dyDescent="0.25">
      <c r="A3" s="184" t="s">
        <v>327</v>
      </c>
      <c r="B3" s="184" t="s">
        <v>164</v>
      </c>
      <c r="C3" s="184" t="s">
        <v>328</v>
      </c>
    </row>
    <row r="4" spans="1:3" x14ac:dyDescent="0.25">
      <c r="A4" s="167">
        <v>1</v>
      </c>
      <c r="B4" s="167">
        <v>2</v>
      </c>
      <c r="C4" s="167">
        <v>3</v>
      </c>
    </row>
    <row r="5" spans="1:3" ht="25.5" x14ac:dyDescent="0.25">
      <c r="A5" s="209" t="s">
        <v>329</v>
      </c>
      <c r="B5" s="210" t="s">
        <v>330</v>
      </c>
      <c r="C5" s="211">
        <v>6482595</v>
      </c>
    </row>
    <row r="6" spans="1:3" ht="25.5" x14ac:dyDescent="0.25">
      <c r="A6" s="209" t="s">
        <v>331</v>
      </c>
      <c r="B6" s="210" t="s">
        <v>332</v>
      </c>
      <c r="C6" s="211">
        <v>82144670</v>
      </c>
    </row>
    <row r="7" spans="1:3" ht="25.5" x14ac:dyDescent="0.25">
      <c r="A7" s="212" t="s">
        <v>333</v>
      </c>
      <c r="B7" s="213" t="s">
        <v>334</v>
      </c>
      <c r="C7" s="214">
        <v>-75662075</v>
      </c>
    </row>
    <row r="8" spans="1:3" ht="25.5" x14ac:dyDescent="0.25">
      <c r="A8" s="209" t="s">
        <v>335</v>
      </c>
      <c r="B8" s="210" t="s">
        <v>336</v>
      </c>
      <c r="C8" s="211">
        <v>77547558</v>
      </c>
    </row>
    <row r="9" spans="1:3" ht="25.5" x14ac:dyDescent="0.25">
      <c r="A9" s="212" t="s">
        <v>337</v>
      </c>
      <c r="B9" s="213" t="s">
        <v>338</v>
      </c>
      <c r="C9" s="214">
        <v>77547558</v>
      </c>
    </row>
    <row r="10" spans="1:3" ht="25.5" x14ac:dyDescent="0.25">
      <c r="A10" s="212" t="s">
        <v>339</v>
      </c>
      <c r="B10" s="213" t="s">
        <v>340</v>
      </c>
      <c r="C10" s="214">
        <v>1885483</v>
      </c>
    </row>
    <row r="11" spans="1:3" x14ac:dyDescent="0.25">
      <c r="A11" s="212" t="s">
        <v>341</v>
      </c>
      <c r="B11" s="213" t="s">
        <v>342</v>
      </c>
      <c r="C11" s="214">
        <v>1885483</v>
      </c>
    </row>
    <row r="12" spans="1:3" ht="25.5" x14ac:dyDescent="0.25">
      <c r="A12" s="212" t="s">
        <v>343</v>
      </c>
      <c r="B12" s="213" t="s">
        <v>344</v>
      </c>
      <c r="C12" s="214">
        <v>1885483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FF"/>
  </sheetPr>
  <dimension ref="A1:J15"/>
  <sheetViews>
    <sheetView zoomScale="130" zoomScaleNormal="130" workbookViewId="0">
      <selection activeCell="F7" sqref="F7"/>
    </sheetView>
  </sheetViews>
  <sheetFormatPr defaultRowHeight="15" x14ac:dyDescent="0.25"/>
  <cols>
    <col min="1" max="1" width="14.42578125" customWidth="1"/>
    <col min="2" max="2" width="33.7109375" customWidth="1"/>
    <col min="3" max="3" width="21.5703125" customWidth="1"/>
    <col min="7" max="7" width="11.28515625" style="26" bestFit="1" customWidth="1"/>
    <col min="8" max="8" width="9.140625" style="26"/>
    <col min="9" max="9" width="10.7109375" style="26" bestFit="1" customWidth="1"/>
  </cols>
  <sheetData>
    <row r="1" spans="1:10" x14ac:dyDescent="0.25">
      <c r="A1" s="288" t="s">
        <v>347</v>
      </c>
      <c r="B1" s="289"/>
      <c r="C1" s="289"/>
    </row>
    <row r="2" spans="1:10" s="159" customFormat="1" x14ac:dyDescent="0.25">
      <c r="A2" s="291" t="s">
        <v>774</v>
      </c>
      <c r="B2" s="292"/>
      <c r="C2" s="293"/>
      <c r="G2" s="26"/>
      <c r="H2" s="26"/>
      <c r="I2" s="26"/>
    </row>
    <row r="3" spans="1:10" x14ac:dyDescent="0.25">
      <c r="A3" s="167" t="s">
        <v>327</v>
      </c>
      <c r="B3" s="167" t="s">
        <v>164</v>
      </c>
      <c r="C3" s="167" t="s">
        <v>328</v>
      </c>
      <c r="G3" s="130"/>
      <c r="H3" s="130"/>
      <c r="I3" s="130"/>
      <c r="J3" s="45"/>
    </row>
    <row r="4" spans="1:10" x14ac:dyDescent="0.25">
      <c r="A4" s="167">
        <v>1</v>
      </c>
      <c r="B4" s="167">
        <v>2</v>
      </c>
      <c r="C4" s="167">
        <v>3</v>
      </c>
      <c r="G4" s="130"/>
      <c r="H4" s="130"/>
      <c r="I4" s="130"/>
      <c r="J4" s="45"/>
    </row>
    <row r="5" spans="1:10" ht="24" x14ac:dyDescent="0.25">
      <c r="A5" s="161" t="s">
        <v>329</v>
      </c>
      <c r="B5" s="162" t="s">
        <v>330</v>
      </c>
      <c r="C5" s="234">
        <v>7039731</v>
      </c>
      <c r="G5" s="130"/>
      <c r="H5" s="130"/>
      <c r="I5" s="130"/>
      <c r="J5" s="45"/>
    </row>
    <row r="6" spans="1:10" ht="24" x14ac:dyDescent="0.25">
      <c r="A6" s="161" t="s">
        <v>331</v>
      </c>
      <c r="B6" s="162" t="s">
        <v>332</v>
      </c>
      <c r="C6" s="234">
        <v>46980085</v>
      </c>
      <c r="G6" s="130"/>
      <c r="H6" s="130"/>
      <c r="I6" s="130"/>
      <c r="J6" s="45"/>
    </row>
    <row r="7" spans="1:10" ht="24" x14ac:dyDescent="0.25">
      <c r="A7" s="164" t="s">
        <v>333</v>
      </c>
      <c r="B7" s="165" t="s">
        <v>334</v>
      </c>
      <c r="C7" s="235">
        <v>-39940354</v>
      </c>
      <c r="G7" s="130"/>
      <c r="H7" s="130"/>
      <c r="I7" s="130"/>
      <c r="J7" s="45"/>
    </row>
    <row r="8" spans="1:10" ht="24" x14ac:dyDescent="0.25">
      <c r="A8" s="161" t="s">
        <v>335</v>
      </c>
      <c r="B8" s="162" t="s">
        <v>336</v>
      </c>
      <c r="C8" s="234">
        <v>40975161</v>
      </c>
      <c r="G8" s="130"/>
      <c r="H8" s="130"/>
      <c r="I8" s="130"/>
      <c r="J8" s="45"/>
    </row>
    <row r="9" spans="1:10" ht="24" x14ac:dyDescent="0.25">
      <c r="A9" s="164" t="s">
        <v>337</v>
      </c>
      <c r="B9" s="165" t="s">
        <v>338</v>
      </c>
      <c r="C9" s="166">
        <v>40975161</v>
      </c>
      <c r="G9" s="130"/>
      <c r="H9" s="130"/>
      <c r="I9" s="130"/>
      <c r="J9" s="45"/>
    </row>
    <row r="10" spans="1:10" ht="24" x14ac:dyDescent="0.25">
      <c r="A10" s="164" t="s">
        <v>339</v>
      </c>
      <c r="B10" s="165" t="s">
        <v>340</v>
      </c>
      <c r="C10" s="166">
        <v>1034807</v>
      </c>
      <c r="G10" s="130"/>
      <c r="H10" s="130"/>
      <c r="I10" s="130"/>
      <c r="J10" s="45"/>
    </row>
    <row r="11" spans="1:10" x14ac:dyDescent="0.25">
      <c r="A11" s="164" t="s">
        <v>341</v>
      </c>
      <c r="B11" s="165" t="s">
        <v>342</v>
      </c>
      <c r="C11" s="166">
        <v>1034807</v>
      </c>
      <c r="G11" s="130"/>
      <c r="H11" s="130"/>
      <c r="I11" s="130"/>
      <c r="J11" s="45"/>
    </row>
    <row r="12" spans="1:10" ht="24" x14ac:dyDescent="0.25">
      <c r="A12" s="164" t="s">
        <v>343</v>
      </c>
      <c r="B12" s="165" t="s">
        <v>344</v>
      </c>
      <c r="C12" s="166">
        <v>1034807</v>
      </c>
      <c r="G12" s="130"/>
      <c r="H12" s="130"/>
      <c r="I12" s="130"/>
      <c r="J12" s="45"/>
    </row>
    <row r="13" spans="1:10" x14ac:dyDescent="0.25">
      <c r="G13" s="130"/>
      <c r="H13" s="130"/>
      <c r="I13" s="130"/>
      <c r="J13" s="45"/>
    </row>
    <row r="14" spans="1:10" x14ac:dyDescent="0.25">
      <c r="G14" s="130"/>
      <c r="H14" s="130"/>
      <c r="I14" s="130"/>
      <c r="J14" s="45"/>
    </row>
    <row r="15" spans="1:10" x14ac:dyDescent="0.25">
      <c r="G15" s="130"/>
      <c r="H15" s="130"/>
      <c r="I15" s="130"/>
      <c r="J15" s="45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FF"/>
  </sheetPr>
  <dimension ref="A1:C12"/>
  <sheetViews>
    <sheetView workbookViewId="0">
      <selection sqref="A1:C1"/>
    </sheetView>
  </sheetViews>
  <sheetFormatPr defaultRowHeight="15" x14ac:dyDescent="0.25"/>
  <cols>
    <col min="1" max="1" width="14.42578125" style="159" customWidth="1"/>
    <col min="2" max="2" width="33.7109375" style="159" customWidth="1"/>
    <col min="3" max="3" width="21.5703125" style="159" customWidth="1"/>
    <col min="4" max="16384" width="9.140625" style="159"/>
  </cols>
  <sheetData>
    <row r="1" spans="1:3" x14ac:dyDescent="0.25">
      <c r="A1" s="288" t="s">
        <v>346</v>
      </c>
      <c r="B1" s="289"/>
      <c r="C1" s="289"/>
    </row>
    <row r="2" spans="1:3" x14ac:dyDescent="0.25">
      <c r="A2" s="291" t="s">
        <v>775</v>
      </c>
      <c r="B2" s="292"/>
      <c r="C2" s="293"/>
    </row>
    <row r="3" spans="1:3" x14ac:dyDescent="0.25">
      <c r="A3" s="167" t="s">
        <v>327</v>
      </c>
      <c r="B3" s="167" t="s">
        <v>164</v>
      </c>
      <c r="C3" s="167" t="s">
        <v>328</v>
      </c>
    </row>
    <row r="4" spans="1:3" x14ac:dyDescent="0.25">
      <c r="A4" s="167">
        <v>1</v>
      </c>
      <c r="B4" s="167">
        <v>2</v>
      </c>
      <c r="C4" s="167">
        <v>3</v>
      </c>
    </row>
    <row r="5" spans="1:3" ht="24" x14ac:dyDescent="0.25">
      <c r="A5" s="161" t="s">
        <v>329</v>
      </c>
      <c r="B5" s="162" t="s">
        <v>330</v>
      </c>
      <c r="C5" s="163">
        <v>8942563</v>
      </c>
    </row>
    <row r="6" spans="1:3" ht="24" x14ac:dyDescent="0.25">
      <c r="A6" s="161" t="s">
        <v>331</v>
      </c>
      <c r="B6" s="162" t="s">
        <v>332</v>
      </c>
      <c r="C6" s="163">
        <v>295552145</v>
      </c>
    </row>
    <row r="7" spans="1:3" ht="24" x14ac:dyDescent="0.25">
      <c r="A7" s="164" t="s">
        <v>333</v>
      </c>
      <c r="B7" s="165" t="s">
        <v>334</v>
      </c>
      <c r="C7" s="166">
        <v>-286609582</v>
      </c>
    </row>
    <row r="8" spans="1:3" ht="24" x14ac:dyDescent="0.25">
      <c r="A8" s="161" t="s">
        <v>335</v>
      </c>
      <c r="B8" s="162" t="s">
        <v>336</v>
      </c>
      <c r="C8" s="163">
        <v>292775620</v>
      </c>
    </row>
    <row r="9" spans="1:3" ht="24" x14ac:dyDescent="0.25">
      <c r="A9" s="164" t="s">
        <v>337</v>
      </c>
      <c r="B9" s="165" t="s">
        <v>338</v>
      </c>
      <c r="C9" s="166">
        <v>292775620</v>
      </c>
    </row>
    <row r="10" spans="1:3" ht="24" x14ac:dyDescent="0.25">
      <c r="A10" s="164" t="s">
        <v>339</v>
      </c>
      <c r="B10" s="165" t="s">
        <v>340</v>
      </c>
      <c r="C10" s="166">
        <v>6166038</v>
      </c>
    </row>
    <row r="11" spans="1:3" x14ac:dyDescent="0.25">
      <c r="A11" s="164" t="s">
        <v>341</v>
      </c>
      <c r="B11" s="165" t="s">
        <v>342</v>
      </c>
      <c r="C11" s="166">
        <v>6166038</v>
      </c>
    </row>
    <row r="12" spans="1:3" ht="24" x14ac:dyDescent="0.25">
      <c r="A12" s="164" t="s">
        <v>343</v>
      </c>
      <c r="B12" s="165" t="s">
        <v>344</v>
      </c>
      <c r="C12" s="166">
        <v>6166038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51</vt:i4>
      </vt:variant>
      <vt:variant>
        <vt:lpstr>Névvel ellátott tartományok</vt:lpstr>
      </vt:variant>
      <vt:variant>
        <vt:i4>8</vt:i4>
      </vt:variant>
    </vt:vector>
  </HeadingPairs>
  <TitlesOfParts>
    <vt:vector size="59" baseType="lpstr">
      <vt:lpstr>1. melléklet</vt:lpstr>
      <vt:lpstr>2. melléklet</vt:lpstr>
      <vt:lpstr>3.1 melléklet</vt:lpstr>
      <vt:lpstr>3.2 melléklet</vt:lpstr>
      <vt:lpstr>4.1</vt:lpstr>
      <vt:lpstr>4.2</vt:lpstr>
      <vt:lpstr>4.3</vt:lpstr>
      <vt:lpstr>4.4</vt:lpstr>
      <vt:lpstr>4.5</vt:lpstr>
      <vt:lpstr>4.6</vt:lpstr>
      <vt:lpstr>4.7</vt:lpstr>
      <vt:lpstr>5.1</vt:lpstr>
      <vt:lpstr>5.2</vt:lpstr>
      <vt:lpstr>5.3</vt:lpstr>
      <vt:lpstr>5.4</vt:lpstr>
      <vt:lpstr>5.5</vt:lpstr>
      <vt:lpstr>5.6</vt:lpstr>
      <vt:lpstr>5.7</vt:lpstr>
      <vt:lpstr>6.1</vt:lpstr>
      <vt:lpstr>6.2</vt:lpstr>
      <vt:lpstr>6.3</vt:lpstr>
      <vt:lpstr>6.4</vt:lpstr>
      <vt:lpstr>6.5</vt:lpstr>
      <vt:lpstr>6.6</vt:lpstr>
      <vt:lpstr>6.7</vt:lpstr>
      <vt:lpstr>7.1</vt:lpstr>
      <vt:lpstr>7.2</vt:lpstr>
      <vt:lpstr>7.3</vt:lpstr>
      <vt:lpstr>7.4</vt:lpstr>
      <vt:lpstr>7.5</vt:lpstr>
      <vt:lpstr>7.6</vt:lpstr>
      <vt:lpstr>7.7</vt:lpstr>
      <vt:lpstr>8. melléklet</vt:lpstr>
      <vt:lpstr>9.1 melléklet</vt:lpstr>
      <vt:lpstr>9.2 melléklet bevétel</vt:lpstr>
      <vt:lpstr>9.2 kiadás</vt:lpstr>
      <vt:lpstr>9.3 melléklet</vt:lpstr>
      <vt:lpstr> 9.4 melléklet</vt:lpstr>
      <vt:lpstr>9.5 melléklet</vt:lpstr>
      <vt:lpstr>9.6 melléklet</vt:lpstr>
      <vt:lpstr>9.7 melléklet</vt:lpstr>
      <vt:lpstr>9.8 melléklet</vt:lpstr>
      <vt:lpstr>10 melléklet</vt:lpstr>
      <vt:lpstr>11.1 melléklet</vt:lpstr>
      <vt:lpstr>11.2 melléklet</vt:lpstr>
      <vt:lpstr>11.3 melléklet</vt:lpstr>
      <vt:lpstr>11.4 melléklet</vt:lpstr>
      <vt:lpstr>11.5 meléklet</vt:lpstr>
      <vt:lpstr>11.6 melléklet</vt:lpstr>
      <vt:lpstr>11.7 melléklet</vt:lpstr>
      <vt:lpstr>11.8 melléklet</vt:lpstr>
      <vt:lpstr>' 9.4 melléklet'!Nyomtatási_terület</vt:lpstr>
      <vt:lpstr>'1. melléklet'!Nyomtatási_terület</vt:lpstr>
      <vt:lpstr>'11.8 melléklet'!Nyomtatási_terület</vt:lpstr>
      <vt:lpstr>'2. melléklet'!Nyomtatási_terület</vt:lpstr>
      <vt:lpstr>'9.1 melléklet'!Nyomtatási_terület</vt:lpstr>
      <vt:lpstr>'9.2 melléklet bevétel'!Nyomtatási_terület</vt:lpstr>
      <vt:lpstr>'9.5 melléklet'!Nyomtatási_terület</vt:lpstr>
      <vt:lpstr>'9.7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Harsányiné Farkas Judit</dc:creator>
  <cp:lastModifiedBy>Bella Andrea</cp:lastModifiedBy>
  <cp:lastPrinted>2020-06-17T09:52:21Z</cp:lastPrinted>
  <dcterms:created xsi:type="dcterms:W3CDTF">2018-12-03T11:00:00Z</dcterms:created>
  <dcterms:modified xsi:type="dcterms:W3CDTF">2020-07-08T09:25:12Z</dcterms:modified>
</cp:coreProperties>
</file>