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255" windowHeight="8730" tabRatio="599" firstSheet="3" activeTab="7"/>
  </bookViews>
  <sheets>
    <sheet name="1-sz mell bev." sheetId="1" r:id="rId1"/>
    <sheet name="1-mell.kiad." sheetId="2" r:id="rId2"/>
    <sheet name="2.1.sz. melléklet" sheetId="3" r:id="rId3"/>
    <sheet name="2.2.sz. melléklet" sheetId="4" r:id="rId4"/>
    <sheet name="3.sz. melléklet" sheetId="5" r:id="rId5"/>
    <sheet name="4.sz. melléklet" sheetId="6" r:id="rId6"/>
    <sheet name="5.sz. melléklet -átadott pe" sheetId="7" r:id="rId7"/>
    <sheet name="6.sz. melléklet" sheetId="8" r:id="rId8"/>
    <sheet name="7.sz.mell" sheetId="9" r:id="rId9"/>
    <sheet name="8.sz.mell" sheetId="10" r:id="rId10"/>
  </sheets>
  <externalReferences>
    <externalReference r:id="rId13"/>
  </externalReferences>
  <definedNames>
    <definedName name="_xlnm.Print_Titles" localSheetId="3">'2.2.sz. melléklet'!$1:$8</definedName>
    <definedName name="_xlnm.Print_Area" localSheetId="2">'2.1.sz. melléklet'!$A$1:$AC$16</definedName>
    <definedName name="_xlnm.Print_Area" localSheetId="3">'2.2.sz. melléklet'!$A$1:$AI$51</definedName>
    <definedName name="_xlnm.Print_Area" localSheetId="5">'4.sz. melléklet'!$A$1:$F$31</definedName>
    <definedName name="_xlnm.Print_Area" localSheetId="9">'8.sz.mell'!$A$1:$F$40</definedName>
  </definedNames>
  <calcPr fullCalcOnLoad="1"/>
</workbook>
</file>

<file path=xl/sharedStrings.xml><?xml version="1.0" encoding="utf-8"?>
<sst xmlns="http://schemas.openxmlformats.org/spreadsheetml/2006/main" count="561" uniqueCount="327">
  <si>
    <t>eFt</t>
  </si>
  <si>
    <t>1.</t>
  </si>
  <si>
    <t>2.</t>
  </si>
  <si>
    <t>2.1.</t>
  </si>
  <si>
    <t>Helyi adók</t>
  </si>
  <si>
    <t>Átengedett központi adók</t>
  </si>
  <si>
    <t>1.1.</t>
  </si>
  <si>
    <t>3.</t>
  </si>
  <si>
    <t>Működési célú pénzeszköz átvétel</t>
  </si>
  <si>
    <t xml:space="preserve"> </t>
  </si>
  <si>
    <t>4.</t>
  </si>
  <si>
    <t>5.</t>
  </si>
  <si>
    <t>6.</t>
  </si>
  <si>
    <t>7.</t>
  </si>
  <si>
    <t>Felhalmozási célú pénzeszköz átadás</t>
  </si>
  <si>
    <t>Adósságszolgálat</t>
  </si>
  <si>
    <t>Felújítás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</si>
  <si>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</si>
  <si>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</si>
  <si>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</si>
  <si>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</si>
  <si>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</si>
  <si>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</si>
  <si>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</si>
  <si>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</si>
  <si>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</si>
  <si>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</si>
  <si>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</si>
  <si>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Felhalmozási kiadások</t>
  </si>
  <si>
    <t>Időskorúak járadéka</t>
  </si>
  <si>
    <t>Átmeneti segély</t>
  </si>
  <si>
    <t>Temetési segély</t>
  </si>
  <si>
    <t>Köztemetés</t>
  </si>
  <si>
    <t>Közgyógyellátás</t>
  </si>
  <si>
    <t>Megnevezés</t>
  </si>
  <si>
    <t>Szakfeladat megnevezése</t>
  </si>
  <si>
    <t>Ebből</t>
  </si>
  <si>
    <t>Közvilágítás</t>
  </si>
  <si>
    <t>Város- és községgazdálkodási máshova nem sorolt szolgáltatások</t>
  </si>
  <si>
    <t>Rendszeres szociális segély</t>
  </si>
  <si>
    <t>Lakásfenntartási támogatás normatív alapon</t>
  </si>
  <si>
    <t>Ápolási díj alanyi jogon</t>
  </si>
  <si>
    <t>Ápolási díj méltányossági alapon</t>
  </si>
  <si>
    <t>Egyéb önkormányzati eseti pénzbeli ellátások</t>
  </si>
  <si>
    <t>Összesen</t>
  </si>
  <si>
    <t>Kiadás</t>
  </si>
  <si>
    <t>Összes kiadás</t>
  </si>
  <si>
    <t>Járulék</t>
  </si>
  <si>
    <t>Dologi kiadás</t>
  </si>
  <si>
    <t>M.c. p.e átadás</t>
  </si>
  <si>
    <t>Tartalék</t>
  </si>
  <si>
    <t>Személyi
 juttatás</t>
  </si>
  <si>
    <t>Civil szervezetek működési támogatása</t>
  </si>
  <si>
    <t>Lét-     szám keret</t>
  </si>
  <si>
    <t>Háziorvosi ügyeleti ellátás</t>
  </si>
  <si>
    <t>Önkormányzatok és többc. kist. társ. igazgatási tevékenysége</t>
  </si>
  <si>
    <t xml:space="preserve">          felhalmozási célú hiány összege        </t>
  </si>
  <si>
    <t>Rendszeres gyermekvédelmi kedvezmény</t>
  </si>
  <si>
    <t>Óvodáztatási támogatás</t>
  </si>
  <si>
    <t>Szociális étkeztetés</t>
  </si>
  <si>
    <t>Költségvetési hiány külső finanszírozása (hitel)</t>
  </si>
  <si>
    <t>1.1</t>
  </si>
  <si>
    <t>1.2</t>
  </si>
  <si>
    <t>S.sz.</t>
  </si>
  <si>
    <t>Tartalékok</t>
  </si>
  <si>
    <t>Beruházás</t>
  </si>
  <si>
    <t>Ö S S Z E S E N</t>
  </si>
  <si>
    <t>Bevétel</t>
  </si>
  <si>
    <t>Összes bevétel</t>
  </si>
  <si>
    <t>Működési bevétel</t>
  </si>
  <si>
    <t>Helyi adó</t>
  </si>
  <si>
    <t>Fejl. célú átvett pénzeszköz</t>
  </si>
  <si>
    <t>Felhalm. és tőke jellegű bevétel</t>
  </si>
  <si>
    <t>Állami támogatás</t>
  </si>
  <si>
    <t>Önkormányzatok és többcélú kistérségi társulások igazg.tev.</t>
  </si>
  <si>
    <t>A MŰKÖDÉSI CÉLÚ BEVÉTELEK 
ÉS KIADÁSOK MÉRLEGE</t>
  </si>
  <si>
    <t>Önkormányzatok költségvetési támogatása (f.c. tám. nélkül)</t>
  </si>
  <si>
    <t>Működési célú előző évi pénzmaradvány igénybevétele</t>
  </si>
  <si>
    <t>Személyi juttatások</t>
  </si>
  <si>
    <t>Munkaadókat terhelő járulékok</t>
  </si>
  <si>
    <t>Dologi kiadások és egyéb folyó kiadások (az értékesített tárgyi eszközök, immateriális javak utáni ÁFA befizetés és kamatkifizetés nélkül)</t>
  </si>
  <si>
    <t>Működési célú kölcsönök nyújtása és törlesztése</t>
  </si>
  <si>
    <t>8.</t>
  </si>
  <si>
    <t>Koncesszós díj</t>
  </si>
  <si>
    <t>Állami támogatásból fejlesztési célú pénzeszköz</t>
  </si>
  <si>
    <t>Működési célú bevételek összesen</t>
  </si>
  <si>
    <t>Működési célú kiadások összesen</t>
  </si>
  <si>
    <t>Felhalmozási és tőke jellegű bevételek és kiadások</t>
  </si>
  <si>
    <t xml:space="preserve">2. </t>
  </si>
  <si>
    <t>Felújítási kiadások</t>
  </si>
  <si>
    <t>Pénzmaradvány felhalmozási célú</t>
  </si>
  <si>
    <t>Feljesztési célú hitel</t>
  </si>
  <si>
    <t>Lakásvásárlási kölcsön bevétele</t>
  </si>
  <si>
    <t>Fejlesztési célú támogatás</t>
  </si>
  <si>
    <t>Felhalmozási célú kiadások összesen</t>
  </si>
  <si>
    <t>Felhalmozási célú bevételek összesen</t>
  </si>
  <si>
    <t>Társ.és szociálpolitikai juttatások</t>
  </si>
  <si>
    <t>Utak, hidak, alagutak üzem.</t>
  </si>
  <si>
    <t>Óvodai nevelés ellátása</t>
  </si>
  <si>
    <t>Általános isk.tanulók nappali rendsz.nevelése 1-4.oszt.</t>
  </si>
  <si>
    <t>Általános isk.tanulók nappali rendsz.nevelése 5-8.oszt.</t>
  </si>
  <si>
    <t>Köztemető fenntart., üzemeltetése</t>
  </si>
  <si>
    <t xml:space="preserve">         -központosított előirányzatok</t>
  </si>
  <si>
    <t>ebből- működési célú</t>
  </si>
  <si>
    <t xml:space="preserve">        - felhalmozási célú</t>
  </si>
  <si>
    <t>Átvett pénzeszközök (1+2)</t>
  </si>
  <si>
    <t>Közhatalmi bevételek (1+2+3)</t>
  </si>
  <si>
    <t>ebből -helyi adók</t>
  </si>
  <si>
    <t xml:space="preserve">         -átengedett központi adók</t>
  </si>
  <si>
    <t xml:space="preserve">         -egyéb díjak,bírságok pótlékok</t>
  </si>
  <si>
    <t>Felhalmozási bevételek (1+2+3)</t>
  </si>
  <si>
    <t>ebből - tárgyi eszközök immat.javak értékesítése</t>
  </si>
  <si>
    <t xml:space="preserve">          -pénzügyi befektetések bevételei</t>
  </si>
  <si>
    <t xml:space="preserve">          - egyéb felhalmozási bevételek</t>
  </si>
  <si>
    <t>Kölcsönök (kapott és visszatérülés)</t>
  </si>
  <si>
    <t>TÁRGYÉVI BEVÉTELEK</t>
  </si>
  <si>
    <t>BEVÉTELEK ÖSSZESEN (I.+..VII+X.1+X.2)</t>
  </si>
  <si>
    <t>Ellátottak pénzbeli juttatása</t>
  </si>
  <si>
    <t xml:space="preserve">          -szociálpolitikai juttatás</t>
  </si>
  <si>
    <t xml:space="preserve">          -egyéb működési célú kiadás</t>
  </si>
  <si>
    <t>Felhalmozási költségvetés kiadásai  (1+2+3)</t>
  </si>
  <si>
    <t>Intézményi beruházási kiadások</t>
  </si>
  <si>
    <t xml:space="preserve">Felújítások </t>
  </si>
  <si>
    <t>Egyéb felhalmozási kiadás</t>
  </si>
  <si>
    <t xml:space="preserve">         -egyéb felhal.kiadás</t>
  </si>
  <si>
    <t>Kölcsönök kiadása</t>
  </si>
  <si>
    <t>Tartalékok (1+2)</t>
  </si>
  <si>
    <t>ebből -általános tartalék</t>
  </si>
  <si>
    <t xml:space="preserve">         -céltartalék</t>
  </si>
  <si>
    <t>FOLYÓ KIADÁSOK ÖSSZESEN (I-IV.)</t>
  </si>
  <si>
    <t xml:space="preserve">         -fejlesztési célú hitel visszafizetés</t>
  </si>
  <si>
    <t>KIADÁSOK ÖSSZESEN (V+VI.)</t>
  </si>
  <si>
    <t>Összes létszám (1+2)</t>
  </si>
  <si>
    <t>Engedélyezett létszám (közfoglalkoztatottak nélkül)</t>
  </si>
  <si>
    <t>Közfoglalkoztatottak száma</t>
  </si>
  <si>
    <t>Falugondnoki szolgálat műk.</t>
  </si>
  <si>
    <t>Állategészségügyi ellátás</t>
  </si>
  <si>
    <t>Önkormányzati jogalkotás</t>
  </si>
  <si>
    <t>Háziorvosi alapell.</t>
  </si>
  <si>
    <t>Járóbeteg szolg.</t>
  </si>
  <si>
    <t>Család-és nőv.eü.gond</t>
  </si>
  <si>
    <t>Mozgókönyvtár</t>
  </si>
  <si>
    <t>Sportlét műk.</t>
  </si>
  <si>
    <t>Zics Község Önkormányzat 2013. évi kiadások előirányzata szakfeladatonként</t>
  </si>
  <si>
    <t>Zics Község Önkormányzata 2013. évi bevételeinek előirányzata szakfeladatonként</t>
  </si>
  <si>
    <t>Sorsz.</t>
  </si>
  <si>
    <t>2013.eredeti előirányzat</t>
  </si>
  <si>
    <t>Kiemelt előirányzatok:</t>
  </si>
  <si>
    <t>Önkormányzat támogatásai</t>
  </si>
  <si>
    <t>ebből-helyi önk.ált.működéséhez és ágazati feladataihoz kapcsolódó támogatások</t>
  </si>
  <si>
    <t xml:space="preserve">         -kiegészítő támogatások</t>
  </si>
  <si>
    <t>Támogatás államháztartáson belülről (1+2)</t>
  </si>
  <si>
    <t>Nem kiemelt előirányzatok:</t>
  </si>
  <si>
    <t xml:space="preserve">        önként vállalt feladat</t>
  </si>
  <si>
    <r>
      <t>BEVÉTELEK</t>
    </r>
    <r>
      <rPr>
        <b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</t>
    </r>
  </si>
  <si>
    <t>2.oldal</t>
  </si>
  <si>
    <t>Dologi kiadások</t>
  </si>
  <si>
    <t>Egyéb működési célú kiadás (1.1+1.2.+1.3.)</t>
  </si>
  <si>
    <t>1.3</t>
  </si>
  <si>
    <t>Zics Község Önkormányzatának összesített bevételei és kiadásai</t>
  </si>
  <si>
    <t>Iskolai intézményi étkeztetés</t>
  </si>
  <si>
    <t>Zics Község Önkormányzata</t>
  </si>
  <si>
    <t xml:space="preserve">2013. évi  elszámolási kötelezettséggel működési célra </t>
  </si>
  <si>
    <t>átadott pénzeszközök</t>
  </si>
  <si>
    <t>Eredeti előirányzat</t>
  </si>
  <si>
    <t>Államháztartáson belülre</t>
  </si>
  <si>
    <t>Tab Város Önkormányzatának átadás</t>
  </si>
  <si>
    <t>Iskola-Óvoda Társulás</t>
  </si>
  <si>
    <t>Háziorvosi alapellátás</t>
  </si>
  <si>
    <t>Hulladékgazdálkodási Konzorcium</t>
  </si>
  <si>
    <t>Falugondnoki Egyesület</t>
  </si>
  <si>
    <t>Zics Faluért Alapítvány</t>
  </si>
  <si>
    <t>Támogatás államháztartáson belülről</t>
  </si>
  <si>
    <t>KEK-nek (egészségügy)</t>
  </si>
  <si>
    <t>2013. évi eredeti előirányzat</t>
  </si>
  <si>
    <t>Tabi Fúvószenekari Egyesület</t>
  </si>
  <si>
    <t>Óvoda, könyvtár felújítása</t>
  </si>
  <si>
    <t>1.2.</t>
  </si>
  <si>
    <t>1.3.</t>
  </si>
  <si>
    <t>Egyéb közfoglalkoztatás</t>
  </si>
  <si>
    <t>Intézményi működési bevételek (a felhalmozási ÁFA visszatérülések, értékesített tárgyi eszközök és immateriális javak ÁFA -ja nélkül)</t>
  </si>
  <si>
    <t>Tám. szoc. pol. juttatás</t>
  </si>
  <si>
    <t>Működési célú átvett pénzeszköz</t>
  </si>
  <si>
    <t>Város-és községgazd. m.n.s. szolg.</t>
  </si>
  <si>
    <t>Rövid időtart. közfogl.</t>
  </si>
  <si>
    <t>Kölcsönnyújtás</t>
  </si>
  <si>
    <t>Előző évi műk. és felhalm.maradvány átvétele</t>
  </si>
  <si>
    <t>Költségvetési hiány belső finanszírozása</t>
  </si>
  <si>
    <t xml:space="preserve">           -felhalm.bevételből EU-s programokhoz kapcsolódó bevétel </t>
  </si>
  <si>
    <t>Ebből:- felhalm.célú  előző évek pénzm. igénybevét.</t>
  </si>
  <si>
    <t xml:space="preserve">ebből-kötelező feladat </t>
  </si>
  <si>
    <t>ebből  -működési célú támért.kiadás és átadott pe.</t>
  </si>
  <si>
    <t>ebből -működési célú hitel visszafizetés</t>
  </si>
  <si>
    <t>Működési költségvetés kiadásai (1+2+3+4+5)</t>
  </si>
  <si>
    <t>ebből  -felhalmozási célú támért.kiadás és átadott pe.</t>
  </si>
  <si>
    <r>
      <t>Költségvetési egyenleg</t>
    </r>
    <r>
      <rPr>
        <sz val="10"/>
        <rFont val="Arial"/>
        <family val="2"/>
      </rPr>
      <t xml:space="preserve"> -Tárgyévi bevételek és kiadások különbözeteként jelentkező hiány összege</t>
    </r>
  </si>
  <si>
    <r>
      <t>KIADÁSOK</t>
    </r>
    <r>
      <rPr>
        <sz val="10"/>
        <rFont val="Arial"/>
        <family val="2"/>
      </rPr>
      <t xml:space="preserve"> -előir.csop.ként/kiem.előirányzatonként</t>
    </r>
  </si>
  <si>
    <t>Intézményi működési bevételek</t>
  </si>
  <si>
    <t>ebből működési célú hiány összege</t>
  </si>
  <si>
    <t xml:space="preserve">          -műk.célú  előző évek pénzm. igénybevétele</t>
  </si>
  <si>
    <t>2.2.</t>
  </si>
  <si>
    <t>Felhalmozási célú pénzeszköz átvétel (Köz. közl.)</t>
  </si>
  <si>
    <t>Felhalmozási célú pénzeszköz átvétel (Kazán program, START eszk. beszerz.)</t>
  </si>
  <si>
    <t>Működési célú pénzeszköz átadás, egyéb támogatás (Áhb.)</t>
  </si>
  <si>
    <t>Működési célú támogatásértékű  kiadás (Áhk.)</t>
  </si>
  <si>
    <t>1.4.</t>
  </si>
  <si>
    <t>START traktor vásárlás</t>
  </si>
  <si>
    <t>START Mezőgazdasági gépek vásárlása (talajmaró, palántázó, locsoló ber, fóliasátor)</t>
  </si>
  <si>
    <t>START kútfúrás</t>
  </si>
  <si>
    <t xml:space="preserve">        állami (államigazgatási feladat)</t>
  </si>
  <si>
    <t>1.6.</t>
  </si>
  <si>
    <t>START Kazán program</t>
  </si>
  <si>
    <t>1.5.</t>
  </si>
  <si>
    <t xml:space="preserve">         -egyéb központi támogatások</t>
  </si>
  <si>
    <t>Módosított előirányzat</t>
  </si>
  <si>
    <t xml:space="preserve">         -normatív kötött támogatások</t>
  </si>
  <si>
    <t>Háziorvosi alapellátás (Dr. Pap Imre)</t>
  </si>
  <si>
    <t>Részjegy jegyzés (DRV)</t>
  </si>
  <si>
    <t>1.7.</t>
  </si>
  <si>
    <t>Részjegy jegyzés (ZŐŐD)</t>
  </si>
  <si>
    <t>1.8.</t>
  </si>
  <si>
    <t>Disznóól építése</t>
  </si>
  <si>
    <t>Tojóláda</t>
  </si>
  <si>
    <t>1.9.</t>
  </si>
  <si>
    <t>Tenyészállat (jérce)</t>
  </si>
  <si>
    <t>Zics Község Önkormányzat</t>
  </si>
  <si>
    <t>előirányzat felhasználási terv 2013. évre</t>
  </si>
  <si>
    <t>XII.</t>
  </si>
  <si>
    <t>Összesen:</t>
  </si>
  <si>
    <t xml:space="preserve">Bevételek </t>
  </si>
  <si>
    <t>Saját bevételek</t>
  </si>
  <si>
    <t>Átvett pénzeszközök</t>
  </si>
  <si>
    <t>Állami + Átengedett bevételek</t>
  </si>
  <si>
    <t>Egyéb bevételek</t>
  </si>
  <si>
    <t>Bevételek összesen:</t>
  </si>
  <si>
    <t>Kiadások</t>
  </si>
  <si>
    <t>Személyi jell. juttatások</t>
  </si>
  <si>
    <t>Munkaadót terhelő járulékok</t>
  </si>
  <si>
    <t>Dologi és folyó kiadás</t>
  </si>
  <si>
    <t>Támogatások</t>
  </si>
  <si>
    <t>Tartalék felhasználás</t>
  </si>
  <si>
    <t>Hitel, kölcsön</t>
  </si>
  <si>
    <t>Kiadások összesen:</t>
  </si>
  <si>
    <t>Finanszírozási műveletek</t>
  </si>
  <si>
    <t>Göngy. finansz. műveletek</t>
  </si>
  <si>
    <t>A 2013. évi eredeti előirányzati állami hozzájárulások jogcímenként</t>
  </si>
  <si>
    <t>Támogatási jogcím</t>
  </si>
  <si>
    <t>Mutató 2013</t>
  </si>
  <si>
    <t>Fajlagos összeg 2013</t>
  </si>
  <si>
    <t>2013. évi normatív támogatás</t>
  </si>
  <si>
    <t>Önkormányzati hivatal működésének támogatása</t>
  </si>
  <si>
    <t xml:space="preserve">Településüzemeltetéshez kapcsolódó feladellátás támogatása </t>
  </si>
  <si>
    <t>Zöldterület gazdálkodással kapcsolatos feladatok ellátása</t>
  </si>
  <si>
    <t>Közvilágítás fenntartásának támogatása</t>
  </si>
  <si>
    <t>Köztemető fenntartással kapcsolatos  feladatok támogatása</t>
  </si>
  <si>
    <t>Közutak fenntartásának támogatása</t>
  </si>
  <si>
    <t>Beszámítási összeg</t>
  </si>
  <si>
    <t>Szociális és gyermekjóléti feladatok támogatása hozzájárulás</t>
  </si>
  <si>
    <t>Pénzbeli szociális juttatások</t>
  </si>
  <si>
    <t>Falugondnoki szolgáltatás</t>
  </si>
  <si>
    <t>Egyes jövedelempótló támogatások kiegészítése</t>
  </si>
  <si>
    <t>Szociális hozzájárulás összesen</t>
  </si>
  <si>
    <t>Kulturális feladatok támogatása</t>
  </si>
  <si>
    <t>Könyvtári és a közművelődési feladatok támogatása</t>
  </si>
  <si>
    <t>Központi költségvetésből származó források összesen</t>
  </si>
  <si>
    <t>Központosított előirányzatok</t>
  </si>
  <si>
    <t>Nyári gyermekétkeztetés</t>
  </si>
  <si>
    <t>Szerkezetátalakítási tartalékból folyósított támogatás</t>
  </si>
  <si>
    <t>Egyéb működési célú közp. támogatás</t>
  </si>
  <si>
    <t>Természetbeni támogatás</t>
  </si>
  <si>
    <t>2013. évi bérkompenzáció</t>
  </si>
  <si>
    <t>Egyéb kötelező önkormányzati feladatok támogatása</t>
  </si>
  <si>
    <t>Helyi Önkormányzatok működésének általános támogatása</t>
  </si>
  <si>
    <t>Pályázat benyújtása kiegészítő támogatásra (Önhiki)</t>
  </si>
  <si>
    <t>Települési hull. száll.</t>
  </si>
  <si>
    <t>Rendkívüli gyermekvédelmi támogatás</t>
  </si>
  <si>
    <t>Családsegítés</t>
  </si>
  <si>
    <t>Gyermekjóléti</t>
  </si>
  <si>
    <t>Államháztartáson kívülre</t>
  </si>
  <si>
    <t>Önkormányzatok és többc. kist. társk elszámolásai</t>
  </si>
  <si>
    <t>1.sz. mell.a …./2014(……)számú rendelethez</t>
  </si>
  <si>
    <t>3.sz. mell.a …./2014(……)számú rendelethez</t>
  </si>
  <si>
    <t>4.sz. mell.a …./2014(……)számú rendelethez</t>
  </si>
  <si>
    <t xml:space="preserve">5.sz.mell.a …./2014(…….).számú rendelethez </t>
  </si>
  <si>
    <t xml:space="preserve">7.sz.mell.a …./2014(…….).számú rendelethez </t>
  </si>
  <si>
    <t xml:space="preserve">6.sz.mell.a …./2014(…….).számú rendelethez </t>
  </si>
  <si>
    <t xml:space="preserve">Az önkormányzat által a lakosságnak juttatott támogatások,szociális, rászorultsági ellátások </t>
  </si>
  <si>
    <t>Ellátás megnevezése</t>
  </si>
  <si>
    <t>Rendszeres szoc.pénzbeli ell.:</t>
  </si>
  <si>
    <t>Lakásfenntartási támogatás (Normatív)</t>
  </si>
  <si>
    <t>Ápolási díj (tartós beteg)méltányossági</t>
  </si>
  <si>
    <t>Aktív korúak ellátása:</t>
  </si>
  <si>
    <t>Rendszeres szoc.segély</t>
  </si>
  <si>
    <t>Foglalkoztatást helyettesítő támogatás</t>
  </si>
  <si>
    <t>Eseti pénzbeli ellátások</t>
  </si>
  <si>
    <t>Pénzbeli átmeneti segély</t>
  </si>
  <si>
    <t>Természetbeni átmeneti segély</t>
  </si>
  <si>
    <t>Szocilis étkeztetés</t>
  </si>
  <si>
    <t>Szociális kölcsön</t>
  </si>
  <si>
    <t>Eseti pénzbeli gyermekvédelmi ell.</t>
  </si>
  <si>
    <t>Gyermekvédelmi kedvezmény</t>
  </si>
  <si>
    <t>Mindösszesen:</t>
  </si>
  <si>
    <t>Ebből:Hivatalra</t>
  </si>
  <si>
    <t xml:space="preserve">          Iskola 1-4</t>
  </si>
  <si>
    <t xml:space="preserve">           Iskola 5-8</t>
  </si>
  <si>
    <t xml:space="preserve">           Iskolai étkeztetés</t>
  </si>
  <si>
    <t xml:space="preserve">           Zeneiskola</t>
  </si>
  <si>
    <t xml:space="preserve">           Úszásoktatás</t>
  </si>
  <si>
    <t>Többcélú kistérségi társulásnak működésre</t>
  </si>
  <si>
    <t>Ebből:Háziorvosi ügyeleti ellátásra</t>
  </si>
  <si>
    <t xml:space="preserve">          Családsegítésre</t>
  </si>
  <si>
    <t xml:space="preserve">          Gyermekjóléti szolg.-ra</t>
  </si>
  <si>
    <t>Család- és nővédelemre</t>
  </si>
  <si>
    <t>S.M.Munka-és Tűzvédelmi Társ-nak működésre</t>
  </si>
  <si>
    <t>2012.évről áthúzódó bérkompenzáció</t>
  </si>
  <si>
    <t>START-Téli közfoglalkoztatás</t>
  </si>
  <si>
    <t>Víztermelés kezelés,ellátás</t>
  </si>
  <si>
    <t>Központi költsgvetési befizetések</t>
  </si>
  <si>
    <t>Fht-ra jog.hosszú id.t.közfogl.</t>
  </si>
  <si>
    <t>2013. eredeti előirányzat</t>
  </si>
  <si>
    <t>2013. módosított előirányzat</t>
  </si>
  <si>
    <t>összeg eFt</t>
  </si>
  <si>
    <t>Ápolási díj (normatív)</t>
  </si>
  <si>
    <t xml:space="preserve">  8.sz.mell.a …./2014(…….).számú rendelethez </t>
  </si>
  <si>
    <t xml:space="preserve">                                                    2.2.sz. mell.a …./2014(……)számú rendelethez</t>
  </si>
  <si>
    <t>Előző évi  pénzmaradvány</t>
  </si>
  <si>
    <t xml:space="preserve">                                                                         2.1.sz. mell.a …./2014(……)számú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</si>
</sst>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&quot; Ft&quot;_-;\-* #,##0.00&quot; Ft&quot;_-;_-* \-??&quot; Ft&quot;_-;_-@_-"/>
    <numFmt numFmtId="166" formatCode="#,##0;[Red]#,##0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  <numFmt numFmtId="172" formatCode="&quot;H-&quot;0000"/>
    <numFmt numFmtId="173" formatCode="_-* #,##0.0\ _F_t_-;\-* #,##0.0\ _F_t_-;_-* &quot;-&quot;??\ _F_t_-;_-@_-"/>
    <numFmt numFmtId="174" formatCode="_-* #,##0\ _F_t_-;\-* #,##0\ _F_t_-;_-* &quot;-&quot;??\ _F_t_-;_-@_-"/>
    <numFmt numFmtId="175" formatCode="[$€-2]\ #\ ##,000_);[Red]\([$€-2]\ #\ ##,000\)"/>
  </numFmts>
  <fonts count="66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8"/>
      <name val="Arial CE"/>
      <family val="2"/>
    </font>
    <font>
      <sz val="20"/>
      <name val="Arial CE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10"/>
      <name val="Times New Roman"/>
      <family val="1"/>
    </font>
    <font>
      <b/>
      <sz val="20"/>
      <name val="Arial CE"/>
      <family val="2"/>
    </font>
    <font>
      <b/>
      <sz val="8"/>
      <name val="Times New Roman"/>
      <family val="1"/>
    </font>
    <font>
      <sz val="22"/>
      <name val="Times New Roman"/>
      <family val="1"/>
    </font>
    <font>
      <sz val="12"/>
      <name val="Arial CE"/>
      <family val="2"/>
    </font>
    <font>
      <sz val="18"/>
      <name val="Arial CE"/>
      <family val="2"/>
    </font>
    <font>
      <b/>
      <sz val="24"/>
      <name val="Times New Roman"/>
      <family val="1"/>
    </font>
    <font>
      <b/>
      <sz val="18"/>
      <name val="Times New Roman"/>
      <family val="1"/>
    </font>
    <font>
      <sz val="26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26"/>
      <name val="Times New Roman"/>
      <family val="1"/>
    </font>
    <font>
      <b/>
      <sz val="11"/>
      <name val="Arial CE"/>
      <family val="0"/>
    </font>
    <font>
      <b/>
      <sz val="36"/>
      <name val="Times New Roman"/>
      <family val="1"/>
    </font>
    <font>
      <sz val="36"/>
      <name val="Times New Roman"/>
      <family val="1"/>
    </font>
    <font>
      <b/>
      <sz val="40"/>
      <name val="Times New Roman"/>
      <family val="1"/>
    </font>
    <font>
      <sz val="4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36"/>
      <color indexed="10"/>
      <name val="Times New Roman"/>
      <family val="1"/>
    </font>
    <font>
      <b/>
      <sz val="28"/>
      <name val="Times New Roman"/>
      <family val="1"/>
    </font>
    <font>
      <sz val="26"/>
      <name val="Arial CE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0"/>
    </font>
    <font>
      <i/>
      <sz val="10"/>
      <color indexed="10"/>
      <name val="Arial"/>
      <family val="2"/>
    </font>
    <font>
      <sz val="18"/>
      <name val="Times New Roman"/>
      <family val="1"/>
    </font>
    <font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7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17" borderId="7" applyNumberFormat="0" applyFont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50" fillId="4" borderId="0" applyNumberFormat="0" applyBorder="0" applyAlignment="0" applyProtection="0"/>
    <xf numFmtId="0" fontId="51" fillId="22" borderId="8" applyNumberFormat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9" applyNumberFormat="0" applyFill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54" fillId="3" borderId="0" applyNumberFormat="0" applyBorder="0" applyAlignment="0" applyProtection="0"/>
    <xf numFmtId="0" fontId="55" fillId="23" borderId="0" applyNumberFormat="0" applyBorder="0" applyAlignment="0" applyProtection="0"/>
    <xf numFmtId="0" fontId="56" fillId="22" borderId="1" applyNumberFormat="0" applyAlignment="0" applyProtection="0"/>
    <xf numFmtId="9" fontId="0" fillId="0" borderId="0" applyFill="0" applyBorder="0" applyAlignment="0" applyProtection="0"/>
  </cellStyleXfs>
  <cellXfs count="504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1" fillId="0" borderId="0" xfId="56" applyNumberFormat="1">
      <alignment/>
      <protection/>
    </xf>
    <xf numFmtId="3" fontId="15" fillId="0" borderId="0" xfId="56" applyNumberFormat="1" applyFont="1" applyBorder="1" applyAlignment="1">
      <alignment vertical="distributed"/>
      <protection/>
    </xf>
    <xf numFmtId="3" fontId="1" fillId="0" borderId="0" xfId="56" applyNumberFormat="1" applyBorder="1" applyAlignment="1">
      <alignment/>
      <protection/>
    </xf>
    <xf numFmtId="3" fontId="1" fillId="0" borderId="16" xfId="56" applyNumberFormat="1" applyBorder="1">
      <alignment/>
      <protection/>
    </xf>
    <xf numFmtId="3" fontId="14" fillId="0" borderId="10" xfId="56" applyNumberFormat="1" applyFont="1" applyBorder="1" applyAlignment="1">
      <alignment horizontal="center" wrapText="1"/>
      <protection/>
    </xf>
    <xf numFmtId="3" fontId="1" fillId="0" borderId="13" xfId="56" applyNumberFormat="1" applyBorder="1">
      <alignment/>
      <protection/>
    </xf>
    <xf numFmtId="3" fontId="17" fillId="0" borderId="17" xfId="56" applyNumberFormat="1" applyFont="1" applyBorder="1">
      <alignment/>
      <protection/>
    </xf>
    <xf numFmtId="3" fontId="16" fillId="0" borderId="12" xfId="56" applyNumberFormat="1" applyFont="1" applyBorder="1">
      <alignment/>
      <protection/>
    </xf>
    <xf numFmtId="3" fontId="16" fillId="0" borderId="18" xfId="56" applyNumberFormat="1" applyFont="1" applyBorder="1">
      <alignment/>
      <protection/>
    </xf>
    <xf numFmtId="3" fontId="1" fillId="0" borderId="12" xfId="56" applyNumberFormat="1" applyFont="1" applyBorder="1" applyAlignment="1">
      <alignment horizontal="right"/>
      <protection/>
    </xf>
    <xf numFmtId="3" fontId="18" fillId="0" borderId="18" xfId="56" applyNumberFormat="1" applyFont="1" applyBorder="1">
      <alignment/>
      <protection/>
    </xf>
    <xf numFmtId="3" fontId="16" fillId="0" borderId="17" xfId="56" applyNumberFormat="1" applyFont="1" applyBorder="1">
      <alignment/>
      <protection/>
    </xf>
    <xf numFmtId="3" fontId="16" fillId="0" borderId="12" xfId="56" applyNumberFormat="1" applyFont="1" applyBorder="1" applyAlignment="1">
      <alignment horizontal="center"/>
      <protection/>
    </xf>
    <xf numFmtId="3" fontId="1" fillId="0" borderId="11" xfId="56" applyNumberFormat="1" applyFont="1" applyBorder="1">
      <alignment/>
      <protection/>
    </xf>
    <xf numFmtId="3" fontId="16" fillId="0" borderId="19" xfId="56" applyNumberFormat="1" applyFont="1" applyBorder="1">
      <alignment/>
      <protection/>
    </xf>
    <xf numFmtId="3" fontId="1" fillId="0" borderId="20" xfId="56" applyNumberFormat="1" applyFont="1" applyBorder="1">
      <alignment/>
      <protection/>
    </xf>
    <xf numFmtId="3" fontId="16" fillId="0" borderId="13" xfId="56" applyNumberFormat="1" applyFont="1" applyBorder="1">
      <alignment/>
      <protection/>
    </xf>
    <xf numFmtId="3" fontId="1" fillId="0" borderId="12" xfId="56" applyNumberFormat="1" applyBorder="1" applyAlignment="1">
      <alignment horizontal="center"/>
      <protection/>
    </xf>
    <xf numFmtId="3" fontId="1" fillId="0" borderId="18" xfId="56" applyNumberFormat="1" applyBorder="1">
      <alignment/>
      <protection/>
    </xf>
    <xf numFmtId="3" fontId="1" fillId="0" borderId="18" xfId="56" applyNumberFormat="1" applyFont="1" applyBorder="1">
      <alignment/>
      <protection/>
    </xf>
    <xf numFmtId="3" fontId="1" fillId="0" borderId="12" xfId="56" applyNumberFormat="1" applyBorder="1" applyAlignment="1">
      <alignment horizontal="right"/>
      <protection/>
    </xf>
    <xf numFmtId="3" fontId="1" fillId="0" borderId="12" xfId="56" applyNumberFormat="1" applyFont="1" applyBorder="1" applyAlignment="1">
      <alignment horizontal="center"/>
      <protection/>
    </xf>
    <xf numFmtId="3" fontId="16" fillId="0" borderId="12" xfId="56" applyNumberFormat="1" applyFont="1" applyBorder="1" applyAlignment="1">
      <alignment horizontal="left"/>
      <protection/>
    </xf>
    <xf numFmtId="3" fontId="1" fillId="0" borderId="19" xfId="56" applyNumberFormat="1" applyBorder="1" applyAlignment="1">
      <alignment horizontal="right"/>
      <protection/>
    </xf>
    <xf numFmtId="3" fontId="1" fillId="0" borderId="21" xfId="56" applyNumberFormat="1" applyFont="1" applyBorder="1">
      <alignment/>
      <protection/>
    </xf>
    <xf numFmtId="0" fontId="13" fillId="0" borderId="0" xfId="54" applyFont="1">
      <alignment/>
      <protection/>
    </xf>
    <xf numFmtId="0" fontId="13" fillId="0" borderId="0" xfId="55" applyFont="1">
      <alignment/>
      <protection/>
    </xf>
    <xf numFmtId="0" fontId="22" fillId="0" borderId="0" xfId="55" applyFont="1">
      <alignment/>
      <protection/>
    </xf>
    <xf numFmtId="3" fontId="23" fillId="0" borderId="0" xfId="57" applyNumberFormat="1" applyFont="1" applyBorder="1" applyAlignment="1">
      <alignment vertical="center"/>
      <protection/>
    </xf>
    <xf numFmtId="3" fontId="8" fillId="0" borderId="22" xfId="0" applyNumberFormat="1" applyFont="1" applyBorder="1" applyAlignment="1">
      <alignment horizontal="center" vertical="center" wrapText="1"/>
    </xf>
    <xf numFmtId="166" fontId="11" fillId="0" borderId="23" xfId="0" applyNumberFormat="1" applyFont="1" applyBorder="1" applyAlignment="1">
      <alignment horizontal="center" vertical="center" wrapText="1"/>
    </xf>
    <xf numFmtId="166" fontId="8" fillId="0" borderId="22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16" fillId="0" borderId="11" xfId="56" applyNumberFormat="1" applyFont="1" applyBorder="1">
      <alignment/>
      <protection/>
    </xf>
    <xf numFmtId="3" fontId="1" fillId="0" borderId="27" xfId="56" applyNumberFormat="1" applyBorder="1" applyAlignment="1">
      <alignment horizontal="center"/>
      <protection/>
    </xf>
    <xf numFmtId="3" fontId="1" fillId="0" borderId="23" xfId="56" applyNumberFormat="1" applyFont="1" applyBorder="1">
      <alignment/>
      <protection/>
    </xf>
    <xf numFmtId="3" fontId="18" fillId="0" borderId="17" xfId="56" applyNumberFormat="1" applyFont="1" applyBorder="1">
      <alignment/>
      <protection/>
    </xf>
    <xf numFmtId="3" fontId="18" fillId="0" borderId="11" xfId="56" applyNumberFormat="1" applyFont="1" applyBorder="1">
      <alignment/>
      <protection/>
    </xf>
    <xf numFmtId="3" fontId="9" fillId="0" borderId="0" xfId="57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" fontId="1" fillId="0" borderId="11" xfId="56" applyNumberFormat="1" applyBorder="1">
      <alignment/>
      <protection/>
    </xf>
    <xf numFmtId="3" fontId="16" fillId="0" borderId="18" xfId="56" applyNumberFormat="1" applyFont="1" applyBorder="1" applyAlignment="1">
      <alignment/>
      <protection/>
    </xf>
    <xf numFmtId="3" fontId="15" fillId="0" borderId="18" xfId="56" applyNumberFormat="1" applyFont="1" applyBorder="1">
      <alignment/>
      <protection/>
    </xf>
    <xf numFmtId="3" fontId="1" fillId="0" borderId="21" xfId="56" applyNumberFormat="1" applyBorder="1">
      <alignment/>
      <protection/>
    </xf>
    <xf numFmtId="3" fontId="1" fillId="0" borderId="11" xfId="56" applyNumberFormat="1" applyFont="1" applyBorder="1" applyAlignment="1">
      <alignment horizontal="center"/>
      <protection/>
    </xf>
    <xf numFmtId="3" fontId="17" fillId="0" borderId="11" xfId="56" applyNumberFormat="1" applyFont="1" applyBorder="1">
      <alignment/>
      <protection/>
    </xf>
    <xf numFmtId="3" fontId="18" fillId="0" borderId="11" xfId="56" applyNumberFormat="1" applyFont="1" applyBorder="1" applyAlignment="1">
      <alignment shrinkToFit="1"/>
      <protection/>
    </xf>
    <xf numFmtId="3" fontId="19" fillId="0" borderId="11" xfId="56" applyNumberFormat="1" applyFont="1" applyBorder="1">
      <alignment/>
      <protection/>
    </xf>
    <xf numFmtId="3" fontId="16" fillId="0" borderId="11" xfId="56" applyNumberFormat="1" applyFont="1" applyBorder="1" applyAlignment="1">
      <alignment wrapText="1"/>
      <protection/>
    </xf>
    <xf numFmtId="3" fontId="18" fillId="0" borderId="11" xfId="56" applyNumberFormat="1" applyFont="1" applyBorder="1" applyAlignment="1">
      <alignment wrapText="1"/>
      <protection/>
    </xf>
    <xf numFmtId="3" fontId="1" fillId="0" borderId="14" xfId="56" applyNumberFormat="1" applyBorder="1">
      <alignment/>
      <protection/>
    </xf>
    <xf numFmtId="3" fontId="17" fillId="0" borderId="14" xfId="56" applyNumberFormat="1" applyFont="1" applyBorder="1">
      <alignment/>
      <protection/>
    </xf>
    <xf numFmtId="3" fontId="15" fillId="0" borderId="29" xfId="56" applyNumberFormat="1" applyFont="1" applyBorder="1">
      <alignment/>
      <protection/>
    </xf>
    <xf numFmtId="0" fontId="4" fillId="0" borderId="10" xfId="55" applyFont="1" applyBorder="1">
      <alignment/>
      <protection/>
    </xf>
    <xf numFmtId="0" fontId="26" fillId="0" borderId="0" xfId="54" applyFont="1">
      <alignment/>
      <protection/>
    </xf>
    <xf numFmtId="0" fontId="13" fillId="0" borderId="0" xfId="54" applyFont="1" applyBorder="1">
      <alignment/>
      <protection/>
    </xf>
    <xf numFmtId="3" fontId="4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3" fontId="21" fillId="0" borderId="18" xfId="56" applyNumberFormat="1" applyFont="1" applyBorder="1">
      <alignment/>
      <protection/>
    </xf>
    <xf numFmtId="3" fontId="20" fillId="0" borderId="18" xfId="56" applyNumberFormat="1" applyFont="1" applyBorder="1">
      <alignment/>
      <protection/>
    </xf>
    <xf numFmtId="3" fontId="16" fillId="0" borderId="26" xfId="56" applyNumberFormat="1" applyFont="1" applyBorder="1">
      <alignment/>
      <protection/>
    </xf>
    <xf numFmtId="3" fontId="1" fillId="0" borderId="24" xfId="56" applyNumberFormat="1" applyBorder="1">
      <alignment/>
      <protection/>
    </xf>
    <xf numFmtId="3" fontId="1" fillId="0" borderId="24" xfId="56" applyNumberFormat="1" applyFont="1" applyBorder="1">
      <alignment/>
      <protection/>
    </xf>
    <xf numFmtId="3" fontId="18" fillId="0" borderId="24" xfId="56" applyNumberFormat="1" applyFont="1" applyBorder="1">
      <alignment/>
      <protection/>
    </xf>
    <xf numFmtId="3" fontId="16" fillId="0" borderId="24" xfId="56" applyNumberFormat="1" applyFont="1" applyBorder="1">
      <alignment/>
      <protection/>
    </xf>
    <xf numFmtId="3" fontId="16" fillId="0" borderId="24" xfId="56" applyNumberFormat="1" applyFont="1" applyBorder="1" applyAlignment="1">
      <alignment/>
      <protection/>
    </xf>
    <xf numFmtId="3" fontId="15" fillId="0" borderId="24" xfId="56" applyNumberFormat="1" applyFont="1" applyBorder="1">
      <alignment/>
      <protection/>
    </xf>
    <xf numFmtId="3" fontId="8" fillId="0" borderId="10" xfId="0" applyNumberFormat="1" applyFont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vertical="center" wrapText="1"/>
    </xf>
    <xf numFmtId="166" fontId="4" fillId="0" borderId="30" xfId="0" applyNumberFormat="1" applyFont="1" applyFill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0" fontId="4" fillId="0" borderId="10" xfId="55" applyFont="1" applyBorder="1" applyAlignment="1">
      <alignment vertical="center"/>
      <protection/>
    </xf>
    <xf numFmtId="3" fontId="16" fillId="0" borderId="20" xfId="56" applyNumberFormat="1" applyFont="1" applyBorder="1">
      <alignment/>
      <protection/>
    </xf>
    <xf numFmtId="3" fontId="14" fillId="0" borderId="0" xfId="56" applyNumberFormat="1" applyFont="1" applyBorder="1" applyAlignment="1">
      <alignment horizontal="right"/>
      <protection/>
    </xf>
    <xf numFmtId="3" fontId="16" fillId="0" borderId="22" xfId="56" applyNumberFormat="1" applyFont="1" applyBorder="1">
      <alignment/>
      <protection/>
    </xf>
    <xf numFmtId="3" fontId="14" fillId="0" borderId="34" xfId="56" applyNumberFormat="1" applyFont="1" applyBorder="1" applyAlignment="1">
      <alignment horizontal="center" wrapText="1"/>
      <protection/>
    </xf>
    <xf numFmtId="0" fontId="14" fillId="0" borderId="10" xfId="0" applyFont="1" applyBorder="1" applyAlignment="1">
      <alignment horizontal="center" wrapText="1"/>
    </xf>
    <xf numFmtId="3" fontId="6" fillId="0" borderId="35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3" fillId="0" borderId="0" xfId="57" applyNumberFormat="1" applyFont="1" applyBorder="1" applyAlignment="1">
      <alignment vertical="center" wrapText="1"/>
      <protection/>
    </xf>
    <xf numFmtId="3" fontId="3" fillId="0" borderId="0" xfId="57" applyNumberFormat="1" applyFont="1" applyAlignment="1">
      <alignment horizontal="center" vertical="center" wrapText="1"/>
      <protection/>
    </xf>
    <xf numFmtId="3" fontId="5" fillId="0" borderId="38" xfId="57" applyNumberFormat="1" applyFont="1" applyBorder="1" applyAlignment="1">
      <alignment horizontal="center" vertical="center"/>
      <protection/>
    </xf>
    <xf numFmtId="3" fontId="5" fillId="0" borderId="39" xfId="57" applyNumberFormat="1" applyFont="1" applyBorder="1" applyAlignment="1">
      <alignment horizontal="center" vertical="center" wrapText="1"/>
      <protection/>
    </xf>
    <xf numFmtId="3" fontId="5" fillId="0" borderId="40" xfId="57" applyNumberFormat="1" applyFont="1" applyBorder="1" applyAlignment="1">
      <alignment horizontal="center" vertical="center" wrapText="1"/>
      <protection/>
    </xf>
    <xf numFmtId="3" fontId="10" fillId="0" borderId="41" xfId="57" applyNumberFormat="1" applyFont="1" applyBorder="1" applyAlignment="1">
      <alignment/>
      <protection/>
    </xf>
    <xf numFmtId="3" fontId="5" fillId="0" borderId="42" xfId="57" applyNumberFormat="1" applyFont="1" applyBorder="1" applyAlignment="1">
      <alignment wrapText="1"/>
      <protection/>
    </xf>
    <xf numFmtId="167" fontId="10" fillId="0" borderId="15" xfId="57" applyNumberFormat="1" applyFont="1" applyBorder="1" applyAlignment="1">
      <alignment wrapText="1"/>
      <protection/>
    </xf>
    <xf numFmtId="3" fontId="10" fillId="0" borderId="15" xfId="57" applyNumberFormat="1" applyFont="1" applyBorder="1" applyAlignment="1">
      <alignment wrapText="1"/>
      <protection/>
    </xf>
    <xf numFmtId="3" fontId="5" fillId="0" borderId="38" xfId="57" applyNumberFormat="1" applyFont="1" applyBorder="1">
      <alignment/>
      <protection/>
    </xf>
    <xf numFmtId="3" fontId="5" fillId="0" borderId="39" xfId="57" applyNumberFormat="1" applyFont="1" applyBorder="1" applyAlignment="1">
      <alignment/>
      <protection/>
    </xf>
    <xf numFmtId="3" fontId="5" fillId="0" borderId="43" xfId="57" applyNumberFormat="1" applyFont="1" applyBorder="1" applyAlignment="1">
      <alignment wrapText="1"/>
      <protection/>
    </xf>
    <xf numFmtId="167" fontId="10" fillId="0" borderId="11" xfId="57" applyNumberFormat="1" applyFont="1" applyBorder="1" applyAlignment="1">
      <alignment/>
      <protection/>
    </xf>
    <xf numFmtId="3" fontId="10" fillId="0" borderId="11" xfId="57" applyNumberFormat="1" applyFont="1" applyBorder="1" applyAlignment="1">
      <alignment/>
      <protection/>
    </xf>
    <xf numFmtId="3" fontId="5" fillId="0" borderId="42" xfId="57" applyNumberFormat="1" applyFont="1" applyBorder="1" applyAlignment="1">
      <alignment horizontal="left"/>
      <protection/>
    </xf>
    <xf numFmtId="3" fontId="10" fillId="0" borderId="0" xfId="57" applyNumberFormat="1" applyFont="1">
      <alignment/>
      <protection/>
    </xf>
    <xf numFmtId="3" fontId="5" fillId="0" borderId="0" xfId="57" applyNumberFormat="1" applyFont="1">
      <alignment/>
      <protection/>
    </xf>
    <xf numFmtId="3" fontId="10" fillId="0" borderId="37" xfId="57" applyNumberFormat="1" applyFont="1" applyBorder="1">
      <alignment/>
      <protection/>
    </xf>
    <xf numFmtId="3" fontId="10" fillId="0" borderId="41" xfId="57" applyNumberFormat="1" applyFont="1" applyBorder="1">
      <alignment/>
      <protection/>
    </xf>
    <xf numFmtId="3" fontId="10" fillId="0" borderId="44" xfId="57" applyNumberFormat="1" applyFont="1" applyBorder="1">
      <alignment/>
      <protection/>
    </xf>
    <xf numFmtId="3" fontId="10" fillId="0" borderId="45" xfId="57" applyNumberFormat="1" applyFont="1" applyBorder="1">
      <alignment/>
      <protection/>
    </xf>
    <xf numFmtId="3" fontId="10" fillId="0" borderId="42" xfId="57" applyNumberFormat="1" applyFont="1" applyBorder="1">
      <alignment/>
      <protection/>
    </xf>
    <xf numFmtId="3" fontId="10" fillId="0" borderId="15" xfId="57" applyNumberFormat="1" applyFont="1" applyBorder="1">
      <alignment/>
      <protection/>
    </xf>
    <xf numFmtId="3" fontId="10" fillId="0" borderId="0" xfId="57" applyNumberFormat="1" applyFont="1" applyBorder="1">
      <alignment/>
      <protection/>
    </xf>
    <xf numFmtId="3" fontId="5" fillId="0" borderId="0" xfId="57" applyNumberFormat="1" applyFont="1" applyBorder="1">
      <alignment/>
      <protection/>
    </xf>
    <xf numFmtId="3" fontId="1" fillId="0" borderId="0" xfId="57" applyNumberFormat="1">
      <alignment/>
      <protection/>
    </xf>
    <xf numFmtId="3" fontId="5" fillId="0" borderId="16" xfId="57" applyNumberFormat="1" applyFont="1" applyBorder="1">
      <alignment/>
      <protection/>
    </xf>
    <xf numFmtId="3" fontId="10" fillId="0" borderId="46" xfId="57" applyNumberFormat="1" applyFont="1" applyBorder="1">
      <alignment/>
      <protection/>
    </xf>
    <xf numFmtId="3" fontId="5" fillId="0" borderId="29" xfId="57" applyNumberFormat="1" applyFont="1" applyBorder="1">
      <alignment/>
      <protection/>
    </xf>
    <xf numFmtId="3" fontId="5" fillId="0" borderId="30" xfId="57" applyNumberFormat="1" applyFont="1" applyBorder="1">
      <alignment/>
      <protection/>
    </xf>
    <xf numFmtId="3" fontId="5" fillId="0" borderId="46" xfId="57" applyNumberFormat="1" applyFont="1" applyBorder="1">
      <alignment/>
      <protection/>
    </xf>
    <xf numFmtId="3" fontId="10" fillId="0" borderId="31" xfId="57" applyNumberFormat="1" applyFont="1" applyBorder="1">
      <alignment/>
      <protection/>
    </xf>
    <xf numFmtId="3" fontId="5" fillId="0" borderId="47" xfId="57" applyNumberFormat="1" applyFont="1" applyBorder="1">
      <alignment/>
      <protection/>
    </xf>
    <xf numFmtId="3" fontId="10" fillId="0" borderId="47" xfId="57" applyNumberFormat="1" applyFont="1" applyBorder="1">
      <alignment/>
      <protection/>
    </xf>
    <xf numFmtId="3" fontId="10" fillId="0" borderId="32" xfId="57" applyNumberFormat="1" applyFont="1" applyBorder="1">
      <alignment/>
      <protection/>
    </xf>
    <xf numFmtId="3" fontId="10" fillId="0" borderId="48" xfId="57" applyNumberFormat="1" applyFont="1" applyBorder="1">
      <alignment/>
      <protection/>
    </xf>
    <xf numFmtId="3" fontId="10" fillId="0" borderId="12" xfId="57" applyNumberFormat="1" applyFont="1" applyBorder="1" applyAlignment="1">
      <alignment/>
      <protection/>
    </xf>
    <xf numFmtId="3" fontId="5" fillId="0" borderId="13" xfId="57" applyNumberFormat="1" applyFont="1" applyBorder="1">
      <alignment/>
      <protection/>
    </xf>
    <xf numFmtId="3" fontId="5" fillId="0" borderId="14" xfId="57" applyNumberFormat="1" applyFont="1" applyBorder="1" applyAlignment="1">
      <alignment/>
      <protection/>
    </xf>
    <xf numFmtId="3" fontId="5" fillId="0" borderId="43" xfId="57" applyNumberFormat="1" applyFont="1" applyBorder="1" applyAlignment="1">
      <alignment/>
      <protection/>
    </xf>
    <xf numFmtId="3" fontId="5" fillId="0" borderId="41" xfId="57" applyNumberFormat="1" applyFont="1" applyBorder="1" applyAlignment="1">
      <alignment/>
      <protection/>
    </xf>
    <xf numFmtId="3" fontId="5" fillId="0" borderId="15" xfId="57" applyNumberFormat="1" applyFont="1" applyBorder="1" applyAlignment="1">
      <alignment wrapText="1"/>
      <protection/>
    </xf>
    <xf numFmtId="3" fontId="5" fillId="0" borderId="39" xfId="57" applyNumberFormat="1" applyFont="1" applyBorder="1" applyAlignment="1">
      <alignment wrapText="1"/>
      <protection/>
    </xf>
    <xf numFmtId="3" fontId="5" fillId="0" borderId="45" xfId="57" applyNumberFormat="1" applyFont="1" applyBorder="1" applyAlignment="1">
      <alignment wrapText="1"/>
      <protection/>
    </xf>
    <xf numFmtId="3" fontId="10" fillId="0" borderId="11" xfId="57" applyNumberFormat="1" applyFont="1" applyBorder="1" applyAlignment="1">
      <alignment wrapText="1"/>
      <protection/>
    </xf>
    <xf numFmtId="3" fontId="5" fillId="0" borderId="11" xfId="57" applyNumberFormat="1" applyFont="1" applyBorder="1" applyAlignment="1">
      <alignment wrapText="1"/>
      <protection/>
    </xf>
    <xf numFmtId="3" fontId="5" fillId="0" borderId="20" xfId="57" applyNumberFormat="1" applyFont="1" applyBorder="1" applyAlignment="1">
      <alignment wrapText="1"/>
      <protection/>
    </xf>
    <xf numFmtId="3" fontId="5" fillId="0" borderId="10" xfId="57" applyNumberFormat="1" applyFont="1" applyBorder="1" applyAlignment="1">
      <alignment horizontal="center" vertical="center" wrapText="1"/>
      <protection/>
    </xf>
    <xf numFmtId="3" fontId="5" fillId="0" borderId="42" xfId="57" applyNumberFormat="1" applyFont="1" applyBorder="1" applyAlignment="1">
      <alignment/>
      <protection/>
    </xf>
    <xf numFmtId="3" fontId="10" fillId="0" borderId="49" xfId="57" applyNumberFormat="1" applyFont="1" applyBorder="1" applyAlignment="1">
      <alignment/>
      <protection/>
    </xf>
    <xf numFmtId="3" fontId="5" fillId="0" borderId="30" xfId="57" applyNumberFormat="1" applyFont="1" applyBorder="1" applyAlignment="1">
      <alignment/>
      <protection/>
    </xf>
    <xf numFmtId="3" fontId="10" fillId="0" borderId="15" xfId="57" applyNumberFormat="1" applyFont="1" applyBorder="1" applyAlignment="1">
      <alignment/>
      <protection/>
    </xf>
    <xf numFmtId="3" fontId="5" fillId="0" borderId="37" xfId="57" applyNumberFormat="1" applyFont="1" applyBorder="1" applyAlignment="1">
      <alignment/>
      <protection/>
    </xf>
    <xf numFmtId="3" fontId="10" fillId="0" borderId="50" xfId="57" applyNumberFormat="1" applyFont="1" applyBorder="1">
      <alignment/>
      <protection/>
    </xf>
    <xf numFmtId="3" fontId="10" fillId="0" borderId="43" xfId="57" applyNumberFormat="1" applyFont="1" applyBorder="1">
      <alignment/>
      <protection/>
    </xf>
    <xf numFmtId="3" fontId="10" fillId="0" borderId="49" xfId="57" applyNumberFormat="1" applyFont="1" applyBorder="1">
      <alignment/>
      <protection/>
    </xf>
    <xf numFmtId="3" fontId="10" fillId="0" borderId="51" xfId="57" applyNumberFormat="1" applyFont="1" applyBorder="1">
      <alignment/>
      <protection/>
    </xf>
    <xf numFmtId="0" fontId="5" fillId="0" borderId="52" xfId="0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0" fontId="6" fillId="0" borderId="26" xfId="54" applyFont="1" applyBorder="1">
      <alignment/>
      <protection/>
    </xf>
    <xf numFmtId="0" fontId="6" fillId="0" borderId="24" xfId="54" applyFont="1" applyBorder="1">
      <alignment/>
      <protection/>
    </xf>
    <xf numFmtId="0" fontId="6" fillId="0" borderId="24" xfId="54" applyFont="1" applyBorder="1" applyAlignment="1">
      <alignment horizontal="left"/>
      <protection/>
    </xf>
    <xf numFmtId="0" fontId="4" fillId="0" borderId="10" xfId="55" applyFont="1" applyBorder="1" applyAlignment="1">
      <alignment/>
      <protection/>
    </xf>
    <xf numFmtId="0" fontId="6" fillId="0" borderId="53" xfId="55" applyFont="1" applyBorder="1" applyAlignment="1">
      <alignment/>
      <protection/>
    </xf>
    <xf numFmtId="0" fontId="6" fillId="0" borderId="54" xfId="55" applyFont="1" applyBorder="1" applyAlignment="1">
      <alignment/>
      <protection/>
    </xf>
    <xf numFmtId="0" fontId="6" fillId="0" borderId="24" xfId="55" applyFont="1" applyBorder="1" applyAlignment="1">
      <alignment/>
      <protection/>
    </xf>
    <xf numFmtId="0" fontId="6" fillId="0" borderId="55" xfId="55" applyFont="1" applyBorder="1">
      <alignment/>
      <protection/>
    </xf>
    <xf numFmtId="0" fontId="6" fillId="0" borderId="24" xfId="54" applyFont="1" applyBorder="1" applyAlignment="1">
      <alignment/>
      <protection/>
    </xf>
    <xf numFmtId="0" fontId="6" fillId="0" borderId="24" xfId="54" applyFont="1" applyBorder="1" applyAlignment="1">
      <alignment horizontal="left" wrapText="1"/>
      <protection/>
    </xf>
    <xf numFmtId="0" fontId="6" fillId="0" borderId="56" xfId="54" applyFont="1" applyBorder="1" applyAlignment="1">
      <alignment horizontal="left" wrapText="1"/>
      <protection/>
    </xf>
    <xf numFmtId="3" fontId="30" fillId="0" borderId="0" xfId="57" applyNumberFormat="1" applyFont="1" applyBorder="1" applyAlignment="1">
      <alignment/>
      <protection/>
    </xf>
    <xf numFmtId="0" fontId="31" fillId="0" borderId="0" xfId="0" applyFont="1" applyAlignment="1">
      <alignment horizontal="right" vertical="center"/>
    </xf>
    <xf numFmtId="3" fontId="6" fillId="0" borderId="57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3" fontId="6" fillId="0" borderId="5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4" fillId="0" borderId="55" xfId="0" applyNumberFormat="1" applyFont="1" applyBorder="1" applyAlignment="1">
      <alignment horizontal="center" vertical="center"/>
    </xf>
    <xf numFmtId="3" fontId="4" fillId="0" borderId="54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66" fontId="11" fillId="0" borderId="58" xfId="0" applyNumberFormat="1" applyFont="1" applyBorder="1" applyAlignment="1">
      <alignment horizontal="center" vertical="center" wrapText="1"/>
    </xf>
    <xf numFmtId="166" fontId="11" fillId="0" borderId="11" xfId="0" applyNumberFormat="1" applyFont="1" applyBorder="1" applyAlignment="1">
      <alignment horizontal="center" vertical="center" wrapText="1"/>
    </xf>
    <xf numFmtId="3" fontId="11" fillId="0" borderId="57" xfId="0" applyNumberFormat="1" applyFont="1" applyBorder="1" applyAlignment="1">
      <alignment horizontal="center" vertical="center" wrapText="1"/>
    </xf>
    <xf numFmtId="3" fontId="11" fillId="0" borderId="41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31" fillId="0" borderId="0" xfId="57" applyNumberFormat="1" applyFont="1" applyBorder="1" applyAlignment="1">
      <alignment vertical="center"/>
      <protection/>
    </xf>
    <xf numFmtId="0" fontId="3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3" fontId="29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3" fontId="1" fillId="0" borderId="50" xfId="56" applyNumberFormat="1" applyBorder="1">
      <alignment/>
      <protection/>
    </xf>
    <xf numFmtId="3" fontId="18" fillId="0" borderId="50" xfId="56" applyNumberFormat="1" applyFont="1" applyBorder="1">
      <alignment/>
      <protection/>
    </xf>
    <xf numFmtId="3" fontId="1" fillId="0" borderId="59" xfId="56" applyNumberFormat="1" applyBorder="1">
      <alignment/>
      <protection/>
    </xf>
    <xf numFmtId="3" fontId="16" fillId="0" borderId="50" xfId="56" applyNumberFormat="1" applyFont="1" applyBorder="1">
      <alignment/>
      <protection/>
    </xf>
    <xf numFmtId="0" fontId="25" fillId="0" borderId="60" xfId="0" applyFont="1" applyBorder="1" applyAlignment="1">
      <alignment vertical="center" wrapText="1"/>
    </xf>
    <xf numFmtId="3" fontId="1" fillId="0" borderId="50" xfId="56" applyNumberFormat="1" applyFont="1" applyBorder="1">
      <alignment/>
      <protection/>
    </xf>
    <xf numFmtId="0" fontId="5" fillId="0" borderId="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16" fillId="0" borderId="59" xfId="56" applyNumberFormat="1" applyFont="1" applyBorder="1">
      <alignment/>
      <protection/>
    </xf>
    <xf numFmtId="3" fontId="20" fillId="0" borderId="24" xfId="56" applyNumberFormat="1" applyFont="1" applyBorder="1" applyAlignment="1">
      <alignment/>
      <protection/>
    </xf>
    <xf numFmtId="3" fontId="34" fillId="0" borderId="24" xfId="0" applyNumberFormat="1" applyFont="1" applyBorder="1" applyAlignment="1">
      <alignment/>
    </xf>
    <xf numFmtId="3" fontId="31" fillId="0" borderId="0" xfId="57" applyNumberFormat="1" applyFont="1" applyBorder="1" applyAlignment="1">
      <alignment horizontal="right"/>
      <protection/>
    </xf>
    <xf numFmtId="3" fontId="27" fillId="0" borderId="0" xfId="57" applyNumberFormat="1" applyFont="1" applyBorder="1" applyAlignment="1">
      <alignment vertical="center"/>
      <protection/>
    </xf>
    <xf numFmtId="3" fontId="35" fillId="0" borderId="11" xfId="0" applyNumberFormat="1" applyFont="1" applyBorder="1" applyAlignment="1">
      <alignment horizontal="center" vertical="center" wrapText="1"/>
    </xf>
    <xf numFmtId="3" fontId="36" fillId="0" borderId="11" xfId="0" applyNumberFormat="1" applyFont="1" applyBorder="1" applyAlignment="1">
      <alignment horizontal="center" vertical="center"/>
    </xf>
    <xf numFmtId="3" fontId="36" fillId="0" borderId="50" xfId="0" applyNumberFormat="1" applyFont="1" applyBorder="1" applyAlignment="1">
      <alignment horizontal="center" vertical="center"/>
    </xf>
    <xf numFmtId="3" fontId="36" fillId="0" borderId="18" xfId="0" applyNumberFormat="1" applyFont="1" applyBorder="1" applyAlignment="1">
      <alignment horizontal="center" vertical="center"/>
    </xf>
    <xf numFmtId="3" fontId="35" fillId="0" borderId="20" xfId="0" applyNumberFormat="1" applyFont="1" applyBorder="1" applyAlignment="1">
      <alignment horizontal="center" vertical="center"/>
    </xf>
    <xf numFmtId="3" fontId="35" fillId="0" borderId="59" xfId="0" applyNumberFormat="1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3" fontId="38" fillId="0" borderId="30" xfId="0" applyNumberFormat="1" applyFont="1" applyBorder="1" applyAlignment="1">
      <alignment horizontal="center" vertical="center"/>
    </xf>
    <xf numFmtId="3" fontId="37" fillId="0" borderId="30" xfId="0" applyNumberFormat="1" applyFont="1" applyBorder="1" applyAlignment="1">
      <alignment horizontal="center" vertical="center"/>
    </xf>
    <xf numFmtId="3" fontId="37" fillId="0" borderId="34" xfId="0" applyNumberFormat="1" applyFont="1" applyBorder="1" applyAlignment="1">
      <alignment horizontal="center" vertical="center"/>
    </xf>
    <xf numFmtId="0" fontId="15" fillId="0" borderId="0" xfId="57" applyFont="1" applyAlignment="1">
      <alignment wrapText="1"/>
      <protection/>
    </xf>
    <xf numFmtId="0" fontId="1" fillId="0" borderId="0" xfId="57">
      <alignment/>
      <protection/>
    </xf>
    <xf numFmtId="0" fontId="1" fillId="0" borderId="0" xfId="57" applyFont="1" applyAlignment="1">
      <alignment/>
      <protection/>
    </xf>
    <xf numFmtId="0" fontId="10" fillId="0" borderId="0" xfId="57" applyFont="1">
      <alignment/>
      <protection/>
    </xf>
    <xf numFmtId="0" fontId="1" fillId="0" borderId="0" xfId="57" applyAlignment="1">
      <alignment/>
      <protection/>
    </xf>
    <xf numFmtId="0" fontId="10" fillId="0" borderId="42" xfId="57" applyFont="1" applyBorder="1">
      <alignment/>
      <protection/>
    </xf>
    <xf numFmtId="0" fontId="39" fillId="0" borderId="16" xfId="57" applyFont="1" applyBorder="1">
      <alignment/>
      <protection/>
    </xf>
    <xf numFmtId="0" fontId="1" fillId="0" borderId="0" xfId="57" applyAlignment="1">
      <alignment horizontal="center"/>
      <protection/>
    </xf>
    <xf numFmtId="0" fontId="10" fillId="0" borderId="13" xfId="57" applyFont="1" applyBorder="1">
      <alignment/>
      <protection/>
    </xf>
    <xf numFmtId="3" fontId="10" fillId="0" borderId="60" xfId="57" applyNumberFormat="1" applyFont="1" applyBorder="1">
      <alignment/>
      <protection/>
    </xf>
    <xf numFmtId="0" fontId="10" fillId="0" borderId="12" xfId="57" applyFont="1" applyBorder="1">
      <alignment/>
      <protection/>
    </xf>
    <xf numFmtId="0" fontId="10" fillId="0" borderId="16" xfId="57" applyFont="1" applyBorder="1">
      <alignment/>
      <protection/>
    </xf>
    <xf numFmtId="3" fontId="10" fillId="0" borderId="29" xfId="57" applyNumberFormat="1" applyFont="1" applyBorder="1">
      <alignment/>
      <protection/>
    </xf>
    <xf numFmtId="0" fontId="10" fillId="0" borderId="0" xfId="57" applyFont="1" applyBorder="1">
      <alignment/>
      <protection/>
    </xf>
    <xf numFmtId="0" fontId="10" fillId="0" borderId="29" xfId="57" applyFont="1" applyBorder="1">
      <alignment/>
      <protection/>
    </xf>
    <xf numFmtId="3" fontId="10" fillId="0" borderId="60" xfId="57" applyNumberFormat="1" applyFont="1" applyFill="1" applyBorder="1">
      <alignment/>
      <protection/>
    </xf>
    <xf numFmtId="3" fontId="10" fillId="0" borderId="62" xfId="57" applyNumberFormat="1" applyFont="1" applyFill="1" applyBorder="1">
      <alignment/>
      <protection/>
    </xf>
    <xf numFmtId="0" fontId="1" fillId="0" borderId="43" xfId="57" applyBorder="1">
      <alignment/>
      <protection/>
    </xf>
    <xf numFmtId="0" fontId="10" fillId="0" borderId="36" xfId="57" applyFont="1" applyBorder="1">
      <alignment/>
      <protection/>
    </xf>
    <xf numFmtId="0" fontId="10" fillId="0" borderId="63" xfId="57" applyFont="1" applyBorder="1">
      <alignment/>
      <protection/>
    </xf>
    <xf numFmtId="3" fontId="10" fillId="0" borderId="33" xfId="57" applyNumberFormat="1" applyFont="1" applyBorder="1">
      <alignment/>
      <protection/>
    </xf>
    <xf numFmtId="0" fontId="10" fillId="0" borderId="34" xfId="57" applyFont="1" applyBorder="1">
      <alignment/>
      <protection/>
    </xf>
    <xf numFmtId="3" fontId="10" fillId="0" borderId="10" xfId="57" applyNumberFormat="1" applyFont="1" applyBorder="1">
      <alignment/>
      <protection/>
    </xf>
    <xf numFmtId="0" fontId="8" fillId="0" borderId="37" xfId="0" applyFont="1" applyBorder="1" applyAlignment="1">
      <alignment horizontal="center" vertical="center" wrapText="1"/>
    </xf>
    <xf numFmtId="3" fontId="4" fillId="0" borderId="53" xfId="0" applyNumberFormat="1" applyFont="1" applyBorder="1" applyAlignment="1">
      <alignment horizontal="center" vertical="center"/>
    </xf>
    <xf numFmtId="0" fontId="4" fillId="0" borderId="24" xfId="54" applyFont="1" applyBorder="1" applyAlignment="1">
      <alignment/>
      <protection/>
    </xf>
    <xf numFmtId="3" fontId="4" fillId="0" borderId="58" xfId="54" applyNumberFormat="1" applyFont="1" applyBorder="1" applyAlignment="1">
      <alignment horizontal="center"/>
      <protection/>
    </xf>
    <xf numFmtId="3" fontId="4" fillId="0" borderId="64" xfId="55" applyNumberFormat="1" applyFont="1" applyBorder="1" applyAlignment="1">
      <alignment horizontal="center"/>
      <protection/>
    </xf>
    <xf numFmtId="3" fontId="4" fillId="0" borderId="65" xfId="55" applyNumberFormat="1" applyFont="1" applyBorder="1" applyAlignment="1">
      <alignment horizontal="center"/>
      <protection/>
    </xf>
    <xf numFmtId="3" fontId="4" fillId="0" borderId="10" xfId="55" applyNumberFormat="1" applyFont="1" applyBorder="1" applyAlignment="1">
      <alignment horizontal="center"/>
      <protection/>
    </xf>
    <xf numFmtId="3" fontId="6" fillId="0" borderId="66" xfId="54" applyNumberFormat="1" applyFont="1" applyBorder="1" applyAlignment="1">
      <alignment horizontal="center"/>
      <protection/>
    </xf>
    <xf numFmtId="3" fontId="6" fillId="0" borderId="26" xfId="54" applyNumberFormat="1" applyFont="1" applyBorder="1" applyAlignment="1">
      <alignment horizontal="center"/>
      <protection/>
    </xf>
    <xf numFmtId="3" fontId="6" fillId="0" borderId="67" xfId="54" applyNumberFormat="1" applyFont="1" applyBorder="1" applyAlignment="1">
      <alignment horizontal="center"/>
      <protection/>
    </xf>
    <xf numFmtId="3" fontId="6" fillId="0" borderId="24" xfId="54" applyNumberFormat="1" applyFont="1" applyBorder="1" applyAlignment="1">
      <alignment horizontal="center"/>
      <protection/>
    </xf>
    <xf numFmtId="3" fontId="6" fillId="0" borderId="67" xfId="55" applyNumberFormat="1" applyFont="1" applyBorder="1" applyAlignment="1">
      <alignment horizontal="center"/>
      <protection/>
    </xf>
    <xf numFmtId="3" fontId="6" fillId="0" borderId="58" xfId="55" applyNumberFormat="1" applyFont="1" applyBorder="1" applyAlignment="1">
      <alignment horizontal="center"/>
      <protection/>
    </xf>
    <xf numFmtId="3" fontId="6" fillId="0" borderId="58" xfId="54" applyNumberFormat="1" applyFont="1" applyBorder="1" applyAlignment="1">
      <alignment horizontal="center"/>
      <protection/>
    </xf>
    <xf numFmtId="3" fontId="6" fillId="0" borderId="51" xfId="54" applyNumberFormat="1" applyFont="1" applyBorder="1" applyAlignment="1">
      <alignment horizontal="center"/>
      <protection/>
    </xf>
    <xf numFmtId="3" fontId="6" fillId="0" borderId="68" xfId="54" applyNumberFormat="1" applyFont="1" applyBorder="1" applyAlignment="1">
      <alignment horizontal="center"/>
      <protection/>
    </xf>
    <xf numFmtId="3" fontId="6" fillId="0" borderId="25" xfId="54" applyNumberFormat="1" applyFont="1" applyBorder="1" applyAlignment="1">
      <alignment horizontal="center"/>
      <protection/>
    </xf>
    <xf numFmtId="3" fontId="6" fillId="0" borderId="48" xfId="55" applyNumberFormat="1" applyFont="1" applyBorder="1" applyAlignment="1">
      <alignment horizontal="center"/>
      <protection/>
    </xf>
    <xf numFmtId="3" fontId="6" fillId="0" borderId="66" xfId="55" applyNumberFormat="1" applyFont="1" applyBorder="1" applyAlignment="1">
      <alignment horizontal="center"/>
      <protection/>
    </xf>
    <xf numFmtId="3" fontId="6" fillId="0" borderId="69" xfId="55" applyNumberFormat="1" applyFont="1" applyBorder="1" applyAlignment="1">
      <alignment horizontal="center"/>
      <protection/>
    </xf>
    <xf numFmtId="3" fontId="4" fillId="0" borderId="65" xfId="55" applyNumberFormat="1" applyFont="1" applyBorder="1" applyAlignment="1">
      <alignment horizontal="center" vertical="center"/>
      <protection/>
    </xf>
    <xf numFmtId="3" fontId="4" fillId="0" borderId="10" xfId="55" applyNumberFormat="1" applyFont="1" applyBorder="1" applyAlignment="1">
      <alignment horizontal="center" vertical="center"/>
      <protection/>
    </xf>
    <xf numFmtId="3" fontId="57" fillId="0" borderId="11" xfId="0" applyNumberFormat="1" applyFont="1" applyBorder="1" applyAlignment="1">
      <alignment horizontal="center" vertical="center"/>
    </xf>
    <xf numFmtId="166" fontId="11" fillId="0" borderId="14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1" xfId="0" applyFont="1" applyBorder="1" applyAlignment="1">
      <alignment horizontal="left" vertical="center" wrapText="1"/>
    </xf>
    <xf numFmtId="0" fontId="29" fillId="0" borderId="0" xfId="0" applyFont="1" applyAlignment="1">
      <alignment horizontal="right" vertical="center"/>
    </xf>
    <xf numFmtId="0" fontId="29" fillId="0" borderId="70" xfId="0" applyFont="1" applyBorder="1" applyAlignment="1">
      <alignment horizontal="center" vertical="center"/>
    </xf>
    <xf numFmtId="0" fontId="6" fillId="0" borderId="37" xfId="57" applyFont="1" applyBorder="1" applyAlignment="1">
      <alignment horizontal="center" vertical="center"/>
      <protection/>
    </xf>
    <xf numFmtId="3" fontId="10" fillId="0" borderId="20" xfId="57" applyNumberFormat="1" applyFont="1" applyBorder="1">
      <alignment/>
      <protection/>
    </xf>
    <xf numFmtId="3" fontId="5" fillId="0" borderId="20" xfId="57" applyNumberFormat="1" applyFont="1" applyBorder="1">
      <alignment/>
      <protection/>
    </xf>
    <xf numFmtId="3" fontId="10" fillId="0" borderId="39" xfId="57" applyNumberFormat="1" applyFont="1" applyBorder="1">
      <alignment/>
      <protection/>
    </xf>
    <xf numFmtId="3" fontId="5" fillId="0" borderId="39" xfId="57" applyNumberFormat="1" applyFont="1" applyBorder="1">
      <alignment/>
      <protection/>
    </xf>
    <xf numFmtId="3" fontId="10" fillId="0" borderId="71" xfId="57" applyNumberFormat="1" applyFont="1" applyBorder="1">
      <alignment/>
      <protection/>
    </xf>
    <xf numFmtId="3" fontId="11" fillId="0" borderId="58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166" fontId="11" fillId="0" borderId="69" xfId="0" applyNumberFormat="1" applyFont="1" applyBorder="1" applyAlignment="1">
      <alignment horizontal="center" vertical="center" wrapText="1"/>
    </xf>
    <xf numFmtId="166" fontId="11" fillId="0" borderId="41" xfId="0" applyNumberFormat="1" applyFont="1" applyBorder="1" applyAlignment="1">
      <alignment horizontal="center" vertical="center" wrapText="1"/>
    </xf>
    <xf numFmtId="166" fontId="11" fillId="0" borderId="20" xfId="0" applyNumberFormat="1" applyFont="1" applyBorder="1" applyAlignment="1">
      <alignment horizontal="center" vertical="center" wrapText="1"/>
    </xf>
    <xf numFmtId="166" fontId="11" fillId="0" borderId="72" xfId="0" applyNumberFormat="1" applyFont="1" applyBorder="1" applyAlignment="1">
      <alignment horizontal="center" vertical="center" wrapText="1"/>
    </xf>
    <xf numFmtId="0" fontId="11" fillId="0" borderId="73" xfId="0" applyFont="1" applyBorder="1" applyAlignment="1">
      <alignment horizontal="left" vertical="center" wrapText="1"/>
    </xf>
    <xf numFmtId="0" fontId="10" fillId="0" borderId="52" xfId="57" applyFont="1" applyBorder="1" applyAlignment="1">
      <alignment horizontal="center" wrapText="1"/>
      <protection/>
    </xf>
    <xf numFmtId="0" fontId="39" fillId="0" borderId="63" xfId="57" applyFont="1" applyBorder="1">
      <alignment/>
      <protection/>
    </xf>
    <xf numFmtId="0" fontId="0" fillId="0" borderId="66" xfId="0" applyBorder="1" applyAlignment="1">
      <alignment/>
    </xf>
    <xf numFmtId="3" fontId="15" fillId="0" borderId="0" xfId="56" applyNumberFormat="1" applyFont="1" applyBorder="1" applyAlignment="1">
      <alignment horizontal="center" vertical="distributed" wrapText="1"/>
      <protection/>
    </xf>
    <xf numFmtId="3" fontId="32" fillId="0" borderId="31" xfId="57" applyNumberFormat="1" applyFont="1" applyBorder="1" applyAlignment="1">
      <alignment horizontal="right"/>
      <protection/>
    </xf>
    <xf numFmtId="0" fontId="33" fillId="0" borderId="34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3" fontId="8" fillId="0" borderId="53" xfId="0" applyNumberFormat="1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3" fontId="10" fillId="0" borderId="0" xfId="57" applyNumberFormat="1" applyFont="1" applyBorder="1" applyAlignment="1">
      <alignment horizontal="right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8" fillId="0" borderId="72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3" fontId="4" fillId="0" borderId="47" xfId="0" applyNumberFormat="1" applyFont="1" applyBorder="1" applyAlignment="1">
      <alignment horizontal="left" vertical="center"/>
    </xf>
    <xf numFmtId="3" fontId="4" fillId="0" borderId="29" xfId="0" applyNumberFormat="1" applyFont="1" applyBorder="1" applyAlignment="1">
      <alignment horizontal="left" vertical="center"/>
    </xf>
    <xf numFmtId="3" fontId="4" fillId="0" borderId="36" xfId="0" applyNumberFormat="1" applyFont="1" applyBorder="1" applyAlignment="1">
      <alignment horizontal="left" vertical="center"/>
    </xf>
    <xf numFmtId="3" fontId="4" fillId="0" borderId="18" xfId="0" applyNumberFormat="1" applyFont="1" applyBorder="1" applyAlignment="1">
      <alignment horizontal="left" vertical="center"/>
    </xf>
    <xf numFmtId="3" fontId="4" fillId="0" borderId="49" xfId="0" applyNumberFormat="1" applyFont="1" applyBorder="1" applyAlignment="1">
      <alignment horizontal="left" vertical="center"/>
    </xf>
    <xf numFmtId="3" fontId="4" fillId="0" borderId="23" xfId="0" applyNumberFormat="1" applyFont="1" applyBorder="1" applyAlignment="1">
      <alignment horizontal="left" vertical="center"/>
    </xf>
    <xf numFmtId="3" fontId="4" fillId="0" borderId="35" xfId="0" applyNumberFormat="1" applyFont="1" applyBorder="1" applyAlignment="1">
      <alignment horizontal="left" vertical="center"/>
    </xf>
    <xf numFmtId="3" fontId="4" fillId="0" borderId="17" xfId="0" applyNumberFormat="1" applyFont="1" applyBorder="1" applyAlignment="1">
      <alignment horizontal="left" vertical="center"/>
    </xf>
    <xf numFmtId="3" fontId="4" fillId="0" borderId="67" xfId="0" applyNumberFormat="1" applyFont="1" applyBorder="1" applyAlignment="1">
      <alignment horizontal="left" vertical="center" wrapText="1"/>
    </xf>
    <xf numFmtId="3" fontId="4" fillId="0" borderId="58" xfId="0" applyNumberFormat="1" applyFont="1" applyBorder="1" applyAlignment="1">
      <alignment horizontal="left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" fontId="4" fillId="0" borderId="48" xfId="0" applyNumberFormat="1" applyFont="1" applyBorder="1" applyAlignment="1">
      <alignment horizontal="center" vertical="center" wrapText="1"/>
    </xf>
    <xf numFmtId="3" fontId="4" fillId="0" borderId="69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left" vertical="center"/>
    </xf>
    <xf numFmtId="3" fontId="6" fillId="0" borderId="50" xfId="0" applyNumberFormat="1" applyFont="1" applyBorder="1" applyAlignment="1">
      <alignment horizontal="left" vertical="center"/>
    </xf>
    <xf numFmtId="3" fontId="6" fillId="0" borderId="49" xfId="0" applyNumberFormat="1" applyFont="1" applyBorder="1" applyAlignment="1">
      <alignment horizontal="left" vertical="center"/>
    </xf>
    <xf numFmtId="3" fontId="6" fillId="0" borderId="62" xfId="0" applyNumberFormat="1" applyFont="1" applyBorder="1" applyAlignment="1">
      <alignment horizontal="left" vertical="center"/>
    </xf>
    <xf numFmtId="3" fontId="6" fillId="0" borderId="35" xfId="0" applyNumberFormat="1" applyFont="1" applyBorder="1" applyAlignment="1">
      <alignment horizontal="left" vertical="center"/>
    </xf>
    <xf numFmtId="3" fontId="6" fillId="0" borderId="60" xfId="0" applyNumberFormat="1" applyFont="1" applyBorder="1" applyAlignment="1">
      <alignment horizontal="left" vertical="center"/>
    </xf>
    <xf numFmtId="3" fontId="10" fillId="0" borderId="0" xfId="57" applyNumberFormat="1" applyFont="1" applyBorder="1" applyAlignment="1">
      <alignment horizontal="right" vertical="center"/>
      <protection/>
    </xf>
    <xf numFmtId="0" fontId="8" fillId="0" borderId="22" xfId="0" applyFont="1" applyBorder="1" applyAlignment="1">
      <alignment horizontal="center" vertical="center" wrapText="1"/>
    </xf>
    <xf numFmtId="3" fontId="6" fillId="0" borderId="67" xfId="0" applyNumberFormat="1" applyFont="1" applyBorder="1" applyAlignment="1">
      <alignment horizontal="left" vertical="center" wrapText="1"/>
    </xf>
    <xf numFmtId="3" fontId="6" fillId="0" borderId="58" xfId="0" applyNumberFormat="1" applyFont="1" applyBorder="1" applyAlignment="1">
      <alignment horizontal="left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left" vertical="center" wrapText="1"/>
    </xf>
    <xf numFmtId="3" fontId="6" fillId="0" borderId="50" xfId="0" applyNumberFormat="1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0" xfId="54" applyFont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0" fontId="4" fillId="0" borderId="64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3" fontId="31" fillId="0" borderId="0" xfId="57" applyNumberFormat="1" applyFont="1" applyBorder="1" applyAlignment="1">
      <alignment horizontal="right"/>
      <protection/>
    </xf>
    <xf numFmtId="3" fontId="31" fillId="0" borderId="31" xfId="57" applyNumberFormat="1" applyFont="1" applyBorder="1" applyAlignment="1">
      <alignment horizontal="right"/>
      <protection/>
    </xf>
    <xf numFmtId="0" fontId="8" fillId="0" borderId="53" xfId="54" applyFont="1" applyBorder="1" applyAlignment="1">
      <alignment horizontal="center" vertical="center"/>
      <protection/>
    </xf>
    <xf numFmtId="0" fontId="8" fillId="0" borderId="25" xfId="54" applyFont="1" applyBorder="1" applyAlignment="1">
      <alignment horizontal="center" vertical="center"/>
      <protection/>
    </xf>
    <xf numFmtId="0" fontId="4" fillId="0" borderId="79" xfId="54" applyFont="1" applyBorder="1" applyAlignment="1">
      <alignment horizontal="center" vertical="center" wrapText="1"/>
      <protection/>
    </xf>
    <xf numFmtId="0" fontId="4" fillId="0" borderId="68" xfId="54" applyFont="1" applyBorder="1" applyAlignment="1">
      <alignment horizontal="center" vertical="center" wrapText="1"/>
      <protection/>
    </xf>
    <xf numFmtId="3" fontId="3" fillId="0" borderId="0" xfId="57" applyNumberFormat="1" applyFont="1" applyBorder="1" applyAlignment="1">
      <alignment horizontal="center" vertical="center" wrapText="1"/>
      <protection/>
    </xf>
    <xf numFmtId="3" fontId="5" fillId="0" borderId="34" xfId="57" applyNumberFormat="1" applyFont="1" applyBorder="1" applyAlignment="1">
      <alignment horizontal="left"/>
      <protection/>
    </xf>
    <xf numFmtId="0" fontId="1" fillId="0" borderId="0" xfId="57" applyFont="1" applyAlignment="1">
      <alignment horizontal="right"/>
      <protection/>
    </xf>
    <xf numFmtId="0" fontId="15" fillId="0" borderId="0" xfId="57" applyFont="1" applyAlignment="1">
      <alignment horizontal="center" wrapText="1"/>
      <protection/>
    </xf>
    <xf numFmtId="0" fontId="10" fillId="0" borderId="62" xfId="57" applyFont="1" applyBorder="1" applyAlignment="1">
      <alignment horizontal="center"/>
      <protection/>
    </xf>
    <xf numFmtId="0" fontId="10" fillId="0" borderId="33" xfId="57" applyFont="1" applyBorder="1" applyAlignment="1">
      <alignment horizontal="center"/>
      <protection/>
    </xf>
    <xf numFmtId="3" fontId="36" fillId="0" borderId="11" xfId="0" applyNumberFormat="1" applyFont="1" applyBorder="1" applyAlignment="1">
      <alignment horizontal="center" vertical="center"/>
    </xf>
    <xf numFmtId="3" fontId="33" fillId="0" borderId="0" xfId="57" applyNumberFormat="1" applyFont="1" applyBorder="1" applyAlignment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1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33" fillId="0" borderId="80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 wrapText="1"/>
    </xf>
    <xf numFmtId="0" fontId="33" fillId="0" borderId="81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0" fontId="33" fillId="0" borderId="67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59" fillId="0" borderId="70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60" xfId="0" applyFont="1" applyBorder="1" applyAlignment="1">
      <alignment horizontal="center" vertical="center" wrapText="1"/>
    </xf>
    <xf numFmtId="0" fontId="59" fillId="0" borderId="83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3" fontId="58" fillId="0" borderId="0" xfId="57" applyNumberFormat="1" applyFont="1" applyBorder="1" applyAlignment="1">
      <alignment horizontal="center" vertical="center"/>
      <protection/>
    </xf>
    <xf numFmtId="166" fontId="11" fillId="0" borderId="48" xfId="0" applyNumberFormat="1" applyFont="1" applyBorder="1" applyAlignment="1">
      <alignment horizontal="center" vertical="center" wrapText="1"/>
    </xf>
    <xf numFmtId="166" fontId="11" fillId="0" borderId="57" xfId="0" applyNumberFormat="1" applyFont="1" applyBorder="1" applyAlignment="1">
      <alignment horizontal="center" vertical="center" wrapText="1"/>
    </xf>
    <xf numFmtId="3" fontId="5" fillId="0" borderId="47" xfId="57" applyNumberFormat="1" applyFont="1" applyBorder="1" applyAlignment="1">
      <alignment horizontal="left"/>
      <protection/>
    </xf>
    <xf numFmtId="3" fontId="5" fillId="0" borderId="46" xfId="57" applyNumberFormat="1" applyFont="1" applyBorder="1" applyAlignment="1">
      <alignment/>
      <protection/>
    </xf>
    <xf numFmtId="3" fontId="10" fillId="0" borderId="69" xfId="57" applyNumberFormat="1" applyFont="1" applyBorder="1">
      <alignment/>
      <protection/>
    </xf>
    <xf numFmtId="3" fontId="5" fillId="0" borderId="69" xfId="57" applyNumberFormat="1" applyFont="1" applyBorder="1" applyAlignment="1">
      <alignment wrapText="1"/>
      <protection/>
    </xf>
    <xf numFmtId="3" fontId="5" fillId="0" borderId="57" xfId="57" applyNumberFormat="1" applyFont="1" applyBorder="1" applyAlignment="1">
      <alignment wrapText="1"/>
      <protection/>
    </xf>
    <xf numFmtId="3" fontId="10" fillId="0" borderId="58" xfId="57" applyNumberFormat="1" applyFont="1" applyBorder="1" applyAlignment="1">
      <alignment wrapText="1"/>
      <protection/>
    </xf>
    <xf numFmtId="3" fontId="5" fillId="0" borderId="58" xfId="57" applyNumberFormat="1" applyFont="1" applyBorder="1" applyAlignment="1">
      <alignment wrapText="1"/>
      <protection/>
    </xf>
    <xf numFmtId="3" fontId="5" fillId="0" borderId="14" xfId="57" applyNumberFormat="1" applyFont="1" applyBorder="1" applyAlignment="1">
      <alignment wrapText="1"/>
      <protection/>
    </xf>
    <xf numFmtId="3" fontId="5" fillId="0" borderId="84" xfId="57" applyNumberFormat="1" applyFont="1" applyBorder="1" applyAlignment="1">
      <alignment wrapText="1"/>
      <protection/>
    </xf>
    <xf numFmtId="3" fontId="10" fillId="0" borderId="58" xfId="57" applyNumberFormat="1" applyFont="1" applyBorder="1">
      <alignment/>
      <protection/>
    </xf>
    <xf numFmtId="3" fontId="10" fillId="0" borderId="11" xfId="57" applyNumberFormat="1" applyFont="1" applyBorder="1">
      <alignment/>
      <protection/>
    </xf>
    <xf numFmtId="3" fontId="10" fillId="0" borderId="84" xfId="57" applyNumberFormat="1" applyFont="1" applyBorder="1">
      <alignment/>
      <protection/>
    </xf>
    <xf numFmtId="3" fontId="60" fillId="0" borderId="50" xfId="56" applyNumberFormat="1" applyFont="1" applyBorder="1">
      <alignment/>
      <protection/>
    </xf>
    <xf numFmtId="3" fontId="61" fillId="0" borderId="50" xfId="56" applyNumberFormat="1" applyFont="1" applyBorder="1">
      <alignment/>
      <protection/>
    </xf>
    <xf numFmtId="3" fontId="1" fillId="0" borderId="50" xfId="56" applyNumberFormat="1" applyFont="1" applyBorder="1">
      <alignment/>
      <protection/>
    </xf>
    <xf numFmtId="3" fontId="1" fillId="0" borderId="24" xfId="56" applyNumberFormat="1" applyFont="1" applyBorder="1">
      <alignment/>
      <protection/>
    </xf>
    <xf numFmtId="3" fontId="1" fillId="0" borderId="59" xfId="56" applyNumberFormat="1" applyFont="1" applyBorder="1">
      <alignment/>
      <protection/>
    </xf>
    <xf numFmtId="3" fontId="62" fillId="0" borderId="24" xfId="56" applyNumberFormat="1" applyFont="1" applyBorder="1">
      <alignment/>
      <protection/>
    </xf>
    <xf numFmtId="3" fontId="63" fillId="0" borderId="24" xfId="56" applyNumberFormat="1" applyFont="1" applyBorder="1">
      <alignment/>
      <protection/>
    </xf>
    <xf numFmtId="0" fontId="28" fillId="0" borderId="38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77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82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7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3" fontId="7" fillId="0" borderId="0" xfId="57" applyNumberFormat="1" applyFont="1" applyBorder="1" applyAlignment="1">
      <alignment horizontal="right" vertical="center"/>
      <protection/>
    </xf>
    <xf numFmtId="0" fontId="8" fillId="0" borderId="19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64" fillId="0" borderId="0" xfId="0" applyFont="1" applyAlignment="1">
      <alignment horizontal="right" vertical="center"/>
    </xf>
    <xf numFmtId="3" fontId="65" fillId="0" borderId="36" xfId="0" applyNumberFormat="1" applyFont="1" applyBorder="1" applyAlignment="1">
      <alignment horizontal="center" vertical="center"/>
    </xf>
    <xf numFmtId="3" fontId="65" fillId="0" borderId="11" xfId="0" applyNumberFormat="1" applyFont="1" applyBorder="1" applyAlignment="1">
      <alignment horizontal="center" vertical="center"/>
    </xf>
    <xf numFmtId="3" fontId="7" fillId="0" borderId="50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62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78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65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59" xfId="0" applyNumberFormat="1" applyFont="1" applyBorder="1" applyAlignment="1">
      <alignment horizontal="center" vertical="center"/>
    </xf>
    <xf numFmtId="3" fontId="65" fillId="0" borderId="14" xfId="0" applyNumberFormat="1" applyFont="1" applyBorder="1" applyAlignment="1">
      <alignment horizontal="center" vertical="center"/>
    </xf>
    <xf numFmtId="3" fontId="7" fillId="0" borderId="60" xfId="0" applyNumberFormat="1" applyFont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Átadott pe.2013 Bábony" xfId="55"/>
    <cellStyle name="Normál_Munkafüzet1" xfId="56"/>
    <cellStyle name="Normál_Pü-2013 költségv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Saj&#225;n&#233;\K&#246;lts&#233;gvet&#233;s\P&#252;-2013%20k&#246;lts&#233;gv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sz mell bev."/>
      <sheetName val="1-mell.kiad."/>
      <sheetName val="2.sz.Önkormányzat"/>
      <sheetName val="3.sz.Intézmények össz. "/>
      <sheetName val=" Hivatal "/>
      <sheetName val="Takáts Gyula Int. Közokt. Közp."/>
      <sheetName val="Óvodák összesen"/>
      <sheetName val="óTab"/>
      <sheetName val="óBedegkér"/>
      <sheetName val="óSmeggyes"/>
      <sheetName val="óKapoly"/>
      <sheetName val="óBmegyer"/>
      <sheetName val="Bölcsöde"/>
      <sheetName val="GAMESZ"/>
      <sheetName val="Műv. Ház"/>
      <sheetName val="Könyvtár"/>
      <sheetName val="4.sz-mell"/>
      <sheetName val="5.sz-mell"/>
      <sheetName val="6.sz-mell"/>
      <sheetName val="7.sz-mell"/>
      <sheetName val="8.sz.mell"/>
      <sheetName val="9.sz.mell"/>
      <sheetName val="10.sz.mell"/>
      <sheetName val="11.sz.mell"/>
      <sheetName val="12.sz.mell"/>
      <sheetName val="13.sz.mell"/>
      <sheetName val="Tájékoztató tábla bev."/>
      <sheetName val="Tájékoztató tábla kiad."/>
      <sheetName val="PM. Hivatal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9.125" style="20" customWidth="1"/>
    <col min="2" max="2" width="46.375" style="20" customWidth="1"/>
    <col min="3" max="3" width="13.375" style="20" customWidth="1"/>
    <col min="4" max="5" width="11.75390625" style="20" customWidth="1"/>
    <col min="6" max="16384" width="9.125" style="20" customWidth="1"/>
  </cols>
  <sheetData>
    <row r="1" spans="1:5" ht="30.75" customHeight="1">
      <c r="A1" s="313" t="s">
        <v>159</v>
      </c>
      <c r="B1" s="313"/>
      <c r="C1" s="313"/>
      <c r="D1" s="313"/>
      <c r="E1" s="313"/>
    </row>
    <row r="2" spans="1:6" ht="13.5" customHeight="1" thickBot="1">
      <c r="A2" s="21"/>
      <c r="B2" s="314" t="s">
        <v>280</v>
      </c>
      <c r="C2" s="314"/>
      <c r="D2" s="314"/>
      <c r="E2" s="314"/>
      <c r="F2" s="22"/>
    </row>
    <row r="3" spans="1:5" ht="39.75" customHeight="1" thickBot="1">
      <c r="A3" s="23" t="s">
        <v>145</v>
      </c>
      <c r="B3" s="84" t="s">
        <v>154</v>
      </c>
      <c r="C3" s="24" t="s">
        <v>146</v>
      </c>
      <c r="D3" s="109" t="s">
        <v>214</v>
      </c>
      <c r="E3" s="109" t="s">
        <v>214</v>
      </c>
    </row>
    <row r="4" spans="1:5" ht="15" customHeight="1">
      <c r="A4" s="25"/>
      <c r="B4" s="83" t="s">
        <v>147</v>
      </c>
      <c r="C4" s="82"/>
      <c r="D4" s="225"/>
      <c r="E4" s="225"/>
    </row>
    <row r="5" spans="1:5" ht="15" customHeight="1">
      <c r="A5" s="27" t="s">
        <v>17</v>
      </c>
      <c r="B5" s="56" t="s">
        <v>148</v>
      </c>
      <c r="C5" s="56">
        <f>SUM(C6:C10)</f>
        <v>44046</v>
      </c>
      <c r="D5" s="224">
        <f>SUM(D6:D10)</f>
        <v>41908</v>
      </c>
      <c r="E5" s="224">
        <f>SUM(E6:E10)</f>
        <v>30466</v>
      </c>
    </row>
    <row r="6" spans="1:5" ht="15" customHeight="1">
      <c r="A6" s="29" t="s">
        <v>1</v>
      </c>
      <c r="B6" s="78" t="s">
        <v>149</v>
      </c>
      <c r="C6" s="72">
        <v>29956</v>
      </c>
      <c r="D6" s="221">
        <v>18081</v>
      </c>
      <c r="E6" s="226">
        <v>18081</v>
      </c>
    </row>
    <row r="7" spans="1:5" ht="15" customHeight="1">
      <c r="A7" s="29" t="s">
        <v>2</v>
      </c>
      <c r="B7" s="60" t="s">
        <v>102</v>
      </c>
      <c r="C7" s="72"/>
      <c r="D7" s="221">
        <v>713</v>
      </c>
      <c r="E7" s="226">
        <v>728</v>
      </c>
    </row>
    <row r="8" spans="1:5" ht="15" customHeight="1">
      <c r="A8" s="29" t="s">
        <v>7</v>
      </c>
      <c r="B8" s="60" t="s">
        <v>150</v>
      </c>
      <c r="C8" s="72">
        <v>14090</v>
      </c>
      <c r="D8" s="221">
        <v>9875</v>
      </c>
      <c r="E8" s="226">
        <v>2366</v>
      </c>
    </row>
    <row r="9" spans="1:5" ht="15" customHeight="1">
      <c r="A9" s="29" t="s">
        <v>10</v>
      </c>
      <c r="B9" s="60" t="s">
        <v>215</v>
      </c>
      <c r="C9" s="72"/>
      <c r="D9" s="221">
        <v>12268</v>
      </c>
      <c r="E9" s="226">
        <v>7879</v>
      </c>
    </row>
    <row r="10" spans="1:5" ht="15" customHeight="1">
      <c r="A10" s="29" t="s">
        <v>11</v>
      </c>
      <c r="B10" s="60" t="s">
        <v>213</v>
      </c>
      <c r="C10" s="72"/>
      <c r="D10" s="221">
        <v>971</v>
      </c>
      <c r="E10" s="226">
        <v>1412</v>
      </c>
    </row>
    <row r="11" spans="1:5" ht="15" customHeight="1">
      <c r="A11" s="27" t="s">
        <v>18</v>
      </c>
      <c r="B11" s="56" t="s">
        <v>151</v>
      </c>
      <c r="C11" s="56">
        <f>SUM(C12:C13)</f>
        <v>63287</v>
      </c>
      <c r="D11" s="224">
        <f>SUM(D12:D13)</f>
        <v>63609</v>
      </c>
      <c r="E11" s="224">
        <f>SUM(E12:E13)</f>
        <v>60720</v>
      </c>
    </row>
    <row r="12" spans="1:5" ht="15" customHeight="1">
      <c r="A12" s="29" t="s">
        <v>1</v>
      </c>
      <c r="B12" s="60" t="s">
        <v>103</v>
      </c>
      <c r="C12" s="72">
        <v>61893</v>
      </c>
      <c r="D12" s="226">
        <v>43761</v>
      </c>
      <c r="E12" s="226">
        <v>39940</v>
      </c>
    </row>
    <row r="13" spans="1:5" ht="15" customHeight="1">
      <c r="A13" s="29" t="s">
        <v>2</v>
      </c>
      <c r="B13" s="60" t="s">
        <v>104</v>
      </c>
      <c r="C13" s="72">
        <v>1394</v>
      </c>
      <c r="D13" s="226">
        <v>19848</v>
      </c>
      <c r="E13" s="226">
        <v>20780</v>
      </c>
    </row>
    <row r="14" spans="1:5" ht="15" customHeight="1">
      <c r="A14" s="29"/>
      <c r="B14" s="79" t="s">
        <v>188</v>
      </c>
      <c r="C14" s="72"/>
      <c r="D14" s="226"/>
      <c r="E14" s="226"/>
    </row>
    <row r="15" spans="1:5" ht="15" customHeight="1">
      <c r="A15" s="27" t="s">
        <v>19</v>
      </c>
      <c r="B15" s="56" t="s">
        <v>105</v>
      </c>
      <c r="C15" s="56">
        <f>SUM(C16:C17)</f>
        <v>0</v>
      </c>
      <c r="D15" s="224">
        <f>SUM(D16:D17)</f>
        <v>45</v>
      </c>
      <c r="E15" s="224">
        <f>SUM(E16:E17)</f>
        <v>45</v>
      </c>
    </row>
    <row r="16" spans="1:5" ht="15" customHeight="1">
      <c r="A16" s="29" t="s">
        <v>1</v>
      </c>
      <c r="B16" s="60" t="s">
        <v>103</v>
      </c>
      <c r="C16" s="72"/>
      <c r="D16" s="221"/>
      <c r="E16" s="226"/>
    </row>
    <row r="17" spans="1:5" ht="15" customHeight="1">
      <c r="A17" s="29" t="s">
        <v>2</v>
      </c>
      <c r="B17" s="60" t="s">
        <v>104</v>
      </c>
      <c r="C17" s="72"/>
      <c r="D17" s="221">
        <v>45</v>
      </c>
      <c r="E17" s="226">
        <v>45</v>
      </c>
    </row>
    <row r="18" spans="1:5" ht="15" customHeight="1">
      <c r="A18" s="27" t="s">
        <v>20</v>
      </c>
      <c r="B18" s="56" t="s">
        <v>106</v>
      </c>
      <c r="C18" s="56">
        <f>SUM(C19:C21)</f>
        <v>1820</v>
      </c>
      <c r="D18" s="224">
        <f>SUM(D19:D21)</f>
        <v>1820</v>
      </c>
      <c r="E18" s="224">
        <f>SUM(E19:E21)</f>
        <v>1820</v>
      </c>
    </row>
    <row r="19" spans="1:5" ht="15" customHeight="1">
      <c r="A19" s="29" t="s">
        <v>1</v>
      </c>
      <c r="B19" s="60" t="s">
        <v>107</v>
      </c>
      <c r="C19" s="72">
        <v>1450</v>
      </c>
      <c r="D19" s="221">
        <v>1450</v>
      </c>
      <c r="E19" s="226">
        <v>1450</v>
      </c>
    </row>
    <row r="20" spans="1:5" ht="15" customHeight="1">
      <c r="A20" s="29" t="s">
        <v>2</v>
      </c>
      <c r="B20" s="60" t="s">
        <v>108</v>
      </c>
      <c r="C20" s="72">
        <v>370</v>
      </c>
      <c r="D20" s="221">
        <v>370</v>
      </c>
      <c r="E20" s="226">
        <v>370</v>
      </c>
    </row>
    <row r="21" spans="1:5" ht="15" customHeight="1">
      <c r="A21" s="29" t="s">
        <v>7</v>
      </c>
      <c r="B21" s="60" t="s">
        <v>109</v>
      </c>
      <c r="C21" s="72"/>
      <c r="D21" s="221"/>
      <c r="E21" s="448"/>
    </row>
    <row r="22" spans="1:5" ht="15" customHeight="1">
      <c r="A22" s="27" t="s">
        <v>21</v>
      </c>
      <c r="B22" s="56" t="s">
        <v>197</v>
      </c>
      <c r="C22" s="56"/>
      <c r="D22" s="224"/>
      <c r="E22" s="224">
        <v>2441</v>
      </c>
    </row>
    <row r="23" spans="1:5" ht="15" customHeight="1">
      <c r="A23" s="27" t="s">
        <v>22</v>
      </c>
      <c r="B23" s="56" t="s">
        <v>110</v>
      </c>
      <c r="C23" s="56">
        <f>SUM(C24:C26)</f>
        <v>0</v>
      </c>
      <c r="D23" s="224">
        <f>SUM(D24:D26)</f>
        <v>0</v>
      </c>
      <c r="E23" s="224">
        <f>SUM(E24:E26)</f>
        <v>0</v>
      </c>
    </row>
    <row r="24" spans="1:5" ht="15" customHeight="1">
      <c r="A24" s="29" t="s">
        <v>1</v>
      </c>
      <c r="B24" s="60" t="s">
        <v>111</v>
      </c>
      <c r="C24" s="72"/>
      <c r="D24" s="221"/>
      <c r="E24" s="448"/>
    </row>
    <row r="25" spans="1:5" ht="15" customHeight="1">
      <c r="A25" s="29" t="s">
        <v>2</v>
      </c>
      <c r="B25" s="60" t="s">
        <v>112</v>
      </c>
      <c r="C25" s="72"/>
      <c r="D25" s="221"/>
      <c r="E25" s="448"/>
    </row>
    <row r="26" spans="1:5" ht="15" customHeight="1">
      <c r="A26" s="29" t="s">
        <v>7</v>
      </c>
      <c r="B26" s="60" t="s">
        <v>113</v>
      </c>
      <c r="C26" s="72"/>
      <c r="D26" s="221"/>
      <c r="E26" s="448"/>
    </row>
    <row r="27" spans="1:5" ht="15" customHeight="1">
      <c r="A27" s="29"/>
      <c r="B27" s="77" t="s">
        <v>152</v>
      </c>
      <c r="C27" s="72"/>
      <c r="D27" s="221"/>
      <c r="E27" s="448"/>
    </row>
    <row r="28" spans="1:5" ht="15" customHeight="1">
      <c r="A28" s="27" t="s">
        <v>23</v>
      </c>
      <c r="B28" s="56" t="s">
        <v>114</v>
      </c>
      <c r="C28" s="56"/>
      <c r="D28" s="224"/>
      <c r="E28" s="447"/>
    </row>
    <row r="29" spans="1:5" ht="15" customHeight="1">
      <c r="A29" s="27" t="s">
        <v>24</v>
      </c>
      <c r="B29" s="56" t="s">
        <v>186</v>
      </c>
      <c r="C29" s="56"/>
      <c r="D29" s="224"/>
      <c r="E29" s="447"/>
    </row>
    <row r="30" spans="1:5" ht="15" customHeight="1">
      <c r="A30" s="27" t="s">
        <v>25</v>
      </c>
      <c r="B30" s="56" t="s">
        <v>115</v>
      </c>
      <c r="C30" s="56">
        <f>C5+C11+C15+C18+C22+C23+C28</f>
        <v>109153</v>
      </c>
      <c r="D30" s="224">
        <f>D5+D11+D15+D18+D22+D23+D28</f>
        <v>107382</v>
      </c>
      <c r="E30" s="224">
        <f>E5+E11+E15+E18+E22+E23+E28</f>
        <v>95492</v>
      </c>
    </row>
    <row r="31" spans="1:5" ht="24.75" customHeight="1">
      <c r="A31" s="27" t="s">
        <v>26</v>
      </c>
      <c r="B31" s="80" t="s">
        <v>195</v>
      </c>
      <c r="C31" s="56"/>
      <c r="D31" s="224"/>
      <c r="E31" s="447"/>
    </row>
    <row r="32" spans="1:5" ht="15" customHeight="1">
      <c r="A32" s="32" t="s">
        <v>1</v>
      </c>
      <c r="B32" s="56" t="s">
        <v>187</v>
      </c>
      <c r="C32" s="56">
        <f>SUM(C33:C34)</f>
        <v>5581</v>
      </c>
      <c r="D32" s="224">
        <f>SUM(D33:D34)</f>
        <v>10000</v>
      </c>
      <c r="E32" s="224">
        <f>SUM(E33:E34)</f>
        <v>10000</v>
      </c>
    </row>
    <row r="33" spans="1:5" ht="15" customHeight="1">
      <c r="A33" s="29" t="s">
        <v>61</v>
      </c>
      <c r="B33" s="81" t="s">
        <v>189</v>
      </c>
      <c r="C33" s="33">
        <v>2766</v>
      </c>
      <c r="D33" s="221">
        <v>566</v>
      </c>
      <c r="E33" s="226">
        <v>566</v>
      </c>
    </row>
    <row r="34" spans="1:5" ht="15" customHeight="1">
      <c r="A34" s="29" t="s">
        <v>62</v>
      </c>
      <c r="B34" s="81" t="s">
        <v>199</v>
      </c>
      <c r="C34" s="33">
        <v>2815</v>
      </c>
      <c r="D34" s="221">
        <v>9434</v>
      </c>
      <c r="E34" s="226">
        <v>9434</v>
      </c>
    </row>
    <row r="35" spans="1:5" ht="15" customHeight="1">
      <c r="A35" s="32" t="s">
        <v>2</v>
      </c>
      <c r="B35" s="56" t="s">
        <v>60</v>
      </c>
      <c r="C35" s="56">
        <f>SUM(C36:C37)</f>
        <v>0</v>
      </c>
      <c r="D35" s="224">
        <f>SUM(D36:D37)</f>
        <v>0</v>
      </c>
      <c r="E35" s="224">
        <f>SUM(E36:E37)</f>
        <v>0</v>
      </c>
    </row>
    <row r="36" spans="1:5" ht="15" customHeight="1">
      <c r="A36" s="27"/>
      <c r="B36" s="60" t="s">
        <v>198</v>
      </c>
      <c r="C36" s="33">
        <f>'[1]2.sz.Önkormányzat'!C26</f>
        <v>0</v>
      </c>
      <c r="D36" s="221"/>
      <c r="E36" s="448"/>
    </row>
    <row r="37" spans="1:5" ht="15" customHeight="1">
      <c r="A37" s="27"/>
      <c r="B37" s="60" t="s">
        <v>56</v>
      </c>
      <c r="C37" s="33">
        <f>'[1]2.sz.Önkormányzat'!C27</f>
        <v>0</v>
      </c>
      <c r="D37" s="221"/>
      <c r="E37" s="448"/>
    </row>
    <row r="38" spans="1:5" ht="15" customHeight="1">
      <c r="A38" s="27" t="s">
        <v>27</v>
      </c>
      <c r="B38" s="56" t="s">
        <v>116</v>
      </c>
      <c r="C38" s="56">
        <f>C30+C32+C35</f>
        <v>114734</v>
      </c>
      <c r="D38" s="224">
        <f>D30+D32+D35</f>
        <v>117382</v>
      </c>
      <c r="E38" s="224">
        <f>E30+E32+E35</f>
        <v>105492</v>
      </c>
    </row>
    <row r="39" spans="1:5" ht="15" customHeight="1">
      <c r="A39" s="27"/>
      <c r="B39" s="33" t="s">
        <v>190</v>
      </c>
      <c r="C39" s="56">
        <v>99405</v>
      </c>
      <c r="D39" s="224">
        <v>103300</v>
      </c>
      <c r="E39" s="224">
        <v>91410</v>
      </c>
    </row>
    <row r="40" spans="1:5" ht="15" customHeight="1">
      <c r="A40" s="36"/>
      <c r="B40" s="33" t="s">
        <v>153</v>
      </c>
      <c r="C40" s="56">
        <v>1820</v>
      </c>
      <c r="D40" s="56">
        <v>1820</v>
      </c>
      <c r="E40" s="56">
        <v>1820</v>
      </c>
    </row>
    <row r="41" spans="1:5" ht="15" customHeight="1" thickBot="1">
      <c r="A41" s="34"/>
      <c r="B41" s="35" t="s">
        <v>209</v>
      </c>
      <c r="C41" s="105">
        <v>13509</v>
      </c>
      <c r="D41" s="230">
        <v>12262</v>
      </c>
      <c r="E41" s="230">
        <v>12262</v>
      </c>
    </row>
  </sheetData>
  <sheetProtection/>
  <mergeCells count="2">
    <mergeCell ref="B2:E2"/>
    <mergeCell ref="A1:E1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40"/>
  <sheetViews>
    <sheetView zoomScalePageLayoutView="0" workbookViewId="0" topLeftCell="B10">
      <selection activeCell="F40" sqref="F40"/>
    </sheetView>
  </sheetViews>
  <sheetFormatPr defaultColWidth="9.00390625" defaultRowHeight="12.75"/>
  <cols>
    <col min="3" max="3" width="50.625" style="0" customWidth="1"/>
    <col min="4" max="6" width="10.375" style="0" customWidth="1"/>
  </cols>
  <sheetData>
    <row r="1" spans="3:9" ht="41.25" customHeight="1">
      <c r="C1" s="397" t="s">
        <v>286</v>
      </c>
      <c r="D1" s="397"/>
      <c r="E1" s="397"/>
      <c r="F1" s="397"/>
      <c r="G1" s="246"/>
      <c r="H1" s="246"/>
      <c r="I1" s="246"/>
    </row>
    <row r="2" spans="3:9" ht="41.25" customHeight="1">
      <c r="C2" s="397" t="s">
        <v>161</v>
      </c>
      <c r="D2" s="397"/>
      <c r="E2" s="397"/>
      <c r="F2" s="397"/>
      <c r="G2" s="246"/>
      <c r="H2" s="246"/>
      <c r="I2" s="246"/>
    </row>
    <row r="3" spans="2:9" ht="12.75">
      <c r="B3" s="247"/>
      <c r="C3" s="247"/>
      <c r="D3" s="247"/>
      <c r="E3" s="247"/>
      <c r="F3" s="247"/>
      <c r="G3" s="247"/>
      <c r="H3" s="247"/>
      <c r="I3" s="247"/>
    </row>
    <row r="4" spans="2:9" ht="12.75">
      <c r="B4" s="247"/>
      <c r="C4" s="396" t="s">
        <v>323</v>
      </c>
      <c r="D4" s="396"/>
      <c r="E4" s="396"/>
      <c r="F4" s="396"/>
      <c r="G4" s="248"/>
      <c r="H4" s="247"/>
      <c r="I4" s="247"/>
    </row>
    <row r="5" spans="2:9" ht="16.5" thickBot="1">
      <c r="B5" s="247"/>
      <c r="C5" s="249"/>
      <c r="D5" s="249"/>
      <c r="E5" s="249"/>
      <c r="F5" s="249"/>
      <c r="G5" s="247"/>
      <c r="H5" s="247"/>
      <c r="I5" s="247"/>
    </row>
    <row r="6" spans="2:9" ht="47.25">
      <c r="B6" s="247"/>
      <c r="C6" s="297" t="s">
        <v>287</v>
      </c>
      <c r="D6" s="310" t="s">
        <v>319</v>
      </c>
      <c r="E6" s="310" t="s">
        <v>320</v>
      </c>
      <c r="F6" s="310" t="s">
        <v>320</v>
      </c>
      <c r="G6" s="250"/>
      <c r="H6" s="247"/>
      <c r="I6" s="247"/>
    </row>
    <row r="7" spans="2:9" ht="12.75" customHeight="1">
      <c r="B7" s="247"/>
      <c r="C7" s="256"/>
      <c r="D7" s="398" t="s">
        <v>321</v>
      </c>
      <c r="E7" s="398" t="s">
        <v>321</v>
      </c>
      <c r="F7" s="398" t="s">
        <v>321</v>
      </c>
      <c r="G7" s="247"/>
      <c r="H7" s="247"/>
      <c r="I7" s="247"/>
    </row>
    <row r="8" spans="2:13" ht="13.5" customHeight="1" thickBot="1">
      <c r="B8" s="247"/>
      <c r="C8" s="311" t="s">
        <v>288</v>
      </c>
      <c r="D8" s="399"/>
      <c r="E8" s="399"/>
      <c r="F8" s="399"/>
      <c r="G8" s="253"/>
      <c r="H8" s="247"/>
      <c r="I8" s="247"/>
      <c r="M8" s="312"/>
    </row>
    <row r="9" spans="2:9" ht="15.75">
      <c r="B9" s="247"/>
      <c r="C9" s="254" t="s">
        <v>289</v>
      </c>
      <c r="D9" s="255">
        <v>3300</v>
      </c>
      <c r="E9" s="255">
        <v>3300</v>
      </c>
      <c r="F9" s="255">
        <v>2630</v>
      </c>
      <c r="G9" s="247"/>
      <c r="H9" s="247"/>
      <c r="I9" s="247"/>
    </row>
    <row r="10" spans="2:9" ht="15.75">
      <c r="B10" s="247"/>
      <c r="C10" s="254" t="s">
        <v>29</v>
      </c>
      <c r="D10" s="255">
        <v>45</v>
      </c>
      <c r="E10" s="255">
        <v>45</v>
      </c>
      <c r="F10" s="255">
        <v>45</v>
      </c>
      <c r="G10" s="247"/>
      <c r="H10" s="247"/>
      <c r="I10" s="247"/>
    </row>
    <row r="11" spans="2:9" ht="15.75">
      <c r="B11" s="247"/>
      <c r="C11" s="254" t="s">
        <v>322</v>
      </c>
      <c r="D11" s="255">
        <v>68</v>
      </c>
      <c r="E11" s="255">
        <v>68</v>
      </c>
      <c r="F11" s="255">
        <v>68</v>
      </c>
      <c r="G11" s="247"/>
      <c r="H11" s="247"/>
      <c r="I11" s="247"/>
    </row>
    <row r="12" spans="2:9" ht="16.5" thickBot="1">
      <c r="B12" s="247"/>
      <c r="C12" s="256" t="s">
        <v>290</v>
      </c>
      <c r="D12" s="173">
        <v>283</v>
      </c>
      <c r="E12" s="173">
        <v>283</v>
      </c>
      <c r="F12" s="173">
        <v>283</v>
      </c>
      <c r="G12" s="247"/>
      <c r="H12" s="247"/>
      <c r="I12" s="247"/>
    </row>
    <row r="13" spans="2:9" ht="16.5" thickBot="1">
      <c r="B13" s="247"/>
      <c r="C13" s="257" t="s">
        <v>228</v>
      </c>
      <c r="D13" s="258">
        <f>SUM(D9:D12)</f>
        <v>3696</v>
      </c>
      <c r="E13" s="258">
        <f>SUM(E9:E12)</f>
        <v>3696</v>
      </c>
      <c r="F13" s="258">
        <f>SUM(F9:F12)</f>
        <v>3026</v>
      </c>
      <c r="G13" s="247"/>
      <c r="H13" s="247"/>
      <c r="I13" s="247"/>
    </row>
    <row r="14" spans="2:9" ht="15.75">
      <c r="B14" s="247"/>
      <c r="C14" s="259"/>
      <c r="D14" s="143"/>
      <c r="E14" s="143"/>
      <c r="F14" s="143"/>
      <c r="G14" s="247"/>
      <c r="H14" s="247"/>
      <c r="I14" s="247"/>
    </row>
    <row r="15" spans="2:9" ht="16.5" thickBot="1">
      <c r="B15" s="247"/>
      <c r="C15" s="249"/>
      <c r="D15" s="249"/>
      <c r="E15" s="249"/>
      <c r="F15" s="249"/>
      <c r="G15" s="247"/>
      <c r="H15" s="247"/>
      <c r="I15" s="247"/>
    </row>
    <row r="16" spans="2:9" ht="16.5" thickBot="1">
      <c r="B16" s="247"/>
      <c r="C16" s="252" t="s">
        <v>291</v>
      </c>
      <c r="D16" s="260"/>
      <c r="E16" s="260"/>
      <c r="F16" s="260"/>
      <c r="G16" s="247"/>
      <c r="H16" s="247"/>
      <c r="I16" s="247"/>
    </row>
    <row r="17" spans="2:9" ht="15.75">
      <c r="B17" s="247"/>
      <c r="C17" s="254" t="s">
        <v>292</v>
      </c>
      <c r="D17" s="261">
        <v>616</v>
      </c>
      <c r="E17" s="261">
        <v>616</v>
      </c>
      <c r="F17" s="261">
        <v>430</v>
      </c>
      <c r="G17" s="247"/>
      <c r="H17" s="247"/>
      <c r="I17" s="247"/>
    </row>
    <row r="18" spans="2:9" ht="16.5" thickBot="1">
      <c r="B18" s="247"/>
      <c r="C18" s="251" t="s">
        <v>293</v>
      </c>
      <c r="D18" s="262">
        <v>10944</v>
      </c>
      <c r="E18" s="262">
        <v>10944</v>
      </c>
      <c r="F18" s="262">
        <v>6300</v>
      </c>
      <c r="G18" s="247"/>
      <c r="H18" s="247"/>
      <c r="I18" s="247"/>
    </row>
    <row r="19" spans="2:9" ht="16.5" thickBot="1">
      <c r="B19" s="247"/>
      <c r="C19" s="257" t="s">
        <v>228</v>
      </c>
      <c r="D19" s="258">
        <f>SUM(D17:D18)</f>
        <v>11560</v>
      </c>
      <c r="E19" s="258">
        <f>SUM(E17:E18)</f>
        <v>11560</v>
      </c>
      <c r="F19" s="258">
        <f>SUM(F17:F18)</f>
        <v>6730</v>
      </c>
      <c r="G19" s="247"/>
      <c r="H19" s="247"/>
      <c r="I19" s="247"/>
    </row>
    <row r="20" spans="2:9" ht="15.75">
      <c r="B20" s="247"/>
      <c r="C20" s="259"/>
      <c r="D20" s="143"/>
      <c r="E20" s="143"/>
      <c r="F20" s="143"/>
      <c r="G20" s="247"/>
      <c r="H20" s="247"/>
      <c r="I20" s="247"/>
    </row>
    <row r="21" spans="2:9" ht="16.5" thickBot="1">
      <c r="B21" s="247"/>
      <c r="C21" s="249"/>
      <c r="D21" s="249"/>
      <c r="E21" s="249"/>
      <c r="F21" s="249"/>
      <c r="G21" s="247"/>
      <c r="H21" s="247"/>
      <c r="I21" s="247"/>
    </row>
    <row r="22" spans="2:9" ht="16.5" thickBot="1">
      <c r="B22" s="247"/>
      <c r="C22" s="252" t="s">
        <v>294</v>
      </c>
      <c r="D22" s="260"/>
      <c r="E22" s="260"/>
      <c r="F22" s="260"/>
      <c r="G22" s="247"/>
      <c r="H22" s="247"/>
      <c r="I22" s="247"/>
    </row>
    <row r="23" spans="2:9" ht="15.75">
      <c r="B23" s="247"/>
      <c r="C23" s="254" t="s">
        <v>295</v>
      </c>
      <c r="D23" s="255">
        <v>100</v>
      </c>
      <c r="E23" s="255">
        <v>100</v>
      </c>
      <c r="F23" s="255">
        <v>10</v>
      </c>
      <c r="G23" s="247"/>
      <c r="H23" s="247"/>
      <c r="I23" s="247"/>
    </row>
    <row r="24" spans="2:9" ht="15.75">
      <c r="B24" s="247"/>
      <c r="C24" s="256" t="s">
        <v>296</v>
      </c>
      <c r="D24" s="173">
        <v>50</v>
      </c>
      <c r="E24" s="173">
        <v>50</v>
      </c>
      <c r="F24" s="173">
        <v>50</v>
      </c>
      <c r="G24" s="247"/>
      <c r="H24" s="247"/>
      <c r="I24" s="247"/>
    </row>
    <row r="25" spans="2:9" ht="15.75">
      <c r="B25" s="247"/>
      <c r="C25" s="256" t="s">
        <v>31</v>
      </c>
      <c r="D25" s="173">
        <v>40</v>
      </c>
      <c r="E25" s="173">
        <v>40</v>
      </c>
      <c r="F25" s="173">
        <v>40</v>
      </c>
      <c r="G25" s="247"/>
      <c r="H25" s="247"/>
      <c r="I25" s="247"/>
    </row>
    <row r="26" spans="2:9" ht="15.75">
      <c r="B26" s="247"/>
      <c r="C26" s="256" t="s">
        <v>32</v>
      </c>
      <c r="D26" s="173">
        <v>320</v>
      </c>
      <c r="E26" s="173">
        <v>320</v>
      </c>
      <c r="F26" s="173">
        <v>180</v>
      </c>
      <c r="G26" s="247"/>
      <c r="H26" s="247"/>
      <c r="I26" s="247"/>
    </row>
    <row r="27" spans="2:9" ht="15.75">
      <c r="B27" s="247"/>
      <c r="C27" s="256" t="s">
        <v>33</v>
      </c>
      <c r="D27" s="173">
        <v>60</v>
      </c>
      <c r="E27" s="173">
        <v>60</v>
      </c>
      <c r="F27" s="173">
        <v>35</v>
      </c>
      <c r="G27" s="247"/>
      <c r="H27" s="247"/>
      <c r="I27" s="247"/>
    </row>
    <row r="28" spans="2:9" ht="15.75">
      <c r="B28" s="247"/>
      <c r="C28" s="256" t="s">
        <v>297</v>
      </c>
      <c r="D28" s="173">
        <v>127</v>
      </c>
      <c r="E28" s="173">
        <v>127</v>
      </c>
      <c r="F28" s="173">
        <v>95</v>
      </c>
      <c r="G28" s="247"/>
      <c r="H28" s="247"/>
      <c r="I28" s="247"/>
    </row>
    <row r="29" spans="2:9" ht="16.5" thickBot="1">
      <c r="B29" s="247"/>
      <c r="C29" s="256" t="s">
        <v>298</v>
      </c>
      <c r="D29" s="173">
        <v>230</v>
      </c>
      <c r="E29" s="173">
        <v>230</v>
      </c>
      <c r="F29" s="173">
        <v>170</v>
      </c>
      <c r="G29" s="247"/>
      <c r="H29" s="247"/>
      <c r="I29" s="247"/>
    </row>
    <row r="30" spans="2:9" ht="16.5" thickBot="1">
      <c r="B30" s="247"/>
      <c r="C30" s="257" t="s">
        <v>228</v>
      </c>
      <c r="D30" s="258">
        <f>SUM(D23:D29)</f>
        <v>927</v>
      </c>
      <c r="E30" s="258">
        <f>SUM(E23:E29)</f>
        <v>927</v>
      </c>
      <c r="F30" s="258">
        <f>SUM(F23:F29)</f>
        <v>580</v>
      </c>
      <c r="G30" s="247"/>
      <c r="H30" s="247"/>
      <c r="I30" s="247"/>
    </row>
    <row r="31" spans="2:9" ht="15.75">
      <c r="B31" s="247"/>
      <c r="C31" s="249"/>
      <c r="D31" s="249"/>
      <c r="E31" s="249"/>
      <c r="F31" s="249"/>
      <c r="G31" s="247"/>
      <c r="H31" s="247"/>
      <c r="I31" s="247"/>
    </row>
    <row r="32" spans="2:9" ht="16.5" thickBot="1">
      <c r="B32" s="247"/>
      <c r="C32" s="249"/>
      <c r="D32" s="249"/>
      <c r="E32" s="249"/>
      <c r="F32" s="249"/>
      <c r="G32" s="247"/>
      <c r="H32" s="247"/>
      <c r="I32" s="247"/>
    </row>
    <row r="33" spans="2:9" ht="16.5" thickBot="1">
      <c r="B33" s="247"/>
      <c r="C33" s="252" t="s">
        <v>299</v>
      </c>
      <c r="D33" s="260"/>
      <c r="E33" s="260"/>
      <c r="F33" s="260"/>
      <c r="G33" s="247"/>
      <c r="H33" s="247"/>
      <c r="I33" s="247"/>
    </row>
    <row r="34" spans="2:9" ht="15.75">
      <c r="B34" s="247"/>
      <c r="C34" s="254" t="s">
        <v>275</v>
      </c>
      <c r="D34" s="255">
        <v>300</v>
      </c>
      <c r="E34" s="255">
        <v>300</v>
      </c>
      <c r="F34" s="255">
        <v>225</v>
      </c>
      <c r="G34" s="247"/>
      <c r="H34" s="247"/>
      <c r="I34" s="247"/>
    </row>
    <row r="35" spans="2:9" ht="15.75">
      <c r="B35" s="247"/>
      <c r="C35" s="256" t="s">
        <v>300</v>
      </c>
      <c r="D35" s="173">
        <v>371</v>
      </c>
      <c r="E35" s="173">
        <v>371</v>
      </c>
      <c r="F35" s="173">
        <v>528</v>
      </c>
      <c r="G35" s="247"/>
      <c r="H35" s="247"/>
      <c r="I35" s="247"/>
    </row>
    <row r="36" spans="2:9" ht="15.75">
      <c r="B36" s="263"/>
      <c r="C36" s="264" t="s">
        <v>266</v>
      </c>
      <c r="D36" s="173">
        <v>713</v>
      </c>
      <c r="E36" s="173">
        <v>713</v>
      </c>
      <c r="F36" s="173">
        <v>713</v>
      </c>
      <c r="G36" s="247"/>
      <c r="H36" s="247"/>
      <c r="I36" s="247"/>
    </row>
    <row r="37" spans="2:9" ht="15.75">
      <c r="B37" s="263"/>
      <c r="C37" s="264" t="s">
        <v>58</v>
      </c>
      <c r="D37" s="173">
        <v>50</v>
      </c>
      <c r="E37" s="173">
        <v>50</v>
      </c>
      <c r="F37" s="173">
        <v>50</v>
      </c>
      <c r="G37" s="247"/>
      <c r="H37" s="247"/>
      <c r="I37" s="247"/>
    </row>
    <row r="38" spans="2:9" ht="16.5" thickBot="1">
      <c r="B38" s="247"/>
      <c r="C38" s="265" t="s">
        <v>228</v>
      </c>
      <c r="D38" s="266">
        <f>SUM(D34:D37)</f>
        <v>1434</v>
      </c>
      <c r="E38" s="266">
        <f>SUM(E34:E37)</f>
        <v>1434</v>
      </c>
      <c r="F38" s="266">
        <f>SUM(F34:F37)</f>
        <v>1516</v>
      </c>
      <c r="G38" s="247"/>
      <c r="H38" s="247"/>
      <c r="I38" s="247"/>
    </row>
    <row r="39" spans="2:9" ht="16.5" thickBot="1">
      <c r="B39" s="247"/>
      <c r="C39" s="249"/>
      <c r="D39" s="249"/>
      <c r="E39" s="249"/>
      <c r="F39" s="249"/>
      <c r="G39" s="247"/>
      <c r="H39" s="247"/>
      <c r="I39" s="247"/>
    </row>
    <row r="40" spans="2:9" ht="16.5" thickBot="1">
      <c r="B40" s="247"/>
      <c r="C40" s="267" t="s">
        <v>301</v>
      </c>
      <c r="D40" s="268">
        <f>SUM(D38+D30+D19+D13)</f>
        <v>17617</v>
      </c>
      <c r="E40" s="268">
        <f>SUM(E38+E30+E19+E13)</f>
        <v>17617</v>
      </c>
      <c r="F40" s="268">
        <f>SUM(F38+F30+F19+F13)</f>
        <v>11852</v>
      </c>
      <c r="G40" s="247"/>
      <c r="H40" s="247"/>
      <c r="I40" s="247"/>
    </row>
  </sheetData>
  <sheetProtection/>
  <mergeCells count="6">
    <mergeCell ref="C4:F4"/>
    <mergeCell ref="C1:F1"/>
    <mergeCell ref="C2:F2"/>
    <mergeCell ref="D7:D8"/>
    <mergeCell ref="E7:E8"/>
    <mergeCell ref="F7:F8"/>
  </mergeCells>
  <printOptions horizontalCentered="1"/>
  <pageMargins left="0.16" right="1.66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9.125" style="20" customWidth="1"/>
    <col min="2" max="2" width="43.875" style="20" customWidth="1"/>
    <col min="3" max="3" width="12.125" style="20" customWidth="1"/>
    <col min="4" max="5" width="12.375" style="20" customWidth="1"/>
    <col min="6" max="16384" width="9.125" style="20" customWidth="1"/>
  </cols>
  <sheetData>
    <row r="1" spans="4:5" ht="60.75" customHeight="1" thickBot="1">
      <c r="D1" s="106"/>
      <c r="E1" s="106" t="s">
        <v>155</v>
      </c>
    </row>
    <row r="2" spans="1:5" ht="32.25" customHeight="1" thickBot="1">
      <c r="A2" s="23" t="s">
        <v>145</v>
      </c>
      <c r="B2" s="107" t="s">
        <v>196</v>
      </c>
      <c r="C2" s="108" t="s">
        <v>146</v>
      </c>
      <c r="D2" s="24" t="s">
        <v>214</v>
      </c>
      <c r="E2" s="24" t="s">
        <v>214</v>
      </c>
    </row>
    <row r="3" spans="1:5" ht="19.5" customHeight="1">
      <c r="A3" s="36" t="s">
        <v>17</v>
      </c>
      <c r="B3" s="31" t="s">
        <v>193</v>
      </c>
      <c r="C3" s="31">
        <f>SUM(C4:C8)</f>
        <v>110074</v>
      </c>
      <c r="D3" s="93">
        <f>SUM(D4:D8)</f>
        <v>96223</v>
      </c>
      <c r="E3" s="93">
        <f>SUM(E4:E8)</f>
        <v>83401</v>
      </c>
    </row>
    <row r="4" spans="1:5" ht="19.5" customHeight="1">
      <c r="A4" s="37" t="s">
        <v>1</v>
      </c>
      <c r="B4" s="38" t="s">
        <v>78</v>
      </c>
      <c r="C4" s="38">
        <v>28169</v>
      </c>
      <c r="D4" s="221">
        <v>28169</v>
      </c>
      <c r="E4" s="449">
        <v>28558</v>
      </c>
    </row>
    <row r="5" spans="1:5" ht="19.5" customHeight="1">
      <c r="A5" s="37" t="s">
        <v>2</v>
      </c>
      <c r="B5" s="39" t="s">
        <v>79</v>
      </c>
      <c r="C5" s="38">
        <v>4421</v>
      </c>
      <c r="D5" s="221">
        <v>4421</v>
      </c>
      <c r="E5" s="449">
        <v>4650</v>
      </c>
    </row>
    <row r="6" spans="1:5" ht="19.5" customHeight="1">
      <c r="A6" s="37" t="s">
        <v>7</v>
      </c>
      <c r="B6" s="39" t="s">
        <v>156</v>
      </c>
      <c r="C6" s="38">
        <v>43969</v>
      </c>
      <c r="D6" s="94">
        <v>28996</v>
      </c>
      <c r="E6" s="450">
        <v>23774</v>
      </c>
    </row>
    <row r="7" spans="1:5" ht="19.5" customHeight="1">
      <c r="A7" s="37" t="s">
        <v>10</v>
      </c>
      <c r="B7" s="58" t="s">
        <v>117</v>
      </c>
      <c r="C7" s="38"/>
      <c r="D7" s="94"/>
      <c r="E7" s="452"/>
    </row>
    <row r="8" spans="1:5" ht="19.5" customHeight="1">
      <c r="A8" s="57" t="s">
        <v>11</v>
      </c>
      <c r="B8" s="39" t="s">
        <v>157</v>
      </c>
      <c r="C8" s="39">
        <f>SUM(C9:C11)</f>
        <v>33515</v>
      </c>
      <c r="D8" s="95">
        <f>SUM(D9:D11)</f>
        <v>34637</v>
      </c>
      <c r="E8" s="95">
        <f>SUM(E9:E11)</f>
        <v>26419</v>
      </c>
    </row>
    <row r="9" spans="1:5" ht="19.5" customHeight="1">
      <c r="A9" s="40" t="s">
        <v>61</v>
      </c>
      <c r="B9" s="59" t="s">
        <v>191</v>
      </c>
      <c r="C9" s="30">
        <v>15898</v>
      </c>
      <c r="D9" s="96">
        <v>17020</v>
      </c>
      <c r="E9" s="96">
        <v>14567</v>
      </c>
    </row>
    <row r="10" spans="1:5" ht="19.5" customHeight="1">
      <c r="A10" s="40" t="s">
        <v>62</v>
      </c>
      <c r="B10" s="30" t="s">
        <v>118</v>
      </c>
      <c r="C10" s="30">
        <v>17617</v>
      </c>
      <c r="D10" s="222">
        <v>17617</v>
      </c>
      <c r="E10" s="222">
        <v>11852</v>
      </c>
    </row>
    <row r="11" spans="1:5" ht="19.5" customHeight="1">
      <c r="A11" s="40" t="s">
        <v>158</v>
      </c>
      <c r="B11" s="30" t="s">
        <v>119</v>
      </c>
      <c r="C11" s="30"/>
      <c r="D11" s="96"/>
      <c r="E11" s="453"/>
    </row>
    <row r="12" spans="1:5" ht="19.5" customHeight="1">
      <c r="A12" s="27" t="s">
        <v>18</v>
      </c>
      <c r="B12" s="28" t="s">
        <v>120</v>
      </c>
      <c r="C12" s="28">
        <f>SUM(C13:C15)</f>
        <v>4160</v>
      </c>
      <c r="D12" s="97">
        <f>SUM(D13:D15)</f>
        <v>20459</v>
      </c>
      <c r="E12" s="97">
        <f>SUM(E13:E15)</f>
        <v>21391</v>
      </c>
    </row>
    <row r="13" spans="1:5" ht="19.5" customHeight="1">
      <c r="A13" s="37" t="s">
        <v>1</v>
      </c>
      <c r="B13" s="39" t="s">
        <v>121</v>
      </c>
      <c r="C13" s="38">
        <v>1960</v>
      </c>
      <c r="D13" s="94">
        <v>20459</v>
      </c>
      <c r="E13" s="450">
        <v>21391</v>
      </c>
    </row>
    <row r="14" spans="1:5" ht="19.5" customHeight="1">
      <c r="A14" s="37" t="s">
        <v>2</v>
      </c>
      <c r="B14" s="39" t="s">
        <v>122</v>
      </c>
      <c r="C14" s="38">
        <v>2200</v>
      </c>
      <c r="D14" s="94">
        <v>0</v>
      </c>
      <c r="E14" s="450">
        <v>0</v>
      </c>
    </row>
    <row r="15" spans="1:5" ht="19.5" customHeight="1">
      <c r="A15" s="37" t="s">
        <v>7</v>
      </c>
      <c r="B15" s="38" t="s">
        <v>123</v>
      </c>
      <c r="C15" s="38">
        <f>SUM(C16:C17)</f>
        <v>0</v>
      </c>
      <c r="D15" s="94">
        <f>SUM(D16:D17)</f>
        <v>0</v>
      </c>
      <c r="E15" s="450">
        <f>SUM(E16:E17)</f>
        <v>0</v>
      </c>
    </row>
    <row r="16" spans="1:5" ht="19.5" customHeight="1">
      <c r="A16" s="40" t="s">
        <v>61</v>
      </c>
      <c r="B16" s="30" t="s">
        <v>194</v>
      </c>
      <c r="C16" s="30">
        <v>0</v>
      </c>
      <c r="D16" s="94"/>
      <c r="E16" s="452"/>
    </row>
    <row r="17" spans="1:5" ht="19.5" customHeight="1">
      <c r="A17" s="40" t="s">
        <v>62</v>
      </c>
      <c r="B17" s="30" t="s">
        <v>124</v>
      </c>
      <c r="C17" s="30">
        <v>0</v>
      </c>
      <c r="D17" s="94"/>
      <c r="E17" s="452"/>
    </row>
    <row r="18" spans="1:5" ht="19.5" customHeight="1">
      <c r="A18" s="27" t="s">
        <v>19</v>
      </c>
      <c r="B18" s="28" t="s">
        <v>125</v>
      </c>
      <c r="C18" s="28"/>
      <c r="D18" s="97">
        <v>200</v>
      </c>
      <c r="E18" s="97">
        <v>200</v>
      </c>
    </row>
    <row r="19" spans="1:5" ht="19.5" customHeight="1">
      <c r="A19" s="27" t="s">
        <v>20</v>
      </c>
      <c r="B19" s="28" t="s">
        <v>126</v>
      </c>
      <c r="C19" s="28">
        <f>SUM(C20:C21)</f>
        <v>500</v>
      </c>
      <c r="D19" s="224">
        <f>SUM(D20:D21)</f>
        <v>500</v>
      </c>
      <c r="E19" s="224">
        <f>SUM(E20:E21)</f>
        <v>500</v>
      </c>
    </row>
    <row r="20" spans="1:5" ht="19.5" customHeight="1">
      <c r="A20" s="41" t="s">
        <v>1</v>
      </c>
      <c r="B20" s="30" t="s">
        <v>127</v>
      </c>
      <c r="C20" s="30">
        <v>400</v>
      </c>
      <c r="D20" s="222">
        <v>400</v>
      </c>
      <c r="E20" s="222">
        <v>400</v>
      </c>
    </row>
    <row r="21" spans="1:5" ht="19.5" customHeight="1">
      <c r="A21" s="41" t="s">
        <v>2</v>
      </c>
      <c r="B21" s="30" t="s">
        <v>128</v>
      </c>
      <c r="C21" s="30">
        <v>100</v>
      </c>
      <c r="D21" s="222">
        <v>100</v>
      </c>
      <c r="E21" s="222">
        <v>100</v>
      </c>
    </row>
    <row r="22" spans="1:5" ht="19.5" customHeight="1">
      <c r="A22" s="42" t="s">
        <v>21</v>
      </c>
      <c r="B22" s="26" t="s">
        <v>129</v>
      </c>
      <c r="C22" s="28">
        <f>C3+C12+C18+C19</f>
        <v>114734</v>
      </c>
      <c r="D22" s="97">
        <f>D3+D12+D18+D19</f>
        <v>117382</v>
      </c>
      <c r="E22" s="97">
        <f>E3+E12+E18+E19</f>
        <v>105492</v>
      </c>
    </row>
    <row r="23" spans="1:5" ht="19.5" customHeight="1">
      <c r="A23" s="27" t="s">
        <v>22</v>
      </c>
      <c r="B23" s="28" t="s">
        <v>15</v>
      </c>
      <c r="C23" s="73">
        <f>SUM(C24:C25)</f>
        <v>0</v>
      </c>
      <c r="D23" s="98">
        <f>SUM(D24:D25)</f>
        <v>0</v>
      </c>
      <c r="E23" s="98">
        <f>SUM(E24:E25)</f>
        <v>0</v>
      </c>
    </row>
    <row r="24" spans="1:5" ht="19.5" customHeight="1">
      <c r="A24" s="41" t="s">
        <v>1</v>
      </c>
      <c r="B24" s="30" t="s">
        <v>192</v>
      </c>
      <c r="C24" s="91"/>
      <c r="D24" s="96"/>
      <c r="E24" s="453"/>
    </row>
    <row r="25" spans="1:5" ht="19.5" customHeight="1">
      <c r="A25" s="76" t="s">
        <v>2</v>
      </c>
      <c r="B25" s="60" t="s">
        <v>130</v>
      </c>
      <c r="C25" s="30"/>
      <c r="D25" s="96"/>
      <c r="E25" s="453"/>
    </row>
    <row r="26" spans="1:5" ht="19.5" customHeight="1">
      <c r="A26" s="56" t="s">
        <v>23</v>
      </c>
      <c r="B26" s="56" t="s">
        <v>131</v>
      </c>
      <c r="C26" s="74">
        <f>C18+C12+C3+C19+C23</f>
        <v>114734</v>
      </c>
      <c r="D26" s="99">
        <f>D18+D12+D3+D19+D23</f>
        <v>117382</v>
      </c>
      <c r="E26" s="99">
        <f>E18+E12+E3+E19+E23</f>
        <v>105492</v>
      </c>
    </row>
    <row r="27" spans="1:5" ht="19.5" customHeight="1">
      <c r="A27" s="56"/>
      <c r="B27" s="33" t="s">
        <v>190</v>
      </c>
      <c r="C27" s="92">
        <v>98919</v>
      </c>
      <c r="D27" s="231">
        <v>100326</v>
      </c>
      <c r="E27" s="231">
        <v>88436</v>
      </c>
    </row>
    <row r="28" spans="1:5" ht="19.5" customHeight="1">
      <c r="A28" s="56"/>
      <c r="B28" s="33" t="s">
        <v>153</v>
      </c>
      <c r="C28" s="92">
        <v>428</v>
      </c>
      <c r="D28" s="232">
        <v>1141</v>
      </c>
      <c r="E28" s="232">
        <v>1141</v>
      </c>
    </row>
    <row r="29" spans="1:5" ht="19.5" customHeight="1">
      <c r="A29" s="56"/>
      <c r="B29" s="33" t="s">
        <v>209</v>
      </c>
      <c r="C29" s="92">
        <v>15387</v>
      </c>
      <c r="D29" s="232">
        <v>15915</v>
      </c>
      <c r="E29" s="232">
        <v>15915</v>
      </c>
    </row>
    <row r="30" spans="1:5" ht="19.5" customHeight="1">
      <c r="A30" s="56" t="s">
        <v>26</v>
      </c>
      <c r="B30" s="56" t="s">
        <v>132</v>
      </c>
      <c r="C30" s="38">
        <f>SUM(C31:C32)</f>
        <v>25</v>
      </c>
      <c r="D30" s="94">
        <f>SUM(D31:D32)</f>
        <v>25</v>
      </c>
      <c r="E30" s="450">
        <f>SUM(E31:E32)</f>
        <v>25</v>
      </c>
    </row>
    <row r="31" spans="1:5" ht="19.5" customHeight="1">
      <c r="A31" s="40" t="s">
        <v>1</v>
      </c>
      <c r="B31" s="38" t="s">
        <v>133</v>
      </c>
      <c r="C31" s="38">
        <v>2</v>
      </c>
      <c r="D31" s="221">
        <v>2</v>
      </c>
      <c r="E31" s="449">
        <v>2</v>
      </c>
    </row>
    <row r="32" spans="1:5" ht="19.5" customHeight="1" thickBot="1">
      <c r="A32" s="43" t="s">
        <v>2</v>
      </c>
      <c r="B32" s="44" t="s">
        <v>134</v>
      </c>
      <c r="C32" s="75">
        <v>23</v>
      </c>
      <c r="D32" s="223">
        <v>23</v>
      </c>
      <c r="E32" s="451">
        <v>23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6"/>
  <sheetViews>
    <sheetView zoomScale="40" zoomScaleNormal="40" zoomScaleSheetLayoutView="50" zoomScalePageLayoutView="0" workbookViewId="0" topLeftCell="A1">
      <pane xSplit="2" ySplit="9" topLeftCell="F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2" sqref="F2"/>
    </sheetView>
  </sheetViews>
  <sheetFormatPr defaultColWidth="9.00390625" defaultRowHeight="12.75"/>
  <cols>
    <col min="1" max="1" width="21.00390625" style="215" customWidth="1"/>
    <col min="2" max="2" width="53.375" style="215" customWidth="1"/>
    <col min="3" max="29" width="35.75390625" style="215" customWidth="1"/>
    <col min="30" max="30" width="10.375" style="215" bestFit="1" customWidth="1"/>
    <col min="31" max="16384" width="9.125" style="215" customWidth="1"/>
  </cols>
  <sheetData>
    <row r="1" spans="1:29" ht="39" customHeight="1">
      <c r="A1" s="402" t="s">
        <v>144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</row>
    <row r="2" spans="1:31" ht="30.7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432" t="s">
        <v>326</v>
      </c>
      <c r="Y2" s="432"/>
      <c r="Z2" s="432"/>
      <c r="AA2" s="432"/>
      <c r="AB2" s="432"/>
      <c r="AC2" s="432"/>
      <c r="AD2" s="234"/>
      <c r="AE2" s="234"/>
    </row>
    <row r="3" ht="33.75" thickBot="1">
      <c r="AC3" s="295" t="s">
        <v>0</v>
      </c>
    </row>
    <row r="4" spans="1:30" ht="39.75" customHeight="1" thickBot="1">
      <c r="A4" s="320" t="s">
        <v>67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296"/>
    </row>
    <row r="5" spans="1:30" ht="39.75" customHeight="1" thickBot="1">
      <c r="A5" s="317" t="s">
        <v>35</v>
      </c>
      <c r="B5" s="318"/>
      <c r="C5" s="326" t="s">
        <v>68</v>
      </c>
      <c r="D5" s="324"/>
      <c r="E5" s="327"/>
      <c r="F5" s="324" t="s">
        <v>36</v>
      </c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296"/>
    </row>
    <row r="6" spans="1:30" ht="39.75" customHeight="1" thickBot="1">
      <c r="A6" s="319"/>
      <c r="B6" s="320"/>
      <c r="C6" s="328"/>
      <c r="D6" s="329"/>
      <c r="E6" s="330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296"/>
    </row>
    <row r="7" spans="1:29" ht="57" customHeight="1" thickBot="1">
      <c r="A7" s="319"/>
      <c r="B7" s="320"/>
      <c r="C7" s="318"/>
      <c r="D7" s="325"/>
      <c r="E7" s="331"/>
      <c r="F7" s="321" t="s">
        <v>69</v>
      </c>
      <c r="G7" s="321"/>
      <c r="H7" s="316"/>
      <c r="I7" s="320" t="s">
        <v>70</v>
      </c>
      <c r="J7" s="322"/>
      <c r="K7" s="323"/>
      <c r="L7" s="315" t="s">
        <v>5</v>
      </c>
      <c r="M7" s="321"/>
      <c r="N7" s="316"/>
      <c r="O7" s="315" t="s">
        <v>182</v>
      </c>
      <c r="P7" s="321"/>
      <c r="Q7" s="316"/>
      <c r="R7" s="315" t="s">
        <v>71</v>
      </c>
      <c r="S7" s="321"/>
      <c r="T7" s="316"/>
      <c r="U7" s="315" t="s">
        <v>72</v>
      </c>
      <c r="V7" s="321"/>
      <c r="W7" s="316"/>
      <c r="X7" s="315" t="s">
        <v>73</v>
      </c>
      <c r="Y7" s="321"/>
      <c r="Z7" s="316"/>
      <c r="AA7" s="315" t="s">
        <v>325</v>
      </c>
      <c r="AB7" s="321"/>
      <c r="AC7" s="316"/>
    </row>
    <row r="8" spans="1:29" ht="75" customHeight="1" thickBot="1">
      <c r="A8" s="216"/>
      <c r="B8" s="216"/>
      <c r="C8" s="217" t="s">
        <v>164</v>
      </c>
      <c r="D8" s="217" t="s">
        <v>214</v>
      </c>
      <c r="E8" s="217" t="s">
        <v>214</v>
      </c>
      <c r="F8" s="217" t="s">
        <v>164</v>
      </c>
      <c r="G8" s="217" t="s">
        <v>214</v>
      </c>
      <c r="H8" s="217" t="s">
        <v>214</v>
      </c>
      <c r="I8" s="217" t="s">
        <v>164</v>
      </c>
      <c r="J8" s="217" t="s">
        <v>214</v>
      </c>
      <c r="K8" s="217" t="s">
        <v>214</v>
      </c>
      <c r="L8" s="217" t="s">
        <v>164</v>
      </c>
      <c r="M8" s="217" t="s">
        <v>214</v>
      </c>
      <c r="N8" s="217" t="s">
        <v>214</v>
      </c>
      <c r="O8" s="217" t="s">
        <v>164</v>
      </c>
      <c r="P8" s="217" t="s">
        <v>214</v>
      </c>
      <c r="Q8" s="217" t="s">
        <v>214</v>
      </c>
      <c r="R8" s="217" t="s">
        <v>164</v>
      </c>
      <c r="S8" s="217" t="s">
        <v>214</v>
      </c>
      <c r="T8" s="217" t="s">
        <v>214</v>
      </c>
      <c r="U8" s="217" t="s">
        <v>164</v>
      </c>
      <c r="V8" s="217" t="s">
        <v>214</v>
      </c>
      <c r="W8" s="217" t="s">
        <v>214</v>
      </c>
      <c r="X8" s="217" t="s">
        <v>164</v>
      </c>
      <c r="Y8" s="217" t="s">
        <v>214</v>
      </c>
      <c r="Z8" s="217" t="s">
        <v>214</v>
      </c>
      <c r="AA8" s="217" t="s">
        <v>164</v>
      </c>
      <c r="AB8" s="217" t="s">
        <v>214</v>
      </c>
      <c r="AC8" s="217" t="s">
        <v>214</v>
      </c>
    </row>
    <row r="9" spans="1:29" ht="39.75" customHeight="1" thickBot="1">
      <c r="A9" s="216"/>
      <c r="B9" s="216"/>
      <c r="C9" s="216"/>
      <c r="D9" s="216"/>
      <c r="E9" s="216"/>
      <c r="F9" s="320">
        <v>1</v>
      </c>
      <c r="G9" s="322"/>
      <c r="H9" s="323"/>
      <c r="I9" s="320">
        <v>2</v>
      </c>
      <c r="J9" s="322"/>
      <c r="K9" s="323"/>
      <c r="L9" s="320">
        <v>4</v>
      </c>
      <c r="M9" s="322"/>
      <c r="N9" s="323"/>
      <c r="O9" s="320">
        <v>5</v>
      </c>
      <c r="P9" s="322"/>
      <c r="Q9" s="323"/>
      <c r="R9" s="320">
        <v>6</v>
      </c>
      <c r="S9" s="322"/>
      <c r="T9" s="323"/>
      <c r="U9" s="320">
        <v>7</v>
      </c>
      <c r="V9" s="322"/>
      <c r="W9" s="323"/>
      <c r="X9" s="320">
        <v>8</v>
      </c>
      <c r="Y9" s="322"/>
      <c r="Z9" s="323"/>
      <c r="AA9" s="320">
        <v>10</v>
      </c>
      <c r="AB9" s="322"/>
      <c r="AC9" s="323"/>
    </row>
    <row r="10" spans="1:29" ht="349.5" customHeight="1" thickBot="1">
      <c r="A10" s="216">
        <v>841126</v>
      </c>
      <c r="B10" s="218" t="s">
        <v>74</v>
      </c>
      <c r="C10" s="241">
        <f>F10+I10+L10+O10+R10+U10+X10+AA10</f>
        <v>5581</v>
      </c>
      <c r="D10" s="241">
        <f>G10+J10+M10+P10+S10+V10+Y10+AB10</f>
        <v>10322</v>
      </c>
      <c r="E10" s="241">
        <f>H10+K10+N10+Q10+T10+W10+Z10+AC10</f>
        <v>10322</v>
      </c>
      <c r="F10" s="242"/>
      <c r="G10" s="242"/>
      <c r="H10" s="242"/>
      <c r="I10" s="242"/>
      <c r="J10" s="242"/>
      <c r="K10" s="242"/>
      <c r="L10" s="242"/>
      <c r="M10" s="242"/>
      <c r="N10" s="242"/>
      <c r="O10" s="243"/>
      <c r="P10" s="242">
        <v>322</v>
      </c>
      <c r="Q10" s="242">
        <v>322</v>
      </c>
      <c r="R10" s="242"/>
      <c r="S10" s="242"/>
      <c r="T10" s="242"/>
      <c r="U10" s="242"/>
      <c r="V10" s="242"/>
      <c r="W10" s="242"/>
      <c r="X10" s="242"/>
      <c r="Y10" s="242"/>
      <c r="Z10" s="242"/>
      <c r="AA10" s="242">
        <v>5581</v>
      </c>
      <c r="AB10" s="242">
        <v>10000</v>
      </c>
      <c r="AC10" s="242">
        <v>10000</v>
      </c>
    </row>
    <row r="11" spans="1:29" ht="349.5" customHeight="1" thickBot="1">
      <c r="A11" s="216">
        <v>841403</v>
      </c>
      <c r="B11" s="218" t="s">
        <v>183</v>
      </c>
      <c r="C11" s="241">
        <f aca="true" t="shared" si="0" ref="C11:C16">F11+I11+L11+O11+R11+U11+X11+AA11</f>
        <v>0</v>
      </c>
      <c r="D11" s="241">
        <f aca="true" t="shared" si="1" ref="D11:D16">G11+J11+M11+P11+S11+V11+Y11+AB11</f>
        <v>45</v>
      </c>
      <c r="E11" s="241">
        <f aca="true" t="shared" si="2" ref="E11:E16">H11+K11+N11+Q11+T11+W11+Z11+AC11</f>
        <v>45</v>
      </c>
      <c r="F11" s="242"/>
      <c r="G11" s="242"/>
      <c r="H11" s="242"/>
      <c r="I11" s="242"/>
      <c r="J11" s="242"/>
      <c r="K11" s="242"/>
      <c r="L11" s="242"/>
      <c r="M11" s="242"/>
      <c r="N11" s="242"/>
      <c r="O11" s="243"/>
      <c r="P11" s="242"/>
      <c r="Q11" s="242"/>
      <c r="R11" s="242"/>
      <c r="S11" s="242"/>
      <c r="T11" s="242"/>
      <c r="U11" s="242"/>
      <c r="V11" s="242">
        <v>45</v>
      </c>
      <c r="W11" s="242">
        <v>45</v>
      </c>
      <c r="X11" s="242"/>
      <c r="Y11" s="242"/>
      <c r="Z11" s="242"/>
      <c r="AA11" s="242"/>
      <c r="AB11" s="242"/>
      <c r="AC11" s="242"/>
    </row>
    <row r="12" spans="1:29" ht="349.5" customHeight="1" thickBot="1">
      <c r="A12" s="216">
        <v>841901</v>
      </c>
      <c r="B12" s="218" t="s">
        <v>279</v>
      </c>
      <c r="C12" s="241">
        <f t="shared" si="0"/>
        <v>45866</v>
      </c>
      <c r="D12" s="241">
        <f t="shared" si="1"/>
        <v>43728</v>
      </c>
      <c r="E12" s="241">
        <f t="shared" si="2"/>
        <v>32286</v>
      </c>
      <c r="F12" s="242"/>
      <c r="G12" s="242"/>
      <c r="H12" s="242"/>
      <c r="I12" s="242">
        <v>1450</v>
      </c>
      <c r="J12" s="242">
        <v>1450</v>
      </c>
      <c r="K12" s="242">
        <v>1450</v>
      </c>
      <c r="L12" s="242">
        <v>370</v>
      </c>
      <c r="M12" s="242">
        <v>370</v>
      </c>
      <c r="N12" s="242">
        <v>370</v>
      </c>
      <c r="O12" s="243"/>
      <c r="P12" s="242"/>
      <c r="Q12" s="242"/>
      <c r="R12" s="242"/>
      <c r="S12" s="242"/>
      <c r="T12" s="242"/>
      <c r="U12" s="242"/>
      <c r="V12" s="242"/>
      <c r="W12" s="242"/>
      <c r="X12" s="242">
        <v>44046</v>
      </c>
      <c r="Y12" s="242">
        <v>41908</v>
      </c>
      <c r="Z12" s="242">
        <v>30466</v>
      </c>
      <c r="AA12" s="242"/>
      <c r="AB12" s="242"/>
      <c r="AC12" s="242"/>
    </row>
    <row r="13" spans="1:29" ht="349.5" customHeight="1" thickBot="1">
      <c r="A13" s="216">
        <v>890442</v>
      </c>
      <c r="B13" s="218" t="s">
        <v>318</v>
      </c>
      <c r="C13" s="241">
        <f t="shared" si="0"/>
        <v>63287</v>
      </c>
      <c r="D13" s="241">
        <f t="shared" si="1"/>
        <v>63287</v>
      </c>
      <c r="E13" s="241">
        <f t="shared" si="2"/>
        <v>62839</v>
      </c>
      <c r="F13" s="242"/>
      <c r="G13" s="242"/>
      <c r="H13" s="242">
        <v>2441</v>
      </c>
      <c r="I13" s="242"/>
      <c r="J13" s="242"/>
      <c r="K13" s="242"/>
      <c r="L13" s="242"/>
      <c r="M13" s="242"/>
      <c r="N13" s="242"/>
      <c r="O13" s="243">
        <v>61893</v>
      </c>
      <c r="P13" s="242">
        <v>43439</v>
      </c>
      <c r="Q13" s="242">
        <v>39618</v>
      </c>
      <c r="R13" s="242">
        <v>1394</v>
      </c>
      <c r="S13" s="242">
        <v>19848</v>
      </c>
      <c r="T13" s="242">
        <v>20780</v>
      </c>
      <c r="U13" s="242"/>
      <c r="V13" s="242"/>
      <c r="W13" s="242"/>
      <c r="X13" s="242"/>
      <c r="Y13" s="242"/>
      <c r="Z13" s="242"/>
      <c r="AA13" s="242"/>
      <c r="AB13" s="242"/>
      <c r="AC13" s="242"/>
    </row>
    <row r="14" spans="1:29" ht="349.5" customHeight="1" thickBot="1">
      <c r="A14" s="293">
        <v>890443</v>
      </c>
      <c r="B14" s="294" t="s">
        <v>179</v>
      </c>
      <c r="C14" s="241">
        <f t="shared" si="0"/>
        <v>0</v>
      </c>
      <c r="D14" s="241">
        <f t="shared" si="1"/>
        <v>0</v>
      </c>
      <c r="E14" s="241">
        <f t="shared" si="2"/>
        <v>3730</v>
      </c>
      <c r="F14" s="242"/>
      <c r="G14" s="242"/>
      <c r="H14" s="242"/>
      <c r="I14" s="242"/>
      <c r="J14" s="242"/>
      <c r="K14" s="242"/>
      <c r="L14" s="242"/>
      <c r="M14" s="242"/>
      <c r="N14" s="242"/>
      <c r="O14" s="243"/>
      <c r="P14" s="242"/>
      <c r="Q14" s="242">
        <v>3730</v>
      </c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</row>
    <row r="15" spans="1:29" ht="349.5" customHeight="1" thickBot="1">
      <c r="A15" s="293">
        <v>890444</v>
      </c>
      <c r="B15" s="294" t="s">
        <v>315</v>
      </c>
      <c r="C15" s="241">
        <f t="shared" si="0"/>
        <v>0</v>
      </c>
      <c r="D15" s="241">
        <f t="shared" si="1"/>
        <v>0</v>
      </c>
      <c r="E15" s="241">
        <f t="shared" si="2"/>
        <v>1285</v>
      </c>
      <c r="F15" s="242"/>
      <c r="G15" s="242"/>
      <c r="H15" s="242"/>
      <c r="I15" s="242"/>
      <c r="J15" s="242"/>
      <c r="K15" s="242"/>
      <c r="L15" s="242"/>
      <c r="M15" s="242"/>
      <c r="N15" s="242"/>
      <c r="O15" s="243"/>
      <c r="P15" s="242"/>
      <c r="Q15" s="242">
        <v>1285</v>
      </c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</row>
    <row r="16" spans="1:30" ht="300" customHeight="1" thickBot="1">
      <c r="A16" s="315" t="s">
        <v>44</v>
      </c>
      <c r="B16" s="316"/>
      <c r="C16" s="241">
        <f t="shared" si="0"/>
        <v>114734</v>
      </c>
      <c r="D16" s="241">
        <f t="shared" si="1"/>
        <v>117382</v>
      </c>
      <c r="E16" s="241">
        <f t="shared" si="2"/>
        <v>105492</v>
      </c>
      <c r="F16" s="241">
        <f>SUM(F10:F13)</f>
        <v>0</v>
      </c>
      <c r="G16" s="241">
        <f>SUM(G10:G15)</f>
        <v>0</v>
      </c>
      <c r="H16" s="241">
        <f>SUM(H10:H15)</f>
        <v>2441</v>
      </c>
      <c r="I16" s="241">
        <f aca="true" t="shared" si="3" ref="I16:AC16">SUM(I10:I13)</f>
        <v>1450</v>
      </c>
      <c r="J16" s="241">
        <f t="shared" si="3"/>
        <v>1450</v>
      </c>
      <c r="K16" s="241">
        <f t="shared" si="3"/>
        <v>1450</v>
      </c>
      <c r="L16" s="241">
        <f t="shared" si="3"/>
        <v>370</v>
      </c>
      <c r="M16" s="241">
        <f t="shared" si="3"/>
        <v>370</v>
      </c>
      <c r="N16" s="241">
        <f t="shared" si="3"/>
        <v>370</v>
      </c>
      <c r="O16" s="244">
        <f t="shared" si="3"/>
        <v>61893</v>
      </c>
      <c r="P16" s="241">
        <f t="shared" si="3"/>
        <v>43761</v>
      </c>
      <c r="Q16" s="241">
        <f t="shared" si="3"/>
        <v>39940</v>
      </c>
      <c r="R16" s="241">
        <f t="shared" si="3"/>
        <v>1394</v>
      </c>
      <c r="S16" s="241">
        <f t="shared" si="3"/>
        <v>19848</v>
      </c>
      <c r="T16" s="241">
        <f t="shared" si="3"/>
        <v>20780</v>
      </c>
      <c r="U16" s="241">
        <f t="shared" si="3"/>
        <v>0</v>
      </c>
      <c r="V16" s="241">
        <f t="shared" si="3"/>
        <v>45</v>
      </c>
      <c r="W16" s="241">
        <f t="shared" si="3"/>
        <v>45</v>
      </c>
      <c r="X16" s="241">
        <f t="shared" si="3"/>
        <v>44046</v>
      </c>
      <c r="Y16" s="245">
        <f t="shared" si="3"/>
        <v>41908</v>
      </c>
      <c r="Z16" s="245">
        <f t="shared" si="3"/>
        <v>30466</v>
      </c>
      <c r="AA16" s="241">
        <f t="shared" si="3"/>
        <v>5581</v>
      </c>
      <c r="AB16" s="241">
        <f t="shared" si="3"/>
        <v>10000</v>
      </c>
      <c r="AC16" s="241">
        <f t="shared" si="3"/>
        <v>10000</v>
      </c>
      <c r="AD16" s="219"/>
    </row>
  </sheetData>
  <sheetProtection/>
  <mergeCells count="23">
    <mergeCell ref="A1:AC1"/>
    <mergeCell ref="L9:N9"/>
    <mergeCell ref="O9:Q9"/>
    <mergeCell ref="O7:Q7"/>
    <mergeCell ref="L7:N7"/>
    <mergeCell ref="R9:T9"/>
    <mergeCell ref="U7:W7"/>
    <mergeCell ref="X2:AC2"/>
    <mergeCell ref="A4:AC4"/>
    <mergeCell ref="AA9:AC9"/>
    <mergeCell ref="C5:E7"/>
    <mergeCell ref="F9:H9"/>
    <mergeCell ref="I9:K9"/>
    <mergeCell ref="U9:W9"/>
    <mergeCell ref="X9:Z9"/>
    <mergeCell ref="A16:B16"/>
    <mergeCell ref="A5:B7"/>
    <mergeCell ref="AA7:AC7"/>
    <mergeCell ref="X7:Z7"/>
    <mergeCell ref="I7:K7"/>
    <mergeCell ref="F7:H7"/>
    <mergeCell ref="F5:AC6"/>
    <mergeCell ref="R7:T7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landscape" paperSize="9" scale="12" r:id="rId1"/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3"/>
  <sheetViews>
    <sheetView zoomScale="40" zoomScaleNormal="40" zoomScaleSheetLayoutView="75" zoomScalePageLayoutView="0" workbookViewId="0" topLeftCell="A1">
      <pane xSplit="2" ySplit="8" topLeftCell="C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AD1"/>
    </sheetView>
  </sheetViews>
  <sheetFormatPr defaultColWidth="9.00390625" defaultRowHeight="12.75"/>
  <cols>
    <col min="1" max="1" width="31.25390625" style="6" customWidth="1"/>
    <col min="2" max="32" width="40.75390625" style="6" customWidth="1"/>
    <col min="33" max="33" width="14.625" style="71" customWidth="1"/>
    <col min="34" max="34" width="12.125" style="63" customWidth="1"/>
    <col min="35" max="35" width="11.75390625" style="63" customWidth="1"/>
    <col min="36" max="36" width="10.625" style="63" customWidth="1"/>
    <col min="37" max="16384" width="9.125" style="6" customWidth="1"/>
  </cols>
  <sheetData>
    <row r="1" spans="1:34" ht="43.5" customHeight="1">
      <c r="A1" s="402" t="s">
        <v>143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5"/>
      <c r="AF1" s="5"/>
      <c r="AG1" s="69"/>
      <c r="AH1" s="62"/>
    </row>
    <row r="2" spans="29:34" ht="31.5" customHeight="1">
      <c r="AC2" s="401" t="s">
        <v>324</v>
      </c>
      <c r="AD2" s="401"/>
      <c r="AE2" s="401"/>
      <c r="AF2" s="401"/>
      <c r="AG2" s="401"/>
      <c r="AH2" s="61"/>
    </row>
    <row r="3" spans="30:34" ht="31.5" customHeight="1" thickBot="1">
      <c r="AD3" s="89"/>
      <c r="AE3" s="89"/>
      <c r="AF3" s="89"/>
      <c r="AG3" s="90" t="s">
        <v>0</v>
      </c>
      <c r="AH3" s="64"/>
    </row>
    <row r="4" spans="1:36" ht="28.5" customHeight="1">
      <c r="A4" s="408" t="s">
        <v>45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10"/>
      <c r="AG4" s="411" t="s">
        <v>53</v>
      </c>
      <c r="AH4" s="334"/>
      <c r="AI4" s="333"/>
      <c r="AJ4" s="333"/>
    </row>
    <row r="5" spans="1:36" ht="30" customHeight="1">
      <c r="A5" s="412" t="s">
        <v>35</v>
      </c>
      <c r="B5" s="413"/>
      <c r="C5" s="414"/>
      <c r="D5" s="415"/>
      <c r="E5" s="416"/>
      <c r="F5" s="417" t="s">
        <v>36</v>
      </c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9"/>
      <c r="AG5" s="420"/>
      <c r="AH5" s="334"/>
      <c r="AI5" s="333"/>
      <c r="AJ5" s="333"/>
    </row>
    <row r="6" spans="1:36" ht="75" customHeight="1">
      <c r="A6" s="328"/>
      <c r="B6" s="421"/>
      <c r="C6" s="417" t="s">
        <v>46</v>
      </c>
      <c r="D6" s="418"/>
      <c r="E6" s="419"/>
      <c r="F6" s="422" t="s">
        <v>51</v>
      </c>
      <c r="G6" s="423"/>
      <c r="H6" s="424"/>
      <c r="I6" s="422" t="s">
        <v>47</v>
      </c>
      <c r="J6" s="423"/>
      <c r="K6" s="424"/>
      <c r="L6" s="422" t="s">
        <v>48</v>
      </c>
      <c r="M6" s="423"/>
      <c r="N6" s="424"/>
      <c r="O6" s="422" t="s">
        <v>49</v>
      </c>
      <c r="P6" s="423"/>
      <c r="Q6" s="424"/>
      <c r="R6" s="422" t="s">
        <v>181</v>
      </c>
      <c r="S6" s="423"/>
      <c r="T6" s="424"/>
      <c r="U6" s="422" t="s">
        <v>16</v>
      </c>
      <c r="V6" s="423"/>
      <c r="W6" s="424"/>
      <c r="X6" s="422" t="s">
        <v>65</v>
      </c>
      <c r="Y6" s="423"/>
      <c r="Z6" s="424"/>
      <c r="AA6" s="422" t="s">
        <v>185</v>
      </c>
      <c r="AB6" s="423"/>
      <c r="AC6" s="424"/>
      <c r="AD6" s="422" t="s">
        <v>50</v>
      </c>
      <c r="AE6" s="423"/>
      <c r="AF6" s="424"/>
      <c r="AG6" s="420"/>
      <c r="AH6" s="334"/>
      <c r="AI6" s="333"/>
      <c r="AJ6" s="333"/>
    </row>
    <row r="7" spans="1:34" ht="64.5" customHeight="1">
      <c r="A7" s="425"/>
      <c r="B7" s="426"/>
      <c r="C7" s="427" t="s">
        <v>164</v>
      </c>
      <c r="D7" s="427" t="s">
        <v>214</v>
      </c>
      <c r="E7" s="427" t="s">
        <v>214</v>
      </c>
      <c r="F7" s="427" t="s">
        <v>164</v>
      </c>
      <c r="G7" s="427" t="s">
        <v>214</v>
      </c>
      <c r="H7" s="427" t="s">
        <v>214</v>
      </c>
      <c r="I7" s="427" t="s">
        <v>164</v>
      </c>
      <c r="J7" s="427" t="s">
        <v>214</v>
      </c>
      <c r="K7" s="427" t="s">
        <v>214</v>
      </c>
      <c r="L7" s="427" t="s">
        <v>164</v>
      </c>
      <c r="M7" s="427" t="s">
        <v>214</v>
      </c>
      <c r="N7" s="427" t="s">
        <v>214</v>
      </c>
      <c r="O7" s="427" t="s">
        <v>164</v>
      </c>
      <c r="P7" s="427" t="s">
        <v>214</v>
      </c>
      <c r="Q7" s="427" t="s">
        <v>214</v>
      </c>
      <c r="R7" s="427" t="s">
        <v>164</v>
      </c>
      <c r="S7" s="427" t="s">
        <v>214</v>
      </c>
      <c r="T7" s="427" t="s">
        <v>214</v>
      </c>
      <c r="U7" s="427" t="s">
        <v>164</v>
      </c>
      <c r="V7" s="427" t="s">
        <v>214</v>
      </c>
      <c r="W7" s="427" t="s">
        <v>214</v>
      </c>
      <c r="X7" s="427" t="s">
        <v>164</v>
      </c>
      <c r="Y7" s="427" t="s">
        <v>214</v>
      </c>
      <c r="Z7" s="427" t="s">
        <v>214</v>
      </c>
      <c r="AA7" s="427" t="s">
        <v>164</v>
      </c>
      <c r="AB7" s="427" t="s">
        <v>214</v>
      </c>
      <c r="AC7" s="427" t="s">
        <v>214</v>
      </c>
      <c r="AD7" s="427" t="s">
        <v>164</v>
      </c>
      <c r="AE7" s="427" t="s">
        <v>214</v>
      </c>
      <c r="AF7" s="427" t="s">
        <v>214</v>
      </c>
      <c r="AG7" s="428"/>
      <c r="AH7" s="65"/>
    </row>
    <row r="8" spans="1:34" ht="30" customHeight="1">
      <c r="A8" s="429"/>
      <c r="B8" s="430"/>
      <c r="C8" s="417"/>
      <c r="D8" s="418"/>
      <c r="E8" s="419"/>
      <c r="F8" s="417">
        <v>1</v>
      </c>
      <c r="G8" s="418"/>
      <c r="H8" s="419"/>
      <c r="I8" s="417">
        <v>2</v>
      </c>
      <c r="J8" s="418"/>
      <c r="K8" s="419"/>
      <c r="L8" s="417">
        <v>3</v>
      </c>
      <c r="M8" s="418"/>
      <c r="N8" s="419"/>
      <c r="O8" s="417">
        <v>4</v>
      </c>
      <c r="P8" s="418"/>
      <c r="Q8" s="419"/>
      <c r="R8" s="417">
        <v>5</v>
      </c>
      <c r="S8" s="418"/>
      <c r="T8" s="419"/>
      <c r="U8" s="417">
        <v>6</v>
      </c>
      <c r="V8" s="418"/>
      <c r="W8" s="419"/>
      <c r="X8" s="417">
        <v>7</v>
      </c>
      <c r="Y8" s="418"/>
      <c r="Z8" s="419"/>
      <c r="AA8" s="417">
        <v>8</v>
      </c>
      <c r="AB8" s="418"/>
      <c r="AC8" s="419"/>
      <c r="AD8" s="417">
        <v>9</v>
      </c>
      <c r="AE8" s="418"/>
      <c r="AF8" s="419"/>
      <c r="AG8" s="431">
        <v>10</v>
      </c>
      <c r="AH8" s="66"/>
    </row>
    <row r="9" spans="1:34" ht="134.25" customHeight="1">
      <c r="A9" s="403">
        <v>841126</v>
      </c>
      <c r="B9" s="404" t="s">
        <v>55</v>
      </c>
      <c r="C9" s="235">
        <f>F9+I9+L9+O9+R9+U9+X9+AA9+AD9</f>
        <v>10268</v>
      </c>
      <c r="D9" s="235">
        <f aca="true" t="shared" si="0" ref="D9:E24">G9+J9+M9+P9+S9+V9+Y9+AB9+AE9</f>
        <v>11958</v>
      </c>
      <c r="E9" s="235">
        <f t="shared" si="0"/>
        <v>11793</v>
      </c>
      <c r="F9" s="236">
        <v>1550</v>
      </c>
      <c r="G9" s="236">
        <v>1550</v>
      </c>
      <c r="H9" s="400">
        <v>1550</v>
      </c>
      <c r="I9" s="236">
        <v>419</v>
      </c>
      <c r="J9" s="236">
        <v>419</v>
      </c>
      <c r="K9" s="400">
        <v>419</v>
      </c>
      <c r="L9" s="236">
        <v>2500</v>
      </c>
      <c r="M9" s="236">
        <v>2500</v>
      </c>
      <c r="N9" s="400">
        <v>2335</v>
      </c>
      <c r="O9" s="236">
        <v>5299</v>
      </c>
      <c r="P9" s="236">
        <v>6989</v>
      </c>
      <c r="Q9" s="236">
        <v>6989</v>
      </c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>
        <v>500</v>
      </c>
      <c r="AE9" s="236">
        <v>500</v>
      </c>
      <c r="AF9" s="236">
        <v>500</v>
      </c>
      <c r="AG9" s="237">
        <v>1</v>
      </c>
      <c r="AH9" s="67"/>
    </row>
    <row r="10" spans="1:34" ht="113.25" customHeight="1">
      <c r="A10" s="403">
        <v>360000</v>
      </c>
      <c r="B10" s="404" t="s">
        <v>316</v>
      </c>
      <c r="C10" s="235">
        <f aca="true" t="shared" si="1" ref="C10:E51">F10+I10+L10+O10+R10+U10+X10+AA10+AD10</f>
        <v>0</v>
      </c>
      <c r="D10" s="235">
        <f t="shared" si="0"/>
        <v>0</v>
      </c>
      <c r="E10" s="235">
        <f t="shared" si="0"/>
        <v>134</v>
      </c>
      <c r="F10" s="236"/>
      <c r="G10" s="236"/>
      <c r="H10" s="291"/>
      <c r="I10" s="236"/>
      <c r="J10" s="236"/>
      <c r="K10" s="291"/>
      <c r="L10" s="236"/>
      <c r="M10" s="236"/>
      <c r="N10" s="400">
        <v>134</v>
      </c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8"/>
      <c r="AF10" s="238"/>
      <c r="AG10" s="237"/>
      <c r="AH10" s="67"/>
    </row>
    <row r="11" spans="1:34" ht="99.75" customHeight="1">
      <c r="A11" s="403">
        <v>522110</v>
      </c>
      <c r="B11" s="404" t="s">
        <v>97</v>
      </c>
      <c r="C11" s="235">
        <f t="shared" si="1"/>
        <v>450</v>
      </c>
      <c r="D11" s="235">
        <f t="shared" si="0"/>
        <v>450</v>
      </c>
      <c r="E11" s="235">
        <f t="shared" si="0"/>
        <v>132</v>
      </c>
      <c r="F11" s="236"/>
      <c r="G11" s="236"/>
      <c r="H11" s="236"/>
      <c r="I11" s="236"/>
      <c r="J11" s="236"/>
      <c r="K11" s="236"/>
      <c r="L11" s="236">
        <v>450</v>
      </c>
      <c r="M11" s="236">
        <v>450</v>
      </c>
      <c r="N11" s="400">
        <v>132</v>
      </c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8"/>
      <c r="AF11" s="238"/>
      <c r="AG11" s="237"/>
      <c r="AH11" s="67"/>
    </row>
    <row r="12" spans="1:34" ht="99.75" customHeight="1">
      <c r="A12" s="403">
        <v>381103</v>
      </c>
      <c r="B12" s="404" t="s">
        <v>274</v>
      </c>
      <c r="C12" s="235">
        <f t="shared" si="1"/>
        <v>63</v>
      </c>
      <c r="D12" s="235">
        <f t="shared" si="0"/>
        <v>98</v>
      </c>
      <c r="E12" s="235">
        <f t="shared" si="0"/>
        <v>85</v>
      </c>
      <c r="F12" s="236"/>
      <c r="G12" s="236"/>
      <c r="H12" s="236"/>
      <c r="I12" s="236"/>
      <c r="J12" s="236"/>
      <c r="K12" s="236"/>
      <c r="L12" s="236">
        <v>13</v>
      </c>
      <c r="M12" s="236">
        <v>13</v>
      </c>
      <c r="N12" s="400">
        <v>0</v>
      </c>
      <c r="O12" s="236">
        <v>50</v>
      </c>
      <c r="P12" s="236">
        <v>50</v>
      </c>
      <c r="Q12" s="236">
        <v>50</v>
      </c>
      <c r="R12" s="236"/>
      <c r="S12" s="236"/>
      <c r="T12" s="236"/>
      <c r="U12" s="236"/>
      <c r="V12" s="236"/>
      <c r="W12" s="236"/>
      <c r="X12" s="236"/>
      <c r="Y12" s="236">
        <v>35</v>
      </c>
      <c r="Z12" s="236">
        <v>35</v>
      </c>
      <c r="AA12" s="236"/>
      <c r="AB12" s="236"/>
      <c r="AC12" s="236"/>
      <c r="AD12" s="236"/>
      <c r="AE12" s="238"/>
      <c r="AF12" s="238"/>
      <c r="AG12" s="237"/>
      <c r="AH12" s="67"/>
    </row>
    <row r="13" spans="1:34" ht="99.75" customHeight="1">
      <c r="A13" s="403">
        <v>562913</v>
      </c>
      <c r="B13" s="404" t="s">
        <v>160</v>
      </c>
      <c r="C13" s="235">
        <f t="shared" si="1"/>
        <v>300</v>
      </c>
      <c r="D13" s="235">
        <f t="shared" si="0"/>
        <v>0</v>
      </c>
      <c r="E13" s="235">
        <f t="shared" si="0"/>
        <v>0</v>
      </c>
      <c r="F13" s="236"/>
      <c r="G13" s="236"/>
      <c r="H13" s="236"/>
      <c r="I13" s="236"/>
      <c r="J13" s="236"/>
      <c r="K13" s="236"/>
      <c r="L13" s="236"/>
      <c r="M13" s="236"/>
      <c r="N13" s="236"/>
      <c r="O13" s="236">
        <v>300</v>
      </c>
      <c r="P13" s="236">
        <v>0</v>
      </c>
      <c r="Q13" s="236">
        <v>0</v>
      </c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8"/>
      <c r="AF13" s="238"/>
      <c r="AG13" s="237"/>
      <c r="AH13" s="67"/>
    </row>
    <row r="14" spans="1:34" ht="99.75" customHeight="1">
      <c r="A14" s="403">
        <v>750000</v>
      </c>
      <c r="B14" s="404" t="s">
        <v>136</v>
      </c>
      <c r="C14" s="235">
        <f t="shared" si="1"/>
        <v>240</v>
      </c>
      <c r="D14" s="235">
        <f t="shared" si="0"/>
        <v>240</v>
      </c>
      <c r="E14" s="235">
        <f t="shared" si="0"/>
        <v>0</v>
      </c>
      <c r="F14" s="236"/>
      <c r="G14" s="236"/>
      <c r="H14" s="236"/>
      <c r="I14" s="236"/>
      <c r="J14" s="236"/>
      <c r="K14" s="236"/>
      <c r="L14" s="236">
        <v>240</v>
      </c>
      <c r="M14" s="236">
        <v>240</v>
      </c>
      <c r="N14" s="400">
        <v>0</v>
      </c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8"/>
      <c r="AF14" s="238"/>
      <c r="AG14" s="237"/>
      <c r="AH14" s="67"/>
    </row>
    <row r="15" spans="1:34" ht="99.75" customHeight="1">
      <c r="A15" s="403">
        <v>841112</v>
      </c>
      <c r="B15" s="404" t="s">
        <v>137</v>
      </c>
      <c r="C15" s="235">
        <f t="shared" si="1"/>
        <v>2073</v>
      </c>
      <c r="D15" s="235">
        <f t="shared" si="0"/>
        <v>2073</v>
      </c>
      <c r="E15" s="235">
        <f t="shared" si="0"/>
        <v>2118</v>
      </c>
      <c r="F15" s="236">
        <v>1668</v>
      </c>
      <c r="G15" s="236">
        <v>1668</v>
      </c>
      <c r="H15" s="236">
        <v>1668</v>
      </c>
      <c r="I15" s="236">
        <v>405</v>
      </c>
      <c r="J15" s="236">
        <v>405</v>
      </c>
      <c r="K15" s="236">
        <v>450</v>
      </c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8"/>
      <c r="AF15" s="238"/>
      <c r="AG15" s="237"/>
      <c r="AH15" s="67"/>
    </row>
    <row r="16" spans="1:34" ht="99.75" customHeight="1">
      <c r="A16" s="403">
        <v>841402</v>
      </c>
      <c r="B16" s="404" t="s">
        <v>37</v>
      </c>
      <c r="C16" s="235">
        <f t="shared" si="1"/>
        <v>908</v>
      </c>
      <c r="D16" s="235">
        <f t="shared" si="0"/>
        <v>908</v>
      </c>
      <c r="E16" s="235">
        <f t="shared" si="0"/>
        <v>820</v>
      </c>
      <c r="F16" s="236"/>
      <c r="G16" s="236"/>
      <c r="H16" s="236"/>
      <c r="I16" s="236"/>
      <c r="J16" s="236"/>
      <c r="K16" s="236"/>
      <c r="L16" s="236">
        <v>908</v>
      </c>
      <c r="M16" s="236">
        <v>908</v>
      </c>
      <c r="N16" s="400">
        <v>820</v>
      </c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8"/>
      <c r="AF16" s="238"/>
      <c r="AG16" s="237"/>
      <c r="AH16" s="67"/>
    </row>
    <row r="17" spans="1:34" ht="168.75" customHeight="1">
      <c r="A17" s="403">
        <v>841403</v>
      </c>
      <c r="B17" s="404" t="s">
        <v>38</v>
      </c>
      <c r="C17" s="235">
        <f t="shared" si="1"/>
        <v>2035</v>
      </c>
      <c r="D17" s="235">
        <f t="shared" si="0"/>
        <v>2245</v>
      </c>
      <c r="E17" s="235">
        <f t="shared" si="0"/>
        <v>2275</v>
      </c>
      <c r="F17" s="236"/>
      <c r="G17" s="236"/>
      <c r="H17" s="236"/>
      <c r="I17" s="236"/>
      <c r="J17" s="236"/>
      <c r="K17" s="236"/>
      <c r="L17" s="236">
        <v>1990</v>
      </c>
      <c r="M17" s="236">
        <v>1990</v>
      </c>
      <c r="N17" s="400">
        <v>2020</v>
      </c>
      <c r="O17" s="236">
        <v>45</v>
      </c>
      <c r="P17" s="236">
        <v>45</v>
      </c>
      <c r="Q17" s="236">
        <v>45</v>
      </c>
      <c r="R17" s="236"/>
      <c r="S17" s="236"/>
      <c r="T17" s="236"/>
      <c r="U17" s="236"/>
      <c r="V17" s="236"/>
      <c r="W17" s="236"/>
      <c r="X17" s="236"/>
      <c r="Y17" s="236">
        <v>10</v>
      </c>
      <c r="Z17" s="236">
        <v>10</v>
      </c>
      <c r="AA17" s="236"/>
      <c r="AB17" s="236">
        <v>200</v>
      </c>
      <c r="AC17" s="236">
        <v>200</v>
      </c>
      <c r="AD17" s="236"/>
      <c r="AE17" s="238"/>
      <c r="AF17" s="238"/>
      <c r="AG17" s="237">
        <v>0</v>
      </c>
      <c r="AH17" s="67"/>
    </row>
    <row r="18" spans="1:34" ht="110.25" customHeight="1">
      <c r="A18" s="403">
        <v>841902</v>
      </c>
      <c r="B18" s="404" t="s">
        <v>317</v>
      </c>
      <c r="C18" s="235">
        <f t="shared" si="1"/>
        <v>0</v>
      </c>
      <c r="D18" s="235">
        <f t="shared" si="0"/>
        <v>0</v>
      </c>
      <c r="E18" s="235">
        <f t="shared" si="0"/>
        <v>84</v>
      </c>
      <c r="F18" s="236"/>
      <c r="G18" s="236"/>
      <c r="H18" s="236"/>
      <c r="I18" s="236"/>
      <c r="J18" s="236"/>
      <c r="K18" s="236"/>
      <c r="L18" s="236"/>
      <c r="M18" s="236"/>
      <c r="N18" s="400">
        <v>84</v>
      </c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8"/>
      <c r="AF18" s="238"/>
      <c r="AG18" s="237"/>
      <c r="AH18" s="67"/>
    </row>
    <row r="19" spans="1:34" ht="99.75" customHeight="1">
      <c r="A19" s="403">
        <v>851011</v>
      </c>
      <c r="B19" s="404" t="s">
        <v>98</v>
      </c>
      <c r="C19" s="235">
        <f t="shared" si="1"/>
        <v>6450</v>
      </c>
      <c r="D19" s="235">
        <f t="shared" si="0"/>
        <v>6600</v>
      </c>
      <c r="E19" s="235">
        <f t="shared" si="0"/>
        <v>4925</v>
      </c>
      <c r="F19" s="236"/>
      <c r="G19" s="236"/>
      <c r="H19" s="236"/>
      <c r="I19" s="236"/>
      <c r="J19" s="236"/>
      <c r="K19" s="236"/>
      <c r="L19" s="236">
        <v>450</v>
      </c>
      <c r="M19" s="236">
        <v>600</v>
      </c>
      <c r="N19" s="400">
        <v>595</v>
      </c>
      <c r="O19" s="236">
        <v>6000</v>
      </c>
      <c r="P19" s="236">
        <v>6000</v>
      </c>
      <c r="Q19" s="236">
        <v>4330</v>
      </c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8"/>
      <c r="AF19" s="238"/>
      <c r="AG19" s="237"/>
      <c r="AH19" s="67"/>
    </row>
    <row r="20" spans="1:34" ht="99.75" customHeight="1">
      <c r="A20" s="403">
        <v>852011</v>
      </c>
      <c r="B20" s="404" t="s">
        <v>99</v>
      </c>
      <c r="C20" s="235">
        <f t="shared" si="1"/>
        <v>187</v>
      </c>
      <c r="D20" s="235">
        <f t="shared" si="0"/>
        <v>0</v>
      </c>
      <c r="E20" s="235">
        <f t="shared" si="0"/>
        <v>0</v>
      </c>
      <c r="F20" s="236"/>
      <c r="G20" s="236"/>
      <c r="H20" s="236"/>
      <c r="I20" s="236"/>
      <c r="J20" s="236"/>
      <c r="K20" s="236"/>
      <c r="L20" s="236"/>
      <c r="M20" s="236"/>
      <c r="N20" s="236"/>
      <c r="O20" s="236">
        <v>187</v>
      </c>
      <c r="P20" s="236">
        <v>0</v>
      </c>
      <c r="Q20" s="236">
        <v>0</v>
      </c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8"/>
      <c r="AF20" s="238"/>
      <c r="AG20" s="237"/>
      <c r="AH20" s="67"/>
    </row>
    <row r="21" spans="1:34" ht="99.75" customHeight="1">
      <c r="A21" s="403">
        <v>852021</v>
      </c>
      <c r="B21" s="404" t="s">
        <v>100</v>
      </c>
      <c r="C21" s="235">
        <f t="shared" si="1"/>
        <v>187</v>
      </c>
      <c r="D21" s="235">
        <f t="shared" si="0"/>
        <v>0</v>
      </c>
      <c r="E21" s="235">
        <f t="shared" si="0"/>
        <v>0</v>
      </c>
      <c r="F21" s="236"/>
      <c r="G21" s="236"/>
      <c r="H21" s="236"/>
      <c r="I21" s="236"/>
      <c r="J21" s="236"/>
      <c r="K21" s="236"/>
      <c r="L21" s="236"/>
      <c r="M21" s="236"/>
      <c r="N21" s="236"/>
      <c r="O21" s="236">
        <v>187</v>
      </c>
      <c r="P21" s="236">
        <v>0</v>
      </c>
      <c r="Q21" s="236">
        <v>0</v>
      </c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8"/>
      <c r="AF21" s="238"/>
      <c r="AG21" s="237"/>
      <c r="AH21" s="67"/>
    </row>
    <row r="22" spans="1:34" ht="99.75" customHeight="1">
      <c r="A22" s="403">
        <v>862101</v>
      </c>
      <c r="B22" s="404" t="s">
        <v>138</v>
      </c>
      <c r="C22" s="235">
        <f t="shared" si="1"/>
        <v>1000</v>
      </c>
      <c r="D22" s="235">
        <f t="shared" si="0"/>
        <v>1000</v>
      </c>
      <c r="E22" s="235">
        <f t="shared" si="0"/>
        <v>1127</v>
      </c>
      <c r="F22" s="236"/>
      <c r="G22" s="236"/>
      <c r="H22" s="236"/>
      <c r="I22" s="236"/>
      <c r="J22" s="236"/>
      <c r="K22" s="236"/>
      <c r="L22" s="236"/>
      <c r="M22" s="236"/>
      <c r="N22" s="400">
        <v>127</v>
      </c>
      <c r="O22" s="236">
        <v>1000</v>
      </c>
      <c r="P22" s="236">
        <v>1000</v>
      </c>
      <c r="Q22" s="236">
        <v>1000</v>
      </c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8"/>
      <c r="AF22" s="238"/>
      <c r="AG22" s="237"/>
      <c r="AH22" s="67"/>
    </row>
    <row r="23" spans="1:34" ht="99.75" customHeight="1">
      <c r="A23" s="403">
        <v>862102</v>
      </c>
      <c r="B23" s="404" t="s">
        <v>54</v>
      </c>
      <c r="C23" s="235">
        <f t="shared" si="1"/>
        <v>800</v>
      </c>
      <c r="D23" s="235">
        <f t="shared" si="0"/>
        <v>800</v>
      </c>
      <c r="E23" s="235">
        <f t="shared" si="0"/>
        <v>656</v>
      </c>
      <c r="F23" s="236"/>
      <c r="G23" s="236"/>
      <c r="H23" s="236"/>
      <c r="I23" s="236"/>
      <c r="J23" s="236"/>
      <c r="K23" s="236"/>
      <c r="L23" s="236"/>
      <c r="M23" s="236"/>
      <c r="N23" s="236"/>
      <c r="O23" s="236">
        <v>800</v>
      </c>
      <c r="P23" s="236">
        <v>800</v>
      </c>
      <c r="Q23" s="236">
        <v>656</v>
      </c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8"/>
      <c r="AF23" s="238"/>
      <c r="AG23" s="237"/>
      <c r="AH23" s="67"/>
    </row>
    <row r="24" spans="1:34" ht="99.75" customHeight="1">
      <c r="A24" s="403">
        <v>862211</v>
      </c>
      <c r="B24" s="404" t="s">
        <v>139</v>
      </c>
      <c r="C24" s="235">
        <f t="shared" si="1"/>
        <v>1041</v>
      </c>
      <c r="D24" s="235">
        <f t="shared" si="0"/>
        <v>1041</v>
      </c>
      <c r="E24" s="235">
        <f t="shared" si="0"/>
        <v>1293</v>
      </c>
      <c r="F24" s="236"/>
      <c r="G24" s="236"/>
      <c r="H24" s="236"/>
      <c r="I24" s="236"/>
      <c r="J24" s="236"/>
      <c r="K24" s="236"/>
      <c r="L24" s="236"/>
      <c r="M24" s="236"/>
      <c r="N24" s="236"/>
      <c r="O24" s="236">
        <v>1041</v>
      </c>
      <c r="P24" s="236">
        <v>1041</v>
      </c>
      <c r="Q24" s="236">
        <v>1293</v>
      </c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8"/>
      <c r="AF24" s="238"/>
      <c r="AG24" s="237"/>
      <c r="AH24" s="67"/>
    </row>
    <row r="25" spans="1:34" ht="99.75" customHeight="1">
      <c r="A25" s="403">
        <v>869041</v>
      </c>
      <c r="B25" s="404" t="s">
        <v>140</v>
      </c>
      <c r="C25" s="235">
        <f t="shared" si="1"/>
        <v>591</v>
      </c>
      <c r="D25" s="235">
        <f t="shared" si="1"/>
        <v>591</v>
      </c>
      <c r="E25" s="235">
        <f t="shared" si="1"/>
        <v>0</v>
      </c>
      <c r="F25" s="236"/>
      <c r="G25" s="236"/>
      <c r="H25" s="236"/>
      <c r="I25" s="236"/>
      <c r="J25" s="236"/>
      <c r="K25" s="236"/>
      <c r="L25" s="236"/>
      <c r="M25" s="236"/>
      <c r="N25" s="236"/>
      <c r="O25" s="236">
        <v>591</v>
      </c>
      <c r="P25" s="236">
        <v>591</v>
      </c>
      <c r="Q25" s="236">
        <v>0</v>
      </c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8"/>
      <c r="AF25" s="238"/>
      <c r="AG25" s="237"/>
      <c r="AH25" s="67"/>
    </row>
    <row r="26" spans="1:34" ht="99.75" customHeight="1">
      <c r="A26" s="403">
        <v>882111</v>
      </c>
      <c r="B26" s="404" t="s">
        <v>39</v>
      </c>
      <c r="C26" s="235">
        <f t="shared" si="1"/>
        <v>11560</v>
      </c>
      <c r="D26" s="235">
        <f t="shared" si="1"/>
        <v>11560</v>
      </c>
      <c r="E26" s="235">
        <f t="shared" si="1"/>
        <v>6730</v>
      </c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>
        <v>11560</v>
      </c>
      <c r="S26" s="236">
        <v>11560</v>
      </c>
      <c r="T26" s="236">
        <v>6730</v>
      </c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8"/>
      <c r="AF26" s="238"/>
      <c r="AG26" s="237"/>
      <c r="AH26" s="67"/>
    </row>
    <row r="27" spans="1:34" ht="99.75" customHeight="1">
      <c r="A27" s="403">
        <v>882112</v>
      </c>
      <c r="B27" s="404" t="s">
        <v>29</v>
      </c>
      <c r="C27" s="235">
        <f t="shared" si="1"/>
        <v>45</v>
      </c>
      <c r="D27" s="235">
        <f t="shared" si="1"/>
        <v>45</v>
      </c>
      <c r="E27" s="235">
        <f t="shared" si="1"/>
        <v>45</v>
      </c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>
        <v>45</v>
      </c>
      <c r="S27" s="236">
        <v>45</v>
      </c>
      <c r="T27" s="236">
        <v>45</v>
      </c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8"/>
      <c r="AF27" s="238"/>
      <c r="AG27" s="237"/>
      <c r="AH27" s="67"/>
    </row>
    <row r="28" spans="1:34" ht="99.75" customHeight="1">
      <c r="A28" s="403">
        <v>882113</v>
      </c>
      <c r="B28" s="404" t="s">
        <v>40</v>
      </c>
      <c r="C28" s="235">
        <f t="shared" si="1"/>
        <v>3300</v>
      </c>
      <c r="D28" s="235">
        <f t="shared" si="1"/>
        <v>3300</v>
      </c>
      <c r="E28" s="235">
        <f t="shared" si="1"/>
        <v>2630</v>
      </c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>
        <v>3300</v>
      </c>
      <c r="S28" s="236">
        <v>3300</v>
      </c>
      <c r="T28" s="236">
        <v>2630</v>
      </c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8"/>
      <c r="AF28" s="238"/>
      <c r="AG28" s="237"/>
      <c r="AH28" s="67"/>
    </row>
    <row r="29" spans="1:34" ht="99.75" customHeight="1">
      <c r="A29" s="403">
        <v>882115</v>
      </c>
      <c r="B29" s="404" t="s">
        <v>41</v>
      </c>
      <c r="C29" s="235">
        <f t="shared" si="1"/>
        <v>68</v>
      </c>
      <c r="D29" s="235">
        <f t="shared" si="1"/>
        <v>68</v>
      </c>
      <c r="E29" s="235">
        <f t="shared" si="1"/>
        <v>68</v>
      </c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>
        <v>68</v>
      </c>
      <c r="S29" s="236">
        <v>68</v>
      </c>
      <c r="T29" s="236">
        <v>68</v>
      </c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8"/>
      <c r="AF29" s="238"/>
      <c r="AG29" s="237"/>
      <c r="AH29" s="67"/>
    </row>
    <row r="30" spans="1:34" ht="99.75" customHeight="1">
      <c r="A30" s="403">
        <v>882116</v>
      </c>
      <c r="B30" s="404" t="s">
        <v>42</v>
      </c>
      <c r="C30" s="235">
        <f t="shared" si="1"/>
        <v>283</v>
      </c>
      <c r="D30" s="235">
        <f t="shared" si="1"/>
        <v>283</v>
      </c>
      <c r="E30" s="235">
        <f t="shared" si="1"/>
        <v>283</v>
      </c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>
        <v>283</v>
      </c>
      <c r="S30" s="236">
        <v>283</v>
      </c>
      <c r="T30" s="236">
        <v>283</v>
      </c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8"/>
      <c r="AF30" s="238"/>
      <c r="AG30" s="237"/>
      <c r="AH30" s="67"/>
    </row>
    <row r="31" spans="1:34" ht="99.75" customHeight="1">
      <c r="A31" s="403">
        <v>882117</v>
      </c>
      <c r="B31" s="404" t="s">
        <v>57</v>
      </c>
      <c r="C31" s="235">
        <f t="shared" si="1"/>
        <v>371</v>
      </c>
      <c r="D31" s="235">
        <f t="shared" si="1"/>
        <v>371</v>
      </c>
      <c r="E31" s="235">
        <f t="shared" si="1"/>
        <v>528</v>
      </c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>
        <v>371</v>
      </c>
      <c r="S31" s="236">
        <v>371</v>
      </c>
      <c r="T31" s="236">
        <v>528</v>
      </c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8"/>
      <c r="AF31" s="238"/>
      <c r="AG31" s="237"/>
      <c r="AH31" s="67"/>
    </row>
    <row r="32" spans="1:34" ht="99.75" customHeight="1">
      <c r="A32" s="403">
        <v>882119</v>
      </c>
      <c r="B32" s="404" t="s">
        <v>58</v>
      </c>
      <c r="C32" s="235">
        <f t="shared" si="1"/>
        <v>50</v>
      </c>
      <c r="D32" s="235">
        <f t="shared" si="1"/>
        <v>50</v>
      </c>
      <c r="E32" s="235">
        <f t="shared" si="1"/>
        <v>50</v>
      </c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>
        <v>50</v>
      </c>
      <c r="S32" s="236">
        <v>50</v>
      </c>
      <c r="T32" s="236">
        <v>50</v>
      </c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8"/>
      <c r="AF32" s="238"/>
      <c r="AG32" s="237"/>
      <c r="AH32" s="67"/>
    </row>
    <row r="33" spans="1:34" ht="99.75" customHeight="1">
      <c r="A33" s="403">
        <v>882122</v>
      </c>
      <c r="B33" s="404" t="s">
        <v>30</v>
      </c>
      <c r="C33" s="235">
        <f t="shared" si="1"/>
        <v>150</v>
      </c>
      <c r="D33" s="235">
        <f t="shared" si="1"/>
        <v>150</v>
      </c>
      <c r="E33" s="235">
        <f t="shared" si="1"/>
        <v>60</v>
      </c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>
        <v>150</v>
      </c>
      <c r="S33" s="236">
        <v>150</v>
      </c>
      <c r="T33" s="236">
        <v>60</v>
      </c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8"/>
      <c r="AF33" s="238"/>
      <c r="AG33" s="237"/>
      <c r="AH33" s="67"/>
    </row>
    <row r="34" spans="1:34" ht="99.75" customHeight="1">
      <c r="A34" s="403">
        <v>882123</v>
      </c>
      <c r="B34" s="404" t="s">
        <v>31</v>
      </c>
      <c r="C34" s="235">
        <f t="shared" si="1"/>
        <v>40</v>
      </c>
      <c r="D34" s="235">
        <f t="shared" si="1"/>
        <v>40</v>
      </c>
      <c r="E34" s="235">
        <f t="shared" si="1"/>
        <v>40</v>
      </c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>
        <v>40</v>
      </c>
      <c r="S34" s="236">
        <v>40</v>
      </c>
      <c r="T34" s="236">
        <v>40</v>
      </c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8"/>
      <c r="AF34" s="238"/>
      <c r="AG34" s="237"/>
      <c r="AH34" s="67"/>
    </row>
    <row r="35" spans="1:34" ht="99.75" customHeight="1">
      <c r="A35" s="403">
        <v>882124</v>
      </c>
      <c r="B35" s="404" t="s">
        <v>275</v>
      </c>
      <c r="C35" s="235">
        <f t="shared" si="1"/>
        <v>1013</v>
      </c>
      <c r="D35" s="235">
        <f t="shared" si="1"/>
        <v>1013</v>
      </c>
      <c r="E35" s="235">
        <f t="shared" si="1"/>
        <v>938</v>
      </c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>
        <v>1013</v>
      </c>
      <c r="S35" s="236">
        <v>1013</v>
      </c>
      <c r="T35" s="236">
        <v>938</v>
      </c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8"/>
      <c r="AF35" s="238"/>
      <c r="AG35" s="237"/>
      <c r="AH35" s="67"/>
    </row>
    <row r="36" spans="1:34" ht="99.75" customHeight="1">
      <c r="A36" s="403">
        <v>882129</v>
      </c>
      <c r="B36" s="404" t="s">
        <v>43</v>
      </c>
      <c r="C36" s="235">
        <f t="shared" si="1"/>
        <v>230</v>
      </c>
      <c r="D36" s="235">
        <f t="shared" si="1"/>
        <v>230</v>
      </c>
      <c r="E36" s="235">
        <f t="shared" si="1"/>
        <v>170</v>
      </c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>
        <v>230</v>
      </c>
      <c r="S36" s="236">
        <v>230</v>
      </c>
      <c r="T36" s="236">
        <v>170</v>
      </c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8"/>
      <c r="AF36" s="238"/>
      <c r="AG36" s="237"/>
      <c r="AH36" s="67"/>
    </row>
    <row r="37" spans="1:34" ht="99.75" customHeight="1">
      <c r="A37" s="403">
        <v>882202</v>
      </c>
      <c r="B37" s="404" t="s">
        <v>33</v>
      </c>
      <c r="C37" s="235">
        <f t="shared" si="1"/>
        <v>60</v>
      </c>
      <c r="D37" s="235">
        <f t="shared" si="1"/>
        <v>60</v>
      </c>
      <c r="E37" s="235">
        <f t="shared" si="1"/>
        <v>35</v>
      </c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>
        <v>60</v>
      </c>
      <c r="S37" s="236">
        <v>60</v>
      </c>
      <c r="T37" s="236">
        <v>35</v>
      </c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8"/>
      <c r="AF37" s="238"/>
      <c r="AG37" s="237"/>
      <c r="AH37" s="67"/>
    </row>
    <row r="38" spans="1:34" ht="99.75" customHeight="1">
      <c r="A38" s="403">
        <v>882203</v>
      </c>
      <c r="B38" s="404" t="s">
        <v>32</v>
      </c>
      <c r="C38" s="235">
        <f t="shared" si="1"/>
        <v>320</v>
      </c>
      <c r="D38" s="235">
        <f t="shared" si="1"/>
        <v>320</v>
      </c>
      <c r="E38" s="235">
        <f t="shared" si="1"/>
        <v>180</v>
      </c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>
        <v>320</v>
      </c>
      <c r="S38" s="236">
        <v>320</v>
      </c>
      <c r="T38" s="236">
        <v>180</v>
      </c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8"/>
      <c r="AF38" s="238"/>
      <c r="AG38" s="237"/>
      <c r="AH38" s="67"/>
    </row>
    <row r="39" spans="1:34" ht="99.75" customHeight="1">
      <c r="A39" s="403">
        <v>889201</v>
      </c>
      <c r="B39" s="404" t="s">
        <v>277</v>
      </c>
      <c r="C39" s="235">
        <f t="shared" si="1"/>
        <v>0</v>
      </c>
      <c r="D39" s="235">
        <f t="shared" si="1"/>
        <v>99</v>
      </c>
      <c r="E39" s="235">
        <f t="shared" si="1"/>
        <v>99</v>
      </c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>
        <v>99</v>
      </c>
      <c r="Q39" s="236">
        <v>99</v>
      </c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8"/>
      <c r="AF39" s="238"/>
      <c r="AG39" s="237"/>
      <c r="AH39" s="67"/>
    </row>
    <row r="40" spans="1:34" ht="99.75" customHeight="1">
      <c r="A40" s="403">
        <v>889924</v>
      </c>
      <c r="B40" s="404" t="s">
        <v>276</v>
      </c>
      <c r="C40" s="235">
        <f t="shared" si="1"/>
        <v>0</v>
      </c>
      <c r="D40" s="235">
        <f t="shared" si="1"/>
        <v>105</v>
      </c>
      <c r="E40" s="235">
        <f t="shared" si="1"/>
        <v>105</v>
      </c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>
        <v>105</v>
      </c>
      <c r="Q40" s="236">
        <v>105</v>
      </c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8"/>
      <c r="AF40" s="238"/>
      <c r="AG40" s="237"/>
      <c r="AH40" s="67"/>
    </row>
    <row r="41" spans="1:34" ht="99.75" customHeight="1">
      <c r="A41" s="403">
        <v>889928</v>
      </c>
      <c r="B41" s="404" t="s">
        <v>135</v>
      </c>
      <c r="C41" s="235">
        <f t="shared" si="1"/>
        <v>5662</v>
      </c>
      <c r="D41" s="235">
        <f t="shared" si="1"/>
        <v>6705</v>
      </c>
      <c r="E41" s="235">
        <f t="shared" si="1"/>
        <v>6382</v>
      </c>
      <c r="F41" s="236">
        <v>2849</v>
      </c>
      <c r="G41" s="236">
        <v>2849</v>
      </c>
      <c r="H41" s="400">
        <v>2345</v>
      </c>
      <c r="I41" s="236">
        <v>613</v>
      </c>
      <c r="J41" s="236">
        <v>613</v>
      </c>
      <c r="K41" s="400">
        <v>613</v>
      </c>
      <c r="L41" s="236"/>
      <c r="M41" s="236">
        <v>3243</v>
      </c>
      <c r="N41" s="400">
        <v>3424</v>
      </c>
      <c r="O41" s="236"/>
      <c r="P41" s="236"/>
      <c r="Q41" s="236"/>
      <c r="R41" s="236"/>
      <c r="S41" s="236"/>
      <c r="T41" s="236"/>
      <c r="U41" s="236">
        <v>2200</v>
      </c>
      <c r="V41" s="236">
        <v>0</v>
      </c>
      <c r="W41" s="236">
        <v>0</v>
      </c>
      <c r="X41" s="236"/>
      <c r="Y41" s="236"/>
      <c r="Z41" s="236"/>
      <c r="AA41" s="236"/>
      <c r="AB41" s="236"/>
      <c r="AC41" s="236"/>
      <c r="AD41" s="236"/>
      <c r="AE41" s="238"/>
      <c r="AF41" s="238"/>
      <c r="AG41" s="237">
        <v>1</v>
      </c>
      <c r="AH41" s="67"/>
    </row>
    <row r="42" spans="1:34" ht="99.75" customHeight="1">
      <c r="A42" s="403">
        <v>889921</v>
      </c>
      <c r="B42" s="404" t="s">
        <v>59</v>
      </c>
      <c r="C42" s="235">
        <f t="shared" si="1"/>
        <v>127</v>
      </c>
      <c r="D42" s="235">
        <f t="shared" si="1"/>
        <v>127</v>
      </c>
      <c r="E42" s="235">
        <f t="shared" si="1"/>
        <v>95</v>
      </c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>
        <v>127</v>
      </c>
      <c r="S42" s="236">
        <v>127</v>
      </c>
      <c r="T42" s="236">
        <v>95</v>
      </c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8"/>
      <c r="AF42" s="238"/>
      <c r="AG42" s="237"/>
      <c r="AH42" s="67"/>
    </row>
    <row r="43" spans="1:34" ht="99.75" customHeight="1">
      <c r="A43" s="403">
        <v>890301</v>
      </c>
      <c r="B43" s="404" t="s">
        <v>52</v>
      </c>
      <c r="C43" s="235">
        <f t="shared" si="1"/>
        <v>300</v>
      </c>
      <c r="D43" s="235">
        <f t="shared" si="1"/>
        <v>300</v>
      </c>
      <c r="E43" s="235">
        <f t="shared" si="1"/>
        <v>0</v>
      </c>
      <c r="F43" s="236"/>
      <c r="G43" s="236"/>
      <c r="H43" s="236"/>
      <c r="I43" s="236"/>
      <c r="J43" s="236"/>
      <c r="K43" s="236"/>
      <c r="L43" s="236"/>
      <c r="M43" s="236"/>
      <c r="N43" s="236"/>
      <c r="O43" s="236">
        <v>300</v>
      </c>
      <c r="P43" s="236">
        <v>300</v>
      </c>
      <c r="Q43" s="236">
        <v>0</v>
      </c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8"/>
      <c r="AF43" s="238"/>
      <c r="AG43" s="237"/>
      <c r="AH43" s="67"/>
    </row>
    <row r="44" spans="1:34" ht="99.75" customHeight="1" thickBot="1">
      <c r="A44" s="403">
        <v>890441</v>
      </c>
      <c r="B44" s="404" t="s">
        <v>184</v>
      </c>
      <c r="C44" s="235">
        <f t="shared" si="1"/>
        <v>0</v>
      </c>
      <c r="D44" s="235">
        <f t="shared" si="1"/>
        <v>0</v>
      </c>
      <c r="E44" s="235">
        <f t="shared" si="1"/>
        <v>0</v>
      </c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8"/>
      <c r="AF44" s="238"/>
      <c r="AG44" s="237"/>
      <c r="AH44" s="67"/>
    </row>
    <row r="45" spans="1:34" ht="99.75" customHeight="1" thickBot="1">
      <c r="A45" s="403">
        <v>890442</v>
      </c>
      <c r="B45" s="405" t="s">
        <v>318</v>
      </c>
      <c r="C45" s="235">
        <f t="shared" si="1"/>
        <v>64053</v>
      </c>
      <c r="D45" s="235">
        <f t="shared" si="1"/>
        <v>64053</v>
      </c>
      <c r="E45" s="235">
        <f t="shared" si="1"/>
        <v>56179</v>
      </c>
      <c r="F45" s="236">
        <v>21852</v>
      </c>
      <c r="G45" s="236">
        <v>21852</v>
      </c>
      <c r="H45" s="400">
        <v>18325</v>
      </c>
      <c r="I45" s="236">
        <v>2923</v>
      </c>
      <c r="J45" s="236">
        <v>2923</v>
      </c>
      <c r="K45" s="400">
        <v>2500</v>
      </c>
      <c r="L45" s="236">
        <v>37318</v>
      </c>
      <c r="M45" s="236">
        <v>18864</v>
      </c>
      <c r="N45" s="400">
        <v>14008</v>
      </c>
      <c r="O45" s="236"/>
      <c r="P45" s="236"/>
      <c r="Q45" s="236"/>
      <c r="R45" s="236"/>
      <c r="S45" s="236"/>
      <c r="T45" s="236"/>
      <c r="U45" s="236"/>
      <c r="V45" s="236"/>
      <c r="W45" s="236"/>
      <c r="X45" s="236">
        <v>1960</v>
      </c>
      <c r="Y45" s="236">
        <v>20414</v>
      </c>
      <c r="Z45" s="236">
        <v>21346</v>
      </c>
      <c r="AA45" s="236"/>
      <c r="AB45" s="236"/>
      <c r="AC45" s="236"/>
      <c r="AD45" s="236"/>
      <c r="AE45" s="238"/>
      <c r="AF45" s="238"/>
      <c r="AG45" s="237">
        <v>23</v>
      </c>
      <c r="AH45" s="67"/>
    </row>
    <row r="46" spans="1:34" ht="99.75" customHeight="1">
      <c r="A46" s="403">
        <v>890443</v>
      </c>
      <c r="B46" s="404" t="s">
        <v>179</v>
      </c>
      <c r="C46" s="235">
        <f t="shared" si="1"/>
        <v>0</v>
      </c>
      <c r="D46" s="235">
        <f t="shared" si="1"/>
        <v>0</v>
      </c>
      <c r="E46" s="235">
        <f t="shared" si="1"/>
        <v>3729</v>
      </c>
      <c r="F46" s="236"/>
      <c r="G46" s="236"/>
      <c r="H46" s="400">
        <v>3285</v>
      </c>
      <c r="I46" s="236"/>
      <c r="J46" s="236"/>
      <c r="K46" s="400">
        <v>444</v>
      </c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8"/>
      <c r="AF46" s="238"/>
      <c r="AG46" s="237"/>
      <c r="AH46" s="67"/>
    </row>
    <row r="47" spans="1:34" ht="99.75" customHeight="1">
      <c r="A47" s="403">
        <v>890444</v>
      </c>
      <c r="B47" s="404" t="s">
        <v>315</v>
      </c>
      <c r="C47" s="235">
        <f t="shared" si="1"/>
        <v>0</v>
      </c>
      <c r="D47" s="235">
        <f t="shared" si="1"/>
        <v>0</v>
      </c>
      <c r="E47" s="235">
        <f t="shared" si="1"/>
        <v>1318</v>
      </c>
      <c r="F47" s="236"/>
      <c r="G47" s="236"/>
      <c r="H47" s="400">
        <v>1135</v>
      </c>
      <c r="I47" s="236"/>
      <c r="J47" s="236"/>
      <c r="K47" s="400">
        <v>183</v>
      </c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8"/>
      <c r="AF47" s="238"/>
      <c r="AG47" s="237"/>
      <c r="AH47" s="67"/>
    </row>
    <row r="48" spans="1:34" ht="99.75" customHeight="1">
      <c r="A48" s="403">
        <v>910123</v>
      </c>
      <c r="B48" s="404" t="s">
        <v>141</v>
      </c>
      <c r="C48" s="235">
        <f t="shared" si="1"/>
        <v>311</v>
      </c>
      <c r="D48" s="235">
        <f t="shared" si="1"/>
        <v>399</v>
      </c>
      <c r="E48" s="235">
        <f t="shared" si="1"/>
        <v>379</v>
      </c>
      <c r="F48" s="236">
        <v>250</v>
      </c>
      <c r="G48" s="236">
        <v>250</v>
      </c>
      <c r="H48" s="400">
        <v>250</v>
      </c>
      <c r="I48" s="236">
        <v>61</v>
      </c>
      <c r="J48" s="236">
        <v>61</v>
      </c>
      <c r="K48" s="400">
        <v>41</v>
      </c>
      <c r="L48" s="236"/>
      <c r="M48" s="236">
        <v>88</v>
      </c>
      <c r="N48" s="400">
        <v>88</v>
      </c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8"/>
      <c r="AF48" s="238"/>
      <c r="AG48" s="237"/>
      <c r="AH48" s="67"/>
    </row>
    <row r="49" spans="1:34" ht="99.75" customHeight="1">
      <c r="A49" s="403">
        <v>931102</v>
      </c>
      <c r="B49" s="404" t="s">
        <v>142</v>
      </c>
      <c r="C49" s="235">
        <f t="shared" si="1"/>
        <v>98</v>
      </c>
      <c r="D49" s="235">
        <f t="shared" si="1"/>
        <v>0</v>
      </c>
      <c r="E49" s="235">
        <f t="shared" si="1"/>
        <v>0</v>
      </c>
      <c r="F49" s="236"/>
      <c r="G49" s="236"/>
      <c r="H49" s="236"/>
      <c r="I49" s="236"/>
      <c r="J49" s="236"/>
      <c r="K49" s="236"/>
      <c r="L49" s="236"/>
      <c r="M49" s="236"/>
      <c r="N49" s="236"/>
      <c r="O49" s="236">
        <v>98</v>
      </c>
      <c r="P49" s="236">
        <v>0</v>
      </c>
      <c r="Q49" s="236">
        <v>0</v>
      </c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8"/>
      <c r="AF49" s="238"/>
      <c r="AG49" s="237"/>
      <c r="AH49" s="67"/>
    </row>
    <row r="50" spans="1:34" ht="99.75" customHeight="1">
      <c r="A50" s="403">
        <v>960302</v>
      </c>
      <c r="B50" s="404" t="s">
        <v>101</v>
      </c>
      <c r="C50" s="235">
        <f t="shared" si="1"/>
        <v>100</v>
      </c>
      <c r="D50" s="235">
        <f t="shared" si="1"/>
        <v>100</v>
      </c>
      <c r="E50" s="235">
        <f t="shared" si="1"/>
        <v>7</v>
      </c>
      <c r="F50" s="236"/>
      <c r="G50" s="236"/>
      <c r="H50" s="236"/>
      <c r="I50" s="236"/>
      <c r="J50" s="236"/>
      <c r="K50" s="236"/>
      <c r="L50" s="236">
        <v>100</v>
      </c>
      <c r="M50" s="236">
        <v>100</v>
      </c>
      <c r="N50" s="400">
        <v>7</v>
      </c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8"/>
      <c r="AF50" s="238"/>
      <c r="AG50" s="237"/>
      <c r="AH50" s="67"/>
    </row>
    <row r="51" spans="1:34" ht="99.75" customHeight="1" thickBot="1">
      <c r="A51" s="406"/>
      <c r="B51" s="407" t="s">
        <v>44</v>
      </c>
      <c r="C51" s="235">
        <f t="shared" si="1"/>
        <v>114734</v>
      </c>
      <c r="D51" s="235">
        <f t="shared" si="1"/>
        <v>117382</v>
      </c>
      <c r="E51" s="235">
        <f t="shared" si="1"/>
        <v>105492</v>
      </c>
      <c r="F51" s="239">
        <f aca="true" t="shared" si="2" ref="F51:AG51">SUM(F9:F50)</f>
        <v>28169</v>
      </c>
      <c r="G51" s="239">
        <f t="shared" si="2"/>
        <v>28169</v>
      </c>
      <c r="H51" s="239">
        <f>SUM(H9:H50)</f>
        <v>28558</v>
      </c>
      <c r="I51" s="239">
        <f t="shared" si="2"/>
        <v>4421</v>
      </c>
      <c r="J51" s="239">
        <f t="shared" si="2"/>
        <v>4421</v>
      </c>
      <c r="K51" s="239">
        <f>SUM(K9:K50)</f>
        <v>4650</v>
      </c>
      <c r="L51" s="239">
        <f t="shared" si="2"/>
        <v>43969</v>
      </c>
      <c r="M51" s="239">
        <f t="shared" si="2"/>
        <v>28996</v>
      </c>
      <c r="N51" s="239">
        <f>SUM(N9:N50)</f>
        <v>23774</v>
      </c>
      <c r="O51" s="239">
        <f t="shared" si="2"/>
        <v>15898</v>
      </c>
      <c r="P51" s="239">
        <f t="shared" si="2"/>
        <v>17020</v>
      </c>
      <c r="Q51" s="239">
        <f>SUM(Q9:Q50)</f>
        <v>14567</v>
      </c>
      <c r="R51" s="239">
        <f t="shared" si="2"/>
        <v>17617</v>
      </c>
      <c r="S51" s="239">
        <f t="shared" si="2"/>
        <v>17617</v>
      </c>
      <c r="T51" s="239">
        <f>SUM(T9:T50)</f>
        <v>11852</v>
      </c>
      <c r="U51" s="239">
        <f t="shared" si="2"/>
        <v>2200</v>
      </c>
      <c r="V51" s="239">
        <f t="shared" si="2"/>
        <v>0</v>
      </c>
      <c r="W51" s="239">
        <f>SUM(W9:W50)</f>
        <v>0</v>
      </c>
      <c r="X51" s="239">
        <f t="shared" si="2"/>
        <v>1960</v>
      </c>
      <c r="Y51" s="239">
        <f t="shared" si="2"/>
        <v>20459</v>
      </c>
      <c r="Z51" s="239">
        <f>SUM(Z9:Z50)</f>
        <v>21391</v>
      </c>
      <c r="AA51" s="239">
        <f t="shared" si="2"/>
        <v>0</v>
      </c>
      <c r="AB51" s="239">
        <f t="shared" si="2"/>
        <v>200</v>
      </c>
      <c r="AC51" s="239">
        <f>SUM(AC9:AC50)</f>
        <v>200</v>
      </c>
      <c r="AD51" s="239">
        <f t="shared" si="2"/>
        <v>500</v>
      </c>
      <c r="AE51" s="239">
        <f t="shared" si="2"/>
        <v>500</v>
      </c>
      <c r="AF51" s="239">
        <f>SUM(AF9:AF50)</f>
        <v>500</v>
      </c>
      <c r="AG51" s="240">
        <f t="shared" si="2"/>
        <v>25</v>
      </c>
      <c r="AH51" s="68"/>
    </row>
    <row r="52" spans="3:34" ht="12.7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0"/>
      <c r="AH52" s="66"/>
    </row>
    <row r="53" spans="3:34" ht="12.75">
      <c r="C53" s="7"/>
      <c r="D53" s="7"/>
      <c r="E53" s="7"/>
      <c r="F53" s="8"/>
      <c r="G53" s="8"/>
      <c r="H53" s="8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8"/>
      <c r="AE53" s="8"/>
      <c r="AF53" s="8"/>
      <c r="AG53" s="70"/>
      <c r="AH53" s="66"/>
    </row>
  </sheetData>
  <sheetProtection/>
  <mergeCells count="30">
    <mergeCell ref="AC2:AG2"/>
    <mergeCell ref="U8:W8"/>
    <mergeCell ref="X6:Z6"/>
    <mergeCell ref="X8:Z8"/>
    <mergeCell ref="AD6:AF6"/>
    <mergeCell ref="AD8:AF8"/>
    <mergeCell ref="U6:W6"/>
    <mergeCell ref="I8:K8"/>
    <mergeCell ref="L6:N6"/>
    <mergeCell ref="L8:N8"/>
    <mergeCell ref="O6:Q6"/>
    <mergeCell ref="O8:Q8"/>
    <mergeCell ref="AJ4:AJ6"/>
    <mergeCell ref="AH4:AH6"/>
    <mergeCell ref="A4:AF4"/>
    <mergeCell ref="F5:AF5"/>
    <mergeCell ref="F6:H6"/>
    <mergeCell ref="AI4:AI6"/>
    <mergeCell ref="AA6:AC6"/>
    <mergeCell ref="I6:K6"/>
    <mergeCell ref="AG4:AG7"/>
    <mergeCell ref="A1:AD1"/>
    <mergeCell ref="C5:D5"/>
    <mergeCell ref="A5:B8"/>
    <mergeCell ref="R6:T6"/>
    <mergeCell ref="R8:T8"/>
    <mergeCell ref="AA8:AC8"/>
    <mergeCell ref="F8:H8"/>
    <mergeCell ref="C6:E6"/>
    <mergeCell ref="C8:E8"/>
  </mergeCells>
  <printOptions horizontalCentered="1"/>
  <pageMargins left="0.5511811023622047" right="0.5118110236220472" top="0.6692913385826772" bottom="0.7480314960629921" header="0.5118110236220472" footer="0.5118110236220472"/>
  <pageSetup fitToHeight="1" fitToWidth="1" horizontalDpi="600" verticalDpi="600" orientation="landscape" paperSize="9" scale="10" r:id="rId1"/>
  <rowBreaks count="1" manualBreakCount="1">
    <brk id="36" max="4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="75" zoomScaleNormal="75" zoomScalePageLayoutView="0" workbookViewId="0" topLeftCell="A1">
      <selection activeCell="C9" sqref="C9"/>
    </sheetView>
  </sheetViews>
  <sheetFormatPr defaultColWidth="9.00390625" defaultRowHeight="12.75"/>
  <cols>
    <col min="1" max="1" width="10.25390625" style="9" customWidth="1"/>
    <col min="2" max="2" width="100.75390625" style="9" customWidth="1"/>
    <col min="3" max="5" width="21.375" style="9" customWidth="1"/>
    <col min="6" max="16384" width="9.125" style="9" customWidth="1"/>
  </cols>
  <sheetData>
    <row r="1" spans="1:5" ht="39.75" customHeight="1">
      <c r="A1" s="338" t="s">
        <v>161</v>
      </c>
      <c r="B1" s="338"/>
      <c r="C1" s="338"/>
      <c r="D1" s="338"/>
      <c r="E1" s="338"/>
    </row>
    <row r="2" spans="1:5" ht="55.5" customHeight="1">
      <c r="A2" s="339" t="s">
        <v>75</v>
      </c>
      <c r="B2" s="339"/>
      <c r="C2" s="339"/>
      <c r="D2" s="339"/>
      <c r="E2" s="339"/>
    </row>
    <row r="5" spans="3:7" ht="15.75">
      <c r="C5" s="337" t="s">
        <v>281</v>
      </c>
      <c r="D5" s="337"/>
      <c r="E5" s="337"/>
      <c r="F5" s="213"/>
      <c r="G5" s="213"/>
    </row>
    <row r="6" spans="4:5" ht="16.5" customHeight="1" thickBot="1">
      <c r="D6" s="17"/>
      <c r="E6" s="17" t="s">
        <v>0</v>
      </c>
    </row>
    <row r="7" spans="1:5" ht="49.5" customHeight="1">
      <c r="A7" s="344" t="s">
        <v>63</v>
      </c>
      <c r="B7" s="346" t="s">
        <v>34</v>
      </c>
      <c r="C7" s="340" t="s">
        <v>174</v>
      </c>
      <c r="D7" s="335" t="s">
        <v>214</v>
      </c>
      <c r="E7" s="335" t="s">
        <v>214</v>
      </c>
    </row>
    <row r="8" spans="1:5" ht="49.5" customHeight="1" thickBot="1">
      <c r="A8" s="345"/>
      <c r="B8" s="347"/>
      <c r="C8" s="341"/>
      <c r="D8" s="336"/>
      <c r="E8" s="336"/>
    </row>
    <row r="9" spans="1:5" ht="49.5" customHeight="1">
      <c r="A9" s="14" t="s">
        <v>1</v>
      </c>
      <c r="B9" s="15" t="s">
        <v>180</v>
      </c>
      <c r="C9" s="211"/>
      <c r="D9" s="211"/>
      <c r="E9" s="210">
        <v>2441</v>
      </c>
    </row>
    <row r="10" spans="1:5" ht="49.5" customHeight="1">
      <c r="A10" s="13" t="s">
        <v>2</v>
      </c>
      <c r="B10" s="12" t="s">
        <v>4</v>
      </c>
      <c r="C10" s="212">
        <v>1450</v>
      </c>
      <c r="D10" s="212">
        <v>1450</v>
      </c>
      <c r="E10" s="303">
        <v>1450</v>
      </c>
    </row>
    <row r="11" spans="1:5" ht="49.5" customHeight="1">
      <c r="A11" s="13" t="s">
        <v>7</v>
      </c>
      <c r="B11" s="12" t="s">
        <v>76</v>
      </c>
      <c r="C11" s="212">
        <v>44046</v>
      </c>
      <c r="D11" s="212">
        <v>41908</v>
      </c>
      <c r="E11" s="303">
        <v>30466</v>
      </c>
    </row>
    <row r="12" spans="1:5" ht="49.5" customHeight="1">
      <c r="A12" s="13" t="s">
        <v>10</v>
      </c>
      <c r="B12" s="12" t="s">
        <v>5</v>
      </c>
      <c r="C12" s="212">
        <v>370</v>
      </c>
      <c r="D12" s="212">
        <v>370</v>
      </c>
      <c r="E12" s="303">
        <v>370</v>
      </c>
    </row>
    <row r="13" spans="1:5" ht="49.5" customHeight="1">
      <c r="A13" s="13" t="s">
        <v>11</v>
      </c>
      <c r="B13" s="12" t="s">
        <v>8</v>
      </c>
      <c r="C13" s="212"/>
      <c r="D13" s="212"/>
      <c r="E13" s="303"/>
    </row>
    <row r="14" spans="1:5" ht="49.5" customHeight="1">
      <c r="A14" s="13" t="s">
        <v>12</v>
      </c>
      <c r="B14" s="12" t="s">
        <v>172</v>
      </c>
      <c r="C14" s="212">
        <v>61893</v>
      </c>
      <c r="D14" s="212">
        <v>43761</v>
      </c>
      <c r="E14" s="303">
        <v>39940</v>
      </c>
    </row>
    <row r="15" spans="1:5" ht="49.5" customHeight="1" thickBot="1">
      <c r="A15" s="13" t="s">
        <v>13</v>
      </c>
      <c r="B15" s="12" t="s">
        <v>77</v>
      </c>
      <c r="C15" s="212">
        <v>2815</v>
      </c>
      <c r="D15" s="304">
        <v>9434</v>
      </c>
      <c r="E15" s="303">
        <v>9434</v>
      </c>
    </row>
    <row r="16" spans="1:5" s="10" customFormat="1" ht="49.5" customHeight="1" thickBot="1">
      <c r="A16" s="342" t="s">
        <v>85</v>
      </c>
      <c r="B16" s="343"/>
      <c r="C16" s="49">
        <f>SUM(C9:C15)</f>
        <v>110574</v>
      </c>
      <c r="D16" s="100">
        <f>SUM(D9:D15)</f>
        <v>96923</v>
      </c>
      <c r="E16" s="100">
        <f>SUM(E9:E15)</f>
        <v>84101</v>
      </c>
    </row>
    <row r="17" spans="1:5" ht="49.5" customHeight="1" thickBot="1">
      <c r="A17" s="348"/>
      <c r="B17" s="348"/>
      <c r="C17" s="348"/>
      <c r="D17" s="348"/>
      <c r="E17" s="115"/>
    </row>
    <row r="18" spans="1:5" ht="49.5" customHeight="1">
      <c r="A18" s="269" t="s">
        <v>1</v>
      </c>
      <c r="B18" s="309" t="s">
        <v>78</v>
      </c>
      <c r="C18" s="308">
        <v>28169</v>
      </c>
      <c r="D18" s="306">
        <v>28169</v>
      </c>
      <c r="E18" s="433">
        <v>28558</v>
      </c>
    </row>
    <row r="19" spans="1:5" ht="49.5" customHeight="1">
      <c r="A19" s="13" t="s">
        <v>2</v>
      </c>
      <c r="B19" s="15" t="s">
        <v>79</v>
      </c>
      <c r="C19" s="292">
        <v>4421</v>
      </c>
      <c r="D19" s="292">
        <v>4421</v>
      </c>
      <c r="E19" s="434">
        <v>4650</v>
      </c>
    </row>
    <row r="20" spans="1:5" ht="49.5" customHeight="1">
      <c r="A20" s="13" t="s">
        <v>7</v>
      </c>
      <c r="B20" s="12" t="s">
        <v>80</v>
      </c>
      <c r="C20" s="209">
        <v>43969</v>
      </c>
      <c r="D20" s="209">
        <v>28996</v>
      </c>
      <c r="E20" s="208">
        <v>23774</v>
      </c>
    </row>
    <row r="21" spans="1:5" ht="49.5" customHeight="1">
      <c r="A21" s="13" t="s">
        <v>10</v>
      </c>
      <c r="B21" s="12" t="s">
        <v>203</v>
      </c>
      <c r="C21" s="209">
        <v>14462</v>
      </c>
      <c r="D21" s="209">
        <v>14584</v>
      </c>
      <c r="E21" s="208">
        <v>12179</v>
      </c>
    </row>
    <row r="22" spans="1:5" ht="49.5" customHeight="1">
      <c r="A22" s="13" t="s">
        <v>11</v>
      </c>
      <c r="B22" s="12" t="s">
        <v>204</v>
      </c>
      <c r="C22" s="209">
        <v>1436</v>
      </c>
      <c r="D22" s="209">
        <v>2436</v>
      </c>
      <c r="E22" s="208">
        <v>2388</v>
      </c>
    </row>
    <row r="23" spans="1:5" ht="49.5" customHeight="1">
      <c r="A23" s="13" t="s">
        <v>12</v>
      </c>
      <c r="B23" s="12" t="s">
        <v>96</v>
      </c>
      <c r="C23" s="209">
        <v>17617</v>
      </c>
      <c r="D23" s="209">
        <v>17617</v>
      </c>
      <c r="E23" s="208">
        <v>11852</v>
      </c>
    </row>
    <row r="24" spans="1:5" ht="49.5" customHeight="1">
      <c r="A24" s="13" t="s">
        <v>13</v>
      </c>
      <c r="B24" s="12" t="s">
        <v>81</v>
      </c>
      <c r="C24" s="209"/>
      <c r="D24" s="209">
        <v>200</v>
      </c>
      <c r="E24" s="208">
        <v>200</v>
      </c>
    </row>
    <row r="25" spans="1:5" ht="49.5" customHeight="1" thickBot="1">
      <c r="A25" s="13" t="s">
        <v>82</v>
      </c>
      <c r="B25" s="16" t="s">
        <v>64</v>
      </c>
      <c r="C25" s="50">
        <v>500</v>
      </c>
      <c r="D25" s="307">
        <v>500</v>
      </c>
      <c r="E25" s="305">
        <v>500</v>
      </c>
    </row>
    <row r="26" spans="1:5" ht="49.5" customHeight="1" thickBot="1">
      <c r="A26" s="342" t="s">
        <v>86</v>
      </c>
      <c r="B26" s="343"/>
      <c r="C26" s="51">
        <f>SUM(C18:C25)</f>
        <v>110574</v>
      </c>
      <c r="D26" s="101">
        <f>SUM(D18:D25)</f>
        <v>96923</v>
      </c>
      <c r="E26" s="101">
        <f>SUM(E18:E25)</f>
        <v>84101</v>
      </c>
    </row>
    <row r="27" spans="3:5" ht="15.75">
      <c r="C27" s="11"/>
      <c r="D27" s="11"/>
      <c r="E27" s="11"/>
    </row>
  </sheetData>
  <sheetProtection/>
  <mergeCells count="11">
    <mergeCell ref="A16:B16"/>
    <mergeCell ref="A26:B26"/>
    <mergeCell ref="A7:A8"/>
    <mergeCell ref="B7:B8"/>
    <mergeCell ref="A17:D17"/>
    <mergeCell ref="E7:E8"/>
    <mergeCell ref="C5:E5"/>
    <mergeCell ref="A1:E1"/>
    <mergeCell ref="A2:E2"/>
    <mergeCell ref="C7:C8"/>
    <mergeCell ref="D7:D8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2">
      <selection activeCell="H10" sqref="H10"/>
    </sheetView>
  </sheetViews>
  <sheetFormatPr defaultColWidth="9.00390625" defaultRowHeight="12.75"/>
  <cols>
    <col min="1" max="1" width="12.75390625" style="4" customWidth="1"/>
    <col min="2" max="2" width="19.125" style="4" customWidth="1"/>
    <col min="3" max="3" width="47.125" style="4" customWidth="1"/>
    <col min="4" max="6" width="22.75390625" style="4" customWidth="1"/>
    <col min="7" max="7" width="13.375" style="4" bestFit="1" customWidth="1"/>
    <col min="8" max="8" width="14.625" style="4" customWidth="1"/>
    <col min="9" max="16384" width="9.125" style="4" customWidth="1"/>
  </cols>
  <sheetData>
    <row r="1" spans="1:6" ht="25.5">
      <c r="A1" s="349" t="s">
        <v>161</v>
      </c>
      <c r="B1" s="349"/>
      <c r="C1" s="349"/>
      <c r="D1" s="349"/>
      <c r="E1" s="349"/>
      <c r="F1" s="349"/>
    </row>
    <row r="2" spans="1:6" ht="25.5">
      <c r="A2" s="350" t="s">
        <v>87</v>
      </c>
      <c r="B2" s="350"/>
      <c r="C2" s="350"/>
      <c r="D2" s="350"/>
      <c r="E2" s="350"/>
      <c r="F2" s="350"/>
    </row>
    <row r="3" spans="4:6" ht="18.75">
      <c r="D3" s="3"/>
      <c r="E3" s="3"/>
      <c r="F3" s="3"/>
    </row>
    <row r="4" spans="2:7" ht="18.75">
      <c r="B4" s="372" t="s">
        <v>282</v>
      </c>
      <c r="C4" s="372"/>
      <c r="D4" s="372"/>
      <c r="E4" s="372"/>
      <c r="F4" s="372"/>
      <c r="G4" s="190"/>
    </row>
    <row r="5" spans="1:6" ht="19.5" thickBot="1">
      <c r="A5" s="1"/>
      <c r="B5" s="1"/>
      <c r="C5" s="1"/>
      <c r="E5" s="191"/>
      <c r="F5" s="191" t="s">
        <v>0</v>
      </c>
    </row>
    <row r="6" spans="1:6" ht="38.25" customHeight="1">
      <c r="A6" s="362" t="s">
        <v>63</v>
      </c>
      <c r="B6" s="376" t="s">
        <v>34</v>
      </c>
      <c r="C6" s="377"/>
      <c r="D6" s="364" t="s">
        <v>174</v>
      </c>
      <c r="E6" s="364" t="s">
        <v>214</v>
      </c>
      <c r="F6" s="364" t="s">
        <v>214</v>
      </c>
    </row>
    <row r="7" spans="1:6" ht="21" customHeight="1" thickBot="1">
      <c r="A7" s="363"/>
      <c r="B7" s="378"/>
      <c r="C7" s="379"/>
      <c r="D7" s="365"/>
      <c r="E7" s="365"/>
      <c r="F7" s="365"/>
    </row>
    <row r="8" spans="1:6" ht="39.75" customHeight="1" thickBot="1">
      <c r="A8" s="2" t="s">
        <v>1</v>
      </c>
      <c r="B8" s="352" t="s">
        <v>28</v>
      </c>
      <c r="C8" s="353"/>
      <c r="D8" s="196">
        <f>SUM(D9:D9)</f>
        <v>1960</v>
      </c>
      <c r="E8" s="88">
        <f>SUM(E9:E17)</f>
        <v>20459</v>
      </c>
      <c r="F8" s="88">
        <f>SUM(F9:F17)</f>
        <v>21391</v>
      </c>
    </row>
    <row r="9" spans="1:6" ht="39.75" customHeight="1">
      <c r="A9" s="202" t="s">
        <v>6</v>
      </c>
      <c r="B9" s="370" t="s">
        <v>211</v>
      </c>
      <c r="C9" s="371"/>
      <c r="D9" s="197">
        <v>1960</v>
      </c>
      <c r="E9" s="192">
        <v>1960</v>
      </c>
      <c r="F9" s="192">
        <v>1960</v>
      </c>
    </row>
    <row r="10" spans="1:6" ht="39.75" customHeight="1">
      <c r="A10" s="202" t="s">
        <v>177</v>
      </c>
      <c r="B10" s="366" t="s">
        <v>206</v>
      </c>
      <c r="C10" s="367"/>
      <c r="D10" s="52"/>
      <c r="E10" s="193">
        <v>6500</v>
      </c>
      <c r="F10" s="193">
        <v>6500</v>
      </c>
    </row>
    <row r="11" spans="1:6" ht="39.75" customHeight="1">
      <c r="A11" s="202" t="s">
        <v>178</v>
      </c>
      <c r="B11" s="380" t="s">
        <v>207</v>
      </c>
      <c r="C11" s="381"/>
      <c r="D11" s="52"/>
      <c r="E11" s="193">
        <v>6770</v>
      </c>
      <c r="F11" s="193">
        <v>7702</v>
      </c>
    </row>
    <row r="12" spans="1:6" ht="39.75" customHeight="1">
      <c r="A12" s="202" t="s">
        <v>205</v>
      </c>
      <c r="B12" s="366" t="s">
        <v>208</v>
      </c>
      <c r="C12" s="367"/>
      <c r="D12" s="52"/>
      <c r="E12" s="193">
        <v>3560</v>
      </c>
      <c r="F12" s="193">
        <v>3560</v>
      </c>
    </row>
    <row r="13" spans="1:6" ht="39.75" customHeight="1">
      <c r="A13" s="203" t="s">
        <v>212</v>
      </c>
      <c r="B13" s="374" t="s">
        <v>221</v>
      </c>
      <c r="C13" s="375"/>
      <c r="D13" s="52"/>
      <c r="E13" s="193">
        <v>468</v>
      </c>
      <c r="F13" s="193">
        <v>468</v>
      </c>
    </row>
    <row r="14" spans="1:6" ht="39.75" customHeight="1">
      <c r="A14" s="204" t="s">
        <v>210</v>
      </c>
      <c r="B14" s="374" t="s">
        <v>222</v>
      </c>
      <c r="C14" s="375"/>
      <c r="D14" s="198"/>
      <c r="E14" s="193">
        <v>127</v>
      </c>
      <c r="F14" s="193">
        <v>127</v>
      </c>
    </row>
    <row r="15" spans="1:6" ht="39.75" customHeight="1">
      <c r="A15" s="204" t="s">
        <v>218</v>
      </c>
      <c r="B15" s="374" t="s">
        <v>224</v>
      </c>
      <c r="C15" s="375"/>
      <c r="D15" s="52"/>
      <c r="E15" s="194">
        <v>1029</v>
      </c>
      <c r="F15" s="194">
        <v>1029</v>
      </c>
    </row>
    <row r="16" spans="1:6" ht="39.75" customHeight="1">
      <c r="A16" s="203" t="s">
        <v>220</v>
      </c>
      <c r="B16" s="370" t="s">
        <v>217</v>
      </c>
      <c r="C16" s="371"/>
      <c r="D16" s="52"/>
      <c r="E16" s="193">
        <v>10</v>
      </c>
      <c r="F16" s="193">
        <v>10</v>
      </c>
    </row>
    <row r="17" spans="1:6" ht="39.75" customHeight="1" thickBot="1">
      <c r="A17" s="205" t="s">
        <v>223</v>
      </c>
      <c r="B17" s="368" t="s">
        <v>219</v>
      </c>
      <c r="C17" s="369"/>
      <c r="D17" s="199"/>
      <c r="E17" s="195">
        <v>35</v>
      </c>
      <c r="F17" s="195">
        <v>35</v>
      </c>
    </row>
    <row r="18" spans="1:7" ht="39.75" customHeight="1" thickBot="1">
      <c r="A18" s="2" t="s">
        <v>88</v>
      </c>
      <c r="B18" s="352" t="s">
        <v>89</v>
      </c>
      <c r="C18" s="353"/>
      <c r="D18" s="196">
        <f>SUM(D19:D19)</f>
        <v>2200</v>
      </c>
      <c r="E18" s="88">
        <f>SUM(E19:E19)</f>
        <v>0</v>
      </c>
      <c r="F18" s="88">
        <f>SUM(F19:F19)</f>
        <v>0</v>
      </c>
      <c r="G18" s="4" t="s">
        <v>9</v>
      </c>
    </row>
    <row r="19" spans="1:6" ht="39.75" customHeight="1" thickBot="1">
      <c r="A19" s="202" t="s">
        <v>3</v>
      </c>
      <c r="B19" s="370" t="s">
        <v>176</v>
      </c>
      <c r="C19" s="371"/>
      <c r="D19" s="197">
        <v>2200</v>
      </c>
      <c r="E19" s="192">
        <v>0</v>
      </c>
      <c r="F19" s="192">
        <v>0</v>
      </c>
    </row>
    <row r="20" spans="1:6" ht="39.75" customHeight="1" thickBot="1">
      <c r="A20" s="206" t="s">
        <v>7</v>
      </c>
      <c r="B20" s="352" t="s">
        <v>14</v>
      </c>
      <c r="C20" s="353"/>
      <c r="D20" s="196">
        <v>0</v>
      </c>
      <c r="E20" s="88">
        <v>0</v>
      </c>
      <c r="F20" s="88">
        <v>0</v>
      </c>
    </row>
    <row r="21" spans="1:6" ht="39.75" customHeight="1" thickBot="1">
      <c r="A21" s="342" t="s">
        <v>94</v>
      </c>
      <c r="B21" s="343"/>
      <c r="C21" s="373"/>
      <c r="D21" s="54">
        <f>D20+D18+D8</f>
        <v>4160</v>
      </c>
      <c r="E21" s="102">
        <f>E20+E18+E8</f>
        <v>20459</v>
      </c>
      <c r="F21" s="102">
        <f>F20+F18+F8</f>
        <v>21391</v>
      </c>
    </row>
    <row r="22" spans="1:6" ht="39.75" customHeight="1" thickBot="1">
      <c r="A22" s="382"/>
      <c r="B22" s="383"/>
      <c r="C22" s="383"/>
      <c r="D22" s="383"/>
      <c r="E22" s="383"/>
      <c r="F22" s="383"/>
    </row>
    <row r="23" spans="1:6" ht="39.75" customHeight="1">
      <c r="A23" s="200" t="s">
        <v>1</v>
      </c>
      <c r="B23" s="358" t="s">
        <v>83</v>
      </c>
      <c r="C23" s="359"/>
      <c r="D23" s="55"/>
      <c r="E23" s="55"/>
      <c r="F23" s="270"/>
    </row>
    <row r="24" spans="1:6" ht="39.75" customHeight="1">
      <c r="A24" s="203" t="s">
        <v>3</v>
      </c>
      <c r="B24" s="360" t="s">
        <v>202</v>
      </c>
      <c r="C24" s="361"/>
      <c r="D24" s="52">
        <v>1394</v>
      </c>
      <c r="E24" s="52">
        <v>19848</v>
      </c>
      <c r="F24" s="52">
        <v>20780</v>
      </c>
    </row>
    <row r="25" spans="1:6" ht="39.75" customHeight="1">
      <c r="A25" s="203" t="s">
        <v>200</v>
      </c>
      <c r="B25" s="354" t="s">
        <v>201</v>
      </c>
      <c r="C25" s="355"/>
      <c r="D25" s="52"/>
      <c r="E25" s="52">
        <v>45</v>
      </c>
      <c r="F25" s="52">
        <v>45</v>
      </c>
    </row>
    <row r="26" spans="1:6" ht="39.75" customHeight="1">
      <c r="A26" s="207" t="s">
        <v>7</v>
      </c>
      <c r="B26" s="354" t="s">
        <v>90</v>
      </c>
      <c r="C26" s="355"/>
      <c r="D26" s="52">
        <v>2766</v>
      </c>
      <c r="E26" s="52">
        <v>566</v>
      </c>
      <c r="F26" s="52">
        <v>566</v>
      </c>
    </row>
    <row r="27" spans="1:6" ht="39.75" customHeight="1">
      <c r="A27" s="207" t="s">
        <v>10</v>
      </c>
      <c r="B27" s="354" t="s">
        <v>91</v>
      </c>
      <c r="C27" s="355"/>
      <c r="D27" s="52"/>
      <c r="E27" s="52"/>
      <c r="F27" s="52"/>
    </row>
    <row r="28" spans="1:6" ht="39.75" customHeight="1">
      <c r="A28" s="207" t="s">
        <v>11</v>
      </c>
      <c r="B28" s="354" t="s">
        <v>92</v>
      </c>
      <c r="C28" s="355"/>
      <c r="D28" s="52"/>
      <c r="E28" s="52"/>
      <c r="F28" s="52"/>
    </row>
    <row r="29" spans="1:6" ht="39.75" customHeight="1">
      <c r="A29" s="207" t="s">
        <v>12</v>
      </c>
      <c r="B29" s="354" t="s">
        <v>93</v>
      </c>
      <c r="C29" s="355"/>
      <c r="D29" s="52"/>
      <c r="E29" s="52"/>
      <c r="F29" s="52"/>
    </row>
    <row r="30" spans="1:6" ht="39.75" customHeight="1" thickBot="1">
      <c r="A30" s="201" t="s">
        <v>13</v>
      </c>
      <c r="B30" s="356" t="s">
        <v>84</v>
      </c>
      <c r="C30" s="357"/>
      <c r="D30" s="53"/>
      <c r="E30" s="53"/>
      <c r="F30" s="53"/>
    </row>
    <row r="31" spans="1:6" ht="39.75" customHeight="1" thickBot="1">
      <c r="A31" s="342" t="s">
        <v>95</v>
      </c>
      <c r="B31" s="343"/>
      <c r="C31" s="351"/>
      <c r="D31" s="88">
        <f>SUM(D23:D30)</f>
        <v>4160</v>
      </c>
      <c r="E31" s="103">
        <f>SUM(E23:E30)</f>
        <v>20459</v>
      </c>
      <c r="F31" s="103">
        <f>SUM(F23:F30)</f>
        <v>21391</v>
      </c>
    </row>
    <row r="32" spans="1:6" ht="33.75" customHeight="1">
      <c r="A32" s="1"/>
      <c r="B32" s="1"/>
      <c r="C32" s="1"/>
      <c r="D32" s="19"/>
      <c r="E32" s="19"/>
      <c r="F32" s="19"/>
    </row>
    <row r="33" spans="4:6" ht="18.75">
      <c r="D33" s="18"/>
      <c r="E33" s="18"/>
      <c r="F33" s="18"/>
    </row>
    <row r="34" spans="4:6" ht="18.75">
      <c r="D34" s="18"/>
      <c r="E34" s="18"/>
      <c r="F34" s="18"/>
    </row>
    <row r="35" spans="4:6" ht="18.75">
      <c r="D35" s="18"/>
      <c r="E35" s="18"/>
      <c r="F35" s="18"/>
    </row>
    <row r="36" spans="4:6" ht="18.75">
      <c r="D36" s="18"/>
      <c r="E36" s="18"/>
      <c r="F36" s="18"/>
    </row>
    <row r="37" spans="4:6" ht="18.75">
      <c r="D37" s="18"/>
      <c r="E37" s="18"/>
      <c r="F37" s="18"/>
    </row>
    <row r="38" spans="4:6" ht="18.75">
      <c r="D38" s="18"/>
      <c r="E38" s="18"/>
      <c r="F38" s="18"/>
    </row>
    <row r="39" spans="4:6" ht="18.75">
      <c r="D39" s="18"/>
      <c r="E39" s="18"/>
      <c r="F39" s="18"/>
    </row>
    <row r="40" spans="4:6" ht="18.75">
      <c r="D40" s="18"/>
      <c r="E40" s="18"/>
      <c r="F40" s="18"/>
    </row>
  </sheetData>
  <sheetProtection/>
  <mergeCells count="32">
    <mergeCell ref="B8:C8"/>
    <mergeCell ref="F6:F7"/>
    <mergeCell ref="B4:F4"/>
    <mergeCell ref="A21:C21"/>
    <mergeCell ref="B14:C14"/>
    <mergeCell ref="B13:C13"/>
    <mergeCell ref="B15:C15"/>
    <mergeCell ref="E6:E7"/>
    <mergeCell ref="B19:C19"/>
    <mergeCell ref="B6:C7"/>
    <mergeCell ref="B11:C11"/>
    <mergeCell ref="B18:C18"/>
    <mergeCell ref="B27:C27"/>
    <mergeCell ref="B26:C26"/>
    <mergeCell ref="A6:A7"/>
    <mergeCell ref="D6:D7"/>
    <mergeCell ref="B12:C12"/>
    <mergeCell ref="B10:C10"/>
    <mergeCell ref="B17:C17"/>
    <mergeCell ref="B16:C16"/>
    <mergeCell ref="A22:F22"/>
    <mergeCell ref="B9:C9"/>
    <mergeCell ref="A1:F1"/>
    <mergeCell ref="A2:F2"/>
    <mergeCell ref="A31:C31"/>
    <mergeCell ref="B20:C20"/>
    <mergeCell ref="B28:C28"/>
    <mergeCell ref="B29:C29"/>
    <mergeCell ref="B30:C30"/>
    <mergeCell ref="B23:C23"/>
    <mergeCell ref="B24:C24"/>
    <mergeCell ref="B25:C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3">
      <selection activeCell="D25" sqref="D25"/>
    </sheetView>
  </sheetViews>
  <sheetFormatPr defaultColWidth="9.00390625" defaultRowHeight="12.75"/>
  <cols>
    <col min="1" max="1" width="53.625" style="45" bestFit="1" customWidth="1"/>
    <col min="2" max="4" width="21.125" style="45" customWidth="1"/>
    <col min="5" max="5" width="10.125" style="45" bestFit="1" customWidth="1"/>
    <col min="6" max="16384" width="9.125" style="45" customWidth="1"/>
  </cols>
  <sheetData>
    <row r="1" spans="1:4" ht="25.5">
      <c r="A1" s="384" t="s">
        <v>161</v>
      </c>
      <c r="B1" s="384"/>
      <c r="C1" s="384"/>
      <c r="D1" s="384"/>
    </row>
    <row r="2" spans="1:4" ht="25.5">
      <c r="A2" s="385" t="s">
        <v>162</v>
      </c>
      <c r="B2" s="385"/>
      <c r="C2" s="385"/>
      <c r="D2" s="385"/>
    </row>
    <row r="3" spans="1:4" ht="25.5">
      <c r="A3" s="385" t="s">
        <v>163</v>
      </c>
      <c r="B3" s="385"/>
      <c r="C3" s="385"/>
      <c r="D3" s="385"/>
    </row>
    <row r="4" spans="1:7" ht="25.5">
      <c r="A4" s="388" t="s">
        <v>283</v>
      </c>
      <c r="B4" s="388"/>
      <c r="C4" s="388"/>
      <c r="D4" s="388"/>
      <c r="E4" s="48"/>
      <c r="F4" s="48"/>
      <c r="G4" s="48"/>
    </row>
    <row r="5" spans="1:6" ht="15" customHeight="1" thickBot="1">
      <c r="A5" s="389"/>
      <c r="B5" s="389"/>
      <c r="C5" s="389"/>
      <c r="D5" s="233" t="s">
        <v>0</v>
      </c>
      <c r="F5" s="86"/>
    </row>
    <row r="6" spans="1:4" ht="30" customHeight="1">
      <c r="A6" s="390" t="s">
        <v>34</v>
      </c>
      <c r="B6" s="392" t="s">
        <v>164</v>
      </c>
      <c r="C6" s="386" t="s">
        <v>214</v>
      </c>
      <c r="D6" s="386" t="s">
        <v>214</v>
      </c>
    </row>
    <row r="7" spans="1:4" ht="30" customHeight="1" thickBot="1">
      <c r="A7" s="391"/>
      <c r="B7" s="393"/>
      <c r="C7" s="387"/>
      <c r="D7" s="387"/>
    </row>
    <row r="8" spans="1:4" s="46" customFormat="1" ht="30" customHeight="1" thickBot="1">
      <c r="A8" s="104" t="s">
        <v>165</v>
      </c>
      <c r="B8" s="273">
        <f>B9+B16+B18+B22+B23</f>
        <v>13462</v>
      </c>
      <c r="C8" s="273">
        <f>C9+C16+C18+C22+C23</f>
        <v>14584</v>
      </c>
      <c r="D8" s="273">
        <f>D9+D16+D18+D22+D23</f>
        <v>12179</v>
      </c>
    </row>
    <row r="9" spans="1:4" s="46" customFormat="1" ht="28.5" customHeight="1" thickBot="1">
      <c r="A9" s="85" t="s">
        <v>166</v>
      </c>
      <c r="B9" s="274">
        <f>SUM(B10:B15)</f>
        <v>6071</v>
      </c>
      <c r="C9" s="275">
        <f>SUM(C10:C15)</f>
        <v>6932</v>
      </c>
      <c r="D9" s="275">
        <f>SUM(D10:D15)</f>
        <v>6932</v>
      </c>
    </row>
    <row r="10" spans="1:4" ht="30" customHeight="1">
      <c r="A10" s="179" t="s">
        <v>302</v>
      </c>
      <c r="B10" s="276">
        <v>5299</v>
      </c>
      <c r="C10" s="277">
        <v>6932</v>
      </c>
      <c r="D10" s="277">
        <v>6932</v>
      </c>
    </row>
    <row r="11" spans="1:4" ht="30" customHeight="1">
      <c r="A11" s="180" t="s">
        <v>303</v>
      </c>
      <c r="B11" s="278">
        <v>187</v>
      </c>
      <c r="C11" s="279">
        <v>0</v>
      </c>
      <c r="D11" s="279">
        <v>0</v>
      </c>
    </row>
    <row r="12" spans="1:4" ht="30" customHeight="1">
      <c r="A12" s="180" t="s">
        <v>304</v>
      </c>
      <c r="B12" s="278">
        <v>187</v>
      </c>
      <c r="C12" s="279">
        <v>0</v>
      </c>
      <c r="D12" s="279">
        <v>0</v>
      </c>
    </row>
    <row r="13" spans="1:4" ht="30" customHeight="1">
      <c r="A13" s="180" t="s">
        <v>305</v>
      </c>
      <c r="B13" s="278">
        <v>300</v>
      </c>
      <c r="C13" s="279">
        <v>0</v>
      </c>
      <c r="D13" s="279">
        <v>0</v>
      </c>
    </row>
    <row r="14" spans="1:4" ht="30" customHeight="1">
      <c r="A14" s="180" t="s">
        <v>306</v>
      </c>
      <c r="B14" s="278">
        <v>0</v>
      </c>
      <c r="C14" s="279">
        <v>0</v>
      </c>
      <c r="D14" s="279">
        <v>0</v>
      </c>
    </row>
    <row r="15" spans="1:4" ht="30" customHeight="1">
      <c r="A15" s="181" t="s">
        <v>307</v>
      </c>
      <c r="B15" s="280">
        <v>98</v>
      </c>
      <c r="C15" s="279">
        <v>0</v>
      </c>
      <c r="D15" s="279">
        <v>0</v>
      </c>
    </row>
    <row r="16" spans="1:4" s="47" customFormat="1" ht="30" customHeight="1">
      <c r="A16" s="185" t="s">
        <v>167</v>
      </c>
      <c r="B16" s="281">
        <v>6000</v>
      </c>
      <c r="C16" s="281">
        <v>6000</v>
      </c>
      <c r="D16" s="281">
        <v>4330</v>
      </c>
    </row>
    <row r="17" spans="1:4" ht="30" customHeight="1">
      <c r="A17" s="187" t="s">
        <v>168</v>
      </c>
      <c r="B17" s="282">
        <v>1000</v>
      </c>
      <c r="C17" s="282">
        <v>0</v>
      </c>
      <c r="D17" s="282">
        <v>0</v>
      </c>
    </row>
    <row r="18" spans="1:4" ht="30" customHeight="1">
      <c r="A18" s="271" t="s">
        <v>308</v>
      </c>
      <c r="B18" s="272">
        <f>SUM(B19:B21)</f>
        <v>800</v>
      </c>
      <c r="C18" s="272">
        <f>SUM(C19:C21)</f>
        <v>1004</v>
      </c>
      <c r="D18" s="272">
        <f>SUM(D19:D21)</f>
        <v>860</v>
      </c>
    </row>
    <row r="19" spans="1:4" ht="30" customHeight="1">
      <c r="A19" s="188" t="s">
        <v>309</v>
      </c>
      <c r="B19" s="282">
        <v>800</v>
      </c>
      <c r="C19" s="282">
        <v>800</v>
      </c>
      <c r="D19" s="282">
        <v>656</v>
      </c>
    </row>
    <row r="20" spans="1:4" ht="30" customHeight="1">
      <c r="A20" s="188" t="s">
        <v>310</v>
      </c>
      <c r="B20" s="283"/>
      <c r="C20" s="283">
        <v>105</v>
      </c>
      <c r="D20" s="283">
        <v>105</v>
      </c>
    </row>
    <row r="21" spans="1:4" ht="30" customHeight="1">
      <c r="A21" s="188" t="s">
        <v>311</v>
      </c>
      <c r="B21" s="283"/>
      <c r="C21" s="283">
        <v>99</v>
      </c>
      <c r="D21" s="283">
        <v>99</v>
      </c>
    </row>
    <row r="22" spans="1:4" ht="30" customHeight="1">
      <c r="A22" s="188" t="s">
        <v>312</v>
      </c>
      <c r="B22" s="282">
        <v>591</v>
      </c>
      <c r="C22" s="282">
        <v>591</v>
      </c>
      <c r="D22" s="282">
        <v>0</v>
      </c>
    </row>
    <row r="23" spans="1:4" ht="30" customHeight="1" thickBot="1">
      <c r="A23" s="189" t="s">
        <v>313</v>
      </c>
      <c r="B23" s="284"/>
      <c r="C23" s="285">
        <v>57</v>
      </c>
      <c r="D23" s="285">
        <v>57</v>
      </c>
    </row>
    <row r="24" spans="1:4" s="46" customFormat="1" ht="30" customHeight="1" thickBot="1">
      <c r="A24" s="182" t="s">
        <v>278</v>
      </c>
      <c r="B24" s="274">
        <f>SUM(B25:B30)</f>
        <v>1436</v>
      </c>
      <c r="C24" s="275">
        <f>SUM(C25:C30)</f>
        <v>2436</v>
      </c>
      <c r="D24" s="275">
        <f>SUM(D25:D30)</f>
        <v>2388</v>
      </c>
    </row>
    <row r="25" spans="1:4" s="46" customFormat="1" ht="30" customHeight="1">
      <c r="A25" s="183" t="s">
        <v>173</v>
      </c>
      <c r="B25" s="286">
        <v>1041</v>
      </c>
      <c r="C25" s="286">
        <v>1041</v>
      </c>
      <c r="D25" s="286">
        <v>1293</v>
      </c>
    </row>
    <row r="26" spans="1:4" s="46" customFormat="1" ht="30" customHeight="1">
      <c r="A26" s="184" t="s">
        <v>216</v>
      </c>
      <c r="B26" s="287"/>
      <c r="C26" s="279">
        <v>1000</v>
      </c>
      <c r="D26" s="279">
        <v>1000</v>
      </c>
    </row>
    <row r="27" spans="1:4" s="46" customFormat="1" ht="30" customHeight="1">
      <c r="A27" s="185" t="s">
        <v>169</v>
      </c>
      <c r="B27" s="281">
        <v>50</v>
      </c>
      <c r="C27" s="281">
        <v>50</v>
      </c>
      <c r="D27" s="281">
        <v>50</v>
      </c>
    </row>
    <row r="28" spans="1:4" s="46" customFormat="1" ht="30" customHeight="1">
      <c r="A28" s="185" t="s">
        <v>170</v>
      </c>
      <c r="B28" s="281">
        <v>30</v>
      </c>
      <c r="C28" s="281">
        <v>30</v>
      </c>
      <c r="D28" s="281">
        <v>30</v>
      </c>
    </row>
    <row r="29" spans="1:4" s="46" customFormat="1" ht="30" customHeight="1">
      <c r="A29" s="185" t="s">
        <v>175</v>
      </c>
      <c r="B29" s="281">
        <v>15</v>
      </c>
      <c r="C29" s="281">
        <v>15</v>
      </c>
      <c r="D29" s="281">
        <v>15</v>
      </c>
    </row>
    <row r="30" spans="1:4" s="46" customFormat="1" ht="30" customHeight="1" thickBot="1">
      <c r="A30" s="186" t="s">
        <v>171</v>
      </c>
      <c r="B30" s="288">
        <v>300</v>
      </c>
      <c r="C30" s="288">
        <v>300</v>
      </c>
      <c r="D30" s="288">
        <v>0</v>
      </c>
    </row>
    <row r="31" spans="1:4" s="46" customFormat="1" ht="30" customHeight="1" thickBot="1">
      <c r="A31" s="85" t="s">
        <v>66</v>
      </c>
      <c r="B31" s="289">
        <f>B24+B8</f>
        <v>14898</v>
      </c>
      <c r="C31" s="290">
        <f>C8+C24</f>
        <v>17020</v>
      </c>
      <c r="D31" s="290">
        <f>D8+D24</f>
        <v>14567</v>
      </c>
    </row>
    <row r="33" spans="7:8" ht="25.5">
      <c r="G33" s="87"/>
      <c r="H33" s="87"/>
    </row>
  </sheetData>
  <sheetProtection/>
  <mergeCells count="9">
    <mergeCell ref="A1:D1"/>
    <mergeCell ref="A2:D2"/>
    <mergeCell ref="A3:D3"/>
    <mergeCell ref="D6:D7"/>
    <mergeCell ref="A4:D4"/>
    <mergeCell ref="C6:C7"/>
    <mergeCell ref="A5:C5"/>
    <mergeCell ref="A6:A7"/>
    <mergeCell ref="B6:B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9"/>
  <sheetViews>
    <sheetView tabSelected="1" view="pageBreakPreview" zoomScale="60" zoomScaleNormal="50" zoomScalePageLayoutView="0" workbookViewId="0" topLeftCell="A1">
      <pane xSplit="1" ySplit="2" topLeftCell="B26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N9" sqref="N9"/>
    </sheetView>
  </sheetViews>
  <sheetFormatPr defaultColWidth="9.00390625" defaultRowHeight="12.75"/>
  <cols>
    <col min="1" max="1" width="46.25390625" style="112" customWidth="1"/>
    <col min="2" max="2" width="38.00390625" style="112" customWidth="1"/>
    <col min="3" max="14" width="25.75390625" style="112" customWidth="1"/>
    <col min="15" max="15" width="48.125" style="4" customWidth="1"/>
    <col min="16" max="16" width="10.625" style="112" customWidth="1"/>
    <col min="17" max="16384" width="9.125" style="112" customWidth="1"/>
  </cols>
  <sheetData>
    <row r="1" spans="1:15" ht="30" customHeight="1">
      <c r="A1" s="332" t="s">
        <v>225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</row>
    <row r="2" spans="1:15" s="113" customFormat="1" ht="30" customHeight="1">
      <c r="A2" s="329" t="s">
        <v>226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</row>
    <row r="3" spans="1:15" ht="30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477" t="s">
        <v>285</v>
      </c>
      <c r="M3" s="477"/>
      <c r="N3" s="477"/>
      <c r="O3" s="477"/>
    </row>
    <row r="4" ht="30" customHeight="1" thickBot="1">
      <c r="O4" s="485" t="s">
        <v>0</v>
      </c>
    </row>
    <row r="5" spans="1:15" ht="30" customHeight="1">
      <c r="A5" s="114"/>
      <c r="B5" s="177"/>
      <c r="C5" s="474" t="s">
        <v>17</v>
      </c>
      <c r="D5" s="475" t="s">
        <v>18</v>
      </c>
      <c r="E5" s="475" t="s">
        <v>19</v>
      </c>
      <c r="F5" s="475" t="s">
        <v>20</v>
      </c>
      <c r="G5" s="475" t="s">
        <v>21</v>
      </c>
      <c r="H5" s="475" t="s">
        <v>22</v>
      </c>
      <c r="I5" s="475" t="s">
        <v>23</v>
      </c>
      <c r="J5" s="475" t="s">
        <v>24</v>
      </c>
      <c r="K5" s="475" t="s">
        <v>25</v>
      </c>
      <c r="L5" s="475" t="s">
        <v>26</v>
      </c>
      <c r="M5" s="475" t="s">
        <v>27</v>
      </c>
      <c r="N5" s="475" t="s">
        <v>227</v>
      </c>
      <c r="O5" s="476" t="s">
        <v>228</v>
      </c>
    </row>
    <row r="6" spans="1:15" ht="30" customHeight="1" thickBot="1">
      <c r="A6" s="478" t="s">
        <v>229</v>
      </c>
      <c r="B6" s="479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1"/>
    </row>
    <row r="7" spans="1:15" ht="30" customHeight="1">
      <c r="A7" s="454" t="s">
        <v>230</v>
      </c>
      <c r="B7" s="469" t="s">
        <v>164</v>
      </c>
      <c r="C7" s="110"/>
      <c r="D7" s="116"/>
      <c r="E7" s="116"/>
      <c r="F7" s="502"/>
      <c r="G7" s="502"/>
      <c r="H7" s="502"/>
      <c r="I7" s="502"/>
      <c r="J7" s="502"/>
      <c r="K7" s="502"/>
      <c r="L7" s="502"/>
      <c r="M7" s="502"/>
      <c r="N7" s="502"/>
      <c r="O7" s="503">
        <f aca="true" t="shared" si="0" ref="O7:O19">SUM(C7:N7)</f>
        <v>0</v>
      </c>
    </row>
    <row r="8" spans="1:15" ht="30" customHeight="1">
      <c r="A8" s="455"/>
      <c r="B8" s="470" t="s">
        <v>214</v>
      </c>
      <c r="C8" s="110"/>
      <c r="D8" s="116"/>
      <c r="E8" s="116"/>
      <c r="F8" s="502"/>
      <c r="G8" s="502"/>
      <c r="H8" s="502"/>
      <c r="I8" s="502"/>
      <c r="J8" s="502"/>
      <c r="K8" s="502"/>
      <c r="L8" s="502"/>
      <c r="M8" s="502"/>
      <c r="N8" s="502"/>
      <c r="O8" s="503">
        <f t="shared" si="0"/>
        <v>0</v>
      </c>
    </row>
    <row r="9" spans="1:15" ht="30" customHeight="1">
      <c r="A9" s="456"/>
      <c r="B9" s="470" t="s">
        <v>214</v>
      </c>
      <c r="C9" s="110"/>
      <c r="D9" s="116"/>
      <c r="E9" s="116"/>
      <c r="F9" s="502"/>
      <c r="G9" s="502"/>
      <c r="H9" s="502"/>
      <c r="I9" s="502"/>
      <c r="J9" s="502"/>
      <c r="K9" s="502"/>
      <c r="L9" s="502"/>
      <c r="M9" s="502"/>
      <c r="N9" s="502">
        <v>2441</v>
      </c>
      <c r="O9" s="503">
        <f>SUM(C9:N9)</f>
        <v>2441</v>
      </c>
    </row>
    <row r="10" spans="1:15" ht="30" customHeight="1">
      <c r="A10" s="457" t="s">
        <v>4</v>
      </c>
      <c r="B10" s="471" t="s">
        <v>164</v>
      </c>
      <c r="C10" s="178">
        <v>10</v>
      </c>
      <c r="D10" s="117">
        <v>30</v>
      </c>
      <c r="E10" s="117">
        <v>600</v>
      </c>
      <c r="F10" s="487">
        <v>20</v>
      </c>
      <c r="G10" s="487">
        <v>20</v>
      </c>
      <c r="H10" s="487">
        <v>20</v>
      </c>
      <c r="I10" s="487">
        <v>30</v>
      </c>
      <c r="J10" s="487">
        <v>40</v>
      </c>
      <c r="K10" s="487">
        <v>600</v>
      </c>
      <c r="L10" s="487">
        <v>10</v>
      </c>
      <c r="M10" s="487">
        <v>20</v>
      </c>
      <c r="N10" s="487">
        <v>50</v>
      </c>
      <c r="O10" s="488">
        <f t="shared" si="0"/>
        <v>1450</v>
      </c>
    </row>
    <row r="11" spans="1:15" ht="30" customHeight="1">
      <c r="A11" s="455"/>
      <c r="B11" s="472" t="s">
        <v>214</v>
      </c>
      <c r="C11" s="178">
        <v>10</v>
      </c>
      <c r="D11" s="117">
        <v>30</v>
      </c>
      <c r="E11" s="117">
        <v>600</v>
      </c>
      <c r="F11" s="487">
        <v>20</v>
      </c>
      <c r="G11" s="487">
        <v>20</v>
      </c>
      <c r="H11" s="487">
        <v>20</v>
      </c>
      <c r="I11" s="487">
        <v>30</v>
      </c>
      <c r="J11" s="487">
        <v>40</v>
      </c>
      <c r="K11" s="487">
        <v>600</v>
      </c>
      <c r="L11" s="487">
        <v>10</v>
      </c>
      <c r="M11" s="487">
        <v>20</v>
      </c>
      <c r="N11" s="487">
        <v>50</v>
      </c>
      <c r="O11" s="488">
        <f t="shared" si="0"/>
        <v>1450</v>
      </c>
    </row>
    <row r="12" spans="1:15" ht="30" customHeight="1">
      <c r="A12" s="456"/>
      <c r="B12" s="472" t="s">
        <v>214</v>
      </c>
      <c r="C12" s="178">
        <v>10</v>
      </c>
      <c r="D12" s="117">
        <v>30</v>
      </c>
      <c r="E12" s="117">
        <v>600</v>
      </c>
      <c r="F12" s="487">
        <v>20</v>
      </c>
      <c r="G12" s="487">
        <v>20</v>
      </c>
      <c r="H12" s="487">
        <v>20</v>
      </c>
      <c r="I12" s="487">
        <v>30</v>
      </c>
      <c r="J12" s="487">
        <v>40</v>
      </c>
      <c r="K12" s="487">
        <v>600</v>
      </c>
      <c r="L12" s="487">
        <v>10</v>
      </c>
      <c r="M12" s="487">
        <v>20</v>
      </c>
      <c r="N12" s="487">
        <v>50</v>
      </c>
      <c r="O12" s="488">
        <f>SUM(C12:N12)</f>
        <v>1450</v>
      </c>
    </row>
    <row r="13" spans="1:15" ht="30" customHeight="1">
      <c r="A13" s="457" t="s">
        <v>231</v>
      </c>
      <c r="B13" s="471" t="s">
        <v>164</v>
      </c>
      <c r="C13" s="178">
        <v>5000</v>
      </c>
      <c r="D13" s="117">
        <v>5000</v>
      </c>
      <c r="E13" s="117">
        <v>6200</v>
      </c>
      <c r="F13" s="487">
        <v>5000</v>
      </c>
      <c r="G13" s="487">
        <v>6000</v>
      </c>
      <c r="H13" s="487">
        <v>5300</v>
      </c>
      <c r="I13" s="487">
        <v>5000</v>
      </c>
      <c r="J13" s="487">
        <v>5000</v>
      </c>
      <c r="K13" s="487">
        <v>5400</v>
      </c>
      <c r="L13" s="487">
        <v>5000</v>
      </c>
      <c r="M13" s="487">
        <v>5000</v>
      </c>
      <c r="N13" s="487">
        <v>5387</v>
      </c>
      <c r="O13" s="488">
        <f t="shared" si="0"/>
        <v>63287</v>
      </c>
    </row>
    <row r="14" spans="1:15" ht="30" customHeight="1">
      <c r="A14" s="455"/>
      <c r="B14" s="473" t="s">
        <v>214</v>
      </c>
      <c r="C14" s="178">
        <v>5000</v>
      </c>
      <c r="D14" s="117">
        <v>5000</v>
      </c>
      <c r="E14" s="117">
        <v>6200</v>
      </c>
      <c r="F14" s="487">
        <v>5000</v>
      </c>
      <c r="G14" s="487">
        <v>6000</v>
      </c>
      <c r="H14" s="487">
        <v>5300</v>
      </c>
      <c r="I14" s="487">
        <v>5000</v>
      </c>
      <c r="J14" s="487">
        <v>5000</v>
      </c>
      <c r="K14" s="487">
        <v>5400</v>
      </c>
      <c r="L14" s="487">
        <v>5000</v>
      </c>
      <c r="M14" s="487">
        <v>5367</v>
      </c>
      <c r="N14" s="487">
        <v>5387</v>
      </c>
      <c r="O14" s="488">
        <f t="shared" si="0"/>
        <v>63654</v>
      </c>
    </row>
    <row r="15" spans="1:15" ht="30" customHeight="1">
      <c r="A15" s="456"/>
      <c r="B15" s="473" t="s">
        <v>214</v>
      </c>
      <c r="C15" s="178">
        <v>5000</v>
      </c>
      <c r="D15" s="117">
        <v>5000</v>
      </c>
      <c r="E15" s="117">
        <v>5000</v>
      </c>
      <c r="F15" s="487">
        <v>5000</v>
      </c>
      <c r="G15" s="487">
        <v>5000</v>
      </c>
      <c r="H15" s="487">
        <v>5300</v>
      </c>
      <c r="I15" s="487">
        <v>5000</v>
      </c>
      <c r="J15" s="487">
        <v>5000</v>
      </c>
      <c r="K15" s="487">
        <v>4711</v>
      </c>
      <c r="L15" s="487">
        <v>5000</v>
      </c>
      <c r="M15" s="487">
        <v>5367</v>
      </c>
      <c r="N15" s="487">
        <v>5387</v>
      </c>
      <c r="O15" s="488">
        <f>SUM(C15:N15)</f>
        <v>60765</v>
      </c>
    </row>
    <row r="16" spans="1:15" ht="30" customHeight="1">
      <c r="A16" s="457" t="s">
        <v>232</v>
      </c>
      <c r="B16" s="473" t="s">
        <v>164</v>
      </c>
      <c r="C16" s="178">
        <v>2496</v>
      </c>
      <c r="D16" s="117">
        <v>2496</v>
      </c>
      <c r="E16" s="117">
        <v>2600</v>
      </c>
      <c r="F16" s="487">
        <v>2496</v>
      </c>
      <c r="G16" s="487">
        <v>2496</v>
      </c>
      <c r="H16" s="487">
        <v>9496</v>
      </c>
      <c r="I16" s="487">
        <v>2496</v>
      </c>
      <c r="J16" s="487">
        <v>2496</v>
      </c>
      <c r="K16" s="487">
        <v>2600</v>
      </c>
      <c r="L16" s="487">
        <v>9752</v>
      </c>
      <c r="M16" s="487">
        <v>2496</v>
      </c>
      <c r="N16" s="487">
        <v>2496</v>
      </c>
      <c r="O16" s="488">
        <f t="shared" si="0"/>
        <v>44416</v>
      </c>
    </row>
    <row r="17" spans="1:15" ht="30" customHeight="1">
      <c r="A17" s="455"/>
      <c r="B17" s="473" t="s">
        <v>214</v>
      </c>
      <c r="C17" s="178">
        <v>2496</v>
      </c>
      <c r="D17" s="117">
        <v>2496</v>
      </c>
      <c r="E17" s="117">
        <v>2600</v>
      </c>
      <c r="F17" s="487">
        <v>2496</v>
      </c>
      <c r="G17" s="487">
        <v>2496</v>
      </c>
      <c r="H17" s="487">
        <v>9496</v>
      </c>
      <c r="I17" s="487">
        <v>2496</v>
      </c>
      <c r="J17" s="487">
        <v>2496</v>
      </c>
      <c r="K17" s="487">
        <v>2600</v>
      </c>
      <c r="L17" s="487">
        <v>9000</v>
      </c>
      <c r="M17" s="487">
        <v>2000</v>
      </c>
      <c r="N17" s="487">
        <v>1606</v>
      </c>
      <c r="O17" s="488">
        <f t="shared" si="0"/>
        <v>42278</v>
      </c>
    </row>
    <row r="18" spans="1:15" ht="30" customHeight="1">
      <c r="A18" s="456"/>
      <c r="B18" s="473" t="s">
        <v>214</v>
      </c>
      <c r="C18" s="178">
        <v>2000</v>
      </c>
      <c r="D18" s="117">
        <v>1630</v>
      </c>
      <c r="E18" s="117">
        <v>2600</v>
      </c>
      <c r="F18" s="487">
        <v>2400</v>
      </c>
      <c r="G18" s="487">
        <v>2000</v>
      </c>
      <c r="H18" s="487">
        <v>5000</v>
      </c>
      <c r="I18" s="487">
        <v>2000</v>
      </c>
      <c r="J18" s="487">
        <v>2000</v>
      </c>
      <c r="K18" s="487">
        <v>2600</v>
      </c>
      <c r="L18" s="487">
        <v>6000</v>
      </c>
      <c r="M18" s="487">
        <v>1000</v>
      </c>
      <c r="N18" s="487">
        <v>1606</v>
      </c>
      <c r="O18" s="488">
        <f>SUM(C18:N18)</f>
        <v>30836</v>
      </c>
    </row>
    <row r="19" spans="1:15" ht="30" customHeight="1">
      <c r="A19" s="457" t="s">
        <v>233</v>
      </c>
      <c r="B19" s="473" t="s">
        <v>164</v>
      </c>
      <c r="C19" s="178">
        <v>5581</v>
      </c>
      <c r="D19" s="117"/>
      <c r="E19" s="117"/>
      <c r="F19" s="487"/>
      <c r="G19" s="487"/>
      <c r="H19" s="487"/>
      <c r="I19" s="487"/>
      <c r="J19" s="487"/>
      <c r="K19" s="487"/>
      <c r="L19" s="487"/>
      <c r="M19" s="487"/>
      <c r="N19" s="487"/>
      <c r="O19" s="488">
        <f t="shared" si="0"/>
        <v>5581</v>
      </c>
    </row>
    <row r="20" spans="1:15" ht="30" customHeight="1">
      <c r="A20" s="455"/>
      <c r="B20" s="473" t="s">
        <v>214</v>
      </c>
      <c r="C20" s="178">
        <v>5581</v>
      </c>
      <c r="D20" s="117"/>
      <c r="E20" s="117"/>
      <c r="F20" s="487"/>
      <c r="G20" s="487"/>
      <c r="H20" s="487"/>
      <c r="I20" s="487"/>
      <c r="J20" s="487"/>
      <c r="K20" s="487"/>
      <c r="L20" s="487"/>
      <c r="M20" s="487"/>
      <c r="N20" s="487">
        <v>4419</v>
      </c>
      <c r="O20" s="488">
        <f>SUM(C20:N20)</f>
        <v>10000</v>
      </c>
    </row>
    <row r="21" spans="1:15" ht="30" customHeight="1">
      <c r="A21" s="456"/>
      <c r="B21" s="473" t="s">
        <v>214</v>
      </c>
      <c r="C21" s="178">
        <v>5581</v>
      </c>
      <c r="D21" s="117"/>
      <c r="E21" s="117"/>
      <c r="F21" s="487"/>
      <c r="G21" s="487"/>
      <c r="H21" s="487"/>
      <c r="I21" s="487"/>
      <c r="J21" s="487"/>
      <c r="K21" s="487"/>
      <c r="L21" s="487"/>
      <c r="M21" s="487"/>
      <c r="N21" s="487">
        <v>4419</v>
      </c>
      <c r="O21" s="488">
        <f>SUM(C21:N21)</f>
        <v>10000</v>
      </c>
    </row>
    <row r="22" spans="1:15" ht="30" customHeight="1">
      <c r="A22" s="457" t="s">
        <v>234</v>
      </c>
      <c r="B22" s="473" t="s">
        <v>164</v>
      </c>
      <c r="C22" s="111">
        <f>SUM(C7+C10+C13+C16+C19)</f>
        <v>13087</v>
      </c>
      <c r="D22" s="118">
        <f aca="true" t="shared" si="1" ref="D22:N22">SUM(D7+D10+D13+D16+D19)</f>
        <v>7526</v>
      </c>
      <c r="E22" s="118">
        <f t="shared" si="1"/>
        <v>9400</v>
      </c>
      <c r="F22" s="490">
        <f t="shared" si="1"/>
        <v>7516</v>
      </c>
      <c r="G22" s="490">
        <f t="shared" si="1"/>
        <v>8516</v>
      </c>
      <c r="H22" s="490">
        <f t="shared" si="1"/>
        <v>14816</v>
      </c>
      <c r="I22" s="490">
        <f t="shared" si="1"/>
        <v>7526</v>
      </c>
      <c r="J22" s="490">
        <f t="shared" si="1"/>
        <v>7536</v>
      </c>
      <c r="K22" s="490">
        <f t="shared" si="1"/>
        <v>8600</v>
      </c>
      <c r="L22" s="490">
        <f t="shared" si="1"/>
        <v>14762</v>
      </c>
      <c r="M22" s="490">
        <f t="shared" si="1"/>
        <v>7516</v>
      </c>
      <c r="N22" s="490">
        <f t="shared" si="1"/>
        <v>7933</v>
      </c>
      <c r="O22" s="488">
        <f>SUM(O7+O10+O13+O16+O19)</f>
        <v>114734</v>
      </c>
    </row>
    <row r="23" spans="1:15" ht="30" customHeight="1">
      <c r="A23" s="455"/>
      <c r="B23" s="473" t="s">
        <v>214</v>
      </c>
      <c r="C23" s="111">
        <f>SUM(C8+C11+C14+C17+C20)</f>
        <v>13087</v>
      </c>
      <c r="D23" s="118">
        <f aca="true" t="shared" si="2" ref="D23:N23">SUM(D8+D11+D14+D17+D20)</f>
        <v>7526</v>
      </c>
      <c r="E23" s="118">
        <f t="shared" si="2"/>
        <v>9400</v>
      </c>
      <c r="F23" s="490">
        <f t="shared" si="2"/>
        <v>7516</v>
      </c>
      <c r="G23" s="490">
        <f t="shared" si="2"/>
        <v>8516</v>
      </c>
      <c r="H23" s="490">
        <f t="shared" si="2"/>
        <v>14816</v>
      </c>
      <c r="I23" s="490">
        <f t="shared" si="2"/>
        <v>7526</v>
      </c>
      <c r="J23" s="490">
        <f t="shared" si="2"/>
        <v>7536</v>
      </c>
      <c r="K23" s="490">
        <f t="shared" si="2"/>
        <v>8600</v>
      </c>
      <c r="L23" s="490">
        <f t="shared" si="2"/>
        <v>14010</v>
      </c>
      <c r="M23" s="490">
        <f t="shared" si="2"/>
        <v>7387</v>
      </c>
      <c r="N23" s="490">
        <f t="shared" si="2"/>
        <v>11462</v>
      </c>
      <c r="O23" s="488">
        <f>SUM(O8+O11+O14+O17+O20)</f>
        <v>117382</v>
      </c>
    </row>
    <row r="24" spans="1:15" ht="30" customHeight="1">
      <c r="A24" s="456"/>
      <c r="B24" s="473" t="s">
        <v>214</v>
      </c>
      <c r="C24" s="111">
        <f>SUM(C9+C12+C15+C18+C21)</f>
        <v>12591</v>
      </c>
      <c r="D24" s="118">
        <f aca="true" t="shared" si="3" ref="D24:N24">SUM(D9+D12+D15+D18+D21)</f>
        <v>6660</v>
      </c>
      <c r="E24" s="118">
        <f t="shared" si="3"/>
        <v>8200</v>
      </c>
      <c r="F24" s="490">
        <f t="shared" si="3"/>
        <v>7420</v>
      </c>
      <c r="G24" s="490">
        <f t="shared" si="3"/>
        <v>7020</v>
      </c>
      <c r="H24" s="490">
        <f t="shared" si="3"/>
        <v>10320</v>
      </c>
      <c r="I24" s="490">
        <f t="shared" si="3"/>
        <v>7030</v>
      </c>
      <c r="J24" s="490">
        <f t="shared" si="3"/>
        <v>7040</v>
      </c>
      <c r="K24" s="490">
        <f t="shared" si="3"/>
        <v>7911</v>
      </c>
      <c r="L24" s="490">
        <f t="shared" si="3"/>
        <v>11010</v>
      </c>
      <c r="M24" s="490">
        <f t="shared" si="3"/>
        <v>6387</v>
      </c>
      <c r="N24" s="490">
        <f t="shared" si="3"/>
        <v>13903</v>
      </c>
      <c r="O24" s="488">
        <f>SUM(O9+O12+O15+O18+O21)</f>
        <v>105492</v>
      </c>
    </row>
    <row r="25" spans="1:15" ht="30" customHeight="1">
      <c r="A25" s="482" t="s">
        <v>235</v>
      </c>
      <c r="B25" s="483"/>
      <c r="C25" s="483"/>
      <c r="D25" s="483"/>
      <c r="E25" s="483"/>
      <c r="F25" s="483"/>
      <c r="G25" s="483"/>
      <c r="H25" s="483"/>
      <c r="I25" s="483"/>
      <c r="J25" s="483"/>
      <c r="K25" s="483"/>
      <c r="L25" s="483"/>
      <c r="M25" s="483"/>
      <c r="N25" s="483"/>
      <c r="O25" s="484"/>
    </row>
    <row r="26" spans="1:15" ht="30" customHeight="1">
      <c r="A26" s="457" t="s">
        <v>236</v>
      </c>
      <c r="B26" s="464" t="s">
        <v>164</v>
      </c>
      <c r="C26" s="486">
        <v>2347</v>
      </c>
      <c r="D26" s="487">
        <v>2347</v>
      </c>
      <c r="E26" s="487">
        <v>2347</v>
      </c>
      <c r="F26" s="487">
        <v>2347</v>
      </c>
      <c r="G26" s="487">
        <v>2347</v>
      </c>
      <c r="H26" s="487">
        <v>2347</v>
      </c>
      <c r="I26" s="487">
        <v>2347</v>
      </c>
      <c r="J26" s="487">
        <v>2347</v>
      </c>
      <c r="K26" s="487">
        <v>2347</v>
      </c>
      <c r="L26" s="487">
        <v>2347</v>
      </c>
      <c r="M26" s="487">
        <v>2347</v>
      </c>
      <c r="N26" s="487">
        <v>2352</v>
      </c>
      <c r="O26" s="488">
        <f aca="true" t="shared" si="4" ref="O26:O45">SUM(C26:N26)</f>
        <v>28169</v>
      </c>
    </row>
    <row r="27" spans="1:15" ht="30" customHeight="1">
      <c r="A27" s="455"/>
      <c r="B27" s="465" t="s">
        <v>214</v>
      </c>
      <c r="C27" s="486">
        <v>2347</v>
      </c>
      <c r="D27" s="487">
        <v>2347</v>
      </c>
      <c r="E27" s="487">
        <v>2347</v>
      </c>
      <c r="F27" s="487">
        <v>2347</v>
      </c>
      <c r="G27" s="487">
        <v>2347</v>
      </c>
      <c r="H27" s="487">
        <v>2347</v>
      </c>
      <c r="I27" s="487">
        <v>2347</v>
      </c>
      <c r="J27" s="487">
        <v>2347</v>
      </c>
      <c r="K27" s="487">
        <v>2347</v>
      </c>
      <c r="L27" s="487">
        <v>2347</v>
      </c>
      <c r="M27" s="487">
        <v>2347</v>
      </c>
      <c r="N27" s="487">
        <v>2352</v>
      </c>
      <c r="O27" s="488">
        <f t="shared" si="4"/>
        <v>28169</v>
      </c>
    </row>
    <row r="28" spans="1:15" ht="30" customHeight="1">
      <c r="A28" s="456"/>
      <c r="B28" s="465" t="s">
        <v>214</v>
      </c>
      <c r="C28" s="486">
        <v>2380</v>
      </c>
      <c r="D28" s="486">
        <v>2380</v>
      </c>
      <c r="E28" s="486">
        <v>2380</v>
      </c>
      <c r="F28" s="486">
        <v>2380</v>
      </c>
      <c r="G28" s="486">
        <v>2380</v>
      </c>
      <c r="H28" s="486">
        <v>2380</v>
      </c>
      <c r="I28" s="486">
        <v>2380</v>
      </c>
      <c r="J28" s="486">
        <v>2380</v>
      </c>
      <c r="K28" s="486">
        <v>2380</v>
      </c>
      <c r="L28" s="486">
        <v>2380</v>
      </c>
      <c r="M28" s="486">
        <v>2380</v>
      </c>
      <c r="N28" s="486">
        <v>2378</v>
      </c>
      <c r="O28" s="488">
        <f>SUM(C28:N28)</f>
        <v>28558</v>
      </c>
    </row>
    <row r="29" spans="1:19" ht="30" customHeight="1">
      <c r="A29" s="457" t="s">
        <v>237</v>
      </c>
      <c r="B29" s="465" t="s">
        <v>164</v>
      </c>
      <c r="C29" s="486">
        <v>368</v>
      </c>
      <c r="D29" s="487">
        <v>368</v>
      </c>
      <c r="E29" s="487">
        <v>368</v>
      </c>
      <c r="F29" s="487">
        <v>368</v>
      </c>
      <c r="G29" s="487">
        <v>368</v>
      </c>
      <c r="H29" s="487">
        <v>368</v>
      </c>
      <c r="I29" s="487">
        <v>368</v>
      </c>
      <c r="J29" s="487">
        <v>368</v>
      </c>
      <c r="K29" s="487">
        <v>368</v>
      </c>
      <c r="L29" s="487">
        <v>368</v>
      </c>
      <c r="M29" s="487">
        <v>368</v>
      </c>
      <c r="N29" s="487">
        <v>373</v>
      </c>
      <c r="O29" s="488">
        <f t="shared" si="4"/>
        <v>4421</v>
      </c>
      <c r="S29" s="228"/>
    </row>
    <row r="30" spans="1:18" ht="30" customHeight="1">
      <c r="A30" s="455"/>
      <c r="B30" s="465" t="s">
        <v>214</v>
      </c>
      <c r="C30" s="486">
        <v>368</v>
      </c>
      <c r="D30" s="487">
        <v>368</v>
      </c>
      <c r="E30" s="487">
        <v>368</v>
      </c>
      <c r="F30" s="487">
        <v>368</v>
      </c>
      <c r="G30" s="487">
        <v>368</v>
      </c>
      <c r="H30" s="487">
        <v>368</v>
      </c>
      <c r="I30" s="487">
        <v>368</v>
      </c>
      <c r="J30" s="487">
        <v>368</v>
      </c>
      <c r="K30" s="487">
        <v>368</v>
      </c>
      <c r="L30" s="487">
        <v>368</v>
      </c>
      <c r="M30" s="487">
        <v>368</v>
      </c>
      <c r="N30" s="487">
        <v>373</v>
      </c>
      <c r="O30" s="488">
        <f t="shared" si="4"/>
        <v>4421</v>
      </c>
      <c r="R30" s="227"/>
    </row>
    <row r="31" spans="1:18" ht="30" customHeight="1">
      <c r="A31" s="456"/>
      <c r="B31" s="465" t="s">
        <v>214</v>
      </c>
      <c r="C31" s="486">
        <v>388</v>
      </c>
      <c r="D31" s="486">
        <v>388</v>
      </c>
      <c r="E31" s="486">
        <v>388</v>
      </c>
      <c r="F31" s="486">
        <v>388</v>
      </c>
      <c r="G31" s="486">
        <v>388</v>
      </c>
      <c r="H31" s="486">
        <v>388</v>
      </c>
      <c r="I31" s="486">
        <v>388</v>
      </c>
      <c r="J31" s="486">
        <v>388</v>
      </c>
      <c r="K31" s="486">
        <v>388</v>
      </c>
      <c r="L31" s="486">
        <v>388</v>
      </c>
      <c r="M31" s="486">
        <v>388</v>
      </c>
      <c r="N31" s="486">
        <v>382</v>
      </c>
      <c r="O31" s="488">
        <f>SUM(C31:N31)</f>
        <v>4650</v>
      </c>
      <c r="R31" s="227"/>
    </row>
    <row r="32" spans="1:15" ht="30" customHeight="1">
      <c r="A32" s="457" t="s">
        <v>238</v>
      </c>
      <c r="B32" s="465" t="s">
        <v>164</v>
      </c>
      <c r="C32" s="486">
        <v>3500</v>
      </c>
      <c r="D32" s="487">
        <v>3600</v>
      </c>
      <c r="E32" s="487">
        <v>4200</v>
      </c>
      <c r="F32" s="487">
        <v>3581</v>
      </c>
      <c r="G32" s="487">
        <v>2900</v>
      </c>
      <c r="H32" s="487">
        <v>4000</v>
      </c>
      <c r="I32" s="487">
        <v>4100</v>
      </c>
      <c r="J32" s="487">
        <v>3500</v>
      </c>
      <c r="K32" s="487">
        <v>3800</v>
      </c>
      <c r="L32" s="487">
        <v>3800</v>
      </c>
      <c r="M32" s="487">
        <v>4000</v>
      </c>
      <c r="N32" s="487">
        <v>4963</v>
      </c>
      <c r="O32" s="488">
        <f t="shared" si="4"/>
        <v>45944</v>
      </c>
    </row>
    <row r="33" spans="1:15" ht="30" customHeight="1">
      <c r="A33" s="455"/>
      <c r="B33" s="465" t="s">
        <v>214</v>
      </c>
      <c r="C33" s="486">
        <v>3500</v>
      </c>
      <c r="D33" s="487">
        <v>3600</v>
      </c>
      <c r="E33" s="487">
        <v>4200</v>
      </c>
      <c r="F33" s="487">
        <v>3581</v>
      </c>
      <c r="G33" s="487">
        <v>2900</v>
      </c>
      <c r="H33" s="487">
        <v>4000</v>
      </c>
      <c r="I33" s="487">
        <v>4100</v>
      </c>
      <c r="J33" s="487">
        <v>600</v>
      </c>
      <c r="K33" s="487">
        <v>600</v>
      </c>
      <c r="L33" s="487">
        <v>600</v>
      </c>
      <c r="M33" s="487">
        <v>600</v>
      </c>
      <c r="N33" s="487">
        <v>715</v>
      </c>
      <c r="O33" s="488">
        <f t="shared" si="4"/>
        <v>28996</v>
      </c>
    </row>
    <row r="34" spans="1:15" ht="30" customHeight="1">
      <c r="A34" s="456"/>
      <c r="B34" s="465" t="s">
        <v>214</v>
      </c>
      <c r="C34" s="486">
        <v>2500</v>
      </c>
      <c r="D34" s="487">
        <v>2600</v>
      </c>
      <c r="E34" s="487">
        <v>3100</v>
      </c>
      <c r="F34" s="487">
        <v>3450</v>
      </c>
      <c r="G34" s="487">
        <v>2400</v>
      </c>
      <c r="H34" s="487">
        <v>3700</v>
      </c>
      <c r="I34" s="487">
        <v>3500</v>
      </c>
      <c r="J34" s="487">
        <v>400</v>
      </c>
      <c r="K34" s="487">
        <v>500</v>
      </c>
      <c r="L34" s="487">
        <v>500</v>
      </c>
      <c r="M34" s="487">
        <v>500</v>
      </c>
      <c r="N34" s="487">
        <v>624</v>
      </c>
      <c r="O34" s="488">
        <f>SUM(C34:N34)</f>
        <v>23774</v>
      </c>
    </row>
    <row r="35" spans="1:15" ht="30" customHeight="1">
      <c r="A35" s="457" t="s">
        <v>239</v>
      </c>
      <c r="B35" s="465" t="s">
        <v>164</v>
      </c>
      <c r="C35" s="486">
        <v>2000</v>
      </c>
      <c r="D35" s="487">
        <v>2000</v>
      </c>
      <c r="E35" s="487">
        <v>3500</v>
      </c>
      <c r="F35" s="487">
        <v>2000</v>
      </c>
      <c r="G35" s="487">
        <v>2900</v>
      </c>
      <c r="H35" s="487">
        <v>2900</v>
      </c>
      <c r="I35" s="487">
        <v>2700</v>
      </c>
      <c r="J35" s="487">
        <v>3300</v>
      </c>
      <c r="K35" s="487">
        <v>2700</v>
      </c>
      <c r="L35" s="487">
        <v>2700</v>
      </c>
      <c r="M35" s="487">
        <v>3000</v>
      </c>
      <c r="N35" s="487">
        <v>3800</v>
      </c>
      <c r="O35" s="488">
        <f t="shared" si="4"/>
        <v>33500</v>
      </c>
    </row>
    <row r="36" spans="1:15" ht="30" customHeight="1">
      <c r="A36" s="455"/>
      <c r="B36" s="465" t="s">
        <v>214</v>
      </c>
      <c r="C36" s="486">
        <v>2000</v>
      </c>
      <c r="D36" s="487">
        <v>2000</v>
      </c>
      <c r="E36" s="487">
        <v>3500</v>
      </c>
      <c r="F36" s="487">
        <v>2000</v>
      </c>
      <c r="G36" s="487">
        <v>2900</v>
      </c>
      <c r="H36" s="487">
        <v>2900</v>
      </c>
      <c r="I36" s="487">
        <v>2700</v>
      </c>
      <c r="J36" s="487">
        <v>3300</v>
      </c>
      <c r="K36" s="487">
        <v>2700</v>
      </c>
      <c r="L36" s="487">
        <v>2700</v>
      </c>
      <c r="M36" s="487">
        <v>4000</v>
      </c>
      <c r="N36" s="487">
        <v>3937</v>
      </c>
      <c r="O36" s="488">
        <f t="shared" si="4"/>
        <v>34637</v>
      </c>
    </row>
    <row r="37" spans="1:15" ht="30" customHeight="1">
      <c r="A37" s="456"/>
      <c r="B37" s="465" t="s">
        <v>214</v>
      </c>
      <c r="C37" s="486">
        <v>2000</v>
      </c>
      <c r="D37" s="487">
        <v>2000</v>
      </c>
      <c r="E37" s="487">
        <v>2000</v>
      </c>
      <c r="F37" s="487">
        <v>2000</v>
      </c>
      <c r="G37" s="487">
        <v>2000</v>
      </c>
      <c r="H37" s="487">
        <v>2000</v>
      </c>
      <c r="I37" s="487">
        <v>2000</v>
      </c>
      <c r="J37" s="487">
        <v>2000</v>
      </c>
      <c r="K37" s="487">
        <v>2419</v>
      </c>
      <c r="L37" s="487">
        <v>2500</v>
      </c>
      <c r="M37" s="487">
        <v>2500</v>
      </c>
      <c r="N37" s="487">
        <v>3000</v>
      </c>
      <c r="O37" s="488">
        <f>SUM(C37:N37)</f>
        <v>26419</v>
      </c>
    </row>
    <row r="38" spans="1:15" ht="30" customHeight="1">
      <c r="A38" s="457" t="s">
        <v>240</v>
      </c>
      <c r="B38" s="465" t="s">
        <v>164</v>
      </c>
      <c r="C38" s="486"/>
      <c r="D38" s="487"/>
      <c r="E38" s="487"/>
      <c r="F38" s="487"/>
      <c r="G38" s="487"/>
      <c r="H38" s="487"/>
      <c r="I38" s="487"/>
      <c r="J38" s="487"/>
      <c r="K38" s="487"/>
      <c r="L38" s="487"/>
      <c r="M38" s="487"/>
      <c r="N38" s="487">
        <v>500</v>
      </c>
      <c r="O38" s="488">
        <f t="shared" si="4"/>
        <v>500</v>
      </c>
    </row>
    <row r="39" spans="1:15" ht="30" customHeight="1">
      <c r="A39" s="455"/>
      <c r="B39" s="465" t="s">
        <v>214</v>
      </c>
      <c r="C39" s="486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>
        <v>500</v>
      </c>
      <c r="O39" s="488">
        <f t="shared" si="4"/>
        <v>500</v>
      </c>
    </row>
    <row r="40" spans="1:15" ht="30" customHeight="1">
      <c r="A40" s="456"/>
      <c r="B40" s="465" t="s">
        <v>214</v>
      </c>
      <c r="C40" s="486"/>
      <c r="D40" s="487"/>
      <c r="E40" s="487"/>
      <c r="F40" s="487"/>
      <c r="G40" s="487"/>
      <c r="H40" s="487"/>
      <c r="I40" s="487"/>
      <c r="J40" s="487"/>
      <c r="K40" s="487"/>
      <c r="L40" s="487"/>
      <c r="M40" s="487"/>
      <c r="N40" s="487">
        <v>500</v>
      </c>
      <c r="O40" s="488">
        <f>SUM(C40:N40)</f>
        <v>500</v>
      </c>
    </row>
    <row r="41" spans="1:15" ht="30" customHeight="1">
      <c r="A41" s="457" t="s">
        <v>241</v>
      </c>
      <c r="B41" s="465" t="s">
        <v>164</v>
      </c>
      <c r="C41" s="486"/>
      <c r="D41" s="487"/>
      <c r="E41" s="487"/>
      <c r="F41" s="487"/>
      <c r="G41" s="487"/>
      <c r="H41" s="487"/>
      <c r="I41" s="487"/>
      <c r="J41" s="487"/>
      <c r="K41" s="487"/>
      <c r="L41" s="487"/>
      <c r="M41" s="487"/>
      <c r="N41" s="487"/>
      <c r="O41" s="488">
        <f t="shared" si="4"/>
        <v>0</v>
      </c>
    </row>
    <row r="42" spans="1:15" ht="30" customHeight="1">
      <c r="A42" s="455"/>
      <c r="B42" s="465" t="s">
        <v>214</v>
      </c>
      <c r="C42" s="486"/>
      <c r="D42" s="487"/>
      <c r="E42" s="487"/>
      <c r="F42" s="487"/>
      <c r="G42" s="487"/>
      <c r="H42" s="487"/>
      <c r="I42" s="487">
        <v>200</v>
      </c>
      <c r="J42" s="487"/>
      <c r="K42" s="487"/>
      <c r="L42" s="487"/>
      <c r="M42" s="487"/>
      <c r="N42" s="487"/>
      <c r="O42" s="488">
        <f t="shared" si="4"/>
        <v>200</v>
      </c>
    </row>
    <row r="43" spans="1:15" ht="30" customHeight="1">
      <c r="A43" s="456"/>
      <c r="B43" s="465" t="s">
        <v>214</v>
      </c>
      <c r="C43" s="486"/>
      <c r="D43" s="487"/>
      <c r="E43" s="487"/>
      <c r="F43" s="487"/>
      <c r="G43" s="487"/>
      <c r="H43" s="487"/>
      <c r="I43" s="487">
        <v>200</v>
      </c>
      <c r="J43" s="487"/>
      <c r="K43" s="487"/>
      <c r="L43" s="487"/>
      <c r="M43" s="487"/>
      <c r="N43" s="487"/>
      <c r="O43" s="488">
        <f>SUM(C43:N43)</f>
        <v>200</v>
      </c>
    </row>
    <row r="44" spans="1:15" ht="30" customHeight="1">
      <c r="A44" s="457" t="s">
        <v>28</v>
      </c>
      <c r="B44" s="465" t="s">
        <v>164</v>
      </c>
      <c r="C44" s="486"/>
      <c r="D44" s="487">
        <v>2200</v>
      </c>
      <c r="E44" s="487"/>
      <c r="F44" s="487"/>
      <c r="G44" s="487"/>
      <c r="H44" s="487"/>
      <c r="I44" s="487"/>
      <c r="J44" s="487"/>
      <c r="K44" s="487"/>
      <c r="L44" s="487"/>
      <c r="M44" s="487"/>
      <c r="N44" s="487"/>
      <c r="O44" s="488">
        <f t="shared" si="4"/>
        <v>2200</v>
      </c>
    </row>
    <row r="45" spans="1:15" ht="30" customHeight="1">
      <c r="A45" s="455"/>
      <c r="B45" s="465" t="s">
        <v>214</v>
      </c>
      <c r="C45" s="486"/>
      <c r="D45" s="487">
        <v>0</v>
      </c>
      <c r="E45" s="487"/>
      <c r="F45" s="487"/>
      <c r="G45" s="487"/>
      <c r="H45" s="487"/>
      <c r="I45" s="487"/>
      <c r="J45" s="487">
        <v>4092</v>
      </c>
      <c r="K45" s="487">
        <v>4092</v>
      </c>
      <c r="L45" s="487">
        <v>4092</v>
      </c>
      <c r="M45" s="487">
        <v>4092</v>
      </c>
      <c r="N45" s="487">
        <v>4091</v>
      </c>
      <c r="O45" s="488">
        <f t="shared" si="4"/>
        <v>20459</v>
      </c>
    </row>
    <row r="46" spans="1:15" ht="30" customHeight="1">
      <c r="A46" s="456"/>
      <c r="B46" s="465" t="s">
        <v>214</v>
      </c>
      <c r="C46" s="486"/>
      <c r="D46" s="487">
        <v>0</v>
      </c>
      <c r="E46" s="487"/>
      <c r="F46" s="487"/>
      <c r="G46" s="487"/>
      <c r="H46" s="487"/>
      <c r="I46" s="487"/>
      <c r="J46" s="487">
        <v>4092</v>
      </c>
      <c r="K46" s="487">
        <v>4092</v>
      </c>
      <c r="L46" s="487">
        <v>4092</v>
      </c>
      <c r="M46" s="487">
        <v>4092</v>
      </c>
      <c r="N46" s="487">
        <v>5023</v>
      </c>
      <c r="O46" s="488">
        <f>SUM(C46:N46)</f>
        <v>21391</v>
      </c>
    </row>
    <row r="47" spans="1:15" ht="30" customHeight="1">
      <c r="A47" s="457" t="s">
        <v>242</v>
      </c>
      <c r="B47" s="465" t="s">
        <v>164</v>
      </c>
      <c r="C47" s="489">
        <f>C26+C29+C32+C35+C38+C41+C44</f>
        <v>8215</v>
      </c>
      <c r="D47" s="490">
        <f aca="true" t="shared" si="5" ref="D47:O47">D26+D29+D32+D35+D38+D41+D44</f>
        <v>10515</v>
      </c>
      <c r="E47" s="490">
        <f t="shared" si="5"/>
        <v>10415</v>
      </c>
      <c r="F47" s="490">
        <f t="shared" si="5"/>
        <v>8296</v>
      </c>
      <c r="G47" s="490">
        <f t="shared" si="5"/>
        <v>8515</v>
      </c>
      <c r="H47" s="490">
        <f t="shared" si="5"/>
        <v>9615</v>
      </c>
      <c r="I47" s="490">
        <f t="shared" si="5"/>
        <v>9515</v>
      </c>
      <c r="J47" s="490">
        <f t="shared" si="5"/>
        <v>9515</v>
      </c>
      <c r="K47" s="490">
        <f t="shared" si="5"/>
        <v>9215</v>
      </c>
      <c r="L47" s="490">
        <f t="shared" si="5"/>
        <v>9215</v>
      </c>
      <c r="M47" s="490">
        <f t="shared" si="5"/>
        <v>9715</v>
      </c>
      <c r="N47" s="490">
        <f t="shared" si="5"/>
        <v>11988</v>
      </c>
      <c r="O47" s="488">
        <f t="shared" si="5"/>
        <v>114734</v>
      </c>
    </row>
    <row r="48" spans="1:15" ht="30" customHeight="1">
      <c r="A48" s="455"/>
      <c r="B48" s="465" t="s">
        <v>214</v>
      </c>
      <c r="C48" s="489">
        <f>C27+C30+C33+C36+C39+C42+C45</f>
        <v>8215</v>
      </c>
      <c r="D48" s="490">
        <f aca="true" t="shared" si="6" ref="D48:O49">D27+D30+D33+D36+D39+D42+D45</f>
        <v>8315</v>
      </c>
      <c r="E48" s="490">
        <f t="shared" si="6"/>
        <v>10415</v>
      </c>
      <c r="F48" s="490">
        <f t="shared" si="6"/>
        <v>8296</v>
      </c>
      <c r="G48" s="490">
        <f t="shared" si="6"/>
        <v>8515</v>
      </c>
      <c r="H48" s="490">
        <f t="shared" si="6"/>
        <v>9615</v>
      </c>
      <c r="I48" s="490">
        <f t="shared" si="6"/>
        <v>9715</v>
      </c>
      <c r="J48" s="490">
        <f t="shared" si="6"/>
        <v>10707</v>
      </c>
      <c r="K48" s="490">
        <f t="shared" si="6"/>
        <v>10107</v>
      </c>
      <c r="L48" s="490">
        <f t="shared" si="6"/>
        <v>10107</v>
      </c>
      <c r="M48" s="490">
        <f t="shared" si="6"/>
        <v>11407</v>
      </c>
      <c r="N48" s="490">
        <f t="shared" si="6"/>
        <v>11968</v>
      </c>
      <c r="O48" s="488">
        <f t="shared" si="6"/>
        <v>117382</v>
      </c>
    </row>
    <row r="49" spans="1:15" ht="30" customHeight="1">
      <c r="A49" s="456"/>
      <c r="B49" s="465" t="s">
        <v>214</v>
      </c>
      <c r="C49" s="489">
        <f>C28+C31+C34+C37+C40+C43+C46</f>
        <v>7268</v>
      </c>
      <c r="D49" s="490">
        <f t="shared" si="6"/>
        <v>7368</v>
      </c>
      <c r="E49" s="490">
        <f t="shared" si="6"/>
        <v>7868</v>
      </c>
      <c r="F49" s="490">
        <f t="shared" si="6"/>
        <v>8218</v>
      </c>
      <c r="G49" s="490">
        <f t="shared" si="6"/>
        <v>7168</v>
      </c>
      <c r="H49" s="490">
        <f t="shared" si="6"/>
        <v>8468</v>
      </c>
      <c r="I49" s="490">
        <f t="shared" si="6"/>
        <v>8468</v>
      </c>
      <c r="J49" s="490">
        <f t="shared" si="6"/>
        <v>9260</v>
      </c>
      <c r="K49" s="490">
        <f t="shared" si="6"/>
        <v>9779</v>
      </c>
      <c r="L49" s="490">
        <f t="shared" si="6"/>
        <v>9860</v>
      </c>
      <c r="M49" s="490">
        <f t="shared" si="6"/>
        <v>9860</v>
      </c>
      <c r="N49" s="490">
        <f t="shared" si="6"/>
        <v>11907</v>
      </c>
      <c r="O49" s="488">
        <f t="shared" si="6"/>
        <v>105492</v>
      </c>
    </row>
    <row r="50" spans="1:15" ht="30" customHeight="1">
      <c r="A50" s="458" t="s">
        <v>243</v>
      </c>
      <c r="B50" s="465" t="s">
        <v>164</v>
      </c>
      <c r="C50" s="491">
        <f aca="true" t="shared" si="7" ref="C50:O50">-C47+C22</f>
        <v>4872</v>
      </c>
      <c r="D50" s="489">
        <f t="shared" si="7"/>
        <v>-2989</v>
      </c>
      <c r="E50" s="489">
        <f t="shared" si="7"/>
        <v>-1015</v>
      </c>
      <c r="F50" s="490">
        <f t="shared" si="7"/>
        <v>-780</v>
      </c>
      <c r="G50" s="490">
        <f t="shared" si="7"/>
        <v>1</v>
      </c>
      <c r="H50" s="489">
        <f t="shared" si="7"/>
        <v>5201</v>
      </c>
      <c r="I50" s="489">
        <f t="shared" si="7"/>
        <v>-1989</v>
      </c>
      <c r="J50" s="490">
        <f t="shared" si="7"/>
        <v>-1979</v>
      </c>
      <c r="K50" s="489">
        <f t="shared" si="7"/>
        <v>-615</v>
      </c>
      <c r="L50" s="490">
        <f t="shared" si="7"/>
        <v>5547</v>
      </c>
      <c r="M50" s="489">
        <f t="shared" si="7"/>
        <v>-2199</v>
      </c>
      <c r="N50" s="490">
        <f t="shared" si="7"/>
        <v>-4055</v>
      </c>
      <c r="O50" s="488">
        <f t="shared" si="7"/>
        <v>0</v>
      </c>
    </row>
    <row r="51" spans="1:15" ht="30" customHeight="1">
      <c r="A51" s="459"/>
      <c r="B51" s="466" t="s">
        <v>214</v>
      </c>
      <c r="C51" s="491">
        <f>-C48+C23</f>
        <v>4872</v>
      </c>
      <c r="D51" s="490">
        <f>-D48+D23</f>
        <v>-789</v>
      </c>
      <c r="E51" s="489">
        <f aca="true" t="shared" si="8" ref="E51:N52">-E48+E23</f>
        <v>-1015</v>
      </c>
      <c r="F51" s="489">
        <f t="shared" si="8"/>
        <v>-780</v>
      </c>
      <c r="G51" s="490">
        <f t="shared" si="8"/>
        <v>1</v>
      </c>
      <c r="H51" s="489">
        <f t="shared" si="8"/>
        <v>5201</v>
      </c>
      <c r="I51" s="490">
        <f t="shared" si="8"/>
        <v>-2189</v>
      </c>
      <c r="J51" s="490">
        <f t="shared" si="8"/>
        <v>-3171</v>
      </c>
      <c r="K51" s="490">
        <f t="shared" si="8"/>
        <v>-1507</v>
      </c>
      <c r="L51" s="490">
        <f t="shared" si="8"/>
        <v>3903</v>
      </c>
      <c r="M51" s="490">
        <f t="shared" si="8"/>
        <v>-4020</v>
      </c>
      <c r="N51" s="489">
        <f t="shared" si="8"/>
        <v>-506</v>
      </c>
      <c r="O51" s="492">
        <f>-O48+O23</f>
        <v>0</v>
      </c>
    </row>
    <row r="52" spans="1:15" ht="30" customHeight="1" thickBot="1">
      <c r="A52" s="460"/>
      <c r="B52" s="466" t="s">
        <v>214</v>
      </c>
      <c r="C52" s="491">
        <f>-C49+C24</f>
        <v>5323</v>
      </c>
      <c r="D52" s="493">
        <f>-D49+D24</f>
        <v>-708</v>
      </c>
      <c r="E52" s="494">
        <f t="shared" si="8"/>
        <v>332</v>
      </c>
      <c r="F52" s="494">
        <f t="shared" si="8"/>
        <v>-798</v>
      </c>
      <c r="G52" s="493">
        <f t="shared" si="8"/>
        <v>-148</v>
      </c>
      <c r="H52" s="494">
        <f t="shared" si="8"/>
        <v>1852</v>
      </c>
      <c r="I52" s="493">
        <f t="shared" si="8"/>
        <v>-1438</v>
      </c>
      <c r="J52" s="493">
        <f t="shared" si="8"/>
        <v>-2220</v>
      </c>
      <c r="K52" s="493">
        <f t="shared" si="8"/>
        <v>-1868</v>
      </c>
      <c r="L52" s="493">
        <f t="shared" si="8"/>
        <v>1150</v>
      </c>
      <c r="M52" s="493">
        <f t="shared" si="8"/>
        <v>-3473</v>
      </c>
      <c r="N52" s="489">
        <f t="shared" si="8"/>
        <v>1996</v>
      </c>
      <c r="O52" s="492">
        <f>-O49+O24</f>
        <v>0</v>
      </c>
    </row>
    <row r="53" spans="1:15" ht="30" customHeight="1" thickBot="1">
      <c r="A53" s="461" t="s">
        <v>244</v>
      </c>
      <c r="B53" s="467" t="s">
        <v>164</v>
      </c>
      <c r="C53" s="495">
        <f>C50</f>
        <v>4872</v>
      </c>
      <c r="D53" s="496">
        <f aca="true" t="shared" si="9" ref="D53:N53">D50+C53</f>
        <v>1883</v>
      </c>
      <c r="E53" s="497">
        <f t="shared" si="9"/>
        <v>868</v>
      </c>
      <c r="F53" s="497">
        <f t="shared" si="9"/>
        <v>88</v>
      </c>
      <c r="G53" s="498">
        <f t="shared" si="9"/>
        <v>89</v>
      </c>
      <c r="H53" s="498">
        <f t="shared" si="9"/>
        <v>5290</v>
      </c>
      <c r="I53" s="498">
        <f t="shared" si="9"/>
        <v>3301</v>
      </c>
      <c r="J53" s="498">
        <f t="shared" si="9"/>
        <v>1322</v>
      </c>
      <c r="K53" s="499">
        <f t="shared" si="9"/>
        <v>707</v>
      </c>
      <c r="L53" s="499">
        <f t="shared" si="9"/>
        <v>6254</v>
      </c>
      <c r="M53" s="499">
        <f t="shared" si="9"/>
        <v>4055</v>
      </c>
      <c r="N53" s="498">
        <f t="shared" si="9"/>
        <v>0</v>
      </c>
      <c r="O53" s="500">
        <f>N53</f>
        <v>0</v>
      </c>
    </row>
    <row r="54" spans="1:15" ht="30" customHeight="1" thickBot="1">
      <c r="A54" s="462"/>
      <c r="B54" s="468" t="s">
        <v>214</v>
      </c>
      <c r="C54" s="495">
        <f>C51</f>
        <v>4872</v>
      </c>
      <c r="D54" s="496">
        <f aca="true" t="shared" si="10" ref="D54:N54">D51+C54</f>
        <v>4083</v>
      </c>
      <c r="E54" s="496">
        <f t="shared" si="10"/>
        <v>3068</v>
      </c>
      <c r="F54" s="496">
        <f t="shared" si="10"/>
        <v>2288</v>
      </c>
      <c r="G54" s="496">
        <f t="shared" si="10"/>
        <v>2289</v>
      </c>
      <c r="H54" s="496">
        <f t="shared" si="10"/>
        <v>7490</v>
      </c>
      <c r="I54" s="496">
        <f t="shared" si="10"/>
        <v>5301</v>
      </c>
      <c r="J54" s="496">
        <f t="shared" si="10"/>
        <v>2130</v>
      </c>
      <c r="K54" s="496">
        <f t="shared" si="10"/>
        <v>623</v>
      </c>
      <c r="L54" s="496">
        <f t="shared" si="10"/>
        <v>4526</v>
      </c>
      <c r="M54" s="496">
        <f t="shared" si="10"/>
        <v>506</v>
      </c>
      <c r="N54" s="496">
        <f t="shared" si="10"/>
        <v>0</v>
      </c>
      <c r="O54" s="501">
        <f>N54</f>
        <v>0</v>
      </c>
    </row>
    <row r="55" spans="1:15" ht="30" customHeight="1" thickBot="1">
      <c r="A55" s="463"/>
      <c r="B55" s="468" t="s">
        <v>214</v>
      </c>
      <c r="C55" s="495">
        <f>C52</f>
        <v>5323</v>
      </c>
      <c r="D55" s="496">
        <f aca="true" t="shared" si="11" ref="D55:N55">D52+C55</f>
        <v>4615</v>
      </c>
      <c r="E55" s="496">
        <f t="shared" si="11"/>
        <v>4947</v>
      </c>
      <c r="F55" s="496">
        <f t="shared" si="11"/>
        <v>4149</v>
      </c>
      <c r="G55" s="496">
        <f t="shared" si="11"/>
        <v>4001</v>
      </c>
      <c r="H55" s="496">
        <f t="shared" si="11"/>
        <v>5853</v>
      </c>
      <c r="I55" s="496">
        <f t="shared" si="11"/>
        <v>4415</v>
      </c>
      <c r="J55" s="496">
        <f t="shared" si="11"/>
        <v>2195</v>
      </c>
      <c r="K55" s="496">
        <f t="shared" si="11"/>
        <v>327</v>
      </c>
      <c r="L55" s="496">
        <f t="shared" si="11"/>
        <v>1477</v>
      </c>
      <c r="M55" s="496">
        <f t="shared" si="11"/>
        <v>-1996</v>
      </c>
      <c r="N55" s="496">
        <f t="shared" si="11"/>
        <v>0</v>
      </c>
      <c r="O55" s="501">
        <f>N55</f>
        <v>0</v>
      </c>
    </row>
    <row r="56" spans="3:8" ht="18.75">
      <c r="C56" s="227"/>
      <c r="D56" s="227"/>
      <c r="E56" s="227"/>
      <c r="F56" s="227"/>
      <c r="G56" s="227"/>
      <c r="H56" s="227"/>
    </row>
    <row r="57" spans="3:15" ht="15.75">
      <c r="C57" s="229"/>
      <c r="D57" s="229"/>
      <c r="E57" s="229"/>
      <c r="F57" s="229"/>
      <c r="G57" s="229"/>
      <c r="H57" s="229"/>
      <c r="I57" s="119"/>
      <c r="J57" s="119"/>
      <c r="K57" s="119"/>
      <c r="L57" s="119"/>
      <c r="M57" s="119"/>
      <c r="N57" s="119"/>
      <c r="O57" s="119"/>
    </row>
    <row r="58" spans="6:8" ht="21" customHeight="1">
      <c r="F58" s="227"/>
      <c r="G58" s="227"/>
      <c r="H58" s="227"/>
    </row>
    <row r="59" ht="18.75">
      <c r="K59" s="227"/>
    </row>
  </sheetData>
  <sheetProtection/>
  <mergeCells count="21">
    <mergeCell ref="A47:A49"/>
    <mergeCell ref="A50:A52"/>
    <mergeCell ref="A53:A55"/>
    <mergeCell ref="A22:A24"/>
    <mergeCell ref="A26:A28"/>
    <mergeCell ref="A29:A31"/>
    <mergeCell ref="A44:A46"/>
    <mergeCell ref="A32:A34"/>
    <mergeCell ref="A35:A37"/>
    <mergeCell ref="A38:A40"/>
    <mergeCell ref="A41:A43"/>
    <mergeCell ref="A2:O2"/>
    <mergeCell ref="A1:O1"/>
    <mergeCell ref="A6:O6"/>
    <mergeCell ref="A25:O25"/>
    <mergeCell ref="L3:O3"/>
    <mergeCell ref="A7:A9"/>
    <mergeCell ref="A10:A12"/>
    <mergeCell ref="A13:A15"/>
    <mergeCell ref="A16:A18"/>
    <mergeCell ref="A19:A2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28" r:id="rId1"/>
  <colBreaks count="1" manualBreakCount="1"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H33" sqref="H33"/>
    </sheetView>
  </sheetViews>
  <sheetFormatPr defaultColWidth="9.00390625" defaultRowHeight="12.75"/>
  <cols>
    <col min="1" max="1" width="62.25390625" style="0" customWidth="1"/>
    <col min="3" max="3" width="13.25390625" style="0" customWidth="1"/>
    <col min="4" max="6" width="14.00390625" style="0" customWidth="1"/>
  </cols>
  <sheetData>
    <row r="1" spans="1:6" ht="27">
      <c r="A1" s="394" t="s">
        <v>245</v>
      </c>
      <c r="B1" s="394"/>
      <c r="C1" s="394"/>
      <c r="D1" s="394"/>
      <c r="E1" s="394"/>
      <c r="F1" s="394"/>
    </row>
    <row r="2" spans="1:6" ht="27">
      <c r="A2" s="120"/>
      <c r="B2" s="120"/>
      <c r="C2" s="120"/>
      <c r="D2" s="120"/>
      <c r="E2" s="120"/>
      <c r="F2" s="120"/>
    </row>
    <row r="3" spans="1:6" ht="27.75" thickBot="1">
      <c r="A3" s="121"/>
      <c r="B3" s="314" t="s">
        <v>284</v>
      </c>
      <c r="C3" s="314"/>
      <c r="D3" s="314"/>
      <c r="E3" s="314"/>
      <c r="F3" s="314"/>
    </row>
    <row r="4" spans="1:6" ht="48" thickBot="1">
      <c r="A4" s="122" t="s">
        <v>246</v>
      </c>
      <c r="B4" s="123" t="s">
        <v>247</v>
      </c>
      <c r="C4" s="123" t="s">
        <v>248</v>
      </c>
      <c r="D4" s="124" t="s">
        <v>249</v>
      </c>
      <c r="E4" s="167" t="s">
        <v>214</v>
      </c>
      <c r="F4" s="167" t="s">
        <v>214</v>
      </c>
    </row>
    <row r="5" spans="1:6" ht="15.75">
      <c r="A5" s="172" t="s">
        <v>272</v>
      </c>
      <c r="B5" s="125"/>
      <c r="C5" s="125"/>
      <c r="D5" s="160"/>
      <c r="E5" s="130"/>
      <c r="F5" s="159"/>
    </row>
    <row r="6" spans="1:6" ht="24.75" customHeight="1" thickBot="1">
      <c r="A6" s="126" t="s">
        <v>250</v>
      </c>
      <c r="B6" s="127"/>
      <c r="C6" s="128">
        <v>4580000</v>
      </c>
      <c r="D6" s="161">
        <v>5298810</v>
      </c>
      <c r="E6" s="166">
        <v>6931840</v>
      </c>
      <c r="F6" s="438">
        <v>6931840</v>
      </c>
    </row>
    <row r="7" spans="1:6" ht="24.75" customHeight="1">
      <c r="A7" s="129" t="s">
        <v>251</v>
      </c>
      <c r="B7" s="130"/>
      <c r="C7" s="130"/>
      <c r="D7" s="162">
        <v>3600488</v>
      </c>
      <c r="E7" s="163">
        <f>SUM(E9:E12)</f>
        <v>3600488</v>
      </c>
      <c r="F7" s="131">
        <f>SUM(F9:F12)</f>
        <v>3600488</v>
      </c>
    </row>
    <row r="8" spans="1:6" ht="24.75" customHeight="1">
      <c r="A8" s="157" t="s">
        <v>36</v>
      </c>
      <c r="B8" s="158"/>
      <c r="C8" s="158"/>
      <c r="D8" s="163"/>
      <c r="E8" s="442"/>
      <c r="F8" s="439"/>
    </row>
    <row r="9" spans="1:6" ht="24.75" customHeight="1">
      <c r="A9" s="156" t="s">
        <v>252</v>
      </c>
      <c r="B9" s="132"/>
      <c r="C9" s="132">
        <v>11794</v>
      </c>
      <c r="D9" s="164">
        <v>2410866</v>
      </c>
      <c r="E9" s="164">
        <v>2410866</v>
      </c>
      <c r="F9" s="440">
        <v>2410866</v>
      </c>
    </row>
    <row r="10" spans="1:6" ht="24.75" customHeight="1">
      <c r="A10" s="156" t="s">
        <v>253</v>
      </c>
      <c r="B10" s="133">
        <v>1</v>
      </c>
      <c r="C10" s="133"/>
      <c r="D10" s="164">
        <v>646100</v>
      </c>
      <c r="E10" s="164">
        <v>646100</v>
      </c>
      <c r="F10" s="440">
        <v>646100</v>
      </c>
    </row>
    <row r="11" spans="1:6" ht="24.75" customHeight="1">
      <c r="A11" s="156" t="s">
        <v>254</v>
      </c>
      <c r="B11" s="133">
        <v>1</v>
      </c>
      <c r="C11" s="133">
        <v>100000</v>
      </c>
      <c r="D11" s="164">
        <v>100000</v>
      </c>
      <c r="E11" s="164">
        <v>100000</v>
      </c>
      <c r="F11" s="440">
        <v>100000</v>
      </c>
    </row>
    <row r="12" spans="1:6" ht="24.75" customHeight="1">
      <c r="A12" s="156" t="s">
        <v>255</v>
      </c>
      <c r="B12" s="133">
        <v>1</v>
      </c>
      <c r="C12" s="133"/>
      <c r="D12" s="164">
        <v>443522</v>
      </c>
      <c r="E12" s="164">
        <v>443522</v>
      </c>
      <c r="F12" s="440">
        <v>443522</v>
      </c>
    </row>
    <row r="13" spans="1:6" ht="24.75" customHeight="1">
      <c r="A13" s="134" t="s">
        <v>256</v>
      </c>
      <c r="B13" s="133"/>
      <c r="C13" s="133"/>
      <c r="D13" s="165">
        <v>276055</v>
      </c>
      <c r="E13" s="165">
        <v>276055</v>
      </c>
      <c r="F13" s="441">
        <v>276055</v>
      </c>
    </row>
    <row r="14" spans="1:6" ht="24.75" customHeight="1" thickBot="1">
      <c r="A14" s="168" t="s">
        <v>271</v>
      </c>
      <c r="B14" s="169">
        <v>1</v>
      </c>
      <c r="C14" s="171">
        <v>3000000</v>
      </c>
      <c r="D14" s="166">
        <f>B14*C14</f>
        <v>3000000</v>
      </c>
      <c r="E14" s="443">
        <v>3000000</v>
      </c>
      <c r="F14" s="131">
        <v>3000000</v>
      </c>
    </row>
    <row r="15" spans="1:6" ht="24.75" customHeight="1" thickBot="1">
      <c r="A15" s="395" t="s">
        <v>272</v>
      </c>
      <c r="B15" s="435"/>
      <c r="C15" s="436"/>
      <c r="D15" s="436">
        <f>D6+D7-D13+D14</f>
        <v>11623243</v>
      </c>
      <c r="E15" s="436">
        <f>E6+E7-E13+E14</f>
        <v>13256273</v>
      </c>
      <c r="F15" s="170">
        <f>F6+F7-F13+F14</f>
        <v>13256273</v>
      </c>
    </row>
    <row r="16" spans="1:6" ht="15.75">
      <c r="A16" s="135"/>
      <c r="B16" s="135"/>
      <c r="C16" s="135"/>
      <c r="D16" s="136"/>
      <c r="E16" s="136"/>
      <c r="F16" s="136"/>
    </row>
    <row r="17" spans="1:6" ht="16.5" thickBot="1">
      <c r="A17" s="136" t="s">
        <v>257</v>
      </c>
      <c r="B17" s="135"/>
      <c r="C17" s="135"/>
      <c r="D17" s="136"/>
      <c r="E17" s="136"/>
      <c r="F17" s="136"/>
    </row>
    <row r="18" spans="1:6" ht="24.75" customHeight="1">
      <c r="A18" s="137" t="s">
        <v>258</v>
      </c>
      <c r="B18" s="138">
        <v>1</v>
      </c>
      <c r="C18" s="138">
        <v>2384903</v>
      </c>
      <c r="D18" s="138">
        <v>2384903</v>
      </c>
      <c r="E18" s="138">
        <v>2384903</v>
      </c>
      <c r="F18" s="155">
        <v>2384903</v>
      </c>
    </row>
    <row r="19" spans="1:6" ht="24.75" customHeight="1">
      <c r="A19" s="139" t="s">
        <v>259</v>
      </c>
      <c r="B19" s="140">
        <v>1</v>
      </c>
      <c r="C19" s="140">
        <v>1996550</v>
      </c>
      <c r="D19" s="140">
        <v>1996550</v>
      </c>
      <c r="E19" s="445">
        <v>1996550</v>
      </c>
      <c r="F19" s="444">
        <v>1996550</v>
      </c>
    </row>
    <row r="20" spans="1:6" ht="24.75" customHeight="1" thickBot="1">
      <c r="A20" s="141" t="s">
        <v>260</v>
      </c>
      <c r="B20" s="142"/>
      <c r="C20" s="142"/>
      <c r="D20" s="142">
        <v>13509000</v>
      </c>
      <c r="E20" s="446">
        <v>12268400</v>
      </c>
      <c r="F20" s="174">
        <v>7879240</v>
      </c>
    </row>
    <row r="21" spans="1:6" ht="24.75" customHeight="1" thickBot="1">
      <c r="A21" s="146" t="s">
        <v>261</v>
      </c>
      <c r="B21" s="150"/>
      <c r="C21" s="150"/>
      <c r="D21" s="150">
        <f>SUM(D18:D20)</f>
        <v>17890453</v>
      </c>
      <c r="E21" s="150">
        <f>SUM(E18:E20)</f>
        <v>16649853</v>
      </c>
      <c r="F21" s="149">
        <f>SUM(F18:F20)</f>
        <v>12260693</v>
      </c>
    </row>
    <row r="22" spans="1:6" ht="15.75">
      <c r="A22" s="135"/>
      <c r="B22" s="135"/>
      <c r="C22" s="135"/>
      <c r="D22" s="136"/>
      <c r="E22" s="136"/>
      <c r="F22" s="136"/>
    </row>
    <row r="23" spans="1:6" ht="16.5" thickBot="1">
      <c r="A23" s="144" t="s">
        <v>262</v>
      </c>
      <c r="B23" s="143"/>
      <c r="C23" s="143"/>
      <c r="D23" s="143"/>
      <c r="E23" s="143"/>
      <c r="F23" s="143"/>
    </row>
    <row r="24" spans="1:6" ht="24.75" customHeight="1" thickBot="1">
      <c r="A24" s="146" t="s">
        <v>263</v>
      </c>
      <c r="B24" s="147">
        <v>388</v>
      </c>
      <c r="C24" s="147">
        <v>1140</v>
      </c>
      <c r="D24" s="150">
        <v>442320</v>
      </c>
      <c r="E24" s="150">
        <v>442320</v>
      </c>
      <c r="F24" s="149">
        <v>442320</v>
      </c>
    </row>
    <row r="25" spans="1:6" ht="15.75">
      <c r="A25" s="144"/>
      <c r="B25" s="143"/>
      <c r="C25" s="143"/>
      <c r="D25" s="144"/>
      <c r="E25" s="144"/>
      <c r="F25" s="144"/>
    </row>
    <row r="26" spans="1:6" ht="16.5" thickBot="1">
      <c r="A26" s="144" t="s">
        <v>265</v>
      </c>
      <c r="B26" s="143"/>
      <c r="C26" s="143"/>
      <c r="D26" s="144"/>
      <c r="E26" s="144"/>
      <c r="F26" s="144"/>
    </row>
    <row r="27" spans="1:6" ht="24.75" customHeight="1">
      <c r="A27" s="137" t="s">
        <v>266</v>
      </c>
      <c r="B27" s="300"/>
      <c r="C27" s="138"/>
      <c r="D27" s="301"/>
      <c r="E27" s="138">
        <v>712800</v>
      </c>
      <c r="F27" s="302">
        <v>712800</v>
      </c>
    </row>
    <row r="28" spans="1:6" ht="24.75" customHeight="1" thickBot="1">
      <c r="A28" s="139" t="s">
        <v>314</v>
      </c>
      <c r="B28" s="298"/>
      <c r="C28" s="140"/>
      <c r="D28" s="299"/>
      <c r="E28" s="140"/>
      <c r="F28" s="437">
        <v>15240</v>
      </c>
    </row>
    <row r="29" spans="1:9" ht="24.75" customHeight="1" thickBot="1">
      <c r="A29" s="146" t="s">
        <v>44</v>
      </c>
      <c r="B29" s="147"/>
      <c r="C29" s="147"/>
      <c r="D29" s="150"/>
      <c r="E29" s="150">
        <f>SUM(E27:E27)</f>
        <v>712800</v>
      </c>
      <c r="F29" s="149">
        <f>SUM(F27:F28)</f>
        <v>728040</v>
      </c>
      <c r="I29" s="220"/>
    </row>
    <row r="30" spans="1:6" ht="15.75">
      <c r="A30" s="144"/>
      <c r="B30" s="143"/>
      <c r="C30" s="143"/>
      <c r="D30" s="143"/>
      <c r="E30" s="143"/>
      <c r="F30" s="143"/>
    </row>
    <row r="31" spans="1:6" ht="16.5" thickBot="1">
      <c r="A31" s="144" t="s">
        <v>268</v>
      </c>
      <c r="B31" s="143"/>
      <c r="C31" s="143"/>
      <c r="D31" s="143"/>
      <c r="E31" s="143"/>
      <c r="F31" s="143"/>
    </row>
    <row r="32" spans="1:6" ht="24.75" customHeight="1">
      <c r="A32" s="137" t="s">
        <v>269</v>
      </c>
      <c r="B32" s="138"/>
      <c r="C32" s="138"/>
      <c r="D32" s="138"/>
      <c r="E32" s="138">
        <v>527800</v>
      </c>
      <c r="F32" s="155">
        <v>527800</v>
      </c>
    </row>
    <row r="33" spans="1:6" ht="24.75" customHeight="1" thickBot="1">
      <c r="A33" s="141" t="s">
        <v>270</v>
      </c>
      <c r="B33" s="142"/>
      <c r="C33" s="175"/>
      <c r="D33" s="142"/>
      <c r="E33" s="142">
        <v>167640</v>
      </c>
      <c r="F33" s="176">
        <v>167640</v>
      </c>
    </row>
    <row r="34" spans="1:6" ht="24.75" customHeight="1" thickBot="1">
      <c r="A34" s="146" t="s">
        <v>44</v>
      </c>
      <c r="B34" s="147"/>
      <c r="C34" s="147"/>
      <c r="D34" s="147"/>
      <c r="E34" s="150">
        <f>SUM(E32:E33)</f>
        <v>695440</v>
      </c>
      <c r="F34" s="149">
        <f>SUM(F32:F33)</f>
        <v>695440</v>
      </c>
    </row>
    <row r="35" spans="1:6" ht="16.5" thickBot="1">
      <c r="A35" s="144"/>
      <c r="B35" s="143"/>
      <c r="C35" s="143"/>
      <c r="D35" s="143"/>
      <c r="E35" s="143"/>
      <c r="F35" s="143"/>
    </row>
    <row r="36" spans="1:6" ht="24.75" customHeight="1" thickBot="1">
      <c r="A36" s="146" t="s">
        <v>267</v>
      </c>
      <c r="B36" s="147"/>
      <c r="C36" s="147"/>
      <c r="D36" s="147"/>
      <c r="E36" s="150">
        <v>276055</v>
      </c>
      <c r="F36" s="149">
        <v>717055</v>
      </c>
    </row>
    <row r="37" spans="1:6" ht="16.5" thickBot="1">
      <c r="A37" s="144"/>
      <c r="B37" s="151"/>
      <c r="C37" s="143"/>
      <c r="D37" s="143"/>
      <c r="E37" s="143"/>
      <c r="F37" s="143"/>
    </row>
    <row r="38" spans="1:6" ht="24.75" customHeight="1" thickBot="1">
      <c r="A38" s="146" t="s">
        <v>273</v>
      </c>
      <c r="B38" s="153"/>
      <c r="C38" s="153"/>
      <c r="D38" s="152">
        <v>14090000</v>
      </c>
      <c r="E38" s="150">
        <v>9875000</v>
      </c>
      <c r="F38" s="149">
        <v>2366000</v>
      </c>
    </row>
    <row r="39" spans="1:6" ht="16.5" thickBot="1">
      <c r="A39" s="144"/>
      <c r="B39" s="143"/>
      <c r="C39" s="154"/>
      <c r="D39" s="143"/>
      <c r="E39" s="143"/>
      <c r="F39" s="143"/>
    </row>
    <row r="40" spans="1:6" ht="24.75" customHeight="1" thickBot="1">
      <c r="A40" s="146" t="s">
        <v>264</v>
      </c>
      <c r="B40" s="150"/>
      <c r="C40" s="150"/>
      <c r="D40" s="148">
        <f>D15+D21+D24+D38</f>
        <v>44046016</v>
      </c>
      <c r="E40" s="146">
        <f>E15+E21+E24+E29+E34+E38</f>
        <v>41631686</v>
      </c>
      <c r="F40" s="149">
        <f>F15+F21+F36+F24+F29+F34+F38</f>
        <v>30465821</v>
      </c>
    </row>
    <row r="41" spans="1:6" ht="12.75">
      <c r="A41" s="145"/>
      <c r="B41" s="145"/>
      <c r="C41" s="145"/>
      <c r="D41" s="145"/>
      <c r="E41" s="145"/>
      <c r="F41" s="145"/>
    </row>
  </sheetData>
  <sheetProtection/>
  <mergeCells count="3">
    <mergeCell ref="A1:F1"/>
    <mergeCell ref="A15:B15"/>
    <mergeCell ref="B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Szilvi</dc:creator>
  <cp:keywords/>
  <dc:description/>
  <cp:lastModifiedBy>Pénzügy-7</cp:lastModifiedBy>
  <cp:lastPrinted>2014-02-24T09:40:11Z</cp:lastPrinted>
  <dcterms:created xsi:type="dcterms:W3CDTF">2009-01-22T08:56:40Z</dcterms:created>
  <dcterms:modified xsi:type="dcterms:W3CDTF">2014-02-24T09:41:11Z</dcterms:modified>
  <cp:category/>
  <cp:version/>
  <cp:contentType/>
  <cp:contentStatus/>
</cp:coreProperties>
</file>