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9-2015-11-19-rend.mód-5\"/>
    </mc:Choice>
  </mc:AlternateContent>
  <bookViews>
    <workbookView xWindow="0" yWindow="0" windowWidth="19200" windowHeight="12885"/>
  </bookViews>
  <sheets>
    <sheet name="önkormányzat" sheetId="1" r:id="rId1"/>
  </sheets>
  <definedNames>
    <definedName name="_xlnm.Print_Titles" localSheetId="0">önkormányzat!$6:$9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0" i="1" l="1"/>
  <c r="G150" i="1"/>
  <c r="E150" i="1"/>
  <c r="D150" i="1"/>
  <c r="C150" i="1"/>
  <c r="F147" i="1"/>
  <c r="E147" i="1"/>
  <c r="D147" i="1" s="1"/>
  <c r="E146" i="1"/>
  <c r="D146" i="1" s="1"/>
  <c r="H144" i="1"/>
  <c r="G144" i="1"/>
  <c r="F144" i="1"/>
  <c r="E144" i="1"/>
  <c r="C144" i="1"/>
  <c r="H137" i="1"/>
  <c r="G137" i="1"/>
  <c r="F137" i="1"/>
  <c r="F158" i="1" s="1"/>
  <c r="E137" i="1"/>
  <c r="D137" i="1"/>
  <c r="C137" i="1"/>
  <c r="E134" i="1"/>
  <c r="D134" i="1" s="1"/>
  <c r="C134" i="1"/>
  <c r="H133" i="1"/>
  <c r="H158" i="1" s="1"/>
  <c r="G133" i="1"/>
  <c r="G158" i="1" s="1"/>
  <c r="E133" i="1"/>
  <c r="E158" i="1" s="1"/>
  <c r="C133" i="1"/>
  <c r="C158" i="1" s="1"/>
  <c r="E131" i="1"/>
  <c r="D131" i="1"/>
  <c r="H123" i="1"/>
  <c r="G123" i="1"/>
  <c r="F123" i="1"/>
  <c r="E123" i="1"/>
  <c r="D123" i="1"/>
  <c r="E120" i="1"/>
  <c r="D120" i="1"/>
  <c r="F119" i="1"/>
  <c r="E119" i="1"/>
  <c r="D119" i="1" s="1"/>
  <c r="D118" i="1" s="1"/>
  <c r="H118" i="1"/>
  <c r="G118" i="1"/>
  <c r="F118" i="1"/>
  <c r="E118" i="1"/>
  <c r="C118" i="1"/>
  <c r="E117" i="1"/>
  <c r="D117" i="1"/>
  <c r="F116" i="1"/>
  <c r="E116" i="1"/>
  <c r="D116" i="1" s="1"/>
  <c r="F115" i="1"/>
  <c r="E114" i="1"/>
  <c r="D114" i="1"/>
  <c r="F109" i="1"/>
  <c r="E109" i="1"/>
  <c r="D109" i="1" s="1"/>
  <c r="E103" i="1"/>
  <c r="D103" i="1" s="1"/>
  <c r="H102" i="1"/>
  <c r="G102" i="1"/>
  <c r="F102" i="1"/>
  <c r="F101" i="1"/>
  <c r="E101" i="1"/>
  <c r="D101" i="1" s="1"/>
  <c r="G100" i="1"/>
  <c r="F100" i="1"/>
  <c r="E100" i="1"/>
  <c r="D100" i="1" s="1"/>
  <c r="F99" i="1"/>
  <c r="E99" i="1" s="1"/>
  <c r="F98" i="1"/>
  <c r="E98" i="1"/>
  <c r="D98" i="1" s="1"/>
  <c r="H97" i="1"/>
  <c r="H132" i="1" s="1"/>
  <c r="H159" i="1" s="1"/>
  <c r="G97" i="1"/>
  <c r="G132" i="1" s="1"/>
  <c r="F97" i="1"/>
  <c r="F132" i="1" s="1"/>
  <c r="F159" i="1" s="1"/>
  <c r="C97" i="1"/>
  <c r="C132" i="1" s="1"/>
  <c r="H85" i="1"/>
  <c r="G85" i="1"/>
  <c r="F85" i="1"/>
  <c r="E85" i="1"/>
  <c r="D85" i="1"/>
  <c r="C85" i="1"/>
  <c r="H81" i="1"/>
  <c r="G81" i="1"/>
  <c r="F81" i="1"/>
  <c r="E81" i="1"/>
  <c r="D81" i="1"/>
  <c r="C81" i="1"/>
  <c r="C80" i="1"/>
  <c r="E79" i="1"/>
  <c r="D79" i="1"/>
  <c r="H78" i="1"/>
  <c r="G78" i="1"/>
  <c r="F78" i="1"/>
  <c r="E78" i="1"/>
  <c r="D78" i="1"/>
  <c r="C78" i="1"/>
  <c r="H73" i="1"/>
  <c r="G73" i="1"/>
  <c r="F73" i="1"/>
  <c r="F92" i="1" s="1"/>
  <c r="E73" i="1"/>
  <c r="E92" i="1" s="1"/>
  <c r="D73" i="1"/>
  <c r="D92" i="1" s="1"/>
  <c r="C73" i="1"/>
  <c r="C92" i="1" s="1"/>
  <c r="H69" i="1"/>
  <c r="H92" i="1" s="1"/>
  <c r="G69" i="1"/>
  <c r="G92" i="1" s="1"/>
  <c r="H63" i="1"/>
  <c r="G63" i="1"/>
  <c r="F63" i="1"/>
  <c r="E63" i="1"/>
  <c r="C63" i="1"/>
  <c r="H58" i="1"/>
  <c r="G58" i="1"/>
  <c r="F58" i="1"/>
  <c r="E58" i="1"/>
  <c r="D58" i="1"/>
  <c r="C58" i="1"/>
  <c r="H52" i="1"/>
  <c r="G52" i="1"/>
  <c r="F52" i="1"/>
  <c r="E52" i="1"/>
  <c r="D52" i="1"/>
  <c r="C52" i="1"/>
  <c r="E46" i="1"/>
  <c r="D46" i="1" s="1"/>
  <c r="C46" i="1"/>
  <c r="D45" i="1"/>
  <c r="C45" i="1"/>
  <c r="E44" i="1"/>
  <c r="D44" i="1"/>
  <c r="C44" i="1"/>
  <c r="E43" i="1"/>
  <c r="D43" i="1" s="1"/>
  <c r="C43" i="1"/>
  <c r="E42" i="1"/>
  <c r="D42" i="1"/>
  <c r="C42" i="1"/>
  <c r="D41" i="1"/>
  <c r="C41" i="1"/>
  <c r="H40" i="1"/>
  <c r="G40" i="1"/>
  <c r="F40" i="1"/>
  <c r="E40" i="1"/>
  <c r="C40" i="1"/>
  <c r="E39" i="1"/>
  <c r="D39" i="1" s="1"/>
  <c r="E38" i="1"/>
  <c r="D38" i="1" s="1"/>
  <c r="E37" i="1"/>
  <c r="D37" i="1" s="1"/>
  <c r="E36" i="1"/>
  <c r="D36" i="1" s="1"/>
  <c r="D35" i="1"/>
  <c r="E34" i="1"/>
  <c r="D34" i="1"/>
  <c r="H33" i="1"/>
  <c r="G33" i="1"/>
  <c r="F33" i="1"/>
  <c r="E33" i="1"/>
  <c r="D33" i="1" s="1"/>
  <c r="H32" i="1"/>
  <c r="G32" i="1"/>
  <c r="E32" i="1"/>
  <c r="C32" i="1"/>
  <c r="E31" i="1"/>
  <c r="D31" i="1"/>
  <c r="E30" i="1"/>
  <c r="D30" i="1"/>
  <c r="E26" i="1"/>
  <c r="D26" i="1"/>
  <c r="D25" i="1" s="1"/>
  <c r="H25" i="1"/>
  <c r="G25" i="1"/>
  <c r="F25" i="1"/>
  <c r="E25" i="1"/>
  <c r="C25" i="1"/>
  <c r="E24" i="1"/>
  <c r="D24" i="1"/>
  <c r="G23" i="1"/>
  <c r="F23" i="1"/>
  <c r="E23" i="1" s="1"/>
  <c r="H18" i="1"/>
  <c r="G18" i="1"/>
  <c r="F18" i="1"/>
  <c r="C18" i="1"/>
  <c r="F17" i="1"/>
  <c r="E17" i="1"/>
  <c r="D17" i="1" s="1"/>
  <c r="E16" i="1"/>
  <c r="D16" i="1" s="1"/>
  <c r="C16" i="1"/>
  <c r="E15" i="1"/>
  <c r="D15" i="1"/>
  <c r="F14" i="1"/>
  <c r="E14" i="1"/>
  <c r="D14" i="1" s="1"/>
  <c r="E13" i="1"/>
  <c r="D13" i="1" s="1"/>
  <c r="E12" i="1"/>
  <c r="D12" i="1" s="1"/>
  <c r="D11" i="1" s="1"/>
  <c r="H11" i="1"/>
  <c r="H68" i="1" s="1"/>
  <c r="H93" i="1" s="1"/>
  <c r="G11" i="1"/>
  <c r="G68" i="1" s="1"/>
  <c r="G93" i="1" s="1"/>
  <c r="F11" i="1"/>
  <c r="F68" i="1" s="1"/>
  <c r="F93" i="1" s="1"/>
  <c r="C11" i="1"/>
  <c r="C68" i="1" s="1"/>
  <c r="C93" i="1" s="1"/>
  <c r="D32" i="1" l="1"/>
  <c r="D40" i="1"/>
  <c r="C159" i="1"/>
  <c r="G159" i="1"/>
  <c r="D99" i="1"/>
  <c r="D144" i="1"/>
  <c r="D158" i="1" s="1"/>
  <c r="D23" i="1"/>
  <c r="D18" i="1" s="1"/>
  <c r="D68" i="1" s="1"/>
  <c r="D93" i="1" s="1"/>
  <c r="E18" i="1"/>
  <c r="E11" i="1"/>
  <c r="E68" i="1" s="1"/>
  <c r="E93" i="1" s="1"/>
  <c r="E115" i="1"/>
  <c r="D115" i="1" l="1"/>
  <c r="D102" i="1" s="1"/>
  <c r="D97" i="1" s="1"/>
  <c r="D132" i="1" s="1"/>
  <c r="D159" i="1" s="1"/>
  <c r="E102" i="1"/>
  <c r="E97" i="1" s="1"/>
  <c r="E132" i="1" s="1"/>
  <c r="E159" i="1" s="1"/>
</calcChain>
</file>

<file path=xl/sharedStrings.xml><?xml version="1.0" encoding="utf-8"?>
<sst xmlns="http://schemas.openxmlformats.org/spreadsheetml/2006/main" count="315" uniqueCount="275">
  <si>
    <t>4. melléklet a 19/2015.(XI.19.) önkormányzati rendelethez</t>
  </si>
  <si>
    <t>4. melléklet a 2/2015. (II.13.) önkormányzati rendelethez</t>
  </si>
  <si>
    <t>Megnevezés</t>
  </si>
  <si>
    <t>Önkormányzat</t>
  </si>
  <si>
    <t>Száma</t>
  </si>
  <si>
    <t>Előirányzat-csoport, kiemelt előirányzat megnevezése</t>
  </si>
  <si>
    <t>Előirányzat</t>
  </si>
  <si>
    <t>Módosított előirányzat</t>
  </si>
  <si>
    <t xml:space="preserve">Kötelező feladatok </t>
  </si>
  <si>
    <t>Módosítás</t>
  </si>
  <si>
    <t>Önként vállalt feladatok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</si>
  <si>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</si>
  <si>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</si>
  <si>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</si>
  <si>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</si>
  <si>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</si>
  <si>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</si>
  <si>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</si>
  <si>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</si>
  <si>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</si>
  <si>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</si>
  <si>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</si>
  <si>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</si>
  <si>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</si>
  <si>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</si>
  <si>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</si>
  <si>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</si>
  <si>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</si>
  <si>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</si>
  <si>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</si>
  <si>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</si>
  <si>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</si>
  <si>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</si>
  <si>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</si>
  <si>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</si>
  <si>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</si>
  <si>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</si>
  <si>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</si>
  <si>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</si>
  <si>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</si>
  <si>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</si>
  <si>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</si>
  <si>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</si>
  <si>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</si>
  <si>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</si>
  <si>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</si>
  <si>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</si>
  <si>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</si>
  <si>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</si>
  <si>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</si>
  <si>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</si>
  <si>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</si>
  <si>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</si>
  <si>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</si>
  <si>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</si>
  <si>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</si>
  <si>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</si>
  <si>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</si>
  <si>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</si>
  <si>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</si>
  <si>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</si>
  <si>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</si>
  <si>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</si>
  <si>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</si>
  <si>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</si>
  <si>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</si>
  <si>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</si>
  <si>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</si>
  <si>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</si>
  <si>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</si>
  <si>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</si>
  <si>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</si>
  <si>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</si>
  <si>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</si>
  <si>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</si>
  <si>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</si>
  <si>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</si>
  <si>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</si>
  <si>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</si>
  <si>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</si>
  <si>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</si>
  <si>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</si>
  <si>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</si>
  <si>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</si>
  <si>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</si>
  <si>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</si>
  <si>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</si>
  <si>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</si>
  <si>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</si>
  <si>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</si>
  <si>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</si>
  <si>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</si>
  <si>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</si>
  <si>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</si>
  <si>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</si>
  <si>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</si>
  <si>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</si>
  <si>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</si>
  <si>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</si>
  <si>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</si>
  <si>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</si>
  <si>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</si>
  <si>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</si>
  <si>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</si>
  <si>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</si>
  <si>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</si>
  <si>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</si>
  <si>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</si>
  <si>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</si>
  <si>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</si>
  <si>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</si>
  <si>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</si>
  <si>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</si>
  <si>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</si>
  <si>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</si>
  <si>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</si>
  <si>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</si>
  <si>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</si>
  <si>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</si>
  <si>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</si>
  <si>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</si>
  <si>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</si>
  <si>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</si>
  <si>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</si>
  <si>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</si>
  <si>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</si>
  <si>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</si>
  <si>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</si>
  <si>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</si>
  <si>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</si>
  <si>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</si>
  <si>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</si>
  <si>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</si>
  <si>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</si>
  <si>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</si>
  <si>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</si>
  <si>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</si>
  <si>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</si>
  <si>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</si>
  <si>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</si>
  <si>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</si>
  <si>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</si>
  <si>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</si>
  <si>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</si>
  <si>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</si>
  <si>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</si>
  <si>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</si>
  <si>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</si>
  <si>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</si>
  <si>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</si>
  <si>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</si>
  <si>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</si>
  <si>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</si>
  <si>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</si>
  <si>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</si>
  <si>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</si>
  <si>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</si>
  <si>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</si>
  <si>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</si>
  <si>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</si>
  <si>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</si>
  <si>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</si>
  <si>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</si>
  <si>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</si>
  <si>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</si>
  <si>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</si>
  <si>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</si>
  <si>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</si>
  <si>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</si>
  <si>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</si>
  <si>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</si>
  <si>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</si>
  <si>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</si>
  <si>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</si>
  <si>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</si>
  <si>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</si>
  <si>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</si>
  <si>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</si>
  <si>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</si>
  <si>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</si>
  <si>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</si>
  <si>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</si>
  <si>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</si>
  <si>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</si>
  <si>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</si>
  <si>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</si>
  <si>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</si>
  <si>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</si>
  <si>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</si>
  <si>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</si>
  <si>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</si>
  <si>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</si>
  <si>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</si>
  <si>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</si>
  <si>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</si>
  <si>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</si>
  <si>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</si>
  <si>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</si>
  <si>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</si>
  <si>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</si>
  <si>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</si>
  <si>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</si>
  <si>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</si>
  <si>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</si>
  <si>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</si>
  <si>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</si>
  <si>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</si>
  <si>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</si>
  <si>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</si>
  <si>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</si>
  <si>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</si>
  <si>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</si>
  <si>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</si>
  <si>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</si>
  <si>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</si>
  <si>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</si>
  <si>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 xml:space="preserve">   - 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</si>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</sst>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86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164" fontId="4" fillId="0" borderId="0" xfId="0" applyNumberFormat="1" applyFont="1" applyFill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right" vertical="center" indent="1"/>
    </xf>
    <xf numFmtId="0" fontId="5" fillId="0" borderId="6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right"/>
    </xf>
    <xf numFmtId="0" fontId="7" fillId="0" borderId="9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right" vertical="center" wrapText="1" indent="1"/>
    </xf>
    <xf numFmtId="0" fontId="5" fillId="0" borderId="13" xfId="0" applyFont="1" applyFill="1" applyBorder="1" applyAlignment="1" applyProtection="1">
      <alignment horizontal="right" vertical="center" wrapText="1" inden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righ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3" fontId="12" fillId="0" borderId="23" xfId="0" applyNumberFormat="1" applyFont="1" applyBorder="1" applyAlignment="1" applyProtection="1">
      <alignment horizontal="right" vertical="center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5" xfId="1" applyNumberFormat="1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left" wrapText="1" indent="1"/>
    </xf>
    <xf numFmtId="3" fontId="12" fillId="0" borderId="27" xfId="0" applyNumberFormat="1" applyFont="1" applyBorder="1" applyAlignment="1" applyProtection="1">
      <alignment horizontal="righ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3" fontId="11" fillId="2" borderId="27" xfId="1" applyNumberFormat="1" applyFont="1" applyFill="1" applyBorder="1" applyAlignment="1" applyProtection="1">
      <alignment horizontal="right" vertical="center" wrapText="1" indent="1"/>
    </xf>
    <xf numFmtId="3" fontId="11" fillId="2" borderId="28" xfId="1" applyNumberFormat="1" applyFont="1" applyFill="1" applyBorder="1" applyAlignment="1" applyProtection="1">
      <alignment horizontal="right" vertical="center" wrapText="1" inden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left" wrapText="1" indent="1"/>
    </xf>
    <xf numFmtId="3" fontId="12" fillId="0" borderId="31" xfId="0" applyNumberFormat="1" applyFont="1" applyBorder="1" applyAlignment="1" applyProtection="1">
      <alignment horizontal="right" vertical="center" wrapText="1" indent="1"/>
    </xf>
    <xf numFmtId="3" fontId="11" fillId="2" borderId="31" xfId="1" applyNumberFormat="1" applyFont="1" applyFill="1" applyBorder="1" applyAlignment="1" applyProtection="1">
      <alignment horizontal="right" vertical="center" wrapText="1" indent="1"/>
    </xf>
    <xf numFmtId="3" fontId="11" fillId="2" borderId="32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3" fontId="15" fillId="0" borderId="16" xfId="0" applyNumberFormat="1" applyFont="1" applyBorder="1" applyAlignment="1" applyProtection="1">
      <alignment horizontal="right" vertical="center" wrapText="1" indent="1"/>
    </xf>
    <xf numFmtId="0" fontId="13" fillId="0" borderId="7" xfId="0" applyFont="1" applyFill="1" applyBorder="1" applyAlignment="1">
      <alignment vertical="center" wrapText="1"/>
    </xf>
    <xf numFmtId="3" fontId="13" fillId="0" borderId="0" xfId="0" applyNumberFormat="1" applyFont="1" applyFill="1" applyAlignment="1">
      <alignment vertical="center" wrapText="1"/>
    </xf>
    <xf numFmtId="3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1" applyNumberFormat="1" applyFont="1" applyFill="1" applyBorder="1" applyAlignment="1" applyProtection="1">
      <alignment horizontal="right" wrapText="1" indent="1"/>
    </xf>
    <xf numFmtId="3" fontId="16" fillId="0" borderId="16" xfId="1" applyNumberFormat="1" applyFont="1" applyFill="1" applyBorder="1" applyAlignment="1" applyProtection="1">
      <alignment horizontal="right" vertical="center" wrapText="1" indent="1"/>
    </xf>
    <xf numFmtId="3" fontId="16" fillId="0" borderId="17" xfId="1" applyNumberFormat="1" applyFont="1" applyFill="1" applyBorder="1" applyAlignment="1" applyProtection="1">
      <alignment horizontal="right" vertical="center" wrapText="1" indent="1"/>
    </xf>
    <xf numFmtId="3" fontId="12" fillId="0" borderId="23" xfId="0" applyNumberFormat="1" applyFont="1" applyBorder="1" applyAlignment="1" applyProtection="1">
      <alignment horizontal="right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</xf>
    <xf numFmtId="3" fontId="11" fillId="0" borderId="24" xfId="1" applyNumberFormat="1" applyFont="1" applyFill="1" applyBorder="1" applyAlignment="1" applyProtection="1">
      <alignment horizontal="right" vertical="center" wrapText="1" indent="1"/>
    </xf>
    <xf numFmtId="3" fontId="12" fillId="0" borderId="27" xfId="0" applyNumberFormat="1" applyFont="1" applyBorder="1" applyAlignment="1" applyProtection="1">
      <alignment horizontal="right" wrapText="1" indent="1"/>
    </xf>
    <xf numFmtId="49" fontId="11" fillId="0" borderId="25" xfId="1" applyNumberFormat="1" applyFont="1" applyFill="1" applyBorder="1" applyAlignment="1" applyProtection="1">
      <alignment horizontal="left" vertical="center" wrapText="1" indent="1"/>
    </xf>
    <xf numFmtId="0" fontId="12" fillId="0" borderId="26" xfId="0" quotePrefix="1" applyFont="1" applyBorder="1" applyAlignment="1" applyProtection="1">
      <alignment horizontal="left" wrapText="1" indent="1"/>
    </xf>
    <xf numFmtId="3" fontId="12" fillId="0" borderId="31" xfId="0" applyNumberFormat="1" applyFont="1" applyBorder="1" applyAlignment="1" applyProtection="1">
      <alignment horizontal="right" wrapText="1" indent="1"/>
    </xf>
    <xf numFmtId="3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5" xfId="0" applyNumberFormat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left" vertical="center" wrapText="1" indent="1"/>
    </xf>
    <xf numFmtId="3" fontId="12" fillId="0" borderId="26" xfId="0" applyNumberFormat="1" applyFont="1" applyBorder="1" applyAlignment="1" applyProtection="1">
      <alignment horizontal="right" wrapText="1" indent="1"/>
    </xf>
    <xf numFmtId="3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2" fillId="0" borderId="1" xfId="0" applyNumberFormat="1" applyFont="1" applyBorder="1" applyAlignment="1" applyProtection="1">
      <alignment horizontal="right" wrapText="1" indent="1"/>
    </xf>
    <xf numFmtId="3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horizontal="center" wrapText="1"/>
    </xf>
    <xf numFmtId="0" fontId="12" fillId="0" borderId="30" xfId="0" applyFont="1" applyBorder="1" applyAlignment="1" applyProtection="1">
      <alignment wrapText="1"/>
    </xf>
    <xf numFmtId="3" fontId="12" fillId="0" borderId="1" xfId="0" applyNumberFormat="1" applyFont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horizontal="center" wrapText="1"/>
    </xf>
    <xf numFmtId="0" fontId="12" fillId="0" borderId="29" xfId="0" applyFont="1" applyBorder="1" applyAlignment="1" applyProtection="1">
      <alignment horizont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wrapText="1"/>
    </xf>
    <xf numFmtId="0" fontId="15" fillId="0" borderId="34" xfId="0" applyFont="1" applyBorder="1" applyAlignment="1" applyProtection="1">
      <alignment horizontal="center" wrapText="1"/>
    </xf>
    <xf numFmtId="0" fontId="15" fillId="0" borderId="35" xfId="0" applyFont="1" applyBorder="1" applyAlignment="1" applyProtection="1">
      <alignment wrapText="1"/>
    </xf>
    <xf numFmtId="3" fontId="15" fillId="0" borderId="36" xfId="0" applyNumberFormat="1" applyFont="1" applyBorder="1" applyAlignment="1" applyProtection="1">
      <alignment horizontal="right" vertical="center" wrapText="1" indent="1"/>
    </xf>
    <xf numFmtId="3" fontId="16" fillId="0" borderId="20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164" fontId="9" fillId="0" borderId="37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0" fontId="9" fillId="0" borderId="3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8" fillId="0" borderId="7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49" fontId="11" fillId="0" borderId="39" xfId="1" applyNumberFormat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left" vertical="center" wrapText="1" indent="1"/>
    </xf>
    <xf numFmtId="3" fontId="11" fillId="0" borderId="13" xfId="1" applyNumberFormat="1" applyFont="1" applyFill="1" applyBorder="1" applyAlignment="1" applyProtection="1">
      <alignment horizontal="righ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>
      <alignment vertical="center" wrapText="1"/>
    </xf>
    <xf numFmtId="0" fontId="11" fillId="0" borderId="40" xfId="1" applyFont="1" applyFill="1" applyBorder="1" applyAlignment="1" applyProtection="1">
      <alignment horizontal="left" vertical="center" wrapText="1" indent="1"/>
    </xf>
    <xf numFmtId="3" fontId="11" fillId="0" borderId="1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6"/>
    </xf>
    <xf numFmtId="3" fontId="11" fillId="0" borderId="31" xfId="1" applyNumberFormat="1" applyFont="1" applyFill="1" applyBorder="1" applyAlignment="1" applyProtection="1">
      <alignment horizontal="right" indent="1"/>
    </xf>
    <xf numFmtId="0" fontId="11" fillId="0" borderId="26" xfId="1" applyFont="1" applyFill="1" applyBorder="1" applyAlignment="1" applyProtection="1">
      <alignment horizontal="left" indent="6"/>
    </xf>
    <xf numFmtId="0" fontId="11" fillId="0" borderId="26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lef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6" xfId="0" applyFill="1" applyBorder="1" applyAlignment="1">
      <alignment horizontal="right" vertical="center" wrapText="1" indent="1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3" fontId="11" fillId="0" borderId="32" xfId="1" applyNumberFormat="1" applyFont="1" applyFill="1" applyBorder="1" applyAlignment="1" applyProtection="1">
      <alignment horizontal="righ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1"/>
    </xf>
    <xf numFmtId="49" fontId="11" fillId="0" borderId="34" xfId="1" applyNumberFormat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0"/>
    </xf>
    <xf numFmtId="0" fontId="9" fillId="0" borderId="15" xfId="1" applyFont="1" applyFill="1" applyBorder="1" applyAlignment="1" applyProtection="1">
      <alignment vertical="center" wrapText="1"/>
    </xf>
    <xf numFmtId="0" fontId="0" fillId="0" borderId="7" xfId="0" applyFill="1" applyBorder="1" applyAlignment="1">
      <alignment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0" xfId="0" applyFont="1" applyBorder="1" applyAlignment="1" applyProtection="1">
      <alignment horizontal="left" vertical="center" wrapText="1" indent="1"/>
    </xf>
    <xf numFmtId="0" fontId="12" fillId="0" borderId="26" xfId="0" applyFont="1" applyBorder="1" applyAlignment="1" applyProtection="1">
      <alignment horizontal="left" vertical="center" wrapText="1" indent="1"/>
    </xf>
    <xf numFmtId="3" fontId="12" fillId="0" borderId="26" xfId="0" applyNumberFormat="1" applyFont="1" applyBorder="1" applyAlignment="1" applyProtection="1">
      <alignment horizontal="righ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center" vertical="center" wrapTex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42" xfId="1" applyNumberFormat="1" applyFont="1" applyFill="1" applyBorder="1" applyAlignment="1" applyProtection="1">
      <alignment horizontal="right" vertical="center" wrapText="1" indent="1"/>
    </xf>
    <xf numFmtId="3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4" xfId="1" applyNumberFormat="1" applyFont="1" applyFill="1" applyBorder="1" applyAlignment="1" applyProtection="1">
      <alignment horizontal="right" vertical="center" wrapText="1" indent="1"/>
    </xf>
    <xf numFmtId="3" fontId="11" fillId="0" borderId="43" xfId="1" applyNumberFormat="1" applyFont="1" applyFill="1" applyBorder="1" applyAlignment="1" applyProtection="1">
      <alignment horizontal="righ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3" fontId="11" fillId="0" borderId="35" xfId="1" applyNumberFormat="1" applyFont="1" applyFill="1" applyBorder="1" applyAlignment="1" applyProtection="1">
      <alignment horizontal="right" vertical="center" wrapText="1" indent="1"/>
    </xf>
    <xf numFmtId="3" fontId="11" fillId="0" borderId="0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16" fillId="0" borderId="21" xfId="1" applyNumberFormat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3" fontId="15" fillId="0" borderId="17" xfId="0" applyNumberFormat="1" applyFont="1" applyBorder="1" applyAlignment="1" applyProtection="1">
      <alignment horizontal="right" vertical="center" wrapText="1" indent="1"/>
    </xf>
    <xf numFmtId="49" fontId="16" fillId="0" borderId="14" xfId="1" applyNumberFormat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right" vertical="center" wrapText="1" indent="2"/>
    </xf>
    <xf numFmtId="0" fontId="16" fillId="0" borderId="17" xfId="1" applyFont="1" applyFill="1" applyBorder="1" applyAlignment="1" applyProtection="1">
      <alignment horizontal="right" vertical="center" wrapText="1" indent="2"/>
    </xf>
    <xf numFmtId="0" fontId="15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left" vertical="center" wrapText="1" indent="1"/>
    </xf>
    <xf numFmtId="3" fontId="19" fillId="0" borderId="36" xfId="0" applyNumberFormat="1" applyFont="1" applyBorder="1" applyAlignment="1" applyProtection="1">
      <alignment horizontal="right" vertical="center" wrapText="1" indent="1"/>
    </xf>
    <xf numFmtId="3" fontId="19" fillId="0" borderId="16" xfId="0" quotePrefix="1" applyNumberFormat="1" applyFont="1" applyBorder="1" applyAlignment="1" applyProtection="1">
      <alignment horizontal="right" vertical="center" wrapText="1" indent="1"/>
    </xf>
    <xf numFmtId="3" fontId="19" fillId="0" borderId="17" xfId="0" quotePrefix="1" applyNumberFormat="1" applyFont="1" applyBorder="1" applyAlignment="1" applyProtection="1">
      <alignment horizontal="right" vertical="center" wrapText="1" inden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7" xfId="0" applyFont="1" applyFill="1" applyBorder="1" applyAlignment="1" applyProtection="1">
      <alignment horizontal="right" vertical="center" wrapText="1" indent="1"/>
    </xf>
    <xf numFmtId="0" fontId="1" fillId="0" borderId="9" xfId="0" applyFont="1" applyFill="1" applyBorder="1" applyAlignment="1" applyProtection="1">
      <alignment horizontal="right" vertical="center" wrapText="1" inden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44" xfId="0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vertical="center" wrapText="1"/>
    </xf>
    <xf numFmtId="0" fontId="8" fillId="0" borderId="37" xfId="0" applyFont="1" applyFill="1" applyBorder="1" applyAlignment="1" applyProtection="1">
      <alignment vertical="center" wrapText="1"/>
    </xf>
    <xf numFmtId="0" fontId="8" fillId="0" borderId="16" xfId="0" applyFont="1" applyFill="1" applyBorder="1" applyAlignment="1" applyProtection="1">
      <alignment vertical="center" wrapTex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1" fillId="0" borderId="1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787"/>
  <sheetViews>
    <sheetView tabSelected="1" topLeftCell="A100" zoomScaleNormal="100" zoomScaleSheetLayoutView="85" workbookViewId="0">
      <selection activeCell="C4" sqref="C4"/>
    </sheetView>
  </sheetViews>
  <sheetFormatPr defaultRowHeight="12.75" x14ac:dyDescent="0.2"/>
  <cols>
    <col min="1" max="1" width="8.6640625" style="1" customWidth="1"/>
    <col min="2" max="2" width="72" style="2" customWidth="1"/>
    <col min="3" max="4" width="13" style="2" customWidth="1"/>
    <col min="5" max="6" width="15.1640625" style="2" customWidth="1"/>
    <col min="7" max="7" width="15.5" style="3" customWidth="1"/>
    <col min="8" max="8" width="15.5" style="185" customWidth="1"/>
    <col min="9" max="9" width="10.5" style="5" bestFit="1" customWidth="1"/>
    <col min="10" max="16384" width="9.33203125" style="5"/>
  </cols>
  <sheetData>
    <row r="1" spans="1:8" x14ac:dyDescent="0.2">
      <c r="H1" s="4"/>
    </row>
    <row r="2" spans="1:8" x14ac:dyDescent="0.2">
      <c r="H2" s="4"/>
    </row>
    <row r="3" spans="1:8" x14ac:dyDescent="0.2">
      <c r="H3" s="4"/>
    </row>
    <row r="4" spans="1:8" x14ac:dyDescent="0.2">
      <c r="F4" s="6"/>
      <c r="G4" s="7"/>
      <c r="H4" s="8" t="s">
        <v>0</v>
      </c>
    </row>
    <row r="5" spans="1:8" s="11" customFormat="1" ht="16.5" customHeight="1" thickBot="1" x14ac:dyDescent="0.25">
      <c r="A5" s="9"/>
      <c r="B5" s="6"/>
      <c r="C5" s="6"/>
      <c r="D5" s="6"/>
      <c r="E5" s="6"/>
      <c r="F5" s="6"/>
      <c r="G5" s="10"/>
      <c r="H5" s="8" t="s">
        <v>1</v>
      </c>
    </row>
    <row r="6" spans="1:8" s="17" customFormat="1" ht="21" customHeight="1" x14ac:dyDescent="0.2">
      <c r="A6" s="12" t="s">
        <v>2</v>
      </c>
      <c r="B6" s="13" t="s">
        <v>3</v>
      </c>
      <c r="C6" s="14"/>
      <c r="D6" s="14"/>
      <c r="E6" s="14"/>
      <c r="F6" s="14"/>
      <c r="G6" s="15"/>
      <c r="H6" s="16"/>
    </row>
    <row r="7" spans="1:8" s="22" customFormat="1" ht="15.95" customHeight="1" thickBot="1" x14ac:dyDescent="0.3">
      <c r="A7" s="18"/>
      <c r="B7" s="19"/>
      <c r="C7" s="19"/>
      <c r="D7" s="19"/>
      <c r="E7" s="19"/>
      <c r="F7" s="19"/>
      <c r="G7" s="20"/>
      <c r="H7" s="21"/>
    </row>
    <row r="8" spans="1:8" ht="24.75" thickBot="1" x14ac:dyDescent="0.25">
      <c r="A8" s="23" t="s">
        <v>4</v>
      </c>
      <c r="B8" s="24" t="s">
        <v>5</v>
      </c>
      <c r="C8" s="25" t="s">
        <v>6</v>
      </c>
      <c r="D8" s="26" t="s">
        <v>7</v>
      </c>
      <c r="E8" s="27" t="s">
        <v>8</v>
      </c>
      <c r="F8" s="27" t="s">
        <v>9</v>
      </c>
      <c r="G8" s="27" t="s">
        <v>10</v>
      </c>
      <c r="H8" s="28" t="s">
        <v>11</v>
      </c>
    </row>
    <row r="9" spans="1:8" s="33" customFormat="1" ht="12.95" customHeight="1" thickBot="1" x14ac:dyDescent="0.25">
      <c r="A9" s="29"/>
      <c r="B9" s="30" t="s">
        <v>12</v>
      </c>
      <c r="C9" s="31" t="s">
        <v>13</v>
      </c>
      <c r="D9" s="31" t="s">
        <v>14</v>
      </c>
      <c r="E9" s="31" t="s">
        <v>15</v>
      </c>
      <c r="F9" s="31" t="s">
        <v>16</v>
      </c>
      <c r="G9" s="31" t="s">
        <v>17</v>
      </c>
      <c r="H9" s="32" t="s">
        <v>18</v>
      </c>
    </row>
    <row r="10" spans="1:8" s="33" customFormat="1" ht="15.95" customHeight="1" thickBot="1" x14ac:dyDescent="0.25">
      <c r="A10" s="34"/>
      <c r="B10" s="35" t="s">
        <v>19</v>
      </c>
      <c r="C10" s="35"/>
      <c r="D10" s="35"/>
      <c r="E10" s="35"/>
      <c r="F10" s="35"/>
      <c r="G10" s="36"/>
      <c r="H10" s="37"/>
    </row>
    <row r="11" spans="1:8" s="33" customFormat="1" ht="12" customHeight="1" thickBot="1" x14ac:dyDescent="0.25">
      <c r="A11" s="38" t="s">
        <v>20</v>
      </c>
      <c r="B11" s="39" t="s">
        <v>21</v>
      </c>
      <c r="C11" s="40">
        <f>SUM(C12:C17)</f>
        <v>412346</v>
      </c>
      <c r="D11" s="40">
        <f>SUM(D12:D17)</f>
        <v>423627</v>
      </c>
      <c r="E11" s="40">
        <f>SUM(E12:E17)</f>
        <v>423627</v>
      </c>
      <c r="F11" s="40">
        <f>SUM(F12:F17)</f>
        <v>11281</v>
      </c>
      <c r="G11" s="40">
        <f>SUM(G12:G17)</f>
        <v>0</v>
      </c>
      <c r="H11" s="41">
        <f>+H12+H13+H14+H15+H16+H17</f>
        <v>0</v>
      </c>
    </row>
    <row r="12" spans="1:8" s="47" customFormat="1" ht="12" customHeight="1" x14ac:dyDescent="0.2">
      <c r="A12" s="42" t="s">
        <v>22</v>
      </c>
      <c r="B12" s="43" t="s">
        <v>23</v>
      </c>
      <c r="C12" s="44">
        <v>129093</v>
      </c>
      <c r="D12" s="44">
        <f t="shared" ref="D12:D17" si="0">+E12+G12+H12</f>
        <v>129093</v>
      </c>
      <c r="E12" s="44">
        <f>+F12+129093</f>
        <v>129093</v>
      </c>
      <c r="F12" s="44"/>
      <c r="G12" s="45"/>
      <c r="H12" s="46"/>
    </row>
    <row r="13" spans="1:8" s="53" customFormat="1" ht="12" customHeight="1" x14ac:dyDescent="0.2">
      <c r="A13" s="48" t="s">
        <v>24</v>
      </c>
      <c r="B13" s="49" t="s">
        <v>25</v>
      </c>
      <c r="C13" s="44">
        <v>132444</v>
      </c>
      <c r="D13" s="44">
        <f t="shared" si="0"/>
        <v>132444</v>
      </c>
      <c r="E13" s="50">
        <f>+F13+132444</f>
        <v>132444</v>
      </c>
      <c r="F13" s="50"/>
      <c r="G13" s="51"/>
      <c r="H13" s="52"/>
    </row>
    <row r="14" spans="1:8" s="53" customFormat="1" ht="12" customHeight="1" x14ac:dyDescent="0.2">
      <c r="A14" s="48" t="s">
        <v>26</v>
      </c>
      <c r="B14" s="49" t="s">
        <v>27</v>
      </c>
      <c r="C14" s="44">
        <v>127795</v>
      </c>
      <c r="D14" s="44">
        <f t="shared" si="0"/>
        <v>131957</v>
      </c>
      <c r="E14" s="50">
        <f>+F14+127795</f>
        <v>131957</v>
      </c>
      <c r="F14" s="50">
        <f>667+3495</f>
        <v>4162</v>
      </c>
      <c r="G14" s="51"/>
      <c r="H14" s="52"/>
    </row>
    <row r="15" spans="1:8" s="53" customFormat="1" ht="12" customHeight="1" x14ac:dyDescent="0.2">
      <c r="A15" s="48" t="s">
        <v>28</v>
      </c>
      <c r="B15" s="49" t="s">
        <v>29</v>
      </c>
      <c r="C15" s="44">
        <v>7814</v>
      </c>
      <c r="D15" s="44">
        <f t="shared" si="0"/>
        <v>7814</v>
      </c>
      <c r="E15" s="50">
        <f>+F15+7814</f>
        <v>7814</v>
      </c>
      <c r="F15" s="50"/>
      <c r="G15" s="51"/>
      <c r="H15" s="52"/>
    </row>
    <row r="16" spans="1:8" s="53" customFormat="1" ht="12" customHeight="1" x14ac:dyDescent="0.2">
      <c r="A16" s="48" t="s">
        <v>30</v>
      </c>
      <c r="B16" s="49" t="s">
        <v>31</v>
      </c>
      <c r="C16" s="44">
        <f>+E16+G16</f>
        <v>0</v>
      </c>
      <c r="D16" s="44">
        <f t="shared" si="0"/>
        <v>0</v>
      </c>
      <c r="E16" s="50">
        <f>+F16</f>
        <v>0</v>
      </c>
      <c r="F16" s="50"/>
      <c r="G16" s="54"/>
      <c r="H16" s="55"/>
    </row>
    <row r="17" spans="1:9" s="47" customFormat="1" ht="12" customHeight="1" thickBot="1" x14ac:dyDescent="0.25">
      <c r="A17" s="56" t="s">
        <v>32</v>
      </c>
      <c r="B17" s="57" t="s">
        <v>33</v>
      </c>
      <c r="C17" s="44">
        <v>15200</v>
      </c>
      <c r="D17" s="44">
        <f t="shared" si="0"/>
        <v>22319</v>
      </c>
      <c r="E17" s="58">
        <f>+F17+15200</f>
        <v>22319</v>
      </c>
      <c r="F17" s="58">
        <f>1469-282+5932</f>
        <v>7119</v>
      </c>
      <c r="G17" s="59"/>
      <c r="H17" s="60"/>
    </row>
    <row r="18" spans="1:9" s="47" customFormat="1" ht="12" customHeight="1" thickBot="1" x14ac:dyDescent="0.25">
      <c r="A18" s="38" t="s">
        <v>34</v>
      </c>
      <c r="B18" s="61" t="s">
        <v>35</v>
      </c>
      <c r="C18" s="62">
        <f t="shared" ref="C18:H18" si="1">SUM(C19:C23)</f>
        <v>249291</v>
      </c>
      <c r="D18" s="62">
        <f t="shared" si="1"/>
        <v>248352</v>
      </c>
      <c r="E18" s="62">
        <f t="shared" si="1"/>
        <v>248002</v>
      </c>
      <c r="F18" s="62">
        <f t="shared" si="1"/>
        <v>-939</v>
      </c>
      <c r="G18" s="62">
        <f t="shared" si="1"/>
        <v>350</v>
      </c>
      <c r="H18" s="62">
        <f t="shared" si="1"/>
        <v>0</v>
      </c>
      <c r="I18" s="63"/>
    </row>
    <row r="19" spans="1:9" s="47" customFormat="1" ht="12" customHeight="1" x14ac:dyDescent="0.2">
      <c r="A19" s="42" t="s">
        <v>36</v>
      </c>
      <c r="B19" s="43" t="s">
        <v>37</v>
      </c>
      <c r="C19" s="44"/>
      <c r="D19" s="44"/>
      <c r="E19" s="44"/>
      <c r="F19" s="44"/>
      <c r="G19" s="45"/>
      <c r="H19" s="46"/>
    </row>
    <row r="20" spans="1:9" s="47" customFormat="1" ht="12" customHeight="1" x14ac:dyDescent="0.2">
      <c r="A20" s="48" t="s">
        <v>38</v>
      </c>
      <c r="B20" s="49" t="s">
        <v>39</v>
      </c>
      <c r="C20" s="44"/>
      <c r="D20" s="44"/>
      <c r="E20" s="50"/>
      <c r="F20" s="50"/>
      <c r="G20" s="51"/>
      <c r="H20" s="52"/>
    </row>
    <row r="21" spans="1:9" s="47" customFormat="1" ht="12" customHeight="1" x14ac:dyDescent="0.2">
      <c r="A21" s="48" t="s">
        <v>40</v>
      </c>
      <c r="B21" s="49" t="s">
        <v>41</v>
      </c>
      <c r="C21" s="44"/>
      <c r="D21" s="44"/>
      <c r="E21" s="50"/>
      <c r="F21" s="50"/>
      <c r="G21" s="51"/>
      <c r="H21" s="52"/>
    </row>
    <row r="22" spans="1:9" s="47" customFormat="1" ht="12" customHeight="1" x14ac:dyDescent="0.2">
      <c r="A22" s="48" t="s">
        <v>42</v>
      </c>
      <c r="B22" s="49" t="s">
        <v>43</v>
      </c>
      <c r="C22" s="44"/>
      <c r="D22" s="44"/>
      <c r="E22" s="50"/>
      <c r="F22" s="50"/>
      <c r="G22" s="51"/>
      <c r="H22" s="52"/>
    </row>
    <row r="23" spans="1:9" s="47" customFormat="1" ht="12" customHeight="1" x14ac:dyDescent="0.2">
      <c r="A23" s="48" t="s">
        <v>44</v>
      </c>
      <c r="B23" s="49" t="s">
        <v>45</v>
      </c>
      <c r="C23" s="44">
        <v>249291</v>
      </c>
      <c r="D23" s="44">
        <f>+E23+G23+H23</f>
        <v>248352</v>
      </c>
      <c r="E23" s="50">
        <f>+F23+248941</f>
        <v>248002</v>
      </c>
      <c r="F23" s="50">
        <f>-3495+12+1544+1000</f>
        <v>-939</v>
      </c>
      <c r="G23" s="51">
        <f>250+100</f>
        <v>350</v>
      </c>
      <c r="H23" s="52"/>
      <c r="I23" s="64"/>
    </row>
    <row r="24" spans="1:9" s="53" customFormat="1" ht="12" customHeight="1" thickBot="1" x14ac:dyDescent="0.25">
      <c r="A24" s="56" t="s">
        <v>46</v>
      </c>
      <c r="B24" s="57" t="s">
        <v>47</v>
      </c>
      <c r="C24" s="44">
        <v>5710</v>
      </c>
      <c r="D24" s="44">
        <f>+E24+G24+H24</f>
        <v>5710</v>
      </c>
      <c r="E24" s="58">
        <f>+F24+5710</f>
        <v>5710</v>
      </c>
      <c r="F24" s="58"/>
      <c r="G24" s="65"/>
      <c r="H24" s="66"/>
    </row>
    <row r="25" spans="1:9" s="53" customFormat="1" ht="12" customHeight="1" thickBot="1" x14ac:dyDescent="0.25">
      <c r="A25" s="38" t="s">
        <v>48</v>
      </c>
      <c r="B25" s="39" t="s">
        <v>49</v>
      </c>
      <c r="C25" s="40">
        <f>SUM(C26:C30)</f>
        <v>51182</v>
      </c>
      <c r="D25" s="40">
        <f>SUM(D26:D30)</f>
        <v>98514</v>
      </c>
      <c r="E25" s="40">
        <f>SUM(E26:E30)</f>
        <v>98514</v>
      </c>
      <c r="F25" s="40">
        <f>SUM(F26:F30)</f>
        <v>47332</v>
      </c>
      <c r="G25" s="40">
        <f>SUM(G26:G30)</f>
        <v>0</v>
      </c>
      <c r="H25" s="41">
        <f>+H26+H27+H28+H29+H30</f>
        <v>0</v>
      </c>
    </row>
    <row r="26" spans="1:9" s="53" customFormat="1" ht="12" customHeight="1" x14ac:dyDescent="0.2">
      <c r="A26" s="42" t="s">
        <v>50</v>
      </c>
      <c r="B26" s="43" t="s">
        <v>51</v>
      </c>
      <c r="C26" s="44">
        <v>704</v>
      </c>
      <c r="D26" s="44">
        <f>+E26</f>
        <v>704</v>
      </c>
      <c r="E26" s="44">
        <f>+F26+704</f>
        <v>704</v>
      </c>
      <c r="F26" s="44"/>
      <c r="G26" s="45"/>
      <c r="H26" s="46"/>
    </row>
    <row r="27" spans="1:9" s="47" customFormat="1" ht="12" customHeight="1" x14ac:dyDescent="0.2">
      <c r="A27" s="48" t="s">
        <v>52</v>
      </c>
      <c r="B27" s="49" t="s">
        <v>53</v>
      </c>
      <c r="C27" s="50"/>
      <c r="D27" s="50"/>
      <c r="E27" s="50"/>
      <c r="F27" s="50"/>
      <c r="G27" s="51"/>
      <c r="H27" s="52"/>
    </row>
    <row r="28" spans="1:9" s="53" customFormat="1" ht="12" customHeight="1" x14ac:dyDescent="0.2">
      <c r="A28" s="48" t="s">
        <v>54</v>
      </c>
      <c r="B28" s="49" t="s">
        <v>55</v>
      </c>
      <c r="C28" s="50"/>
      <c r="D28" s="50"/>
      <c r="E28" s="50"/>
      <c r="F28" s="50"/>
      <c r="G28" s="51"/>
      <c r="H28" s="52"/>
    </row>
    <row r="29" spans="1:9" s="53" customFormat="1" ht="12" customHeight="1" x14ac:dyDescent="0.2">
      <c r="A29" s="48" t="s">
        <v>56</v>
      </c>
      <c r="B29" s="49" t="s">
        <v>57</v>
      </c>
      <c r="C29" s="50"/>
      <c r="D29" s="50"/>
      <c r="E29" s="50"/>
      <c r="F29" s="50"/>
      <c r="G29" s="51"/>
      <c r="H29" s="52"/>
    </row>
    <row r="30" spans="1:9" s="53" customFormat="1" ht="12" customHeight="1" x14ac:dyDescent="0.2">
      <c r="A30" s="48" t="s">
        <v>58</v>
      </c>
      <c r="B30" s="49" t="s">
        <v>59</v>
      </c>
      <c r="C30" s="50">
        <v>50478</v>
      </c>
      <c r="D30" s="50">
        <f>+E30+G30+H30</f>
        <v>97810</v>
      </c>
      <c r="E30" s="50">
        <f>+F30+50478</f>
        <v>97810</v>
      </c>
      <c r="F30" s="50">
        <v>47332</v>
      </c>
      <c r="G30" s="51"/>
      <c r="H30" s="52"/>
    </row>
    <row r="31" spans="1:9" s="53" customFormat="1" ht="12" customHeight="1" thickBot="1" x14ac:dyDescent="0.25">
      <c r="A31" s="56" t="s">
        <v>60</v>
      </c>
      <c r="B31" s="57" t="s">
        <v>61</v>
      </c>
      <c r="C31" s="58">
        <v>50478</v>
      </c>
      <c r="D31" s="50">
        <f>+E31+G31+H31</f>
        <v>97810</v>
      </c>
      <c r="E31" s="58">
        <f>+F31+50478</f>
        <v>97810</v>
      </c>
      <c r="F31" s="58">
        <v>47332</v>
      </c>
      <c r="G31" s="65"/>
      <c r="H31" s="66"/>
    </row>
    <row r="32" spans="1:9" s="53" customFormat="1" ht="12" customHeight="1" thickBot="1" x14ac:dyDescent="0.2">
      <c r="A32" s="38" t="s">
        <v>62</v>
      </c>
      <c r="B32" s="39" t="s">
        <v>63</v>
      </c>
      <c r="C32" s="67">
        <f>C33+C37+C38+C39</f>
        <v>177500</v>
      </c>
      <c r="D32" s="67">
        <f>D33+D37+D38+D39</f>
        <v>187817</v>
      </c>
      <c r="E32" s="67">
        <f>E33+E37+E38+E39</f>
        <v>187817</v>
      </c>
      <c r="F32" s="67"/>
      <c r="G32" s="68">
        <f>+G33+G37+G38+G39</f>
        <v>0</v>
      </c>
      <c r="H32" s="69">
        <f>+H33+H37+H38+H39</f>
        <v>0</v>
      </c>
    </row>
    <row r="33" spans="1:8" s="53" customFormat="1" ht="12" customHeight="1" x14ac:dyDescent="0.2">
      <c r="A33" s="42" t="s">
        <v>64</v>
      </c>
      <c r="B33" s="43" t="s">
        <v>65</v>
      </c>
      <c r="C33" s="70">
        <v>165000</v>
      </c>
      <c r="D33" s="70">
        <f t="shared" ref="D33:D39" si="2">+E33+G33+H33</f>
        <v>175317</v>
      </c>
      <c r="E33" s="70">
        <f>+E34+E35+E36</f>
        <v>175317</v>
      </c>
      <c r="F33" s="70">
        <f>+F34+F35+F36</f>
        <v>10317</v>
      </c>
      <c r="G33" s="71">
        <f>+G34+G35</f>
        <v>0</v>
      </c>
      <c r="H33" s="72">
        <f>+H34+H35</f>
        <v>0</v>
      </c>
    </row>
    <row r="34" spans="1:8" s="53" customFormat="1" ht="12" customHeight="1" x14ac:dyDescent="0.2">
      <c r="A34" s="48" t="s">
        <v>66</v>
      </c>
      <c r="B34" s="49" t="s">
        <v>67</v>
      </c>
      <c r="C34" s="70">
        <v>44000</v>
      </c>
      <c r="D34" s="70">
        <f t="shared" si="2"/>
        <v>44000</v>
      </c>
      <c r="E34" s="73">
        <f>+F34+44000</f>
        <v>44000</v>
      </c>
      <c r="F34" s="73"/>
      <c r="G34" s="51"/>
      <c r="H34" s="52"/>
    </row>
    <row r="35" spans="1:8" s="53" customFormat="1" ht="12" customHeight="1" x14ac:dyDescent="0.2">
      <c r="A35" s="48" t="s">
        <v>68</v>
      </c>
      <c r="B35" s="49" t="s">
        <v>69</v>
      </c>
      <c r="C35" s="70">
        <v>0</v>
      </c>
      <c r="D35" s="70">
        <f t="shared" si="2"/>
        <v>0</v>
      </c>
      <c r="E35" s="73"/>
      <c r="F35" s="73"/>
      <c r="G35" s="51"/>
      <c r="H35" s="52"/>
    </row>
    <row r="36" spans="1:8" s="53" customFormat="1" ht="12" customHeight="1" x14ac:dyDescent="0.2">
      <c r="A36" s="74" t="s">
        <v>70</v>
      </c>
      <c r="B36" s="75" t="s">
        <v>71</v>
      </c>
      <c r="C36" s="70">
        <v>121000</v>
      </c>
      <c r="D36" s="70">
        <f t="shared" si="2"/>
        <v>131317</v>
      </c>
      <c r="E36" s="73">
        <f>+F36+121000</f>
        <v>131317</v>
      </c>
      <c r="F36" s="73">
        <v>10317</v>
      </c>
      <c r="G36" s="51"/>
      <c r="H36" s="52"/>
    </row>
    <row r="37" spans="1:8" s="53" customFormat="1" ht="12" customHeight="1" x14ac:dyDescent="0.2">
      <c r="A37" s="48" t="s">
        <v>72</v>
      </c>
      <c r="B37" s="49" t="s">
        <v>73</v>
      </c>
      <c r="C37" s="70">
        <v>11000</v>
      </c>
      <c r="D37" s="70">
        <f t="shared" si="2"/>
        <v>11000</v>
      </c>
      <c r="E37" s="73">
        <f>+F37+11000</f>
        <v>11000</v>
      </c>
      <c r="F37" s="73"/>
      <c r="G37" s="51"/>
      <c r="H37" s="52"/>
    </row>
    <row r="38" spans="1:8" s="53" customFormat="1" ht="12" customHeight="1" x14ac:dyDescent="0.2">
      <c r="A38" s="48" t="s">
        <v>74</v>
      </c>
      <c r="B38" s="49" t="s">
        <v>75</v>
      </c>
      <c r="C38" s="70">
        <v>500</v>
      </c>
      <c r="D38" s="70">
        <f t="shared" si="2"/>
        <v>500</v>
      </c>
      <c r="E38" s="73">
        <f>+F38+500</f>
        <v>500</v>
      </c>
      <c r="F38" s="73"/>
      <c r="G38" s="51"/>
      <c r="H38" s="52"/>
    </row>
    <row r="39" spans="1:8" s="53" customFormat="1" ht="12" customHeight="1" thickBot="1" x14ac:dyDescent="0.25">
      <c r="A39" s="56" t="s">
        <v>76</v>
      </c>
      <c r="B39" s="57" t="s">
        <v>77</v>
      </c>
      <c r="C39" s="70">
        <v>1000</v>
      </c>
      <c r="D39" s="70">
        <f t="shared" si="2"/>
        <v>1000</v>
      </c>
      <c r="E39" s="76">
        <f>+F39+1000</f>
        <v>1000</v>
      </c>
      <c r="F39" s="76"/>
      <c r="G39" s="65"/>
      <c r="H39" s="66"/>
    </row>
    <row r="40" spans="1:8" s="53" customFormat="1" ht="12" customHeight="1" thickBot="1" x14ac:dyDescent="0.25">
      <c r="A40" s="38" t="s">
        <v>78</v>
      </c>
      <c r="B40" s="39" t="s">
        <v>79</v>
      </c>
      <c r="C40" s="40">
        <f t="shared" ref="C40:H40" si="3">SUM(C41:C51)</f>
        <v>15073</v>
      </c>
      <c r="D40" s="40">
        <f t="shared" si="3"/>
        <v>15073</v>
      </c>
      <c r="E40" s="40">
        <f t="shared" si="3"/>
        <v>14311</v>
      </c>
      <c r="F40" s="40">
        <f t="shared" si="3"/>
        <v>0</v>
      </c>
      <c r="G40" s="40">
        <f t="shared" si="3"/>
        <v>762</v>
      </c>
      <c r="H40" s="41">
        <f t="shared" si="3"/>
        <v>0</v>
      </c>
    </row>
    <row r="41" spans="1:8" s="53" customFormat="1" ht="12" customHeight="1" x14ac:dyDescent="0.2">
      <c r="A41" s="42" t="s">
        <v>80</v>
      </c>
      <c r="B41" s="43" t="s">
        <v>81</v>
      </c>
      <c r="C41" s="70">
        <f t="shared" ref="C41:C46" si="4">+E41+G41</f>
        <v>600</v>
      </c>
      <c r="D41" s="70">
        <f t="shared" ref="D41:D46" si="5">+E41+G41+H41</f>
        <v>600</v>
      </c>
      <c r="E41" s="70"/>
      <c r="F41" s="70"/>
      <c r="G41" s="45">
        <v>600</v>
      </c>
      <c r="H41" s="46"/>
    </row>
    <row r="42" spans="1:8" s="53" customFormat="1" ht="12" customHeight="1" x14ac:dyDescent="0.2">
      <c r="A42" s="48" t="s">
        <v>82</v>
      </c>
      <c r="B42" s="49" t="s">
        <v>83</v>
      </c>
      <c r="C42" s="70">
        <f t="shared" si="4"/>
        <v>1417</v>
      </c>
      <c r="D42" s="70">
        <f t="shared" si="5"/>
        <v>1417</v>
      </c>
      <c r="E42" s="73">
        <f>+F42+1417</f>
        <v>1417</v>
      </c>
      <c r="F42" s="73"/>
      <c r="G42" s="51"/>
      <c r="H42" s="52"/>
    </row>
    <row r="43" spans="1:8" s="53" customFormat="1" ht="12" customHeight="1" x14ac:dyDescent="0.2">
      <c r="A43" s="48" t="s">
        <v>84</v>
      </c>
      <c r="B43" s="49" t="s">
        <v>85</v>
      </c>
      <c r="C43" s="70">
        <f t="shared" si="4"/>
        <v>2776</v>
      </c>
      <c r="D43" s="70">
        <f t="shared" si="5"/>
        <v>2776</v>
      </c>
      <c r="E43" s="73">
        <f>+F43+2776</f>
        <v>2776</v>
      </c>
      <c r="F43" s="73"/>
      <c r="G43" s="51"/>
      <c r="H43" s="52"/>
    </row>
    <row r="44" spans="1:8" s="53" customFormat="1" ht="12" customHeight="1" x14ac:dyDescent="0.2">
      <c r="A44" s="48" t="s">
        <v>86</v>
      </c>
      <c r="B44" s="49" t="s">
        <v>87</v>
      </c>
      <c r="C44" s="70">
        <f t="shared" si="4"/>
        <v>7180</v>
      </c>
      <c r="D44" s="70">
        <f t="shared" si="5"/>
        <v>7180</v>
      </c>
      <c r="E44" s="73">
        <f>+F44+7180</f>
        <v>7180</v>
      </c>
      <c r="F44" s="73"/>
      <c r="G44" s="51"/>
      <c r="H44" s="52"/>
    </row>
    <row r="45" spans="1:8" s="53" customFormat="1" ht="12" customHeight="1" x14ac:dyDescent="0.2">
      <c r="A45" s="48" t="s">
        <v>88</v>
      </c>
      <c r="B45" s="49" t="s">
        <v>89</v>
      </c>
      <c r="C45" s="70">
        <f t="shared" si="4"/>
        <v>0</v>
      </c>
      <c r="D45" s="70">
        <f t="shared" si="5"/>
        <v>0</v>
      </c>
      <c r="E45" s="73"/>
      <c r="F45" s="73"/>
      <c r="G45" s="51"/>
      <c r="H45" s="52"/>
    </row>
    <row r="46" spans="1:8" s="53" customFormat="1" ht="12" customHeight="1" x14ac:dyDescent="0.2">
      <c r="A46" s="48" t="s">
        <v>90</v>
      </c>
      <c r="B46" s="49" t="s">
        <v>91</v>
      </c>
      <c r="C46" s="70">
        <f t="shared" si="4"/>
        <v>3100</v>
      </c>
      <c r="D46" s="70">
        <f t="shared" si="5"/>
        <v>3100</v>
      </c>
      <c r="E46" s="73">
        <f>+F46+2938</f>
        <v>2938</v>
      </c>
      <c r="F46" s="73"/>
      <c r="G46" s="51">
        <v>162</v>
      </c>
      <c r="H46" s="52"/>
    </row>
    <row r="47" spans="1:8" s="53" customFormat="1" ht="12" customHeight="1" x14ac:dyDescent="0.2">
      <c r="A47" s="48" t="s">
        <v>92</v>
      </c>
      <c r="B47" s="49" t="s">
        <v>93</v>
      </c>
      <c r="C47" s="70"/>
      <c r="D47" s="70"/>
      <c r="E47" s="73"/>
      <c r="F47" s="73"/>
      <c r="G47" s="51"/>
      <c r="H47" s="52"/>
    </row>
    <row r="48" spans="1:8" s="53" customFormat="1" ht="12" customHeight="1" x14ac:dyDescent="0.2">
      <c r="A48" s="48" t="s">
        <v>94</v>
      </c>
      <c r="B48" s="49" t="s">
        <v>95</v>
      </c>
      <c r="C48" s="70"/>
      <c r="D48" s="70"/>
      <c r="E48" s="73"/>
      <c r="F48" s="73"/>
      <c r="G48" s="51"/>
      <c r="H48" s="52"/>
    </row>
    <row r="49" spans="1:8" s="53" customFormat="1" ht="12" customHeight="1" x14ac:dyDescent="0.2">
      <c r="A49" s="48" t="s">
        <v>96</v>
      </c>
      <c r="B49" s="49" t="s">
        <v>97</v>
      </c>
      <c r="C49" s="70"/>
      <c r="D49" s="70"/>
      <c r="E49" s="73"/>
      <c r="F49" s="73"/>
      <c r="G49" s="77"/>
      <c r="H49" s="78"/>
    </row>
    <row r="50" spans="1:8" s="53" customFormat="1" ht="12" customHeight="1" x14ac:dyDescent="0.2">
      <c r="A50" s="79" t="s">
        <v>98</v>
      </c>
      <c r="B50" s="80" t="s">
        <v>99</v>
      </c>
      <c r="C50" s="70"/>
      <c r="D50" s="81"/>
      <c r="E50" s="76"/>
      <c r="F50" s="76"/>
      <c r="G50" s="82"/>
      <c r="H50" s="83"/>
    </row>
    <row r="51" spans="1:8" s="53" customFormat="1" ht="12" customHeight="1" thickBot="1" x14ac:dyDescent="0.25">
      <c r="A51" s="79" t="s">
        <v>100</v>
      </c>
      <c r="B51" s="84" t="s">
        <v>101</v>
      </c>
      <c r="C51" s="70"/>
      <c r="D51" s="85"/>
      <c r="E51" s="76"/>
      <c r="F51" s="76"/>
      <c r="G51" s="82"/>
      <c r="H51" s="83"/>
    </row>
    <row r="52" spans="1:8" s="53" customFormat="1" ht="12" customHeight="1" thickBot="1" x14ac:dyDescent="0.25">
      <c r="A52" s="38" t="s">
        <v>102</v>
      </c>
      <c r="B52" s="39" t="s">
        <v>103</v>
      </c>
      <c r="C52" s="40">
        <f t="shared" ref="C52:H52" si="6">SUM(C53:C57)</f>
        <v>0</v>
      </c>
      <c r="D52" s="40">
        <f t="shared" si="6"/>
        <v>0</v>
      </c>
      <c r="E52" s="40">
        <f t="shared" si="6"/>
        <v>0</v>
      </c>
      <c r="F52" s="40">
        <f t="shared" si="6"/>
        <v>0</v>
      </c>
      <c r="G52" s="40">
        <f t="shared" si="6"/>
        <v>0</v>
      </c>
      <c r="H52" s="41">
        <f t="shared" si="6"/>
        <v>0</v>
      </c>
    </row>
    <row r="53" spans="1:8" s="53" customFormat="1" ht="12" customHeight="1" x14ac:dyDescent="0.2">
      <c r="A53" s="42" t="s">
        <v>104</v>
      </c>
      <c r="B53" s="43" t="s">
        <v>105</v>
      </c>
      <c r="C53" s="70"/>
      <c r="D53" s="70"/>
      <c r="E53" s="44"/>
      <c r="F53" s="44"/>
      <c r="G53" s="86"/>
      <c r="H53" s="87"/>
    </row>
    <row r="54" spans="1:8" s="53" customFormat="1" ht="12" customHeight="1" x14ac:dyDescent="0.2">
      <c r="A54" s="48" t="s">
        <v>106</v>
      </c>
      <c r="B54" s="49" t="s">
        <v>107</v>
      </c>
      <c r="C54" s="70"/>
      <c r="D54" s="70"/>
      <c r="E54" s="50"/>
      <c r="F54" s="50"/>
      <c r="G54" s="77"/>
      <c r="H54" s="78"/>
    </row>
    <row r="55" spans="1:8" s="53" customFormat="1" ht="12" customHeight="1" x14ac:dyDescent="0.2">
      <c r="A55" s="48" t="s">
        <v>108</v>
      </c>
      <c r="B55" s="49" t="s">
        <v>109</v>
      </c>
      <c r="C55" s="70"/>
      <c r="D55" s="70"/>
      <c r="E55" s="50"/>
      <c r="F55" s="50"/>
      <c r="G55" s="77"/>
      <c r="H55" s="78"/>
    </row>
    <row r="56" spans="1:8" s="53" customFormat="1" ht="12" customHeight="1" x14ac:dyDescent="0.2">
      <c r="A56" s="48" t="s">
        <v>110</v>
      </c>
      <c r="B56" s="49" t="s">
        <v>111</v>
      </c>
      <c r="C56" s="70"/>
      <c r="D56" s="70"/>
      <c r="E56" s="50"/>
      <c r="F56" s="50"/>
      <c r="G56" s="77"/>
      <c r="H56" s="78"/>
    </row>
    <row r="57" spans="1:8" s="53" customFormat="1" ht="12" customHeight="1" thickBot="1" x14ac:dyDescent="0.25">
      <c r="A57" s="56" t="s">
        <v>112</v>
      </c>
      <c r="B57" s="57" t="s">
        <v>113</v>
      </c>
      <c r="C57" s="70"/>
      <c r="D57" s="85"/>
      <c r="E57" s="58"/>
      <c r="F57" s="58"/>
      <c r="G57" s="82"/>
      <c r="H57" s="83"/>
    </row>
    <row r="58" spans="1:8" s="53" customFormat="1" ht="12" customHeight="1" thickBot="1" x14ac:dyDescent="0.25">
      <c r="A58" s="38" t="s">
        <v>114</v>
      </c>
      <c r="B58" s="39" t="s">
        <v>115</v>
      </c>
      <c r="C58" s="40">
        <f t="shared" ref="C58:H58" si="7">SUM(C59:C61)</f>
        <v>0</v>
      </c>
      <c r="D58" s="40">
        <f t="shared" si="7"/>
        <v>0</v>
      </c>
      <c r="E58" s="40">
        <f t="shared" si="7"/>
        <v>0</v>
      </c>
      <c r="F58" s="40">
        <f t="shared" si="7"/>
        <v>0</v>
      </c>
      <c r="G58" s="40">
        <f t="shared" si="7"/>
        <v>0</v>
      </c>
      <c r="H58" s="41">
        <f t="shared" si="7"/>
        <v>0</v>
      </c>
    </row>
    <row r="59" spans="1:8" s="53" customFormat="1" ht="12" customHeight="1" x14ac:dyDescent="0.2">
      <c r="A59" s="42" t="s">
        <v>116</v>
      </c>
      <c r="B59" s="43" t="s">
        <v>117</v>
      </c>
      <c r="C59" s="44"/>
      <c r="D59" s="44"/>
      <c r="E59" s="44"/>
      <c r="F59" s="44"/>
      <c r="G59" s="45"/>
      <c r="H59" s="46"/>
    </row>
    <row r="60" spans="1:8" s="53" customFormat="1" ht="12" customHeight="1" x14ac:dyDescent="0.2">
      <c r="A60" s="48" t="s">
        <v>118</v>
      </c>
      <c r="B60" s="49" t="s">
        <v>119</v>
      </c>
      <c r="C60" s="50"/>
      <c r="D60" s="50"/>
      <c r="E60" s="50"/>
      <c r="F60" s="50"/>
      <c r="G60" s="51"/>
      <c r="H60" s="52"/>
    </row>
    <row r="61" spans="1:8" s="53" customFormat="1" ht="12" customHeight="1" x14ac:dyDescent="0.2">
      <c r="A61" s="48" t="s">
        <v>120</v>
      </c>
      <c r="B61" s="49" t="s">
        <v>121</v>
      </c>
      <c r="C61" s="50"/>
      <c r="D61" s="50"/>
      <c r="E61" s="50"/>
      <c r="F61" s="50"/>
      <c r="G61" s="51"/>
      <c r="H61" s="52"/>
    </row>
    <row r="62" spans="1:8" s="53" customFormat="1" ht="12" customHeight="1" thickBot="1" x14ac:dyDescent="0.25">
      <c r="A62" s="56" t="s">
        <v>122</v>
      </c>
      <c r="B62" s="57" t="s">
        <v>123</v>
      </c>
      <c r="C62" s="58"/>
      <c r="D62" s="58"/>
      <c r="E62" s="58"/>
      <c r="F62" s="58"/>
      <c r="G62" s="65"/>
      <c r="H62" s="66"/>
    </row>
    <row r="63" spans="1:8" s="53" customFormat="1" ht="12" customHeight="1" thickBot="1" x14ac:dyDescent="0.25">
      <c r="A63" s="38" t="s">
        <v>124</v>
      </c>
      <c r="B63" s="61" t="s">
        <v>125</v>
      </c>
      <c r="C63" s="62">
        <f>SUM(C64:C66)</f>
        <v>0</v>
      </c>
      <c r="D63" s="62">
        <v>0</v>
      </c>
      <c r="E63" s="62">
        <f>SUM(E64:E66)</f>
        <v>0</v>
      </c>
      <c r="F63" s="62">
        <f>SUM(F64:F66)</f>
        <v>0</v>
      </c>
      <c r="G63" s="40">
        <f>SUM(G64:G66)</f>
        <v>0</v>
      </c>
      <c r="H63" s="41">
        <f>SUM(H64:H66)</f>
        <v>0</v>
      </c>
    </row>
    <row r="64" spans="1:8" s="53" customFormat="1" ht="12" customHeight="1" x14ac:dyDescent="0.2">
      <c r="A64" s="42" t="s">
        <v>126</v>
      </c>
      <c r="B64" s="43" t="s">
        <v>127</v>
      </c>
      <c r="C64" s="44"/>
      <c r="D64" s="44"/>
      <c r="E64" s="44"/>
      <c r="F64" s="44"/>
      <c r="G64" s="77"/>
      <c r="H64" s="78"/>
    </row>
    <row r="65" spans="1:8" s="53" customFormat="1" ht="12" customHeight="1" x14ac:dyDescent="0.2">
      <c r="A65" s="48" t="s">
        <v>128</v>
      </c>
      <c r="B65" s="49" t="s">
        <v>129</v>
      </c>
      <c r="C65" s="50"/>
      <c r="D65" s="50"/>
      <c r="E65" s="50"/>
      <c r="F65" s="50"/>
      <c r="G65" s="77"/>
      <c r="H65" s="78"/>
    </row>
    <row r="66" spans="1:8" s="53" customFormat="1" ht="12" customHeight="1" x14ac:dyDescent="0.2">
      <c r="A66" s="48" t="s">
        <v>130</v>
      </c>
      <c r="B66" s="49" t="s">
        <v>131</v>
      </c>
      <c r="C66" s="50">
        <v>0</v>
      </c>
      <c r="D66" s="50">
        <v>0</v>
      </c>
      <c r="E66" s="50"/>
      <c r="F66" s="50"/>
      <c r="G66" s="77"/>
      <c r="H66" s="78"/>
    </row>
    <row r="67" spans="1:8" s="53" customFormat="1" ht="12" customHeight="1" thickBot="1" x14ac:dyDescent="0.25">
      <c r="A67" s="56" t="s">
        <v>132</v>
      </c>
      <c r="B67" s="57" t="s">
        <v>133</v>
      </c>
      <c r="C67" s="58">
        <v>0</v>
      </c>
      <c r="D67" s="58">
        <v>0</v>
      </c>
      <c r="E67" s="58"/>
      <c r="F67" s="58"/>
      <c r="G67" s="77"/>
      <c r="H67" s="78"/>
    </row>
    <row r="68" spans="1:8" s="53" customFormat="1" ht="12" customHeight="1" thickBot="1" x14ac:dyDescent="0.25">
      <c r="A68" s="38" t="s">
        <v>134</v>
      </c>
      <c r="B68" s="39" t="s">
        <v>135</v>
      </c>
      <c r="C68" s="40">
        <f>C11+C18+C25+C32+C40+C52+C58+C63</f>
        <v>905392</v>
      </c>
      <c r="D68" s="40">
        <f>D11+D18+D25+D32+D40+D52+D58+D63</f>
        <v>973383</v>
      </c>
      <c r="E68" s="40">
        <f>E11+E18+E25+E32+E40+E52+E58+E63</f>
        <v>972271</v>
      </c>
      <c r="F68" s="40">
        <f>F11+F18+F25+F32+F40+F52+F58+F63</f>
        <v>57674</v>
      </c>
      <c r="G68" s="40">
        <f>G11+G18+G25+G32+G40+G52+G58+G63</f>
        <v>1112</v>
      </c>
      <c r="H68" s="69">
        <f>+H11+H18+H25+H32+H40+H52+H58+H63</f>
        <v>0</v>
      </c>
    </row>
    <row r="69" spans="1:8" s="53" customFormat="1" ht="12" customHeight="1" thickBot="1" x14ac:dyDescent="0.2">
      <c r="A69" s="88" t="s">
        <v>136</v>
      </c>
      <c r="B69" s="61" t="s">
        <v>137</v>
      </c>
      <c r="C69" s="62"/>
      <c r="D69" s="62"/>
      <c r="E69" s="62"/>
      <c r="F69" s="62"/>
      <c r="G69" s="40">
        <f>SUM(G70:G72)</f>
        <v>0</v>
      </c>
      <c r="H69" s="41">
        <f>SUM(H70:H72)</f>
        <v>0</v>
      </c>
    </row>
    <row r="70" spans="1:8" s="53" customFormat="1" ht="12" customHeight="1" x14ac:dyDescent="0.2">
      <c r="A70" s="42" t="s">
        <v>138</v>
      </c>
      <c r="B70" s="43" t="s">
        <v>139</v>
      </c>
      <c r="C70" s="44"/>
      <c r="D70" s="44"/>
      <c r="E70" s="44"/>
      <c r="F70" s="44"/>
      <c r="G70" s="77"/>
      <c r="H70" s="78"/>
    </row>
    <row r="71" spans="1:8" s="53" customFormat="1" ht="12" customHeight="1" x14ac:dyDescent="0.2">
      <c r="A71" s="48" t="s">
        <v>140</v>
      </c>
      <c r="B71" s="49" t="s">
        <v>141</v>
      </c>
      <c r="C71" s="50"/>
      <c r="D71" s="50"/>
      <c r="E71" s="50"/>
      <c r="F71" s="50"/>
      <c r="G71" s="77"/>
      <c r="H71" s="78"/>
    </row>
    <row r="72" spans="1:8" s="53" customFormat="1" ht="12" customHeight="1" thickBot="1" x14ac:dyDescent="0.25">
      <c r="A72" s="56" t="s">
        <v>142</v>
      </c>
      <c r="B72" s="89" t="s">
        <v>143</v>
      </c>
      <c r="C72" s="58"/>
      <c r="D72" s="58"/>
      <c r="E72" s="58"/>
      <c r="F72" s="58"/>
      <c r="G72" s="77"/>
      <c r="H72" s="78"/>
    </row>
    <row r="73" spans="1:8" s="53" customFormat="1" ht="12" customHeight="1" thickBot="1" x14ac:dyDescent="0.2">
      <c r="A73" s="88" t="s">
        <v>144</v>
      </c>
      <c r="B73" s="61" t="s">
        <v>145</v>
      </c>
      <c r="C73" s="40">
        <f t="shared" ref="C73:H73" si="8">SUM(C74:C77)</f>
        <v>0</v>
      </c>
      <c r="D73" s="40">
        <f t="shared" si="8"/>
        <v>0</v>
      </c>
      <c r="E73" s="40">
        <f t="shared" si="8"/>
        <v>0</v>
      </c>
      <c r="F73" s="40">
        <f t="shared" si="8"/>
        <v>0</v>
      </c>
      <c r="G73" s="40">
        <f t="shared" si="8"/>
        <v>0</v>
      </c>
      <c r="H73" s="41">
        <f t="shared" si="8"/>
        <v>0</v>
      </c>
    </row>
    <row r="74" spans="1:8" s="53" customFormat="1" ht="12" customHeight="1" x14ac:dyDescent="0.2">
      <c r="A74" s="42" t="s">
        <v>146</v>
      </c>
      <c r="B74" s="43" t="s">
        <v>147</v>
      </c>
      <c r="C74" s="44"/>
      <c r="D74" s="44"/>
      <c r="E74" s="44"/>
      <c r="F74" s="44"/>
      <c r="G74" s="77"/>
      <c r="H74" s="78"/>
    </row>
    <row r="75" spans="1:8" s="53" customFormat="1" ht="12" customHeight="1" x14ac:dyDescent="0.2">
      <c r="A75" s="48" t="s">
        <v>148</v>
      </c>
      <c r="B75" s="49" t="s">
        <v>149</v>
      </c>
      <c r="C75" s="50"/>
      <c r="D75" s="50"/>
      <c r="E75" s="50"/>
      <c r="F75" s="50"/>
      <c r="G75" s="77"/>
      <c r="H75" s="78"/>
    </row>
    <row r="76" spans="1:8" s="53" customFormat="1" ht="12" customHeight="1" x14ac:dyDescent="0.2">
      <c r="A76" s="48" t="s">
        <v>150</v>
      </c>
      <c r="B76" s="49" t="s">
        <v>151</v>
      </c>
      <c r="C76" s="50"/>
      <c r="D76" s="50"/>
      <c r="E76" s="50"/>
      <c r="F76" s="50"/>
      <c r="G76" s="77"/>
      <c r="H76" s="78"/>
    </row>
    <row r="77" spans="1:8" s="53" customFormat="1" ht="12" customHeight="1" thickBot="1" x14ac:dyDescent="0.25">
      <c r="A77" s="56" t="s">
        <v>152</v>
      </c>
      <c r="B77" s="57" t="s">
        <v>153</v>
      </c>
      <c r="C77" s="58"/>
      <c r="D77" s="58"/>
      <c r="E77" s="58"/>
      <c r="F77" s="58"/>
      <c r="G77" s="77"/>
      <c r="H77" s="78"/>
    </row>
    <row r="78" spans="1:8" s="53" customFormat="1" ht="12" customHeight="1" thickBot="1" x14ac:dyDescent="0.2">
      <c r="A78" s="88" t="s">
        <v>154</v>
      </c>
      <c r="B78" s="61" t="s">
        <v>155</v>
      </c>
      <c r="C78" s="62">
        <f>C79+C80</f>
        <v>97342</v>
      </c>
      <c r="D78" s="62">
        <f>D79+D80</f>
        <v>97376</v>
      </c>
      <c r="E78" s="62">
        <f>E79+E80</f>
        <v>97376</v>
      </c>
      <c r="F78" s="62">
        <f>F79+F80</f>
        <v>34</v>
      </c>
      <c r="G78" s="40">
        <f>SUM(G79:G80)</f>
        <v>0</v>
      </c>
      <c r="H78" s="41">
        <f>SUM(H79:H80)</f>
        <v>0</v>
      </c>
    </row>
    <row r="79" spans="1:8" s="53" customFormat="1" ht="12" customHeight="1" x14ac:dyDescent="0.2">
      <c r="A79" s="42" t="s">
        <v>156</v>
      </c>
      <c r="B79" s="43" t="s">
        <v>157</v>
      </c>
      <c r="C79" s="44">
        <v>97342</v>
      </c>
      <c r="D79" s="44">
        <f>E79+G79</f>
        <v>97376</v>
      </c>
      <c r="E79" s="44">
        <f>+F79+97342</f>
        <v>97376</v>
      </c>
      <c r="F79" s="44">
        <v>34</v>
      </c>
      <c r="G79" s="77"/>
      <c r="H79" s="78"/>
    </row>
    <row r="80" spans="1:8" s="53" customFormat="1" ht="12" customHeight="1" thickBot="1" x14ac:dyDescent="0.25">
      <c r="A80" s="56" t="s">
        <v>158</v>
      </c>
      <c r="B80" s="57" t="s">
        <v>159</v>
      </c>
      <c r="C80" s="44">
        <f>+E80+G80</f>
        <v>0</v>
      </c>
      <c r="D80" s="90"/>
      <c r="E80" s="58"/>
      <c r="F80" s="58"/>
      <c r="G80" s="77"/>
      <c r="H80" s="78"/>
    </row>
    <row r="81" spans="1:9" s="47" customFormat="1" ht="12" customHeight="1" thickBot="1" x14ac:dyDescent="0.2">
      <c r="A81" s="88" t="s">
        <v>160</v>
      </c>
      <c r="B81" s="61" t="s">
        <v>161</v>
      </c>
      <c r="C81" s="40">
        <f t="shared" ref="C81:H81" si="9">SUM(C82:C84)</f>
        <v>0</v>
      </c>
      <c r="D81" s="40">
        <f t="shared" si="9"/>
        <v>0</v>
      </c>
      <c r="E81" s="40">
        <f t="shared" si="9"/>
        <v>0</v>
      </c>
      <c r="F81" s="40">
        <f t="shared" si="9"/>
        <v>0</v>
      </c>
      <c r="G81" s="40">
        <f t="shared" si="9"/>
        <v>0</v>
      </c>
      <c r="H81" s="41">
        <f t="shared" si="9"/>
        <v>0</v>
      </c>
    </row>
    <row r="82" spans="1:9" s="53" customFormat="1" ht="12" customHeight="1" x14ac:dyDescent="0.2">
      <c r="A82" s="42" t="s">
        <v>162</v>
      </c>
      <c r="B82" s="43" t="s">
        <v>163</v>
      </c>
      <c r="C82" s="44"/>
      <c r="D82" s="44"/>
      <c r="E82" s="44"/>
      <c r="F82" s="44"/>
      <c r="G82" s="77"/>
      <c r="H82" s="78"/>
    </row>
    <row r="83" spans="1:9" s="53" customFormat="1" ht="12" customHeight="1" x14ac:dyDescent="0.2">
      <c r="A83" s="48" t="s">
        <v>164</v>
      </c>
      <c r="B83" s="49" t="s">
        <v>165</v>
      </c>
      <c r="C83" s="50"/>
      <c r="D83" s="50"/>
      <c r="E83" s="50"/>
      <c r="F83" s="50"/>
      <c r="G83" s="77"/>
      <c r="H83" s="78"/>
    </row>
    <row r="84" spans="1:9" s="53" customFormat="1" ht="12" customHeight="1" thickBot="1" x14ac:dyDescent="0.25">
      <c r="A84" s="56" t="s">
        <v>166</v>
      </c>
      <c r="B84" s="57" t="s">
        <v>167</v>
      </c>
      <c r="C84" s="58"/>
      <c r="D84" s="58"/>
      <c r="E84" s="58"/>
      <c r="F84" s="58"/>
      <c r="G84" s="77"/>
      <c r="H84" s="78"/>
    </row>
    <row r="85" spans="1:9" s="53" customFormat="1" ht="12" customHeight="1" thickBot="1" x14ac:dyDescent="0.2">
      <c r="A85" s="88" t="s">
        <v>168</v>
      </c>
      <c r="B85" s="61" t="s">
        <v>169</v>
      </c>
      <c r="C85" s="40">
        <f t="shared" ref="C85:H85" si="10">SUM(C86:C89)</f>
        <v>0</v>
      </c>
      <c r="D85" s="40">
        <f t="shared" si="10"/>
        <v>0</v>
      </c>
      <c r="E85" s="40">
        <f t="shared" si="10"/>
        <v>0</v>
      </c>
      <c r="F85" s="40">
        <f t="shared" si="10"/>
        <v>0</v>
      </c>
      <c r="G85" s="40">
        <f t="shared" si="10"/>
        <v>0</v>
      </c>
      <c r="H85" s="41">
        <f t="shared" si="10"/>
        <v>0</v>
      </c>
    </row>
    <row r="86" spans="1:9" s="53" customFormat="1" ht="12" customHeight="1" x14ac:dyDescent="0.2">
      <c r="A86" s="91" t="s">
        <v>170</v>
      </c>
      <c r="B86" s="43" t="s">
        <v>171</v>
      </c>
      <c r="C86" s="44"/>
      <c r="D86" s="44"/>
      <c r="E86" s="44"/>
      <c r="F86" s="44"/>
      <c r="G86" s="77"/>
      <c r="H86" s="78"/>
    </row>
    <row r="87" spans="1:9" s="53" customFormat="1" ht="12" customHeight="1" x14ac:dyDescent="0.2">
      <c r="A87" s="92" t="s">
        <v>172</v>
      </c>
      <c r="B87" s="49" t="s">
        <v>173</v>
      </c>
      <c r="C87" s="50"/>
      <c r="D87" s="50"/>
      <c r="E87" s="50"/>
      <c r="F87" s="50"/>
      <c r="G87" s="77"/>
      <c r="H87" s="78"/>
    </row>
    <row r="88" spans="1:9" s="53" customFormat="1" ht="12" customHeight="1" x14ac:dyDescent="0.2">
      <c r="A88" s="92" t="s">
        <v>174</v>
      </c>
      <c r="B88" s="49" t="s">
        <v>175</v>
      </c>
      <c r="C88" s="50"/>
      <c r="D88" s="50"/>
      <c r="E88" s="50"/>
      <c r="F88" s="50"/>
      <c r="G88" s="77"/>
      <c r="H88" s="78"/>
    </row>
    <row r="89" spans="1:9" s="47" customFormat="1" ht="12" customHeight="1" thickBot="1" x14ac:dyDescent="0.25">
      <c r="A89" s="93" t="s">
        <v>176</v>
      </c>
      <c r="B89" s="57" t="s">
        <v>177</v>
      </c>
      <c r="C89" s="58"/>
      <c r="D89" s="58"/>
      <c r="E89" s="58"/>
      <c r="F89" s="58"/>
      <c r="G89" s="77"/>
      <c r="H89" s="78"/>
    </row>
    <row r="90" spans="1:9" s="47" customFormat="1" ht="12" customHeight="1" thickBot="1" x14ac:dyDescent="0.2">
      <c r="A90" s="88" t="s">
        <v>178</v>
      </c>
      <c r="B90" s="61" t="s">
        <v>179</v>
      </c>
      <c r="C90" s="62"/>
      <c r="D90" s="62"/>
      <c r="E90" s="62"/>
      <c r="F90" s="62"/>
      <c r="G90" s="94"/>
      <c r="H90" s="95"/>
    </row>
    <row r="91" spans="1:9" s="47" customFormat="1" ht="12" customHeight="1" thickBot="1" x14ac:dyDescent="0.2">
      <c r="A91" s="88" t="s">
        <v>180</v>
      </c>
      <c r="B91" s="61" t="s">
        <v>181</v>
      </c>
      <c r="C91" s="62"/>
      <c r="D91" s="62"/>
      <c r="E91" s="62"/>
      <c r="F91" s="62"/>
      <c r="G91" s="94"/>
      <c r="H91" s="95"/>
    </row>
    <row r="92" spans="1:9" s="47" customFormat="1" ht="12" customHeight="1" thickBot="1" x14ac:dyDescent="0.2">
      <c r="A92" s="88" t="s">
        <v>182</v>
      </c>
      <c r="B92" s="96" t="s">
        <v>183</v>
      </c>
      <c r="C92" s="62">
        <f t="shared" ref="C92:H92" si="11">+C69+C73+C78+C81+C85+C90+C91</f>
        <v>97342</v>
      </c>
      <c r="D92" s="62">
        <f t="shared" si="11"/>
        <v>97376</v>
      </c>
      <c r="E92" s="62">
        <f t="shared" si="11"/>
        <v>97376</v>
      </c>
      <c r="F92" s="62">
        <f t="shared" si="11"/>
        <v>34</v>
      </c>
      <c r="G92" s="62">
        <f t="shared" si="11"/>
        <v>0</v>
      </c>
      <c r="H92" s="62">
        <f t="shared" si="11"/>
        <v>0</v>
      </c>
      <c r="I92" s="63"/>
    </row>
    <row r="93" spans="1:9" s="47" customFormat="1" ht="12" customHeight="1" thickBot="1" x14ac:dyDescent="0.2">
      <c r="A93" s="97" t="s">
        <v>184</v>
      </c>
      <c r="B93" s="98" t="s">
        <v>185</v>
      </c>
      <c r="C93" s="99">
        <f>C68+C92</f>
        <v>1002734</v>
      </c>
      <c r="D93" s="99">
        <f>D68+D92</f>
        <v>1070759</v>
      </c>
      <c r="E93" s="99">
        <f>E68+E92</f>
        <v>1069647</v>
      </c>
      <c r="F93" s="99">
        <f>F68+F92</f>
        <v>57708</v>
      </c>
      <c r="G93" s="99">
        <f>G68+G92</f>
        <v>1112</v>
      </c>
      <c r="H93" s="100">
        <f>+H68+H92</f>
        <v>0</v>
      </c>
    </row>
    <row r="94" spans="1:9" s="53" customFormat="1" ht="15" customHeight="1" x14ac:dyDescent="0.2">
      <c r="A94" s="101"/>
      <c r="B94" s="102"/>
      <c r="C94" s="102"/>
      <c r="D94" s="102"/>
      <c r="E94" s="102"/>
      <c r="F94" s="102"/>
      <c r="G94" s="103"/>
      <c r="H94" s="103"/>
    </row>
    <row r="95" spans="1:9" ht="13.5" thickBot="1" x14ac:dyDescent="0.25">
      <c r="A95" s="104"/>
      <c r="B95" s="105"/>
      <c r="C95" s="105"/>
      <c r="D95" s="105"/>
      <c r="E95" s="105"/>
      <c r="F95" s="105"/>
      <c r="G95" s="106"/>
      <c r="H95" s="106"/>
    </row>
    <row r="96" spans="1:9" s="33" customFormat="1" ht="16.5" customHeight="1" thickBot="1" x14ac:dyDescent="0.25">
      <c r="A96" s="107"/>
      <c r="B96" s="108" t="s">
        <v>186</v>
      </c>
      <c r="C96" s="108"/>
      <c r="D96" s="108"/>
      <c r="E96" s="108"/>
      <c r="F96" s="108"/>
      <c r="G96" s="109"/>
      <c r="H96" s="110"/>
    </row>
    <row r="97" spans="1:9" s="115" customFormat="1" ht="12" customHeight="1" thickBot="1" x14ac:dyDescent="0.25">
      <c r="A97" s="111" t="s">
        <v>20</v>
      </c>
      <c r="B97" s="112" t="s">
        <v>187</v>
      </c>
      <c r="C97" s="113">
        <f>C98+C99+C100+C101+C102</f>
        <v>439085</v>
      </c>
      <c r="D97" s="113">
        <f>SUM(D98:D102)</f>
        <v>454489</v>
      </c>
      <c r="E97" s="113">
        <f>SUM(E98:E102)</f>
        <v>436087</v>
      </c>
      <c r="F97" s="113">
        <f>SUM(F98:F102)</f>
        <v>15404</v>
      </c>
      <c r="G97" s="113">
        <f>SUM(G98:G102)</f>
        <v>18402</v>
      </c>
      <c r="H97" s="113">
        <f>SUM(H98:H102)</f>
        <v>0</v>
      </c>
      <c r="I97" s="114"/>
    </row>
    <row r="98" spans="1:9" ht="12" customHeight="1" x14ac:dyDescent="0.2">
      <c r="A98" s="116" t="s">
        <v>22</v>
      </c>
      <c r="B98" s="117" t="s">
        <v>188</v>
      </c>
      <c r="C98" s="118">
        <v>172889</v>
      </c>
      <c r="D98" s="118">
        <f>+E98+G98+H98</f>
        <v>174134</v>
      </c>
      <c r="E98" s="119">
        <f>+F98+172609</f>
        <v>173854</v>
      </c>
      <c r="F98" s="119">
        <f>29+1216</f>
        <v>1245</v>
      </c>
      <c r="G98" s="120">
        <v>280</v>
      </c>
      <c r="H98" s="121"/>
    </row>
    <row r="99" spans="1:9" ht="12" customHeight="1" x14ac:dyDescent="0.2">
      <c r="A99" s="48" t="s">
        <v>24</v>
      </c>
      <c r="B99" s="80" t="s">
        <v>189</v>
      </c>
      <c r="C99" s="122">
        <v>25323</v>
      </c>
      <c r="D99" s="122">
        <f>+E99+G99+H99</f>
        <v>25659</v>
      </c>
      <c r="E99" s="123">
        <f>+F99+25247</f>
        <v>25583</v>
      </c>
      <c r="F99" s="123">
        <f>8+328</f>
        <v>336</v>
      </c>
      <c r="G99" s="51">
        <v>76</v>
      </c>
      <c r="H99" s="52"/>
    </row>
    <row r="100" spans="1:9" ht="12" customHeight="1" x14ac:dyDescent="0.2">
      <c r="A100" s="48" t="s">
        <v>26</v>
      </c>
      <c r="B100" s="80" t="s">
        <v>190</v>
      </c>
      <c r="C100" s="122">
        <v>105478</v>
      </c>
      <c r="D100" s="122">
        <f>+E100+G100+H100</f>
        <v>104978</v>
      </c>
      <c r="E100" s="124">
        <f>+F100+103952</f>
        <v>103452</v>
      </c>
      <c r="F100" s="124">
        <f>1000-1500</f>
        <v>-500</v>
      </c>
      <c r="G100" s="65">
        <f>1018+508</f>
        <v>1526</v>
      </c>
      <c r="H100" s="66"/>
      <c r="I100" s="125"/>
    </row>
    <row r="101" spans="1:9" ht="12" customHeight="1" x14ac:dyDescent="0.2">
      <c r="A101" s="48" t="s">
        <v>28</v>
      </c>
      <c r="B101" s="126" t="s">
        <v>191</v>
      </c>
      <c r="C101" s="127">
        <v>10399</v>
      </c>
      <c r="D101" s="127">
        <f>+E101+G101+H101</f>
        <v>20434</v>
      </c>
      <c r="E101" s="122">
        <f>+F101+10399</f>
        <v>20434</v>
      </c>
      <c r="F101" s="124">
        <f>-282+10317</f>
        <v>10035</v>
      </c>
      <c r="G101" s="65"/>
      <c r="H101" s="66"/>
    </row>
    <row r="102" spans="1:9" ht="12" customHeight="1" x14ac:dyDescent="0.2">
      <c r="A102" s="48" t="s">
        <v>192</v>
      </c>
      <c r="B102" s="128" t="s">
        <v>193</v>
      </c>
      <c r="C102" s="122">
        <v>124996</v>
      </c>
      <c r="D102" s="122">
        <f>SUM(D103:D115)</f>
        <v>129284</v>
      </c>
      <c r="E102" s="122">
        <f>SUM(E103:E115)</f>
        <v>112764</v>
      </c>
      <c r="F102" s="122">
        <f>SUM(F103:F115)</f>
        <v>4288</v>
      </c>
      <c r="G102" s="122">
        <f>SUM(G103:G115)</f>
        <v>16520</v>
      </c>
      <c r="H102" s="129">
        <f>SUM(H103:H114)</f>
        <v>0</v>
      </c>
    </row>
    <row r="103" spans="1:9" ht="12" customHeight="1" x14ac:dyDescent="0.2">
      <c r="A103" s="74" t="s">
        <v>32</v>
      </c>
      <c r="B103" s="80" t="s">
        <v>194</v>
      </c>
      <c r="C103" s="122">
        <v>1490</v>
      </c>
      <c r="D103" s="124">
        <f>+E103</f>
        <v>1490</v>
      </c>
      <c r="E103" s="124">
        <f>+F103+1490</f>
        <v>1490</v>
      </c>
      <c r="F103" s="124"/>
      <c r="G103" s="65"/>
      <c r="H103" s="66"/>
    </row>
    <row r="104" spans="1:9" ht="12" customHeight="1" x14ac:dyDescent="0.2">
      <c r="A104" s="74" t="s">
        <v>195</v>
      </c>
      <c r="B104" s="130" t="s">
        <v>196</v>
      </c>
      <c r="C104" s="122"/>
      <c r="D104" s="124"/>
      <c r="E104" s="131"/>
      <c r="F104" s="131"/>
      <c r="G104" s="65"/>
      <c r="H104" s="66"/>
    </row>
    <row r="105" spans="1:9" ht="12" customHeight="1" x14ac:dyDescent="0.2">
      <c r="A105" s="74" t="s">
        <v>197</v>
      </c>
      <c r="B105" s="130" t="s">
        <v>198</v>
      </c>
      <c r="C105" s="122"/>
      <c r="D105" s="124"/>
      <c r="E105" s="124"/>
      <c r="F105" s="124"/>
      <c r="G105" s="65"/>
      <c r="H105" s="66"/>
    </row>
    <row r="106" spans="1:9" ht="12" customHeight="1" x14ac:dyDescent="0.2">
      <c r="A106" s="74" t="s">
        <v>199</v>
      </c>
      <c r="B106" s="132" t="s">
        <v>200</v>
      </c>
      <c r="C106" s="122"/>
      <c r="D106" s="124"/>
      <c r="E106" s="124"/>
      <c r="F106" s="124"/>
      <c r="G106" s="65"/>
      <c r="H106" s="66"/>
    </row>
    <row r="107" spans="1:9" ht="12" customHeight="1" x14ac:dyDescent="0.2">
      <c r="A107" s="74" t="s">
        <v>98</v>
      </c>
      <c r="B107" s="133" t="s">
        <v>201</v>
      </c>
      <c r="C107" s="122"/>
      <c r="D107" s="124"/>
      <c r="E107" s="124"/>
      <c r="F107" s="124"/>
      <c r="G107" s="65"/>
      <c r="H107" s="66"/>
    </row>
    <row r="108" spans="1:9" ht="12" customHeight="1" x14ac:dyDescent="0.2">
      <c r="A108" s="74" t="s">
        <v>100</v>
      </c>
      <c r="B108" s="133" t="s">
        <v>202</v>
      </c>
      <c r="C108" s="122"/>
      <c r="D108" s="124"/>
      <c r="E108" s="124"/>
      <c r="F108" s="124"/>
      <c r="G108" s="65"/>
      <c r="H108" s="66"/>
    </row>
    <row r="109" spans="1:9" ht="12" customHeight="1" x14ac:dyDescent="0.2">
      <c r="A109" s="74" t="s">
        <v>203</v>
      </c>
      <c r="B109" s="132" t="s">
        <v>204</v>
      </c>
      <c r="C109" s="122">
        <v>101878</v>
      </c>
      <c r="D109" s="124">
        <f>+E109+G109</f>
        <v>104711</v>
      </c>
      <c r="E109" s="131">
        <f>+F109+85358</f>
        <v>88191</v>
      </c>
      <c r="F109" s="131">
        <f>427+667+239+1500</f>
        <v>2833</v>
      </c>
      <c r="G109" s="65">
        <v>16520</v>
      </c>
      <c r="H109" s="66"/>
    </row>
    <row r="110" spans="1:9" ht="12" customHeight="1" x14ac:dyDescent="0.2">
      <c r="A110" s="74" t="s">
        <v>205</v>
      </c>
      <c r="B110" s="132" t="s">
        <v>206</v>
      </c>
      <c r="C110" s="122"/>
      <c r="D110" s="124"/>
      <c r="E110" s="124"/>
      <c r="F110" s="124"/>
      <c r="G110" s="65"/>
      <c r="H110" s="66"/>
    </row>
    <row r="111" spans="1:9" ht="12" customHeight="1" x14ac:dyDescent="0.2">
      <c r="A111" s="74" t="s">
        <v>207</v>
      </c>
      <c r="B111" s="133" t="s">
        <v>208</v>
      </c>
      <c r="C111" s="122"/>
      <c r="D111" s="124"/>
      <c r="E111" s="124"/>
      <c r="F111" s="124"/>
      <c r="G111" s="65"/>
      <c r="H111" s="66"/>
    </row>
    <row r="112" spans="1:9" ht="12" customHeight="1" x14ac:dyDescent="0.2">
      <c r="A112" s="134" t="s">
        <v>209</v>
      </c>
      <c r="B112" s="130" t="s">
        <v>210</v>
      </c>
      <c r="C112" s="122"/>
      <c r="D112" s="122"/>
      <c r="E112" s="122"/>
      <c r="F112" s="122"/>
      <c r="G112" s="135"/>
      <c r="H112" s="66"/>
    </row>
    <row r="113" spans="1:9" ht="12" customHeight="1" x14ac:dyDescent="0.2">
      <c r="A113" s="74" t="s">
        <v>211</v>
      </c>
      <c r="B113" s="130" t="s">
        <v>212</v>
      </c>
      <c r="C113" s="122"/>
      <c r="D113" s="122"/>
      <c r="E113" s="136"/>
      <c r="F113" s="136"/>
      <c r="G113" s="136"/>
      <c r="H113" s="66"/>
    </row>
    <row r="114" spans="1:9" ht="12" customHeight="1" x14ac:dyDescent="0.2">
      <c r="A114" s="137" t="s">
        <v>213</v>
      </c>
      <c r="B114" s="133" t="s">
        <v>214</v>
      </c>
      <c r="C114" s="122">
        <v>7950</v>
      </c>
      <c r="D114" s="124">
        <f>+E114+G114</f>
        <v>7950</v>
      </c>
      <c r="E114" s="131">
        <f>+F114+7950</f>
        <v>7950</v>
      </c>
      <c r="F114" s="131"/>
      <c r="G114" s="65"/>
      <c r="H114" s="66"/>
    </row>
    <row r="115" spans="1:9" ht="12" customHeight="1" x14ac:dyDescent="0.2">
      <c r="A115" s="74" t="s">
        <v>215</v>
      </c>
      <c r="B115" s="130" t="s">
        <v>216</v>
      </c>
      <c r="C115" s="122">
        <v>13678</v>
      </c>
      <c r="D115" s="124">
        <f>+E115</f>
        <v>15133</v>
      </c>
      <c r="E115" s="124">
        <f>+E116+E117</f>
        <v>15133</v>
      </c>
      <c r="F115" s="124">
        <f>+F116+F117</f>
        <v>1455</v>
      </c>
      <c r="G115" s="124"/>
      <c r="H115" s="138"/>
    </row>
    <row r="116" spans="1:9" ht="12" customHeight="1" x14ac:dyDescent="0.2">
      <c r="A116" s="74" t="s">
        <v>217</v>
      </c>
      <c r="B116" s="139" t="s">
        <v>218</v>
      </c>
      <c r="C116" s="122">
        <v>8678</v>
      </c>
      <c r="D116" s="124">
        <f>E116+G116+H116</f>
        <v>10133</v>
      </c>
      <c r="E116" s="124">
        <f>F116+8678</f>
        <v>10133</v>
      </c>
      <c r="F116" s="124">
        <f>-239-1270+2157+34-1+774</f>
        <v>1455</v>
      </c>
      <c r="G116" s="65"/>
      <c r="H116" s="66"/>
    </row>
    <row r="117" spans="1:9" ht="12" customHeight="1" thickBot="1" x14ac:dyDescent="0.25">
      <c r="A117" s="140" t="s">
        <v>219</v>
      </c>
      <c r="B117" s="141" t="s">
        <v>220</v>
      </c>
      <c r="C117" s="122">
        <v>5000</v>
      </c>
      <c r="D117" s="124">
        <f>E117+G117+H117</f>
        <v>5000</v>
      </c>
      <c r="E117" s="124">
        <f>+F117+5000</f>
        <v>5000</v>
      </c>
      <c r="F117" s="124"/>
      <c r="G117" s="65"/>
      <c r="H117" s="66"/>
    </row>
    <row r="118" spans="1:9" ht="12" customHeight="1" thickBot="1" x14ac:dyDescent="0.25">
      <c r="A118" s="38" t="s">
        <v>34</v>
      </c>
      <c r="B118" s="142" t="s">
        <v>221</v>
      </c>
      <c r="C118" s="40">
        <f t="shared" ref="C118:H118" si="12">SUM(C119+C121+C123)</f>
        <v>87485</v>
      </c>
      <c r="D118" s="40">
        <f>SUM(D119+D121+D123)</f>
        <v>135313</v>
      </c>
      <c r="E118" s="40">
        <f>SUM(E119+E121+E123)</f>
        <v>135313</v>
      </c>
      <c r="F118" s="40">
        <f>SUM(F119+F121+F123)</f>
        <v>47828</v>
      </c>
      <c r="G118" s="40">
        <f t="shared" si="12"/>
        <v>0</v>
      </c>
      <c r="H118" s="40">
        <f t="shared" si="12"/>
        <v>0</v>
      </c>
      <c r="I118" s="143"/>
    </row>
    <row r="119" spans="1:9" ht="12" customHeight="1" x14ac:dyDescent="0.2">
      <c r="A119" s="42" t="s">
        <v>36</v>
      </c>
      <c r="B119" s="80" t="s">
        <v>222</v>
      </c>
      <c r="C119" s="71">
        <v>72166</v>
      </c>
      <c r="D119" s="71">
        <f>+E119+G119</f>
        <v>72662</v>
      </c>
      <c r="E119" s="71">
        <f>+F119+72166</f>
        <v>72662</v>
      </c>
      <c r="F119" s="71">
        <f>1270-774</f>
        <v>496</v>
      </c>
      <c r="G119" s="45"/>
      <c r="H119" s="46"/>
    </row>
    <row r="120" spans="1:9" ht="12" customHeight="1" x14ac:dyDescent="0.2">
      <c r="A120" s="42" t="s">
        <v>38</v>
      </c>
      <c r="B120" s="144" t="s">
        <v>223</v>
      </c>
      <c r="C120" s="71">
        <v>49663</v>
      </c>
      <c r="D120" s="71">
        <f>+E120+G120</f>
        <v>49663</v>
      </c>
      <c r="E120" s="127">
        <f>+F120+49663</f>
        <v>49663</v>
      </c>
      <c r="F120" s="127"/>
      <c r="G120" s="45"/>
      <c r="H120" s="46"/>
    </row>
    <row r="121" spans="1:9" ht="12" customHeight="1" x14ac:dyDescent="0.2">
      <c r="A121" s="42" t="s">
        <v>40</v>
      </c>
      <c r="B121" s="144" t="s">
        <v>224</v>
      </c>
      <c r="C121" s="71"/>
      <c r="D121" s="122"/>
      <c r="E121" s="124"/>
      <c r="F121" s="124"/>
      <c r="G121" s="51"/>
      <c r="H121" s="52"/>
    </row>
    <row r="122" spans="1:9" ht="12" customHeight="1" x14ac:dyDescent="0.2">
      <c r="A122" s="42" t="s">
        <v>42</v>
      </c>
      <c r="B122" s="144" t="s">
        <v>225</v>
      </c>
      <c r="C122" s="71"/>
      <c r="D122" s="71"/>
      <c r="E122" s="122"/>
      <c r="F122" s="122"/>
      <c r="G122" s="145"/>
      <c r="H122" s="52"/>
    </row>
    <row r="123" spans="1:9" ht="12" customHeight="1" x14ac:dyDescent="0.2">
      <c r="A123" s="42" t="s">
        <v>44</v>
      </c>
      <c r="B123" s="146" t="s">
        <v>226</v>
      </c>
      <c r="C123" s="71">
        <v>15319</v>
      </c>
      <c r="D123" s="71">
        <f>SUM(D124:D131)</f>
        <v>62651</v>
      </c>
      <c r="E123" s="71">
        <f>SUM(E124:E131)</f>
        <v>62651</v>
      </c>
      <c r="F123" s="71">
        <f>SUM(F124:F131)</f>
        <v>47332</v>
      </c>
      <c r="G123" s="71">
        <f>SUM(G124:G131)</f>
        <v>0</v>
      </c>
      <c r="H123" s="71">
        <f>SUM(H124:H131)</f>
        <v>0</v>
      </c>
      <c r="I123" s="143"/>
    </row>
    <row r="124" spans="1:9" ht="12" customHeight="1" x14ac:dyDescent="0.2">
      <c r="A124" s="42" t="s">
        <v>46</v>
      </c>
      <c r="B124" s="147" t="s">
        <v>227</v>
      </c>
      <c r="C124" s="71"/>
      <c r="D124" s="71"/>
      <c r="E124" s="148"/>
      <c r="F124" s="148"/>
      <c r="G124" s="145"/>
      <c r="H124" s="52"/>
      <c r="I124" s="143"/>
    </row>
    <row r="125" spans="1:9" ht="12" customHeight="1" x14ac:dyDescent="0.2">
      <c r="A125" s="42" t="s">
        <v>228</v>
      </c>
      <c r="B125" s="149" t="s">
        <v>229</v>
      </c>
      <c r="C125" s="71"/>
      <c r="D125" s="71"/>
      <c r="E125" s="122"/>
      <c r="F125" s="122"/>
      <c r="G125" s="145"/>
      <c r="H125" s="52"/>
    </row>
    <row r="126" spans="1:9" ht="12" customHeight="1" x14ac:dyDescent="0.2">
      <c r="A126" s="42" t="s">
        <v>230</v>
      </c>
      <c r="B126" s="133" t="s">
        <v>202</v>
      </c>
      <c r="C126" s="71"/>
      <c r="D126" s="71"/>
      <c r="E126" s="122"/>
      <c r="F126" s="122"/>
      <c r="G126" s="145"/>
      <c r="H126" s="52"/>
    </row>
    <row r="127" spans="1:9" ht="12" customHeight="1" x14ac:dyDescent="0.2">
      <c r="A127" s="42" t="s">
        <v>231</v>
      </c>
      <c r="B127" s="133" t="s">
        <v>232</v>
      </c>
      <c r="C127" s="71"/>
      <c r="D127" s="71"/>
      <c r="E127" s="122"/>
      <c r="F127" s="122"/>
      <c r="G127" s="145"/>
      <c r="H127" s="52"/>
    </row>
    <row r="128" spans="1:9" ht="12" customHeight="1" x14ac:dyDescent="0.2">
      <c r="A128" s="42" t="s">
        <v>233</v>
      </c>
      <c r="B128" s="133" t="s">
        <v>234</v>
      </c>
      <c r="C128" s="71"/>
      <c r="D128" s="71"/>
      <c r="E128" s="122"/>
      <c r="F128" s="122"/>
      <c r="G128" s="145"/>
      <c r="H128" s="52"/>
    </row>
    <row r="129" spans="1:15" ht="12" customHeight="1" x14ac:dyDescent="0.2">
      <c r="A129" s="42" t="s">
        <v>235</v>
      </c>
      <c r="B129" s="133" t="s">
        <v>208</v>
      </c>
      <c r="C129" s="71"/>
      <c r="D129" s="71"/>
      <c r="E129" s="122"/>
      <c r="F129" s="122"/>
      <c r="G129" s="145"/>
      <c r="H129" s="52"/>
    </row>
    <row r="130" spans="1:15" ht="12" customHeight="1" x14ac:dyDescent="0.2">
      <c r="A130" s="42" t="s">
        <v>236</v>
      </c>
      <c r="B130" s="133" t="s">
        <v>237</v>
      </c>
      <c r="C130" s="71"/>
      <c r="D130" s="71"/>
      <c r="E130" s="122"/>
      <c r="F130" s="122"/>
      <c r="G130" s="145"/>
      <c r="H130" s="52"/>
    </row>
    <row r="131" spans="1:15" ht="12" customHeight="1" thickBot="1" x14ac:dyDescent="0.25">
      <c r="A131" s="150" t="s">
        <v>238</v>
      </c>
      <c r="B131" s="133" t="s">
        <v>239</v>
      </c>
      <c r="C131" s="71">
        <v>15319</v>
      </c>
      <c r="D131" s="127">
        <f>+E131</f>
        <v>62651</v>
      </c>
      <c r="E131" s="151">
        <f>+F131+15319</f>
        <v>62651</v>
      </c>
      <c r="F131" s="152">
        <v>47332</v>
      </c>
      <c r="G131" s="153"/>
      <c r="H131" s="66"/>
    </row>
    <row r="132" spans="1:15" ht="12" customHeight="1" thickBot="1" x14ac:dyDescent="0.25">
      <c r="A132" s="38" t="s">
        <v>48</v>
      </c>
      <c r="B132" s="154" t="s">
        <v>240</v>
      </c>
      <c r="C132" s="68">
        <f t="shared" ref="C132:H132" si="13">C97+C118</f>
        <v>526570</v>
      </c>
      <c r="D132" s="68">
        <f>D97+D118</f>
        <v>589802</v>
      </c>
      <c r="E132" s="68">
        <f t="shared" si="13"/>
        <v>571400</v>
      </c>
      <c r="F132" s="68">
        <f t="shared" si="13"/>
        <v>63232</v>
      </c>
      <c r="G132" s="68">
        <f t="shared" si="13"/>
        <v>18402</v>
      </c>
      <c r="H132" s="69">
        <f t="shared" si="13"/>
        <v>0</v>
      </c>
    </row>
    <row r="133" spans="1:15" ht="12" customHeight="1" thickBot="1" x14ac:dyDescent="0.25">
      <c r="A133" s="38" t="s">
        <v>241</v>
      </c>
      <c r="B133" s="154" t="s">
        <v>242</v>
      </c>
      <c r="C133" s="68">
        <f>SUM(C134:C136)</f>
        <v>3333</v>
      </c>
      <c r="D133" s="68">
        <v>3333</v>
      </c>
      <c r="E133" s="68">
        <f>SUM(E134:E136)</f>
        <v>3333</v>
      </c>
      <c r="F133" s="68"/>
      <c r="G133" s="40">
        <f>+G134+G135+G136</f>
        <v>0</v>
      </c>
      <c r="H133" s="41">
        <f>+H134+H135+H136</f>
        <v>0</v>
      </c>
    </row>
    <row r="134" spans="1:15" s="115" customFormat="1" ht="12" customHeight="1" x14ac:dyDescent="0.2">
      <c r="A134" s="42" t="s">
        <v>64</v>
      </c>
      <c r="B134" s="155" t="s">
        <v>243</v>
      </c>
      <c r="C134" s="156">
        <f>+E134+G134</f>
        <v>3333</v>
      </c>
      <c r="D134" s="157">
        <f>+E134</f>
        <v>3333</v>
      </c>
      <c r="E134" s="156">
        <f>+F134+3333</f>
        <v>3333</v>
      </c>
      <c r="F134" s="156"/>
      <c r="G134" s="145"/>
      <c r="H134" s="52"/>
    </row>
    <row r="135" spans="1:15" ht="12" customHeight="1" x14ac:dyDescent="0.2">
      <c r="A135" s="42" t="s">
        <v>72</v>
      </c>
      <c r="B135" s="155" t="s">
        <v>244</v>
      </c>
      <c r="C135" s="158"/>
      <c r="D135" s="157"/>
      <c r="E135" s="158"/>
      <c r="F135" s="158"/>
      <c r="G135" s="145"/>
      <c r="H135" s="52"/>
    </row>
    <row r="136" spans="1:15" ht="12" customHeight="1" thickBot="1" x14ac:dyDescent="0.25">
      <c r="A136" s="150" t="s">
        <v>74</v>
      </c>
      <c r="B136" s="84" t="s">
        <v>245</v>
      </c>
      <c r="C136" s="159"/>
      <c r="D136" s="160"/>
      <c r="E136" s="159"/>
      <c r="F136" s="159"/>
      <c r="G136" s="145"/>
      <c r="H136" s="52"/>
    </row>
    <row r="137" spans="1:15" ht="12" customHeight="1" thickBot="1" x14ac:dyDescent="0.25">
      <c r="A137" s="38" t="s">
        <v>78</v>
      </c>
      <c r="B137" s="154" t="s">
        <v>246</v>
      </c>
      <c r="C137" s="68">
        <f>SUM(C138:C143)</f>
        <v>0</v>
      </c>
      <c r="D137" s="68">
        <f>SUM(D138:D143)</f>
        <v>0</v>
      </c>
      <c r="E137" s="68">
        <f>SUM(E138:E143)</f>
        <v>0</v>
      </c>
      <c r="F137" s="68">
        <f>SUM(F138:F143)</f>
        <v>0</v>
      </c>
      <c r="G137" s="40">
        <f>+G138+G139+G142+G143</f>
        <v>0</v>
      </c>
      <c r="H137" s="41">
        <f>+H138+H139+H142+H143</f>
        <v>0</v>
      </c>
    </row>
    <row r="138" spans="1:15" ht="12" customHeight="1" x14ac:dyDescent="0.2">
      <c r="A138" s="42" t="s">
        <v>80</v>
      </c>
      <c r="B138" s="155" t="s">
        <v>247</v>
      </c>
      <c r="C138" s="156"/>
      <c r="D138" s="157"/>
      <c r="E138" s="156"/>
      <c r="F138" s="156"/>
      <c r="G138" s="145"/>
      <c r="H138" s="52"/>
    </row>
    <row r="139" spans="1:15" ht="12" customHeight="1" x14ac:dyDescent="0.2">
      <c r="A139" s="42" t="s">
        <v>82</v>
      </c>
      <c r="B139" s="155" t="s">
        <v>248</v>
      </c>
      <c r="C139" s="158"/>
      <c r="D139" s="157"/>
      <c r="E139" s="158"/>
      <c r="F139" s="158"/>
      <c r="G139" s="145"/>
      <c r="H139" s="52"/>
    </row>
    <row r="140" spans="1:15" ht="12" customHeight="1" x14ac:dyDescent="0.2">
      <c r="A140" s="42" t="s">
        <v>84</v>
      </c>
      <c r="B140" s="155" t="s">
        <v>249</v>
      </c>
      <c r="C140" s="158"/>
      <c r="D140" s="157"/>
      <c r="E140" s="158"/>
      <c r="F140" s="158"/>
      <c r="G140" s="145"/>
      <c r="H140" s="52"/>
    </row>
    <row r="141" spans="1:15" ht="12" customHeight="1" x14ac:dyDescent="0.2">
      <c r="A141" s="42" t="s">
        <v>86</v>
      </c>
      <c r="B141" s="155" t="s">
        <v>250</v>
      </c>
      <c r="C141" s="158"/>
      <c r="D141" s="157"/>
      <c r="E141" s="158"/>
      <c r="F141" s="158"/>
      <c r="G141" s="145"/>
      <c r="H141" s="52"/>
    </row>
    <row r="142" spans="1:15" ht="12" customHeight="1" x14ac:dyDescent="0.2">
      <c r="A142" s="42" t="s">
        <v>88</v>
      </c>
      <c r="B142" s="155" t="s">
        <v>251</v>
      </c>
      <c r="C142" s="158"/>
      <c r="D142" s="157"/>
      <c r="E142" s="158"/>
      <c r="F142" s="158"/>
      <c r="G142" s="145"/>
      <c r="H142" s="52"/>
    </row>
    <row r="143" spans="1:15" s="115" customFormat="1" ht="12" customHeight="1" thickBot="1" x14ac:dyDescent="0.25">
      <c r="A143" s="150" t="s">
        <v>90</v>
      </c>
      <c r="B143" s="84" t="s">
        <v>252</v>
      </c>
      <c r="C143" s="159"/>
      <c r="D143" s="160"/>
      <c r="E143" s="159"/>
      <c r="F143" s="159"/>
      <c r="G143" s="145"/>
      <c r="H143" s="52"/>
    </row>
    <row r="144" spans="1:15" ht="12" customHeight="1" thickBot="1" x14ac:dyDescent="0.25">
      <c r="A144" s="38" t="s">
        <v>102</v>
      </c>
      <c r="B144" s="154" t="s">
        <v>253</v>
      </c>
      <c r="C144" s="68">
        <f t="shared" ref="C144:H144" si="14">SUM(C145:C149)</f>
        <v>472831</v>
      </c>
      <c r="D144" s="68">
        <f t="shared" si="14"/>
        <v>477624</v>
      </c>
      <c r="E144" s="68">
        <f t="shared" si="14"/>
        <v>418889</v>
      </c>
      <c r="F144" s="68">
        <f t="shared" si="14"/>
        <v>4793</v>
      </c>
      <c r="G144" s="68">
        <f t="shared" si="14"/>
        <v>38472</v>
      </c>
      <c r="H144" s="69">
        <f t="shared" si="14"/>
        <v>20263</v>
      </c>
      <c r="O144" s="161"/>
    </row>
    <row r="145" spans="1:8" x14ac:dyDescent="0.2">
      <c r="A145" s="42" t="s">
        <v>104</v>
      </c>
      <c r="B145" s="155" t="s">
        <v>254</v>
      </c>
      <c r="C145" s="156"/>
      <c r="D145" s="157"/>
      <c r="E145" s="156"/>
      <c r="F145" s="156"/>
      <c r="G145" s="145"/>
      <c r="H145" s="52"/>
    </row>
    <row r="146" spans="1:8" ht="12" customHeight="1" x14ac:dyDescent="0.2">
      <c r="A146" s="42" t="s">
        <v>106</v>
      </c>
      <c r="B146" s="155" t="s">
        <v>255</v>
      </c>
      <c r="C146" s="158">
        <v>12565</v>
      </c>
      <c r="D146" s="157">
        <f>+E146</f>
        <v>12565</v>
      </c>
      <c r="E146" s="158">
        <f>+F146+12565</f>
        <v>12565</v>
      </c>
      <c r="F146" s="158"/>
      <c r="G146" s="145"/>
      <c r="H146" s="52"/>
    </row>
    <row r="147" spans="1:8" ht="12" customHeight="1" x14ac:dyDescent="0.2">
      <c r="A147" s="162" t="s">
        <v>108</v>
      </c>
      <c r="B147" s="163" t="s">
        <v>256</v>
      </c>
      <c r="C147" s="158">
        <v>460266</v>
      </c>
      <c r="D147" s="157">
        <f>+E147+G147+H147</f>
        <v>465059</v>
      </c>
      <c r="E147" s="158">
        <f>+F147+401531</f>
        <v>406324</v>
      </c>
      <c r="F147" s="158">
        <f>1005+12+3775+1</f>
        <v>4793</v>
      </c>
      <c r="G147" s="145">
        <v>38472</v>
      </c>
      <c r="H147" s="52">
        <v>20263</v>
      </c>
    </row>
    <row r="148" spans="1:8" s="115" customFormat="1" ht="12" customHeight="1" x14ac:dyDescent="0.2">
      <c r="A148" s="42" t="s">
        <v>110</v>
      </c>
      <c r="B148" s="155" t="s">
        <v>257</v>
      </c>
      <c r="C148" s="158"/>
      <c r="D148" s="157"/>
      <c r="E148" s="158"/>
      <c r="F148" s="158"/>
      <c r="G148" s="145"/>
      <c r="H148" s="52"/>
    </row>
    <row r="149" spans="1:8" s="115" customFormat="1" ht="12" customHeight="1" thickBot="1" x14ac:dyDescent="0.25">
      <c r="A149" s="150" t="s">
        <v>112</v>
      </c>
      <c r="B149" s="84" t="s">
        <v>258</v>
      </c>
      <c r="C149" s="159"/>
      <c r="D149" s="160"/>
      <c r="E149" s="159"/>
      <c r="F149" s="159"/>
      <c r="G149" s="145"/>
      <c r="H149" s="52"/>
    </row>
    <row r="150" spans="1:8" s="115" customFormat="1" ht="12" customHeight="1" thickBot="1" x14ac:dyDescent="0.25">
      <c r="A150" s="38" t="s">
        <v>259</v>
      </c>
      <c r="B150" s="154" t="s">
        <v>260</v>
      </c>
      <c r="C150" s="68">
        <f>SUM(C151:C155)</f>
        <v>0</v>
      </c>
      <c r="D150" s="68">
        <f>SUM(D151:D155)</f>
        <v>0</v>
      </c>
      <c r="E150" s="68">
        <f>SUM(E151:E155)</f>
        <v>0</v>
      </c>
      <c r="F150" s="68"/>
      <c r="G150" s="62">
        <f>+G151+G152+G154+G155</f>
        <v>0</v>
      </c>
      <c r="H150" s="164">
        <f>+H151+H152+H154+H155</f>
        <v>0</v>
      </c>
    </row>
    <row r="151" spans="1:8" s="115" customFormat="1" ht="12" customHeight="1" x14ac:dyDescent="0.2">
      <c r="A151" s="42" t="s">
        <v>116</v>
      </c>
      <c r="B151" s="155" t="s">
        <v>261</v>
      </c>
      <c r="C151" s="156"/>
      <c r="D151" s="157"/>
      <c r="E151" s="156"/>
      <c r="F151" s="156"/>
      <c r="G151" s="145"/>
      <c r="H151" s="52"/>
    </row>
    <row r="152" spans="1:8" s="115" customFormat="1" ht="12" customHeight="1" x14ac:dyDescent="0.2">
      <c r="A152" s="42" t="s">
        <v>118</v>
      </c>
      <c r="B152" s="155" t="s">
        <v>262</v>
      </c>
      <c r="C152" s="158"/>
      <c r="D152" s="157"/>
      <c r="E152" s="158"/>
      <c r="F152" s="158"/>
      <c r="G152" s="145"/>
      <c r="H152" s="52"/>
    </row>
    <row r="153" spans="1:8" s="115" customFormat="1" ht="12" customHeight="1" x14ac:dyDescent="0.2">
      <c r="A153" s="42" t="s">
        <v>120</v>
      </c>
      <c r="B153" s="155" t="s">
        <v>263</v>
      </c>
      <c r="C153" s="158"/>
      <c r="D153" s="157"/>
      <c r="E153" s="158"/>
      <c r="F153" s="158"/>
      <c r="G153" s="145"/>
      <c r="H153" s="52"/>
    </row>
    <row r="154" spans="1:8" s="115" customFormat="1" ht="12" customHeight="1" x14ac:dyDescent="0.2">
      <c r="A154" s="42" t="s">
        <v>122</v>
      </c>
      <c r="B154" s="155" t="s">
        <v>264</v>
      </c>
      <c r="C154" s="158"/>
      <c r="D154" s="157"/>
      <c r="E154" s="158"/>
      <c r="F154" s="158"/>
      <c r="G154" s="145"/>
      <c r="H154" s="52"/>
    </row>
    <row r="155" spans="1:8" ht="12.75" customHeight="1" thickBot="1" x14ac:dyDescent="0.25">
      <c r="A155" s="150" t="s">
        <v>265</v>
      </c>
      <c r="B155" s="84" t="s">
        <v>266</v>
      </c>
      <c r="C155" s="159"/>
      <c r="D155" s="160"/>
      <c r="E155" s="159"/>
      <c r="F155" s="159"/>
      <c r="G155" s="145"/>
      <c r="H155" s="52"/>
    </row>
    <row r="156" spans="1:8" ht="12.75" customHeight="1" thickBot="1" x14ac:dyDescent="0.25">
      <c r="A156" s="165" t="s">
        <v>124</v>
      </c>
      <c r="B156" s="154" t="s">
        <v>267</v>
      </c>
      <c r="C156" s="166"/>
      <c r="D156" s="166"/>
      <c r="E156" s="166"/>
      <c r="F156" s="166"/>
      <c r="G156" s="166"/>
      <c r="H156" s="167"/>
    </row>
    <row r="157" spans="1:8" ht="12.75" customHeight="1" thickBot="1" x14ac:dyDescent="0.25">
      <c r="A157" s="165" t="s">
        <v>134</v>
      </c>
      <c r="B157" s="154" t="s">
        <v>268</v>
      </c>
      <c r="C157" s="166"/>
      <c r="D157" s="166"/>
      <c r="E157" s="166"/>
      <c r="F157" s="166"/>
      <c r="G157" s="166"/>
      <c r="H157" s="167"/>
    </row>
    <row r="158" spans="1:8" ht="12" customHeight="1" thickBot="1" x14ac:dyDescent="0.25">
      <c r="A158" s="38" t="s">
        <v>269</v>
      </c>
      <c r="B158" s="154" t="s">
        <v>270</v>
      </c>
      <c r="C158" s="68">
        <f t="shared" ref="C158:H158" si="15">C133+C137+C144+C150+C156+C157</f>
        <v>476164</v>
      </c>
      <c r="D158" s="68">
        <f>D133+D137+D144+D150+D156+D157</f>
        <v>480957</v>
      </c>
      <c r="E158" s="68">
        <f t="shared" si="15"/>
        <v>422222</v>
      </c>
      <c r="F158" s="68">
        <f t="shared" si="15"/>
        <v>4793</v>
      </c>
      <c r="G158" s="68">
        <f t="shared" si="15"/>
        <v>38472</v>
      </c>
      <c r="H158" s="69">
        <f t="shared" si="15"/>
        <v>20263</v>
      </c>
    </row>
    <row r="159" spans="1:8" ht="15" customHeight="1" thickBot="1" x14ac:dyDescent="0.25">
      <c r="A159" s="168" t="s">
        <v>271</v>
      </c>
      <c r="B159" s="169" t="s">
        <v>272</v>
      </c>
      <c r="C159" s="170">
        <f>C132+C158</f>
        <v>1002734</v>
      </c>
      <c r="D159" s="170">
        <f>D132+D158</f>
        <v>1070759</v>
      </c>
      <c r="E159" s="170">
        <f>E132+E158</f>
        <v>993622</v>
      </c>
      <c r="F159" s="170">
        <f>F132+F158</f>
        <v>68025</v>
      </c>
      <c r="G159" s="171">
        <f>+G132+G158</f>
        <v>56874</v>
      </c>
      <c r="H159" s="172">
        <f>+H132+H158</f>
        <v>20263</v>
      </c>
    </row>
    <row r="160" spans="1:8" ht="13.5" thickBot="1" x14ac:dyDescent="0.25">
      <c r="A160" s="173"/>
      <c r="B160" s="174"/>
      <c r="C160" s="174"/>
      <c r="D160" s="174"/>
      <c r="E160" s="174"/>
      <c r="F160" s="174"/>
      <c r="G160" s="175"/>
      <c r="H160" s="176"/>
    </row>
    <row r="161" spans="1:8" ht="15" customHeight="1" thickBot="1" x14ac:dyDescent="0.25">
      <c r="A161" s="177" t="s">
        <v>273</v>
      </c>
      <c r="B161" s="178"/>
      <c r="C161" s="179">
        <v>3</v>
      </c>
      <c r="D161" s="180">
        <v>3</v>
      </c>
      <c r="E161" s="179">
        <v>3</v>
      </c>
      <c r="F161" s="181"/>
      <c r="G161" s="182"/>
      <c r="H161" s="183"/>
    </row>
    <row r="162" spans="1:8" ht="14.25" customHeight="1" thickBot="1" x14ac:dyDescent="0.25">
      <c r="A162" s="177" t="s">
        <v>274</v>
      </c>
      <c r="B162" s="178"/>
      <c r="C162" s="179"/>
      <c r="D162" s="180"/>
      <c r="E162" s="179"/>
      <c r="F162" s="181"/>
      <c r="G162" s="182"/>
      <c r="H162" s="183"/>
    </row>
    <row r="163" spans="1:8" x14ac:dyDescent="0.2">
      <c r="G163" s="184"/>
      <c r="H163" s="4"/>
    </row>
    <row r="164" spans="1:8" x14ac:dyDescent="0.2">
      <c r="G164" s="4"/>
      <c r="H164" s="4"/>
    </row>
    <row r="165" spans="1:8" x14ac:dyDescent="0.2">
      <c r="G165" s="4"/>
      <c r="H165" s="4"/>
    </row>
    <row r="166" spans="1:8" x14ac:dyDescent="0.2">
      <c r="G166" s="4"/>
      <c r="H166" s="4"/>
    </row>
    <row r="167" spans="1:8" x14ac:dyDescent="0.2">
      <c r="G167" s="4"/>
      <c r="H167" s="4"/>
    </row>
    <row r="168" spans="1:8" x14ac:dyDescent="0.2">
      <c r="G168" s="4"/>
      <c r="H168" s="4"/>
    </row>
    <row r="169" spans="1:8" x14ac:dyDescent="0.2">
      <c r="G169" s="4"/>
      <c r="H169" s="4"/>
    </row>
    <row r="170" spans="1:8" x14ac:dyDescent="0.2">
      <c r="G170" s="4"/>
      <c r="H170" s="4"/>
    </row>
    <row r="171" spans="1:8" x14ac:dyDescent="0.2">
      <c r="G171" s="4"/>
      <c r="H171" s="4"/>
    </row>
    <row r="172" spans="1:8" x14ac:dyDescent="0.2">
      <c r="G172" s="4"/>
      <c r="H172" s="4"/>
    </row>
    <row r="173" spans="1:8" x14ac:dyDescent="0.2">
      <c r="G173" s="4"/>
      <c r="H173" s="4"/>
    </row>
    <row r="174" spans="1:8" x14ac:dyDescent="0.2">
      <c r="G174" s="4"/>
      <c r="H174" s="4"/>
    </row>
    <row r="175" spans="1:8" x14ac:dyDescent="0.2">
      <c r="G175" s="4"/>
      <c r="H175" s="4"/>
    </row>
    <row r="176" spans="1:8" x14ac:dyDescent="0.2">
      <c r="G176" s="4"/>
      <c r="H176" s="4"/>
    </row>
    <row r="177" spans="7:8" x14ac:dyDescent="0.2">
      <c r="G177" s="4"/>
      <c r="H177" s="4"/>
    </row>
    <row r="178" spans="7:8" x14ac:dyDescent="0.2">
      <c r="G178" s="4"/>
      <c r="H178" s="4"/>
    </row>
    <row r="179" spans="7:8" x14ac:dyDescent="0.2">
      <c r="G179" s="4"/>
      <c r="H179" s="4"/>
    </row>
    <row r="180" spans="7:8" x14ac:dyDescent="0.2">
      <c r="G180" s="4"/>
      <c r="H180" s="4"/>
    </row>
    <row r="181" spans="7:8" x14ac:dyDescent="0.2">
      <c r="G181" s="4"/>
      <c r="H181" s="4"/>
    </row>
    <row r="182" spans="7:8" x14ac:dyDescent="0.2">
      <c r="G182" s="4"/>
      <c r="H182" s="4"/>
    </row>
    <row r="183" spans="7:8" x14ac:dyDescent="0.2">
      <c r="G183" s="4"/>
      <c r="H183" s="4"/>
    </row>
    <row r="184" spans="7:8" x14ac:dyDescent="0.2">
      <c r="G184" s="4"/>
      <c r="H184" s="4"/>
    </row>
    <row r="185" spans="7:8" x14ac:dyDescent="0.2">
      <c r="G185" s="4"/>
      <c r="H185" s="4"/>
    </row>
    <row r="186" spans="7:8" x14ac:dyDescent="0.2">
      <c r="G186" s="4"/>
      <c r="H186" s="4"/>
    </row>
    <row r="187" spans="7:8" x14ac:dyDescent="0.2">
      <c r="G187" s="4"/>
      <c r="H187" s="4"/>
    </row>
    <row r="188" spans="7:8" x14ac:dyDescent="0.2">
      <c r="G188" s="4"/>
      <c r="H188" s="4"/>
    </row>
    <row r="189" spans="7:8" x14ac:dyDescent="0.2">
      <c r="G189" s="4"/>
      <c r="H189" s="4"/>
    </row>
    <row r="190" spans="7:8" x14ac:dyDescent="0.2">
      <c r="G190" s="4"/>
      <c r="H190" s="4"/>
    </row>
    <row r="191" spans="7:8" x14ac:dyDescent="0.2">
      <c r="G191" s="4"/>
      <c r="H191" s="4"/>
    </row>
    <row r="192" spans="7:8" x14ac:dyDescent="0.2">
      <c r="G192" s="4"/>
      <c r="H192" s="4"/>
    </row>
    <row r="193" spans="7:8" x14ac:dyDescent="0.2">
      <c r="G193" s="4"/>
      <c r="H193" s="4"/>
    </row>
    <row r="194" spans="7:8" x14ac:dyDescent="0.2">
      <c r="G194" s="4"/>
      <c r="H194" s="4"/>
    </row>
    <row r="195" spans="7:8" x14ac:dyDescent="0.2">
      <c r="G195" s="4"/>
      <c r="H195" s="4"/>
    </row>
    <row r="196" spans="7:8" x14ac:dyDescent="0.2">
      <c r="G196" s="4"/>
      <c r="H196" s="4"/>
    </row>
    <row r="197" spans="7:8" x14ac:dyDescent="0.2">
      <c r="G197" s="4"/>
      <c r="H197" s="4"/>
    </row>
    <row r="198" spans="7:8" x14ac:dyDescent="0.2">
      <c r="G198" s="4"/>
      <c r="H198" s="4"/>
    </row>
    <row r="199" spans="7:8" x14ac:dyDescent="0.2">
      <c r="G199" s="4"/>
      <c r="H199" s="4"/>
    </row>
    <row r="200" spans="7:8" x14ac:dyDescent="0.2">
      <c r="G200" s="4"/>
      <c r="H200" s="4"/>
    </row>
    <row r="201" spans="7:8" x14ac:dyDescent="0.2">
      <c r="G201" s="4"/>
      <c r="H201" s="4"/>
    </row>
    <row r="202" spans="7:8" x14ac:dyDescent="0.2">
      <c r="G202" s="4"/>
      <c r="H202" s="4"/>
    </row>
    <row r="203" spans="7:8" x14ac:dyDescent="0.2">
      <c r="G203" s="4"/>
      <c r="H203" s="4"/>
    </row>
    <row r="204" spans="7:8" x14ac:dyDescent="0.2">
      <c r="G204" s="4"/>
      <c r="H204" s="4"/>
    </row>
    <row r="205" spans="7:8" x14ac:dyDescent="0.2">
      <c r="G205" s="4"/>
      <c r="H205" s="4"/>
    </row>
    <row r="206" spans="7:8" x14ac:dyDescent="0.2">
      <c r="G206" s="4"/>
      <c r="H206" s="4"/>
    </row>
    <row r="207" spans="7:8" x14ac:dyDescent="0.2">
      <c r="G207" s="4"/>
      <c r="H207" s="4"/>
    </row>
    <row r="208" spans="7:8" x14ac:dyDescent="0.2">
      <c r="G208" s="4"/>
      <c r="H208" s="4"/>
    </row>
    <row r="209" spans="7:8" x14ac:dyDescent="0.2">
      <c r="G209" s="4"/>
      <c r="H209" s="4"/>
    </row>
    <row r="210" spans="7:8" x14ac:dyDescent="0.2">
      <c r="G210" s="4"/>
      <c r="H210" s="4"/>
    </row>
    <row r="211" spans="7:8" x14ac:dyDescent="0.2">
      <c r="G211" s="4"/>
      <c r="H211" s="4"/>
    </row>
    <row r="212" spans="7:8" x14ac:dyDescent="0.2">
      <c r="G212" s="4"/>
      <c r="H212" s="4"/>
    </row>
    <row r="213" spans="7:8" x14ac:dyDescent="0.2">
      <c r="G213" s="4"/>
      <c r="H213" s="4"/>
    </row>
    <row r="214" spans="7:8" x14ac:dyDescent="0.2">
      <c r="G214" s="4"/>
      <c r="H214" s="4"/>
    </row>
    <row r="215" spans="7:8" x14ac:dyDescent="0.2">
      <c r="G215" s="4"/>
      <c r="H215" s="4"/>
    </row>
    <row r="216" spans="7:8" x14ac:dyDescent="0.2">
      <c r="G216" s="4"/>
      <c r="H216" s="4"/>
    </row>
    <row r="217" spans="7:8" x14ac:dyDescent="0.2">
      <c r="G217" s="4"/>
      <c r="H217" s="4"/>
    </row>
    <row r="218" spans="7:8" x14ac:dyDescent="0.2">
      <c r="G218" s="4"/>
      <c r="H218" s="4"/>
    </row>
    <row r="219" spans="7:8" x14ac:dyDescent="0.2">
      <c r="G219" s="4"/>
      <c r="H219" s="4"/>
    </row>
    <row r="220" spans="7:8" x14ac:dyDescent="0.2">
      <c r="G220" s="4"/>
      <c r="H220" s="4"/>
    </row>
    <row r="221" spans="7:8" x14ac:dyDescent="0.2">
      <c r="G221" s="4"/>
      <c r="H221" s="4"/>
    </row>
    <row r="222" spans="7:8" x14ac:dyDescent="0.2">
      <c r="G222" s="4"/>
      <c r="H222" s="4"/>
    </row>
    <row r="223" spans="7:8" x14ac:dyDescent="0.2">
      <c r="G223" s="4"/>
      <c r="H223" s="4"/>
    </row>
    <row r="224" spans="7:8" x14ac:dyDescent="0.2">
      <c r="G224" s="4"/>
      <c r="H224" s="4"/>
    </row>
    <row r="225" spans="7:8" x14ac:dyDescent="0.2">
      <c r="G225" s="4"/>
      <c r="H225" s="4"/>
    </row>
    <row r="226" spans="7:8" x14ac:dyDescent="0.2">
      <c r="G226" s="4"/>
      <c r="H226" s="4"/>
    </row>
    <row r="227" spans="7:8" x14ac:dyDescent="0.2">
      <c r="G227" s="4"/>
      <c r="H227" s="4"/>
    </row>
    <row r="228" spans="7:8" x14ac:dyDescent="0.2">
      <c r="G228" s="4"/>
      <c r="H228" s="4"/>
    </row>
    <row r="229" spans="7:8" x14ac:dyDescent="0.2">
      <c r="G229" s="4"/>
      <c r="H229" s="4"/>
    </row>
    <row r="230" spans="7:8" x14ac:dyDescent="0.2">
      <c r="G230" s="4"/>
      <c r="H230" s="4"/>
    </row>
    <row r="231" spans="7:8" x14ac:dyDescent="0.2">
      <c r="G231" s="4"/>
      <c r="H231" s="4"/>
    </row>
    <row r="232" spans="7:8" x14ac:dyDescent="0.2">
      <c r="G232" s="4"/>
      <c r="H232" s="4"/>
    </row>
    <row r="233" spans="7:8" x14ac:dyDescent="0.2">
      <c r="G233" s="4"/>
      <c r="H233" s="4"/>
    </row>
    <row r="234" spans="7:8" x14ac:dyDescent="0.2">
      <c r="G234" s="4"/>
      <c r="H234" s="4"/>
    </row>
    <row r="235" spans="7:8" x14ac:dyDescent="0.2">
      <c r="G235" s="4"/>
      <c r="H235" s="4"/>
    </row>
    <row r="236" spans="7:8" x14ac:dyDescent="0.2">
      <c r="G236" s="4"/>
      <c r="H236" s="4"/>
    </row>
    <row r="237" spans="7:8" x14ac:dyDescent="0.2">
      <c r="G237" s="4"/>
      <c r="H237" s="4"/>
    </row>
    <row r="238" spans="7:8" x14ac:dyDescent="0.2">
      <c r="G238" s="4"/>
      <c r="H238" s="4"/>
    </row>
    <row r="239" spans="7:8" x14ac:dyDescent="0.2">
      <c r="G239" s="4"/>
      <c r="H239" s="4"/>
    </row>
    <row r="240" spans="7:8" x14ac:dyDescent="0.2">
      <c r="G240" s="4"/>
      <c r="H240" s="4"/>
    </row>
    <row r="241" spans="7:8" x14ac:dyDescent="0.2">
      <c r="G241" s="4"/>
      <c r="H241" s="4"/>
    </row>
    <row r="242" spans="7:8" x14ac:dyDescent="0.2">
      <c r="G242" s="4"/>
      <c r="H242" s="4"/>
    </row>
    <row r="243" spans="7:8" x14ac:dyDescent="0.2">
      <c r="G243" s="4"/>
      <c r="H243" s="4"/>
    </row>
    <row r="244" spans="7:8" x14ac:dyDescent="0.2">
      <c r="G244" s="4"/>
      <c r="H244" s="4"/>
    </row>
    <row r="245" spans="7:8" x14ac:dyDescent="0.2">
      <c r="G245" s="4"/>
      <c r="H245" s="4"/>
    </row>
    <row r="246" spans="7:8" x14ac:dyDescent="0.2">
      <c r="G246" s="4"/>
      <c r="H246" s="4"/>
    </row>
    <row r="247" spans="7:8" x14ac:dyDescent="0.2">
      <c r="G247" s="4"/>
      <c r="H247" s="4"/>
    </row>
    <row r="248" spans="7:8" x14ac:dyDescent="0.2">
      <c r="G248" s="4"/>
      <c r="H248" s="4"/>
    </row>
    <row r="249" spans="7:8" x14ac:dyDescent="0.2">
      <c r="G249" s="4"/>
      <c r="H249" s="4"/>
    </row>
    <row r="250" spans="7:8" x14ac:dyDescent="0.2">
      <c r="G250" s="4"/>
      <c r="H250" s="4"/>
    </row>
    <row r="251" spans="7:8" x14ac:dyDescent="0.2">
      <c r="G251" s="4"/>
      <c r="H251" s="4"/>
    </row>
    <row r="252" spans="7:8" x14ac:dyDescent="0.2">
      <c r="G252" s="4"/>
      <c r="H252" s="4"/>
    </row>
    <row r="253" spans="7:8" x14ac:dyDescent="0.2">
      <c r="G253" s="4"/>
      <c r="H253" s="4"/>
    </row>
    <row r="254" spans="7:8" x14ac:dyDescent="0.2">
      <c r="G254" s="4"/>
      <c r="H254" s="4"/>
    </row>
    <row r="255" spans="7:8" x14ac:dyDescent="0.2">
      <c r="G255" s="4"/>
      <c r="H255" s="4"/>
    </row>
    <row r="256" spans="7:8" x14ac:dyDescent="0.2">
      <c r="G256" s="4"/>
      <c r="H256" s="4"/>
    </row>
    <row r="257" spans="7:8" x14ac:dyDescent="0.2">
      <c r="G257" s="4"/>
      <c r="H257" s="4"/>
    </row>
    <row r="258" spans="7:8" x14ac:dyDescent="0.2">
      <c r="G258" s="4"/>
      <c r="H258" s="4"/>
    </row>
    <row r="259" spans="7:8" x14ac:dyDescent="0.2">
      <c r="G259" s="4"/>
      <c r="H259" s="4"/>
    </row>
    <row r="260" spans="7:8" x14ac:dyDescent="0.2">
      <c r="G260" s="4"/>
      <c r="H260" s="4"/>
    </row>
    <row r="261" spans="7:8" x14ac:dyDescent="0.2">
      <c r="G261" s="4"/>
      <c r="H261" s="4"/>
    </row>
    <row r="262" spans="7:8" x14ac:dyDescent="0.2">
      <c r="G262" s="4"/>
      <c r="H262" s="4"/>
    </row>
    <row r="263" spans="7:8" x14ac:dyDescent="0.2">
      <c r="G263" s="4"/>
      <c r="H263" s="4"/>
    </row>
    <row r="264" spans="7:8" x14ac:dyDescent="0.2">
      <c r="G264" s="4"/>
      <c r="H264" s="4"/>
    </row>
    <row r="265" spans="7:8" x14ac:dyDescent="0.2">
      <c r="G265" s="4"/>
      <c r="H265" s="4"/>
    </row>
    <row r="266" spans="7:8" x14ac:dyDescent="0.2">
      <c r="G266" s="4"/>
      <c r="H266" s="4"/>
    </row>
    <row r="267" spans="7:8" x14ac:dyDescent="0.2">
      <c r="G267" s="4"/>
      <c r="H267" s="4"/>
    </row>
    <row r="268" spans="7:8" x14ac:dyDescent="0.2">
      <c r="G268" s="4"/>
      <c r="H268" s="4"/>
    </row>
    <row r="269" spans="7:8" x14ac:dyDescent="0.2">
      <c r="G269" s="4"/>
      <c r="H269" s="4"/>
    </row>
    <row r="270" spans="7:8" x14ac:dyDescent="0.2">
      <c r="G270" s="4"/>
      <c r="H270" s="4"/>
    </row>
    <row r="271" spans="7:8" x14ac:dyDescent="0.2">
      <c r="G271" s="4"/>
      <c r="H271" s="4"/>
    </row>
    <row r="272" spans="7:8" x14ac:dyDescent="0.2">
      <c r="G272" s="4"/>
      <c r="H272" s="4"/>
    </row>
    <row r="273" spans="7:8" x14ac:dyDescent="0.2">
      <c r="G273" s="4"/>
      <c r="H273" s="4"/>
    </row>
    <row r="274" spans="7:8" x14ac:dyDescent="0.2">
      <c r="G274" s="4"/>
      <c r="H274" s="4"/>
    </row>
    <row r="275" spans="7:8" x14ac:dyDescent="0.2">
      <c r="G275" s="4"/>
      <c r="H275" s="4"/>
    </row>
    <row r="276" spans="7:8" x14ac:dyDescent="0.2">
      <c r="G276" s="4"/>
      <c r="H276" s="4"/>
    </row>
    <row r="277" spans="7:8" x14ac:dyDescent="0.2">
      <c r="G277" s="4"/>
      <c r="H277" s="4"/>
    </row>
    <row r="278" spans="7:8" x14ac:dyDescent="0.2">
      <c r="G278" s="4"/>
      <c r="H278" s="4"/>
    </row>
    <row r="279" spans="7:8" x14ac:dyDescent="0.2">
      <c r="G279" s="4"/>
      <c r="H279" s="4"/>
    </row>
    <row r="280" spans="7:8" x14ac:dyDescent="0.2">
      <c r="G280" s="4"/>
      <c r="H280" s="4"/>
    </row>
    <row r="281" spans="7:8" x14ac:dyDescent="0.2">
      <c r="G281" s="4"/>
      <c r="H281" s="4"/>
    </row>
    <row r="282" spans="7:8" x14ac:dyDescent="0.2">
      <c r="G282" s="4"/>
      <c r="H282" s="4"/>
    </row>
    <row r="283" spans="7:8" x14ac:dyDescent="0.2">
      <c r="G283" s="4"/>
      <c r="H283" s="4"/>
    </row>
    <row r="284" spans="7:8" x14ac:dyDescent="0.2">
      <c r="G284" s="4"/>
      <c r="H284" s="4"/>
    </row>
    <row r="285" spans="7:8" x14ac:dyDescent="0.2">
      <c r="G285" s="4"/>
      <c r="H285" s="4"/>
    </row>
    <row r="286" spans="7:8" x14ac:dyDescent="0.2">
      <c r="G286" s="4"/>
      <c r="H286" s="4"/>
    </row>
    <row r="287" spans="7:8" x14ac:dyDescent="0.2">
      <c r="G287" s="4"/>
      <c r="H287" s="4"/>
    </row>
    <row r="288" spans="7:8" x14ac:dyDescent="0.2">
      <c r="G288" s="4"/>
      <c r="H288" s="4"/>
    </row>
    <row r="289" spans="7:8" x14ac:dyDescent="0.2">
      <c r="G289" s="4"/>
      <c r="H289" s="4"/>
    </row>
    <row r="290" spans="7:8" x14ac:dyDescent="0.2">
      <c r="G290" s="4"/>
      <c r="H290" s="4"/>
    </row>
    <row r="291" spans="7:8" x14ac:dyDescent="0.2">
      <c r="G291" s="4"/>
      <c r="H291" s="4"/>
    </row>
    <row r="292" spans="7:8" x14ac:dyDescent="0.2">
      <c r="G292" s="4"/>
      <c r="H292" s="4"/>
    </row>
    <row r="293" spans="7:8" x14ac:dyDescent="0.2">
      <c r="G293" s="4"/>
      <c r="H293" s="4"/>
    </row>
    <row r="294" spans="7:8" x14ac:dyDescent="0.2">
      <c r="G294" s="4"/>
      <c r="H294" s="4"/>
    </row>
    <row r="295" spans="7:8" x14ac:dyDescent="0.2">
      <c r="G295" s="4"/>
      <c r="H295" s="4"/>
    </row>
    <row r="296" spans="7:8" x14ac:dyDescent="0.2">
      <c r="G296" s="4"/>
      <c r="H296" s="4"/>
    </row>
    <row r="297" spans="7:8" x14ac:dyDescent="0.2">
      <c r="G297" s="4"/>
      <c r="H297" s="4"/>
    </row>
    <row r="298" spans="7:8" x14ac:dyDescent="0.2">
      <c r="G298" s="4"/>
      <c r="H298" s="4"/>
    </row>
    <row r="299" spans="7:8" x14ac:dyDescent="0.2">
      <c r="G299" s="4"/>
      <c r="H299" s="4"/>
    </row>
    <row r="300" spans="7:8" x14ac:dyDescent="0.2">
      <c r="G300" s="4"/>
      <c r="H300" s="4"/>
    </row>
    <row r="301" spans="7:8" x14ac:dyDescent="0.2">
      <c r="G301" s="4"/>
      <c r="H301" s="4"/>
    </row>
    <row r="302" spans="7:8" x14ac:dyDescent="0.2">
      <c r="G302" s="4"/>
      <c r="H302" s="4"/>
    </row>
    <row r="303" spans="7:8" x14ac:dyDescent="0.2">
      <c r="G303" s="4"/>
      <c r="H303" s="4"/>
    </row>
    <row r="304" spans="7:8" x14ac:dyDescent="0.2">
      <c r="G304" s="4"/>
      <c r="H304" s="4"/>
    </row>
    <row r="305" spans="7:8" x14ac:dyDescent="0.2">
      <c r="G305" s="4"/>
      <c r="H305" s="4"/>
    </row>
    <row r="306" spans="7:8" x14ac:dyDescent="0.2">
      <c r="G306" s="4"/>
      <c r="H306" s="4"/>
    </row>
    <row r="307" spans="7:8" x14ac:dyDescent="0.2">
      <c r="G307" s="4"/>
      <c r="H307" s="4"/>
    </row>
    <row r="308" spans="7:8" x14ac:dyDescent="0.2">
      <c r="G308" s="4"/>
      <c r="H308" s="4"/>
    </row>
    <row r="309" spans="7:8" x14ac:dyDescent="0.2">
      <c r="G309" s="4"/>
      <c r="H309" s="4"/>
    </row>
    <row r="310" spans="7:8" x14ac:dyDescent="0.2">
      <c r="G310" s="4"/>
      <c r="H310" s="4"/>
    </row>
    <row r="311" spans="7:8" x14ac:dyDescent="0.2">
      <c r="G311" s="4"/>
      <c r="H311" s="4"/>
    </row>
    <row r="312" spans="7:8" x14ac:dyDescent="0.2">
      <c r="G312" s="4"/>
      <c r="H312" s="4"/>
    </row>
    <row r="313" spans="7:8" x14ac:dyDescent="0.2">
      <c r="G313" s="4"/>
      <c r="H313" s="4"/>
    </row>
    <row r="314" spans="7:8" x14ac:dyDescent="0.2">
      <c r="G314" s="4"/>
      <c r="H314" s="4"/>
    </row>
    <row r="315" spans="7:8" x14ac:dyDescent="0.2">
      <c r="G315" s="4"/>
      <c r="H315" s="4"/>
    </row>
    <row r="316" spans="7:8" x14ac:dyDescent="0.2">
      <c r="G316" s="4"/>
      <c r="H316" s="4"/>
    </row>
    <row r="317" spans="7:8" x14ac:dyDescent="0.2">
      <c r="G317" s="4"/>
      <c r="H317" s="4"/>
    </row>
    <row r="318" spans="7:8" x14ac:dyDescent="0.2">
      <c r="G318" s="4"/>
      <c r="H318" s="4"/>
    </row>
    <row r="319" spans="7:8" x14ac:dyDescent="0.2">
      <c r="G319" s="4"/>
      <c r="H319" s="4"/>
    </row>
    <row r="320" spans="7:8" x14ac:dyDescent="0.2">
      <c r="G320" s="4"/>
      <c r="H320" s="4"/>
    </row>
    <row r="321" spans="7:8" x14ac:dyDescent="0.2">
      <c r="G321" s="4"/>
      <c r="H321" s="4"/>
    </row>
    <row r="322" spans="7:8" x14ac:dyDescent="0.2">
      <c r="G322" s="4"/>
      <c r="H322" s="4"/>
    </row>
    <row r="323" spans="7:8" x14ac:dyDescent="0.2">
      <c r="G323" s="4"/>
      <c r="H323" s="4"/>
    </row>
    <row r="324" spans="7:8" x14ac:dyDescent="0.2">
      <c r="G324" s="4"/>
      <c r="H324" s="4"/>
    </row>
    <row r="325" spans="7:8" x14ac:dyDescent="0.2">
      <c r="G325" s="4"/>
      <c r="H325" s="4"/>
    </row>
    <row r="326" spans="7:8" x14ac:dyDescent="0.2">
      <c r="G326" s="4"/>
      <c r="H326" s="4"/>
    </row>
    <row r="327" spans="7:8" x14ac:dyDescent="0.2">
      <c r="G327" s="4"/>
      <c r="H327" s="4"/>
    </row>
    <row r="328" spans="7:8" x14ac:dyDescent="0.2">
      <c r="G328" s="4"/>
      <c r="H328" s="4"/>
    </row>
    <row r="329" spans="7:8" x14ac:dyDescent="0.2">
      <c r="G329" s="4"/>
      <c r="H329" s="4"/>
    </row>
    <row r="330" spans="7:8" x14ac:dyDescent="0.2">
      <c r="G330" s="4"/>
      <c r="H330" s="4"/>
    </row>
    <row r="331" spans="7:8" x14ac:dyDescent="0.2">
      <c r="G331" s="4"/>
      <c r="H331" s="4"/>
    </row>
    <row r="332" spans="7:8" x14ac:dyDescent="0.2">
      <c r="G332" s="4"/>
      <c r="H332" s="4"/>
    </row>
    <row r="333" spans="7:8" x14ac:dyDescent="0.2">
      <c r="G333" s="4"/>
      <c r="H333" s="4"/>
    </row>
    <row r="334" spans="7:8" x14ac:dyDescent="0.2">
      <c r="G334" s="4"/>
      <c r="H334" s="4"/>
    </row>
    <row r="335" spans="7:8" x14ac:dyDescent="0.2">
      <c r="G335" s="4"/>
      <c r="H335" s="4"/>
    </row>
    <row r="336" spans="7:8" x14ac:dyDescent="0.2">
      <c r="G336" s="4"/>
      <c r="H336" s="4"/>
    </row>
    <row r="337" spans="7:8" x14ac:dyDescent="0.2">
      <c r="G337" s="4"/>
      <c r="H337" s="4"/>
    </row>
    <row r="338" spans="7:8" x14ac:dyDescent="0.2">
      <c r="G338" s="4"/>
      <c r="H338" s="4"/>
    </row>
    <row r="339" spans="7:8" x14ac:dyDescent="0.2">
      <c r="G339" s="4"/>
      <c r="H339" s="4"/>
    </row>
    <row r="340" spans="7:8" x14ac:dyDescent="0.2">
      <c r="G340" s="4"/>
      <c r="H340" s="4"/>
    </row>
    <row r="341" spans="7:8" x14ac:dyDescent="0.2">
      <c r="G341" s="4"/>
      <c r="H341" s="4"/>
    </row>
    <row r="342" spans="7:8" x14ac:dyDescent="0.2">
      <c r="G342" s="4"/>
      <c r="H342" s="4"/>
    </row>
    <row r="343" spans="7:8" x14ac:dyDescent="0.2">
      <c r="G343" s="4"/>
      <c r="H343" s="4"/>
    </row>
    <row r="344" spans="7:8" x14ac:dyDescent="0.2">
      <c r="G344" s="4"/>
      <c r="H344" s="4"/>
    </row>
    <row r="345" spans="7:8" x14ac:dyDescent="0.2">
      <c r="G345" s="4"/>
      <c r="H345" s="4"/>
    </row>
    <row r="346" spans="7:8" x14ac:dyDescent="0.2">
      <c r="G346" s="4"/>
      <c r="H346" s="4"/>
    </row>
    <row r="347" spans="7:8" x14ac:dyDescent="0.2">
      <c r="G347" s="4"/>
      <c r="H347" s="4"/>
    </row>
    <row r="348" spans="7:8" x14ac:dyDescent="0.2">
      <c r="G348" s="4"/>
      <c r="H348" s="4"/>
    </row>
    <row r="349" spans="7:8" x14ac:dyDescent="0.2">
      <c r="G349" s="4"/>
      <c r="H349" s="4"/>
    </row>
    <row r="350" spans="7:8" x14ac:dyDescent="0.2">
      <c r="G350" s="4"/>
      <c r="H350" s="4"/>
    </row>
    <row r="351" spans="7:8" x14ac:dyDescent="0.2">
      <c r="G351" s="4"/>
      <c r="H351" s="4"/>
    </row>
    <row r="352" spans="7:8" x14ac:dyDescent="0.2">
      <c r="G352" s="4"/>
      <c r="H352" s="4"/>
    </row>
    <row r="353" spans="7:8" x14ac:dyDescent="0.2">
      <c r="G353" s="4"/>
      <c r="H353" s="4"/>
    </row>
    <row r="354" spans="7:8" x14ac:dyDescent="0.2">
      <c r="G354" s="4"/>
      <c r="H354" s="4"/>
    </row>
    <row r="355" spans="7:8" x14ac:dyDescent="0.2">
      <c r="G355" s="4"/>
      <c r="H355" s="4"/>
    </row>
    <row r="356" spans="7:8" x14ac:dyDescent="0.2">
      <c r="G356" s="4"/>
      <c r="H356" s="4"/>
    </row>
    <row r="357" spans="7:8" x14ac:dyDescent="0.2">
      <c r="G357" s="4"/>
      <c r="H357" s="4"/>
    </row>
    <row r="358" spans="7:8" x14ac:dyDescent="0.2">
      <c r="G358" s="4"/>
      <c r="H358" s="4"/>
    </row>
    <row r="359" spans="7:8" x14ac:dyDescent="0.2">
      <c r="G359" s="4"/>
      <c r="H359" s="4"/>
    </row>
    <row r="360" spans="7:8" x14ac:dyDescent="0.2">
      <c r="G360" s="4"/>
      <c r="H360" s="4"/>
    </row>
    <row r="361" spans="7:8" x14ac:dyDescent="0.2">
      <c r="G361" s="4"/>
      <c r="H361" s="4"/>
    </row>
    <row r="362" spans="7:8" x14ac:dyDescent="0.2">
      <c r="G362" s="4"/>
      <c r="H362" s="4"/>
    </row>
    <row r="363" spans="7:8" x14ac:dyDescent="0.2">
      <c r="G363" s="4"/>
      <c r="H363" s="4"/>
    </row>
    <row r="364" spans="7:8" x14ac:dyDescent="0.2">
      <c r="G364" s="4"/>
      <c r="H364" s="4"/>
    </row>
    <row r="365" spans="7:8" x14ac:dyDescent="0.2">
      <c r="G365" s="4"/>
      <c r="H365" s="4"/>
    </row>
    <row r="366" spans="7:8" x14ac:dyDescent="0.2">
      <c r="G366" s="4"/>
      <c r="H366" s="4"/>
    </row>
    <row r="367" spans="7:8" x14ac:dyDescent="0.2">
      <c r="G367" s="4"/>
      <c r="H367" s="4"/>
    </row>
    <row r="368" spans="7:8" x14ac:dyDescent="0.2">
      <c r="G368" s="4"/>
      <c r="H368" s="4"/>
    </row>
    <row r="369" spans="7:8" x14ac:dyDescent="0.2">
      <c r="G369" s="4"/>
      <c r="H369" s="4"/>
    </row>
    <row r="370" spans="7:8" x14ac:dyDescent="0.2">
      <c r="G370" s="4"/>
      <c r="H370" s="4"/>
    </row>
    <row r="371" spans="7:8" x14ac:dyDescent="0.2">
      <c r="G371" s="4"/>
      <c r="H371" s="4"/>
    </row>
    <row r="372" spans="7:8" x14ac:dyDescent="0.2">
      <c r="G372" s="4"/>
      <c r="H372" s="4"/>
    </row>
    <row r="373" spans="7:8" x14ac:dyDescent="0.2">
      <c r="G373" s="4"/>
      <c r="H373" s="4"/>
    </row>
    <row r="374" spans="7:8" x14ac:dyDescent="0.2">
      <c r="G374" s="4"/>
      <c r="H374" s="4"/>
    </row>
    <row r="375" spans="7:8" x14ac:dyDescent="0.2">
      <c r="G375" s="4"/>
      <c r="H375" s="4"/>
    </row>
    <row r="376" spans="7:8" x14ac:dyDescent="0.2">
      <c r="G376" s="4"/>
      <c r="H376" s="4"/>
    </row>
    <row r="377" spans="7:8" x14ac:dyDescent="0.2">
      <c r="G377" s="4"/>
      <c r="H377" s="4"/>
    </row>
    <row r="378" spans="7:8" x14ac:dyDescent="0.2">
      <c r="G378" s="4"/>
      <c r="H378" s="4"/>
    </row>
    <row r="379" spans="7:8" x14ac:dyDescent="0.2">
      <c r="G379" s="4"/>
      <c r="H379" s="4"/>
    </row>
    <row r="380" spans="7:8" x14ac:dyDescent="0.2">
      <c r="G380" s="4"/>
      <c r="H380" s="4"/>
    </row>
    <row r="381" spans="7:8" x14ac:dyDescent="0.2">
      <c r="G381" s="4"/>
      <c r="H381" s="4"/>
    </row>
    <row r="382" spans="7:8" x14ac:dyDescent="0.2">
      <c r="G382" s="4"/>
      <c r="H382" s="4"/>
    </row>
    <row r="383" spans="7:8" x14ac:dyDescent="0.2">
      <c r="G383" s="4"/>
      <c r="H383" s="4"/>
    </row>
    <row r="384" spans="7:8" x14ac:dyDescent="0.2">
      <c r="G384" s="4"/>
      <c r="H384" s="4"/>
    </row>
    <row r="385" spans="7:8" x14ac:dyDescent="0.2">
      <c r="G385" s="4"/>
      <c r="H385" s="4"/>
    </row>
    <row r="386" spans="7:8" x14ac:dyDescent="0.2">
      <c r="G386" s="4"/>
      <c r="H386" s="4"/>
    </row>
    <row r="387" spans="7:8" x14ac:dyDescent="0.2">
      <c r="G387" s="4"/>
      <c r="H387" s="4"/>
    </row>
    <row r="388" spans="7:8" x14ac:dyDescent="0.2">
      <c r="G388" s="4"/>
      <c r="H388" s="4"/>
    </row>
    <row r="389" spans="7:8" x14ac:dyDescent="0.2">
      <c r="G389" s="4"/>
      <c r="H389" s="4"/>
    </row>
    <row r="390" spans="7:8" x14ac:dyDescent="0.2">
      <c r="G390" s="4"/>
      <c r="H390" s="4"/>
    </row>
    <row r="391" spans="7:8" x14ac:dyDescent="0.2">
      <c r="G391" s="4"/>
      <c r="H391" s="4"/>
    </row>
    <row r="392" spans="7:8" x14ac:dyDescent="0.2">
      <c r="G392" s="4"/>
      <c r="H392" s="4"/>
    </row>
    <row r="393" spans="7:8" x14ac:dyDescent="0.2">
      <c r="G393" s="4"/>
      <c r="H393" s="4"/>
    </row>
    <row r="394" spans="7:8" x14ac:dyDescent="0.2">
      <c r="G394" s="4"/>
      <c r="H394" s="4"/>
    </row>
    <row r="395" spans="7:8" x14ac:dyDescent="0.2">
      <c r="G395" s="4"/>
      <c r="H395" s="4"/>
    </row>
    <row r="396" spans="7:8" x14ac:dyDescent="0.2">
      <c r="G396" s="4"/>
      <c r="H396" s="4"/>
    </row>
    <row r="397" spans="7:8" x14ac:dyDescent="0.2">
      <c r="G397" s="4"/>
      <c r="H397" s="4"/>
    </row>
    <row r="398" spans="7:8" x14ac:dyDescent="0.2">
      <c r="G398" s="4"/>
      <c r="H398" s="4"/>
    </row>
    <row r="399" spans="7:8" x14ac:dyDescent="0.2">
      <c r="G399" s="4"/>
      <c r="H399" s="4"/>
    </row>
    <row r="400" spans="7:8" x14ac:dyDescent="0.2">
      <c r="G400" s="4"/>
      <c r="H400" s="4"/>
    </row>
    <row r="401" spans="7:8" x14ac:dyDescent="0.2">
      <c r="G401" s="4"/>
      <c r="H401" s="4"/>
    </row>
    <row r="402" spans="7:8" x14ac:dyDescent="0.2">
      <c r="G402" s="4"/>
      <c r="H402" s="4"/>
    </row>
    <row r="403" spans="7:8" x14ac:dyDescent="0.2">
      <c r="G403" s="4"/>
      <c r="H403" s="4"/>
    </row>
    <row r="404" spans="7:8" x14ac:dyDescent="0.2">
      <c r="G404" s="4"/>
      <c r="H404" s="4"/>
    </row>
    <row r="405" spans="7:8" x14ac:dyDescent="0.2">
      <c r="G405" s="4"/>
      <c r="H405" s="4"/>
    </row>
    <row r="406" spans="7:8" x14ac:dyDescent="0.2">
      <c r="G406" s="4"/>
      <c r="H406" s="4"/>
    </row>
    <row r="407" spans="7:8" x14ac:dyDescent="0.2">
      <c r="G407" s="4"/>
      <c r="H407" s="4"/>
    </row>
    <row r="408" spans="7:8" x14ac:dyDescent="0.2">
      <c r="G408" s="4"/>
      <c r="H408" s="4"/>
    </row>
    <row r="409" spans="7:8" x14ac:dyDescent="0.2">
      <c r="G409" s="4"/>
      <c r="H409" s="4"/>
    </row>
    <row r="410" spans="7:8" x14ac:dyDescent="0.2">
      <c r="G410" s="4"/>
      <c r="H410" s="4"/>
    </row>
    <row r="411" spans="7:8" x14ac:dyDescent="0.2">
      <c r="G411" s="4"/>
      <c r="H411" s="4"/>
    </row>
    <row r="412" spans="7:8" x14ac:dyDescent="0.2">
      <c r="G412" s="4"/>
      <c r="H412" s="4"/>
    </row>
    <row r="413" spans="7:8" x14ac:dyDescent="0.2">
      <c r="G413" s="4"/>
      <c r="H413" s="4"/>
    </row>
    <row r="414" spans="7:8" x14ac:dyDescent="0.2">
      <c r="G414" s="4"/>
      <c r="H414" s="4"/>
    </row>
    <row r="415" spans="7:8" x14ac:dyDescent="0.2">
      <c r="G415" s="4"/>
      <c r="H415" s="4"/>
    </row>
    <row r="416" spans="7:8" x14ac:dyDescent="0.2">
      <c r="G416" s="4"/>
      <c r="H416" s="4"/>
    </row>
    <row r="417" spans="7:8" x14ac:dyDescent="0.2">
      <c r="G417" s="4"/>
      <c r="H417" s="4"/>
    </row>
    <row r="418" spans="7:8" x14ac:dyDescent="0.2">
      <c r="G418" s="4"/>
      <c r="H418" s="4"/>
    </row>
    <row r="419" spans="7:8" x14ac:dyDescent="0.2">
      <c r="G419" s="4"/>
      <c r="H419" s="4"/>
    </row>
    <row r="420" spans="7:8" x14ac:dyDescent="0.2">
      <c r="G420" s="4"/>
      <c r="H420" s="4"/>
    </row>
    <row r="421" spans="7:8" x14ac:dyDescent="0.2">
      <c r="G421" s="4"/>
      <c r="H421" s="4"/>
    </row>
    <row r="422" spans="7:8" x14ac:dyDescent="0.2">
      <c r="G422" s="4"/>
      <c r="H422" s="4"/>
    </row>
    <row r="423" spans="7:8" x14ac:dyDescent="0.2">
      <c r="G423" s="4"/>
      <c r="H423" s="4"/>
    </row>
    <row r="424" spans="7:8" x14ac:dyDescent="0.2">
      <c r="G424" s="4"/>
      <c r="H424" s="4"/>
    </row>
    <row r="425" spans="7:8" x14ac:dyDescent="0.2">
      <c r="G425" s="4"/>
      <c r="H425" s="4"/>
    </row>
    <row r="426" spans="7:8" x14ac:dyDescent="0.2">
      <c r="G426" s="4"/>
      <c r="H426" s="4"/>
    </row>
    <row r="427" spans="7:8" x14ac:dyDescent="0.2">
      <c r="G427" s="4"/>
      <c r="H427" s="4"/>
    </row>
    <row r="428" spans="7:8" x14ac:dyDescent="0.2">
      <c r="G428" s="4"/>
      <c r="H428" s="4"/>
    </row>
    <row r="429" spans="7:8" x14ac:dyDescent="0.2">
      <c r="G429" s="4"/>
      <c r="H429" s="4"/>
    </row>
    <row r="430" spans="7:8" x14ac:dyDescent="0.2">
      <c r="G430" s="4"/>
      <c r="H430" s="4"/>
    </row>
    <row r="431" spans="7:8" x14ac:dyDescent="0.2">
      <c r="G431" s="4"/>
      <c r="H431" s="4"/>
    </row>
    <row r="432" spans="7:8" x14ac:dyDescent="0.2">
      <c r="G432" s="4"/>
      <c r="H432" s="4"/>
    </row>
    <row r="433" spans="7:8" x14ac:dyDescent="0.2">
      <c r="G433" s="4"/>
      <c r="H433" s="4"/>
    </row>
    <row r="434" spans="7:8" x14ac:dyDescent="0.2">
      <c r="G434" s="4"/>
      <c r="H434" s="4"/>
    </row>
    <row r="435" spans="7:8" x14ac:dyDescent="0.2">
      <c r="G435" s="4"/>
      <c r="H435" s="4"/>
    </row>
    <row r="436" spans="7:8" x14ac:dyDescent="0.2">
      <c r="G436" s="4"/>
      <c r="H436" s="4"/>
    </row>
    <row r="437" spans="7:8" x14ac:dyDescent="0.2">
      <c r="G437" s="4"/>
      <c r="H437" s="4"/>
    </row>
    <row r="438" spans="7:8" x14ac:dyDescent="0.2">
      <c r="G438" s="4"/>
      <c r="H438" s="4"/>
    </row>
    <row r="439" spans="7:8" x14ac:dyDescent="0.2">
      <c r="G439" s="4"/>
      <c r="H439" s="4"/>
    </row>
    <row r="440" spans="7:8" x14ac:dyDescent="0.2">
      <c r="G440" s="4"/>
      <c r="H440" s="4"/>
    </row>
    <row r="441" spans="7:8" x14ac:dyDescent="0.2">
      <c r="G441" s="4"/>
      <c r="H441" s="4"/>
    </row>
    <row r="442" spans="7:8" x14ac:dyDescent="0.2">
      <c r="G442" s="4"/>
      <c r="H442" s="4"/>
    </row>
    <row r="443" spans="7:8" x14ac:dyDescent="0.2">
      <c r="G443" s="4"/>
      <c r="H443" s="4"/>
    </row>
    <row r="444" spans="7:8" x14ac:dyDescent="0.2">
      <c r="G444" s="4"/>
      <c r="H444" s="4"/>
    </row>
    <row r="445" spans="7:8" x14ac:dyDescent="0.2">
      <c r="G445" s="4"/>
      <c r="H445" s="4"/>
    </row>
    <row r="446" spans="7:8" x14ac:dyDescent="0.2">
      <c r="G446" s="4"/>
      <c r="H446" s="4"/>
    </row>
    <row r="447" spans="7:8" x14ac:dyDescent="0.2">
      <c r="G447" s="4"/>
      <c r="H447" s="4"/>
    </row>
    <row r="448" spans="7:8" x14ac:dyDescent="0.2">
      <c r="G448" s="4"/>
      <c r="H448" s="4"/>
    </row>
    <row r="449" spans="7:8" x14ac:dyDescent="0.2">
      <c r="G449" s="4"/>
      <c r="H449" s="4"/>
    </row>
    <row r="450" spans="7:8" x14ac:dyDescent="0.2">
      <c r="G450" s="4"/>
      <c r="H450" s="4"/>
    </row>
    <row r="451" spans="7:8" x14ac:dyDescent="0.2">
      <c r="G451" s="4"/>
      <c r="H451" s="4"/>
    </row>
    <row r="452" spans="7:8" x14ac:dyDescent="0.2">
      <c r="G452" s="4"/>
      <c r="H452" s="4"/>
    </row>
    <row r="453" spans="7:8" x14ac:dyDescent="0.2">
      <c r="G453" s="4"/>
      <c r="H453" s="4"/>
    </row>
    <row r="454" spans="7:8" x14ac:dyDescent="0.2">
      <c r="G454" s="4"/>
      <c r="H454" s="4"/>
    </row>
    <row r="455" spans="7:8" x14ac:dyDescent="0.2">
      <c r="G455" s="4"/>
      <c r="H455" s="4"/>
    </row>
    <row r="456" spans="7:8" x14ac:dyDescent="0.2">
      <c r="G456" s="4"/>
      <c r="H456" s="4"/>
    </row>
    <row r="457" spans="7:8" x14ac:dyDescent="0.2">
      <c r="G457" s="4"/>
      <c r="H457" s="4"/>
    </row>
    <row r="458" spans="7:8" x14ac:dyDescent="0.2">
      <c r="G458" s="4"/>
      <c r="H458" s="4"/>
    </row>
    <row r="459" spans="7:8" x14ac:dyDescent="0.2">
      <c r="G459" s="4"/>
      <c r="H459" s="4"/>
    </row>
    <row r="460" spans="7:8" x14ac:dyDescent="0.2">
      <c r="G460" s="4"/>
      <c r="H460" s="4"/>
    </row>
    <row r="461" spans="7:8" x14ac:dyDescent="0.2">
      <c r="G461" s="4"/>
      <c r="H461" s="4"/>
    </row>
    <row r="462" spans="7:8" x14ac:dyDescent="0.2">
      <c r="G462" s="4"/>
      <c r="H462" s="4"/>
    </row>
    <row r="463" spans="7:8" x14ac:dyDescent="0.2">
      <c r="G463" s="4"/>
      <c r="H463" s="4"/>
    </row>
    <row r="464" spans="7:8" x14ac:dyDescent="0.2">
      <c r="G464" s="4"/>
      <c r="H464" s="4"/>
    </row>
    <row r="465" spans="7:8" x14ac:dyDescent="0.2">
      <c r="G465" s="4"/>
      <c r="H465" s="4"/>
    </row>
    <row r="466" spans="7:8" x14ac:dyDescent="0.2">
      <c r="G466" s="4"/>
      <c r="H466" s="4"/>
    </row>
    <row r="467" spans="7:8" x14ac:dyDescent="0.2">
      <c r="G467" s="4"/>
      <c r="H467" s="4"/>
    </row>
    <row r="468" spans="7:8" x14ac:dyDescent="0.2">
      <c r="G468" s="4"/>
      <c r="H468" s="4"/>
    </row>
    <row r="469" spans="7:8" x14ac:dyDescent="0.2">
      <c r="G469" s="4"/>
      <c r="H469" s="4"/>
    </row>
    <row r="470" spans="7:8" x14ac:dyDescent="0.2">
      <c r="G470" s="4"/>
      <c r="H470" s="4"/>
    </row>
    <row r="471" spans="7:8" x14ac:dyDescent="0.2">
      <c r="G471" s="4"/>
      <c r="H471" s="4"/>
    </row>
    <row r="472" spans="7:8" x14ac:dyDescent="0.2">
      <c r="G472" s="4"/>
      <c r="H472" s="4"/>
    </row>
    <row r="473" spans="7:8" x14ac:dyDescent="0.2">
      <c r="G473" s="4"/>
      <c r="H473" s="4"/>
    </row>
    <row r="474" spans="7:8" x14ac:dyDescent="0.2">
      <c r="G474" s="4"/>
      <c r="H474" s="4"/>
    </row>
    <row r="475" spans="7:8" x14ac:dyDescent="0.2">
      <c r="G475" s="4"/>
      <c r="H475" s="4"/>
    </row>
    <row r="476" spans="7:8" x14ac:dyDescent="0.2">
      <c r="G476" s="4"/>
      <c r="H476" s="4"/>
    </row>
    <row r="477" spans="7:8" x14ac:dyDescent="0.2">
      <c r="G477" s="4"/>
      <c r="H477" s="4"/>
    </row>
    <row r="478" spans="7:8" x14ac:dyDescent="0.2">
      <c r="G478" s="4"/>
      <c r="H478" s="4"/>
    </row>
    <row r="479" spans="7:8" x14ac:dyDescent="0.2">
      <c r="G479" s="4"/>
      <c r="H479" s="4"/>
    </row>
    <row r="480" spans="7:8" x14ac:dyDescent="0.2">
      <c r="G480" s="4"/>
      <c r="H480" s="4"/>
    </row>
    <row r="481" spans="7:8" x14ac:dyDescent="0.2">
      <c r="G481" s="4"/>
      <c r="H481" s="4"/>
    </row>
    <row r="482" spans="7:8" x14ac:dyDescent="0.2">
      <c r="G482" s="4"/>
      <c r="H482" s="4"/>
    </row>
    <row r="483" spans="7:8" x14ac:dyDescent="0.2">
      <c r="G483" s="4"/>
      <c r="H483" s="4"/>
    </row>
    <row r="484" spans="7:8" x14ac:dyDescent="0.2">
      <c r="G484" s="4"/>
      <c r="H484" s="4"/>
    </row>
    <row r="485" spans="7:8" x14ac:dyDescent="0.2">
      <c r="G485" s="4"/>
      <c r="H485" s="4"/>
    </row>
    <row r="486" spans="7:8" x14ac:dyDescent="0.2">
      <c r="G486" s="4"/>
      <c r="H486" s="4"/>
    </row>
    <row r="487" spans="7:8" x14ac:dyDescent="0.2">
      <c r="G487" s="4"/>
      <c r="H487" s="4"/>
    </row>
    <row r="488" spans="7:8" x14ac:dyDescent="0.2">
      <c r="G488" s="4"/>
      <c r="H488" s="4"/>
    </row>
    <row r="489" spans="7:8" x14ac:dyDescent="0.2">
      <c r="G489" s="4"/>
      <c r="H489" s="4"/>
    </row>
    <row r="490" spans="7:8" x14ac:dyDescent="0.2">
      <c r="G490" s="4"/>
      <c r="H490" s="4"/>
    </row>
    <row r="491" spans="7:8" x14ac:dyDescent="0.2">
      <c r="G491" s="4"/>
      <c r="H491" s="4"/>
    </row>
    <row r="492" spans="7:8" x14ac:dyDescent="0.2">
      <c r="G492" s="4"/>
      <c r="H492" s="4"/>
    </row>
    <row r="493" spans="7:8" x14ac:dyDescent="0.2">
      <c r="G493" s="4"/>
      <c r="H493" s="4"/>
    </row>
    <row r="494" spans="7:8" x14ac:dyDescent="0.2">
      <c r="G494" s="4"/>
      <c r="H494" s="4"/>
    </row>
    <row r="495" spans="7:8" x14ac:dyDescent="0.2">
      <c r="G495" s="4"/>
      <c r="H495" s="4"/>
    </row>
    <row r="496" spans="7:8" x14ac:dyDescent="0.2">
      <c r="G496" s="4"/>
      <c r="H496" s="4"/>
    </row>
    <row r="497" spans="7:8" x14ac:dyDescent="0.2">
      <c r="G497" s="4"/>
      <c r="H497" s="4"/>
    </row>
    <row r="498" spans="7:8" x14ac:dyDescent="0.2">
      <c r="G498" s="4"/>
      <c r="H498" s="4"/>
    </row>
    <row r="499" spans="7:8" x14ac:dyDescent="0.2">
      <c r="G499" s="4"/>
      <c r="H499" s="4"/>
    </row>
    <row r="500" spans="7:8" x14ac:dyDescent="0.2">
      <c r="G500" s="4"/>
      <c r="H500" s="4"/>
    </row>
    <row r="501" spans="7:8" x14ac:dyDescent="0.2">
      <c r="G501" s="4"/>
      <c r="H501" s="4"/>
    </row>
    <row r="502" spans="7:8" x14ac:dyDescent="0.2">
      <c r="G502" s="4"/>
      <c r="H502" s="4"/>
    </row>
    <row r="503" spans="7:8" x14ac:dyDescent="0.2">
      <c r="G503" s="4"/>
      <c r="H503" s="4"/>
    </row>
    <row r="504" spans="7:8" x14ac:dyDescent="0.2">
      <c r="G504" s="4"/>
      <c r="H504" s="4"/>
    </row>
    <row r="505" spans="7:8" x14ac:dyDescent="0.2">
      <c r="G505" s="4"/>
      <c r="H505" s="4"/>
    </row>
    <row r="506" spans="7:8" x14ac:dyDescent="0.2">
      <c r="G506" s="4"/>
      <c r="H506" s="4"/>
    </row>
    <row r="507" spans="7:8" x14ac:dyDescent="0.2">
      <c r="G507" s="4"/>
      <c r="H507" s="4"/>
    </row>
    <row r="508" spans="7:8" x14ac:dyDescent="0.2">
      <c r="G508" s="4"/>
      <c r="H508" s="4"/>
    </row>
    <row r="509" spans="7:8" x14ac:dyDescent="0.2">
      <c r="G509" s="4"/>
      <c r="H509" s="4"/>
    </row>
    <row r="510" spans="7:8" x14ac:dyDescent="0.2">
      <c r="G510" s="4"/>
      <c r="H510" s="4"/>
    </row>
    <row r="511" spans="7:8" x14ac:dyDescent="0.2">
      <c r="G511" s="4"/>
      <c r="H511" s="4"/>
    </row>
    <row r="512" spans="7:8" x14ac:dyDescent="0.2">
      <c r="G512" s="4"/>
      <c r="H512" s="4"/>
    </row>
    <row r="513" spans="7:8" x14ac:dyDescent="0.2">
      <c r="G513" s="4"/>
      <c r="H513" s="4"/>
    </row>
    <row r="514" spans="7:8" x14ac:dyDescent="0.2">
      <c r="G514" s="4"/>
      <c r="H514" s="4"/>
    </row>
    <row r="515" spans="7:8" x14ac:dyDescent="0.2">
      <c r="G515" s="4"/>
      <c r="H515" s="4"/>
    </row>
    <row r="516" spans="7:8" x14ac:dyDescent="0.2">
      <c r="G516" s="4"/>
      <c r="H516" s="4"/>
    </row>
    <row r="517" spans="7:8" x14ac:dyDescent="0.2">
      <c r="G517" s="4"/>
      <c r="H517" s="4"/>
    </row>
    <row r="518" spans="7:8" x14ac:dyDescent="0.2">
      <c r="G518" s="4"/>
      <c r="H518" s="4"/>
    </row>
    <row r="519" spans="7:8" x14ac:dyDescent="0.2">
      <c r="G519" s="4"/>
      <c r="H519" s="4"/>
    </row>
    <row r="520" spans="7:8" x14ac:dyDescent="0.2">
      <c r="G520" s="4"/>
      <c r="H520" s="4"/>
    </row>
    <row r="521" spans="7:8" x14ac:dyDescent="0.2">
      <c r="G521" s="4"/>
      <c r="H521" s="4"/>
    </row>
    <row r="522" spans="7:8" x14ac:dyDescent="0.2">
      <c r="G522" s="4"/>
      <c r="H522" s="4"/>
    </row>
    <row r="523" spans="7:8" x14ac:dyDescent="0.2">
      <c r="G523" s="4"/>
      <c r="H523" s="4"/>
    </row>
    <row r="524" spans="7:8" x14ac:dyDescent="0.2">
      <c r="G524" s="4"/>
      <c r="H524" s="4"/>
    </row>
    <row r="525" spans="7:8" x14ac:dyDescent="0.2">
      <c r="G525" s="4"/>
      <c r="H525" s="4"/>
    </row>
    <row r="526" spans="7:8" x14ac:dyDescent="0.2">
      <c r="G526" s="4"/>
      <c r="H526" s="4"/>
    </row>
    <row r="527" spans="7:8" x14ac:dyDescent="0.2">
      <c r="G527" s="4"/>
      <c r="H527" s="4"/>
    </row>
    <row r="528" spans="7:8" x14ac:dyDescent="0.2">
      <c r="G528" s="4"/>
      <c r="H528" s="4"/>
    </row>
    <row r="529" spans="7:8" x14ac:dyDescent="0.2">
      <c r="G529" s="4"/>
      <c r="H529" s="4"/>
    </row>
    <row r="530" spans="7:8" x14ac:dyDescent="0.2">
      <c r="G530" s="4"/>
      <c r="H530" s="4"/>
    </row>
    <row r="531" spans="7:8" x14ac:dyDescent="0.2">
      <c r="G531" s="4"/>
      <c r="H531" s="4"/>
    </row>
    <row r="532" spans="7:8" x14ac:dyDescent="0.2">
      <c r="G532" s="4"/>
      <c r="H532" s="4"/>
    </row>
    <row r="533" spans="7:8" x14ac:dyDescent="0.2">
      <c r="G533" s="4"/>
      <c r="H533" s="4"/>
    </row>
    <row r="534" spans="7:8" x14ac:dyDescent="0.2">
      <c r="G534" s="4"/>
      <c r="H534" s="4"/>
    </row>
    <row r="535" spans="7:8" x14ac:dyDescent="0.2">
      <c r="G535" s="4"/>
      <c r="H535" s="4"/>
    </row>
    <row r="536" spans="7:8" x14ac:dyDescent="0.2">
      <c r="G536" s="4"/>
      <c r="H536" s="4"/>
    </row>
    <row r="537" spans="7:8" x14ac:dyDescent="0.2">
      <c r="G537" s="4"/>
      <c r="H537" s="4"/>
    </row>
    <row r="538" spans="7:8" x14ac:dyDescent="0.2">
      <c r="G538" s="4"/>
      <c r="H538" s="4"/>
    </row>
    <row r="539" spans="7:8" x14ac:dyDescent="0.2">
      <c r="G539" s="4"/>
      <c r="H539" s="4"/>
    </row>
    <row r="540" spans="7:8" x14ac:dyDescent="0.2">
      <c r="G540" s="4"/>
      <c r="H540" s="4"/>
    </row>
    <row r="541" spans="7:8" x14ac:dyDescent="0.2">
      <c r="G541" s="4"/>
      <c r="H541" s="4"/>
    </row>
    <row r="542" spans="7:8" x14ac:dyDescent="0.2">
      <c r="G542" s="4"/>
      <c r="H542" s="4"/>
    </row>
    <row r="543" spans="7:8" x14ac:dyDescent="0.2">
      <c r="G543" s="4"/>
      <c r="H543" s="4"/>
    </row>
    <row r="544" spans="7:8" x14ac:dyDescent="0.2">
      <c r="G544" s="4"/>
      <c r="H544" s="4"/>
    </row>
    <row r="545" spans="7:8" x14ac:dyDescent="0.2">
      <c r="G545" s="4"/>
      <c r="H545" s="4"/>
    </row>
    <row r="546" spans="7:8" x14ac:dyDescent="0.2">
      <c r="G546" s="4"/>
      <c r="H546" s="4"/>
    </row>
    <row r="547" spans="7:8" x14ac:dyDescent="0.2">
      <c r="G547" s="4"/>
      <c r="H547" s="4"/>
    </row>
    <row r="548" spans="7:8" x14ac:dyDescent="0.2">
      <c r="G548" s="4"/>
      <c r="H548" s="4"/>
    </row>
    <row r="549" spans="7:8" x14ac:dyDescent="0.2">
      <c r="G549" s="4"/>
      <c r="H549" s="4"/>
    </row>
    <row r="550" spans="7:8" x14ac:dyDescent="0.2">
      <c r="G550" s="4"/>
      <c r="H550" s="4"/>
    </row>
    <row r="551" spans="7:8" x14ac:dyDescent="0.2">
      <c r="G551" s="4"/>
      <c r="H551" s="4"/>
    </row>
    <row r="552" spans="7:8" x14ac:dyDescent="0.2">
      <c r="G552" s="4"/>
      <c r="H552" s="4"/>
    </row>
    <row r="553" spans="7:8" x14ac:dyDescent="0.2">
      <c r="G553" s="4"/>
      <c r="H553" s="4"/>
    </row>
    <row r="554" spans="7:8" x14ac:dyDescent="0.2">
      <c r="G554" s="4"/>
      <c r="H554" s="4"/>
    </row>
    <row r="555" spans="7:8" x14ac:dyDescent="0.2">
      <c r="G555" s="4"/>
      <c r="H555" s="4"/>
    </row>
    <row r="556" spans="7:8" x14ac:dyDescent="0.2">
      <c r="G556" s="4"/>
      <c r="H556" s="4"/>
    </row>
    <row r="557" spans="7:8" x14ac:dyDescent="0.2">
      <c r="G557" s="4"/>
      <c r="H557" s="4"/>
    </row>
    <row r="558" spans="7:8" x14ac:dyDescent="0.2">
      <c r="G558" s="4"/>
      <c r="H558" s="4"/>
    </row>
    <row r="559" spans="7:8" x14ac:dyDescent="0.2">
      <c r="G559" s="4"/>
      <c r="H559" s="4"/>
    </row>
    <row r="560" spans="7:8" x14ac:dyDescent="0.2">
      <c r="G560" s="4"/>
      <c r="H560" s="4"/>
    </row>
    <row r="561" spans="7:8" x14ac:dyDescent="0.2">
      <c r="G561" s="4"/>
      <c r="H561" s="4"/>
    </row>
    <row r="562" spans="7:8" x14ac:dyDescent="0.2">
      <c r="G562" s="4"/>
      <c r="H562" s="4"/>
    </row>
    <row r="563" spans="7:8" x14ac:dyDescent="0.2">
      <c r="G563" s="4"/>
      <c r="H563" s="4"/>
    </row>
    <row r="564" spans="7:8" x14ac:dyDescent="0.2">
      <c r="G564" s="4"/>
      <c r="H564" s="4"/>
    </row>
    <row r="565" spans="7:8" x14ac:dyDescent="0.2">
      <c r="G565" s="4"/>
      <c r="H565" s="4"/>
    </row>
    <row r="566" spans="7:8" x14ac:dyDescent="0.2">
      <c r="G566" s="4"/>
      <c r="H566" s="4"/>
    </row>
    <row r="567" spans="7:8" x14ac:dyDescent="0.2">
      <c r="G567" s="4"/>
      <c r="H567" s="4"/>
    </row>
    <row r="568" spans="7:8" x14ac:dyDescent="0.2">
      <c r="G568" s="4"/>
      <c r="H568" s="4"/>
    </row>
    <row r="569" spans="7:8" x14ac:dyDescent="0.2">
      <c r="G569" s="4"/>
      <c r="H569" s="4"/>
    </row>
    <row r="570" spans="7:8" x14ac:dyDescent="0.2">
      <c r="G570" s="4"/>
      <c r="H570" s="4"/>
    </row>
    <row r="571" spans="7:8" x14ac:dyDescent="0.2">
      <c r="G571" s="4"/>
      <c r="H571" s="4"/>
    </row>
    <row r="572" spans="7:8" x14ac:dyDescent="0.2">
      <c r="G572" s="4"/>
      <c r="H572" s="4"/>
    </row>
    <row r="573" spans="7:8" x14ac:dyDescent="0.2">
      <c r="G573" s="4"/>
      <c r="H573" s="4"/>
    </row>
    <row r="574" spans="7:8" x14ac:dyDescent="0.2">
      <c r="G574" s="4"/>
      <c r="H574" s="4"/>
    </row>
    <row r="575" spans="7:8" x14ac:dyDescent="0.2">
      <c r="G575" s="4"/>
      <c r="H575" s="4"/>
    </row>
    <row r="576" spans="7:8" x14ac:dyDescent="0.2">
      <c r="G576" s="4"/>
      <c r="H576" s="4"/>
    </row>
    <row r="577" spans="7:8" x14ac:dyDescent="0.2">
      <c r="G577" s="4"/>
      <c r="H577" s="4"/>
    </row>
    <row r="578" spans="7:8" x14ac:dyDescent="0.2">
      <c r="G578" s="4"/>
      <c r="H578" s="4"/>
    </row>
    <row r="579" spans="7:8" x14ac:dyDescent="0.2">
      <c r="G579" s="4"/>
      <c r="H579" s="4"/>
    </row>
    <row r="580" spans="7:8" x14ac:dyDescent="0.2">
      <c r="G580" s="4"/>
      <c r="H580" s="4"/>
    </row>
    <row r="581" spans="7:8" x14ac:dyDescent="0.2">
      <c r="G581" s="4"/>
      <c r="H581" s="4"/>
    </row>
    <row r="582" spans="7:8" x14ac:dyDescent="0.2">
      <c r="G582" s="4"/>
      <c r="H582" s="4"/>
    </row>
    <row r="583" spans="7:8" x14ac:dyDescent="0.2">
      <c r="G583" s="4"/>
      <c r="H583" s="4"/>
    </row>
    <row r="584" spans="7:8" x14ac:dyDescent="0.2">
      <c r="G584" s="4"/>
      <c r="H584" s="4"/>
    </row>
    <row r="585" spans="7:8" x14ac:dyDescent="0.2">
      <c r="G585" s="4"/>
      <c r="H585" s="4"/>
    </row>
    <row r="586" spans="7:8" x14ac:dyDescent="0.2">
      <c r="G586" s="4"/>
      <c r="H586" s="4"/>
    </row>
    <row r="587" spans="7:8" x14ac:dyDescent="0.2">
      <c r="G587" s="4"/>
      <c r="H587" s="4"/>
    </row>
    <row r="588" spans="7:8" x14ac:dyDescent="0.2">
      <c r="G588" s="4"/>
      <c r="H588" s="4"/>
    </row>
    <row r="589" spans="7:8" x14ac:dyDescent="0.2">
      <c r="G589" s="4"/>
      <c r="H589" s="4"/>
    </row>
    <row r="590" spans="7:8" x14ac:dyDescent="0.2">
      <c r="G590" s="4"/>
      <c r="H590" s="4"/>
    </row>
    <row r="591" spans="7:8" x14ac:dyDescent="0.2">
      <c r="G591" s="4"/>
      <c r="H591" s="4"/>
    </row>
    <row r="592" spans="7:8" x14ac:dyDescent="0.2">
      <c r="G592" s="4"/>
      <c r="H592" s="4"/>
    </row>
    <row r="593" spans="7:8" x14ac:dyDescent="0.2">
      <c r="G593" s="4"/>
      <c r="H593" s="4"/>
    </row>
    <row r="594" spans="7:8" x14ac:dyDescent="0.2">
      <c r="G594" s="4"/>
      <c r="H594" s="4"/>
    </row>
    <row r="595" spans="7:8" x14ac:dyDescent="0.2">
      <c r="G595" s="4"/>
      <c r="H595" s="4"/>
    </row>
    <row r="596" spans="7:8" x14ac:dyDescent="0.2">
      <c r="G596" s="4"/>
      <c r="H596" s="4"/>
    </row>
    <row r="597" spans="7:8" x14ac:dyDescent="0.2">
      <c r="G597" s="4"/>
      <c r="H597" s="4"/>
    </row>
    <row r="598" spans="7:8" x14ac:dyDescent="0.2">
      <c r="G598" s="4"/>
      <c r="H598" s="4"/>
    </row>
    <row r="599" spans="7:8" x14ac:dyDescent="0.2">
      <c r="G599" s="4"/>
      <c r="H599" s="4"/>
    </row>
    <row r="600" spans="7:8" x14ac:dyDescent="0.2">
      <c r="G600" s="4"/>
      <c r="H600" s="4"/>
    </row>
    <row r="601" spans="7:8" x14ac:dyDescent="0.2">
      <c r="G601" s="4"/>
      <c r="H601" s="4"/>
    </row>
    <row r="602" spans="7:8" x14ac:dyDescent="0.2">
      <c r="G602" s="4"/>
      <c r="H602" s="4"/>
    </row>
    <row r="603" spans="7:8" x14ac:dyDescent="0.2">
      <c r="G603" s="4"/>
      <c r="H603" s="4"/>
    </row>
    <row r="604" spans="7:8" x14ac:dyDescent="0.2">
      <c r="G604" s="4"/>
      <c r="H604" s="4"/>
    </row>
    <row r="605" spans="7:8" x14ac:dyDescent="0.2">
      <c r="G605" s="4"/>
      <c r="H605" s="4"/>
    </row>
    <row r="606" spans="7:8" x14ac:dyDescent="0.2">
      <c r="G606" s="4"/>
      <c r="H606" s="4"/>
    </row>
    <row r="607" spans="7:8" x14ac:dyDescent="0.2">
      <c r="G607" s="4"/>
      <c r="H607" s="4"/>
    </row>
    <row r="608" spans="7:8" x14ac:dyDescent="0.2">
      <c r="G608" s="4"/>
      <c r="H608" s="4"/>
    </row>
    <row r="609" spans="7:8" x14ac:dyDescent="0.2">
      <c r="G609" s="4"/>
      <c r="H609" s="4"/>
    </row>
    <row r="610" spans="7:8" x14ac:dyDescent="0.2">
      <c r="G610" s="4"/>
      <c r="H610" s="4"/>
    </row>
    <row r="611" spans="7:8" x14ac:dyDescent="0.2">
      <c r="G611" s="4"/>
      <c r="H611" s="4"/>
    </row>
    <row r="612" spans="7:8" x14ac:dyDescent="0.2">
      <c r="G612" s="4"/>
      <c r="H612" s="4"/>
    </row>
    <row r="613" spans="7:8" x14ac:dyDescent="0.2">
      <c r="G613" s="4"/>
      <c r="H613" s="4"/>
    </row>
    <row r="614" spans="7:8" x14ac:dyDescent="0.2">
      <c r="G614" s="4"/>
      <c r="H614" s="4"/>
    </row>
    <row r="615" spans="7:8" x14ac:dyDescent="0.2">
      <c r="G615" s="4"/>
      <c r="H615" s="4"/>
    </row>
    <row r="616" spans="7:8" x14ac:dyDescent="0.2">
      <c r="G616" s="4"/>
      <c r="H616" s="4"/>
    </row>
    <row r="617" spans="7:8" x14ac:dyDescent="0.2">
      <c r="G617" s="4"/>
      <c r="H617" s="4"/>
    </row>
    <row r="618" spans="7:8" x14ac:dyDescent="0.2">
      <c r="G618" s="4"/>
      <c r="H618" s="4"/>
    </row>
    <row r="619" spans="7:8" x14ac:dyDescent="0.2">
      <c r="G619" s="4"/>
      <c r="H619" s="4"/>
    </row>
    <row r="620" spans="7:8" x14ac:dyDescent="0.2">
      <c r="G620" s="4"/>
      <c r="H620" s="4"/>
    </row>
    <row r="621" spans="7:8" x14ac:dyDescent="0.2">
      <c r="G621" s="4"/>
      <c r="H621" s="4"/>
    </row>
    <row r="622" spans="7:8" x14ac:dyDescent="0.2">
      <c r="G622" s="4"/>
      <c r="H622" s="4"/>
    </row>
    <row r="623" spans="7:8" x14ac:dyDescent="0.2">
      <c r="G623" s="4"/>
      <c r="H623" s="4"/>
    </row>
    <row r="624" spans="7:8" x14ac:dyDescent="0.2">
      <c r="G624" s="4"/>
      <c r="H624" s="4"/>
    </row>
    <row r="625" spans="7:8" x14ac:dyDescent="0.2">
      <c r="G625" s="4"/>
      <c r="H625" s="4"/>
    </row>
    <row r="626" spans="7:8" x14ac:dyDescent="0.2">
      <c r="G626" s="4"/>
      <c r="H626" s="4"/>
    </row>
    <row r="627" spans="7:8" x14ac:dyDescent="0.2">
      <c r="G627" s="4"/>
      <c r="H627" s="4"/>
    </row>
    <row r="628" spans="7:8" x14ac:dyDescent="0.2">
      <c r="G628" s="4"/>
      <c r="H628" s="4"/>
    </row>
    <row r="629" spans="7:8" x14ac:dyDescent="0.2">
      <c r="G629" s="4"/>
      <c r="H629" s="4"/>
    </row>
    <row r="630" spans="7:8" x14ac:dyDescent="0.2">
      <c r="G630" s="4"/>
      <c r="H630" s="4"/>
    </row>
    <row r="631" spans="7:8" x14ac:dyDescent="0.2">
      <c r="G631" s="4"/>
      <c r="H631" s="4"/>
    </row>
    <row r="632" spans="7:8" x14ac:dyDescent="0.2">
      <c r="G632" s="4"/>
      <c r="H632" s="4"/>
    </row>
    <row r="633" spans="7:8" x14ac:dyDescent="0.2">
      <c r="G633" s="4"/>
      <c r="H633" s="4"/>
    </row>
    <row r="634" spans="7:8" x14ac:dyDescent="0.2">
      <c r="G634" s="4"/>
      <c r="H634" s="4"/>
    </row>
    <row r="635" spans="7:8" x14ac:dyDescent="0.2">
      <c r="G635" s="4"/>
      <c r="H635" s="4"/>
    </row>
    <row r="636" spans="7:8" x14ac:dyDescent="0.2">
      <c r="G636" s="4"/>
      <c r="H636" s="4"/>
    </row>
    <row r="637" spans="7:8" x14ac:dyDescent="0.2">
      <c r="G637" s="4"/>
      <c r="H637" s="4"/>
    </row>
    <row r="638" spans="7:8" x14ac:dyDescent="0.2">
      <c r="G638" s="4"/>
      <c r="H638" s="4"/>
    </row>
    <row r="639" spans="7:8" x14ac:dyDescent="0.2">
      <c r="G639" s="4"/>
      <c r="H639" s="4"/>
    </row>
    <row r="640" spans="7:8" x14ac:dyDescent="0.2">
      <c r="G640" s="4"/>
      <c r="H640" s="4"/>
    </row>
    <row r="641" spans="7:8" x14ac:dyDescent="0.2">
      <c r="G641" s="4"/>
      <c r="H641" s="4"/>
    </row>
    <row r="642" spans="7:8" x14ac:dyDescent="0.2">
      <c r="G642" s="4"/>
      <c r="H642" s="4"/>
    </row>
    <row r="643" spans="7:8" x14ac:dyDescent="0.2">
      <c r="G643" s="4"/>
      <c r="H643" s="4"/>
    </row>
    <row r="644" spans="7:8" x14ac:dyDescent="0.2">
      <c r="G644" s="4"/>
      <c r="H644" s="4"/>
    </row>
    <row r="645" spans="7:8" x14ac:dyDescent="0.2">
      <c r="G645" s="4"/>
      <c r="H645" s="4"/>
    </row>
    <row r="646" spans="7:8" x14ac:dyDescent="0.2">
      <c r="G646" s="4"/>
      <c r="H646" s="4"/>
    </row>
    <row r="647" spans="7:8" x14ac:dyDescent="0.2">
      <c r="G647" s="4"/>
      <c r="H647" s="4"/>
    </row>
    <row r="648" spans="7:8" x14ac:dyDescent="0.2">
      <c r="G648" s="4"/>
      <c r="H648" s="4"/>
    </row>
    <row r="649" spans="7:8" x14ac:dyDescent="0.2">
      <c r="G649" s="4"/>
      <c r="H649" s="4"/>
    </row>
    <row r="650" spans="7:8" x14ac:dyDescent="0.2">
      <c r="G650" s="4"/>
      <c r="H650" s="4"/>
    </row>
    <row r="651" spans="7:8" x14ac:dyDescent="0.2">
      <c r="G651" s="4"/>
      <c r="H651" s="4"/>
    </row>
    <row r="652" spans="7:8" x14ac:dyDescent="0.2">
      <c r="G652" s="4"/>
      <c r="H652" s="4"/>
    </row>
    <row r="653" spans="7:8" x14ac:dyDescent="0.2">
      <c r="G653" s="4"/>
      <c r="H653" s="4"/>
    </row>
    <row r="654" spans="7:8" x14ac:dyDescent="0.2">
      <c r="G654" s="4"/>
      <c r="H654" s="4"/>
    </row>
    <row r="655" spans="7:8" x14ac:dyDescent="0.2">
      <c r="G655" s="4"/>
      <c r="H655" s="4"/>
    </row>
    <row r="656" spans="7:8" x14ac:dyDescent="0.2">
      <c r="G656" s="4"/>
      <c r="H656" s="4"/>
    </row>
    <row r="657" spans="7:8" x14ac:dyDescent="0.2">
      <c r="G657" s="4"/>
      <c r="H657" s="4"/>
    </row>
    <row r="658" spans="7:8" x14ac:dyDescent="0.2">
      <c r="G658" s="4"/>
      <c r="H658" s="4"/>
    </row>
    <row r="659" spans="7:8" x14ac:dyDescent="0.2">
      <c r="G659" s="4"/>
      <c r="H659" s="4"/>
    </row>
    <row r="660" spans="7:8" x14ac:dyDescent="0.2">
      <c r="G660" s="4"/>
      <c r="H660" s="4"/>
    </row>
    <row r="661" spans="7:8" x14ac:dyDescent="0.2">
      <c r="G661" s="4"/>
      <c r="H661" s="4"/>
    </row>
    <row r="662" spans="7:8" x14ac:dyDescent="0.2">
      <c r="G662" s="4"/>
      <c r="H662" s="4"/>
    </row>
    <row r="663" spans="7:8" x14ac:dyDescent="0.2">
      <c r="G663" s="4"/>
      <c r="H663" s="4"/>
    </row>
    <row r="664" spans="7:8" x14ac:dyDescent="0.2">
      <c r="G664" s="4"/>
      <c r="H664" s="4"/>
    </row>
    <row r="665" spans="7:8" x14ac:dyDescent="0.2">
      <c r="G665" s="4"/>
      <c r="H665" s="4"/>
    </row>
    <row r="666" spans="7:8" x14ac:dyDescent="0.2">
      <c r="G666" s="4"/>
      <c r="H666" s="4"/>
    </row>
    <row r="667" spans="7:8" x14ac:dyDescent="0.2">
      <c r="G667" s="4"/>
      <c r="H667" s="4"/>
    </row>
    <row r="668" spans="7:8" x14ac:dyDescent="0.2">
      <c r="G668" s="4"/>
      <c r="H668" s="4"/>
    </row>
    <row r="669" spans="7:8" x14ac:dyDescent="0.2">
      <c r="G669" s="4"/>
      <c r="H669" s="4"/>
    </row>
    <row r="670" spans="7:8" x14ac:dyDescent="0.2">
      <c r="G670" s="4"/>
      <c r="H670" s="4"/>
    </row>
    <row r="671" spans="7:8" x14ac:dyDescent="0.2">
      <c r="G671" s="4"/>
      <c r="H671" s="4"/>
    </row>
    <row r="672" spans="7:8" x14ac:dyDescent="0.2">
      <c r="G672" s="4"/>
      <c r="H672" s="4"/>
    </row>
    <row r="673" spans="7:8" x14ac:dyDescent="0.2">
      <c r="G673" s="4"/>
      <c r="H673" s="4"/>
    </row>
    <row r="674" spans="7:8" x14ac:dyDescent="0.2">
      <c r="G674" s="4"/>
      <c r="H674" s="4"/>
    </row>
    <row r="675" spans="7:8" x14ac:dyDescent="0.2">
      <c r="G675" s="4"/>
      <c r="H675" s="4"/>
    </row>
    <row r="676" spans="7:8" x14ac:dyDescent="0.2">
      <c r="G676" s="4"/>
      <c r="H676" s="4"/>
    </row>
    <row r="677" spans="7:8" x14ac:dyDescent="0.2">
      <c r="G677" s="4"/>
      <c r="H677" s="4"/>
    </row>
    <row r="678" spans="7:8" x14ac:dyDescent="0.2">
      <c r="G678" s="4"/>
      <c r="H678" s="4"/>
    </row>
    <row r="679" spans="7:8" x14ac:dyDescent="0.2">
      <c r="G679" s="4"/>
      <c r="H679" s="4"/>
    </row>
    <row r="680" spans="7:8" x14ac:dyDescent="0.2">
      <c r="G680" s="4"/>
      <c r="H680" s="4"/>
    </row>
    <row r="681" spans="7:8" x14ac:dyDescent="0.2">
      <c r="G681" s="4"/>
      <c r="H681" s="4"/>
    </row>
    <row r="682" spans="7:8" x14ac:dyDescent="0.2">
      <c r="G682" s="4"/>
      <c r="H682" s="4"/>
    </row>
    <row r="683" spans="7:8" x14ac:dyDescent="0.2">
      <c r="G683" s="4"/>
      <c r="H683" s="4"/>
    </row>
    <row r="684" spans="7:8" x14ac:dyDescent="0.2">
      <c r="G684" s="4"/>
      <c r="H684" s="4"/>
    </row>
    <row r="685" spans="7:8" x14ac:dyDescent="0.2">
      <c r="G685" s="4"/>
      <c r="H685" s="4"/>
    </row>
    <row r="686" spans="7:8" x14ac:dyDescent="0.2">
      <c r="G686" s="4"/>
      <c r="H686" s="4"/>
    </row>
    <row r="687" spans="7:8" x14ac:dyDescent="0.2">
      <c r="G687" s="4"/>
      <c r="H687" s="4"/>
    </row>
    <row r="688" spans="7:8" x14ac:dyDescent="0.2">
      <c r="G688" s="4"/>
      <c r="H688" s="4"/>
    </row>
    <row r="689" spans="7:8" x14ac:dyDescent="0.2">
      <c r="G689" s="4"/>
      <c r="H689" s="4"/>
    </row>
    <row r="690" spans="7:8" x14ac:dyDescent="0.2">
      <c r="G690" s="4"/>
      <c r="H690" s="4"/>
    </row>
    <row r="691" spans="7:8" x14ac:dyDescent="0.2">
      <c r="G691" s="4"/>
      <c r="H691" s="4"/>
    </row>
    <row r="692" spans="7:8" x14ac:dyDescent="0.2">
      <c r="G692" s="4"/>
      <c r="H692" s="4"/>
    </row>
    <row r="693" spans="7:8" x14ac:dyDescent="0.2">
      <c r="G693" s="4"/>
      <c r="H693" s="4"/>
    </row>
    <row r="694" spans="7:8" x14ac:dyDescent="0.2">
      <c r="G694" s="4"/>
      <c r="H694" s="4"/>
    </row>
    <row r="695" spans="7:8" x14ac:dyDescent="0.2">
      <c r="G695" s="4"/>
      <c r="H695" s="4"/>
    </row>
    <row r="696" spans="7:8" x14ac:dyDescent="0.2">
      <c r="G696" s="4"/>
      <c r="H696" s="4"/>
    </row>
    <row r="697" spans="7:8" x14ac:dyDescent="0.2">
      <c r="G697" s="4"/>
      <c r="H697" s="4"/>
    </row>
    <row r="698" spans="7:8" x14ac:dyDescent="0.2">
      <c r="G698" s="4"/>
      <c r="H698" s="4"/>
    </row>
    <row r="699" spans="7:8" x14ac:dyDescent="0.2">
      <c r="G699" s="4"/>
      <c r="H699" s="4"/>
    </row>
    <row r="700" spans="7:8" x14ac:dyDescent="0.2">
      <c r="G700" s="4"/>
      <c r="H700" s="4"/>
    </row>
    <row r="701" spans="7:8" x14ac:dyDescent="0.2">
      <c r="G701" s="4"/>
      <c r="H701" s="4"/>
    </row>
    <row r="702" spans="7:8" x14ac:dyDescent="0.2">
      <c r="G702" s="4"/>
      <c r="H702" s="4"/>
    </row>
    <row r="703" spans="7:8" x14ac:dyDescent="0.2">
      <c r="G703" s="4"/>
      <c r="H703" s="4"/>
    </row>
    <row r="704" spans="7:8" x14ac:dyDescent="0.2">
      <c r="G704" s="4"/>
      <c r="H704" s="4"/>
    </row>
    <row r="705" spans="7:8" x14ac:dyDescent="0.2">
      <c r="G705" s="4"/>
      <c r="H705" s="4"/>
    </row>
    <row r="706" spans="7:8" x14ac:dyDescent="0.2">
      <c r="G706" s="4"/>
      <c r="H706" s="4"/>
    </row>
    <row r="707" spans="7:8" x14ac:dyDescent="0.2">
      <c r="G707" s="4"/>
      <c r="H707" s="4"/>
    </row>
    <row r="708" spans="7:8" x14ac:dyDescent="0.2">
      <c r="G708" s="4"/>
      <c r="H708" s="4"/>
    </row>
    <row r="709" spans="7:8" x14ac:dyDescent="0.2">
      <c r="G709" s="4"/>
      <c r="H709" s="4"/>
    </row>
    <row r="710" spans="7:8" x14ac:dyDescent="0.2">
      <c r="G710" s="4"/>
      <c r="H710" s="4"/>
    </row>
    <row r="711" spans="7:8" x14ac:dyDescent="0.2">
      <c r="G711" s="4"/>
      <c r="H711" s="4"/>
    </row>
    <row r="712" spans="7:8" x14ac:dyDescent="0.2">
      <c r="G712" s="4"/>
      <c r="H712" s="4"/>
    </row>
    <row r="713" spans="7:8" x14ac:dyDescent="0.2">
      <c r="G713" s="4"/>
      <c r="H713" s="4"/>
    </row>
    <row r="714" spans="7:8" x14ac:dyDescent="0.2">
      <c r="G714" s="4"/>
      <c r="H714" s="4"/>
    </row>
    <row r="715" spans="7:8" x14ac:dyDescent="0.2">
      <c r="G715" s="4"/>
      <c r="H715" s="4"/>
    </row>
    <row r="716" spans="7:8" x14ac:dyDescent="0.2">
      <c r="G716" s="4"/>
      <c r="H716" s="4"/>
    </row>
    <row r="717" spans="7:8" x14ac:dyDescent="0.2">
      <c r="G717" s="4"/>
      <c r="H717" s="4"/>
    </row>
    <row r="718" spans="7:8" x14ac:dyDescent="0.2">
      <c r="G718" s="4"/>
      <c r="H718" s="4"/>
    </row>
    <row r="719" spans="7:8" x14ac:dyDescent="0.2">
      <c r="G719" s="4"/>
      <c r="H719" s="4"/>
    </row>
    <row r="720" spans="7:8" x14ac:dyDescent="0.2">
      <c r="G720" s="4"/>
      <c r="H720" s="4"/>
    </row>
    <row r="721" spans="7:8" x14ac:dyDescent="0.2">
      <c r="G721" s="4"/>
      <c r="H721" s="4"/>
    </row>
    <row r="722" spans="7:8" x14ac:dyDescent="0.2">
      <c r="G722" s="4"/>
      <c r="H722" s="4"/>
    </row>
    <row r="723" spans="7:8" x14ac:dyDescent="0.2">
      <c r="G723" s="4"/>
      <c r="H723" s="4"/>
    </row>
    <row r="724" spans="7:8" x14ac:dyDescent="0.2">
      <c r="G724" s="4"/>
      <c r="H724" s="4"/>
    </row>
    <row r="725" spans="7:8" x14ac:dyDescent="0.2">
      <c r="G725" s="4"/>
      <c r="H725" s="4"/>
    </row>
    <row r="726" spans="7:8" x14ac:dyDescent="0.2">
      <c r="G726" s="4"/>
      <c r="H726" s="4"/>
    </row>
    <row r="727" spans="7:8" x14ac:dyDescent="0.2">
      <c r="G727" s="4"/>
      <c r="H727" s="4"/>
    </row>
    <row r="728" spans="7:8" x14ac:dyDescent="0.2">
      <c r="G728" s="4"/>
      <c r="H728" s="4"/>
    </row>
    <row r="729" spans="7:8" x14ac:dyDescent="0.2">
      <c r="G729" s="4"/>
      <c r="H729" s="4"/>
    </row>
    <row r="730" spans="7:8" x14ac:dyDescent="0.2">
      <c r="G730" s="4"/>
      <c r="H730" s="4"/>
    </row>
    <row r="731" spans="7:8" x14ac:dyDescent="0.2">
      <c r="G731" s="4"/>
      <c r="H731" s="4"/>
    </row>
    <row r="732" spans="7:8" x14ac:dyDescent="0.2">
      <c r="G732" s="4"/>
      <c r="H732" s="4"/>
    </row>
    <row r="733" spans="7:8" x14ac:dyDescent="0.2">
      <c r="G733" s="4"/>
      <c r="H733" s="4"/>
    </row>
    <row r="734" spans="7:8" x14ac:dyDescent="0.2">
      <c r="G734" s="4"/>
      <c r="H734" s="4"/>
    </row>
    <row r="735" spans="7:8" x14ac:dyDescent="0.2">
      <c r="G735" s="4"/>
      <c r="H735" s="4"/>
    </row>
    <row r="736" spans="7:8" x14ac:dyDescent="0.2">
      <c r="G736" s="4"/>
      <c r="H736" s="4"/>
    </row>
    <row r="737" spans="7:8" x14ac:dyDescent="0.2">
      <c r="G737" s="4"/>
      <c r="H737" s="4"/>
    </row>
    <row r="738" spans="7:8" x14ac:dyDescent="0.2">
      <c r="G738" s="4"/>
      <c r="H738" s="4"/>
    </row>
    <row r="739" spans="7:8" x14ac:dyDescent="0.2">
      <c r="G739" s="4"/>
      <c r="H739" s="4"/>
    </row>
    <row r="740" spans="7:8" x14ac:dyDescent="0.2">
      <c r="G740" s="4"/>
      <c r="H740" s="4"/>
    </row>
    <row r="741" spans="7:8" x14ac:dyDescent="0.2">
      <c r="G741" s="4"/>
      <c r="H741" s="4"/>
    </row>
    <row r="742" spans="7:8" x14ac:dyDescent="0.2">
      <c r="G742" s="4"/>
      <c r="H742" s="4"/>
    </row>
    <row r="743" spans="7:8" x14ac:dyDescent="0.2">
      <c r="G743" s="4"/>
      <c r="H743" s="4"/>
    </row>
    <row r="744" spans="7:8" x14ac:dyDescent="0.2">
      <c r="G744" s="4"/>
      <c r="H744" s="4"/>
    </row>
    <row r="745" spans="7:8" x14ac:dyDescent="0.2">
      <c r="G745" s="4"/>
      <c r="H745" s="4"/>
    </row>
    <row r="746" spans="7:8" x14ac:dyDescent="0.2">
      <c r="G746" s="4"/>
      <c r="H746" s="4"/>
    </row>
    <row r="747" spans="7:8" x14ac:dyDescent="0.2">
      <c r="G747" s="4"/>
      <c r="H747" s="4"/>
    </row>
    <row r="748" spans="7:8" x14ac:dyDescent="0.2">
      <c r="G748" s="4"/>
      <c r="H748" s="4"/>
    </row>
    <row r="749" spans="7:8" x14ac:dyDescent="0.2">
      <c r="G749" s="4"/>
      <c r="H749" s="4"/>
    </row>
    <row r="750" spans="7:8" x14ac:dyDescent="0.2">
      <c r="G750" s="4"/>
      <c r="H750" s="4"/>
    </row>
    <row r="751" spans="7:8" x14ac:dyDescent="0.2">
      <c r="G751" s="4"/>
      <c r="H751" s="4"/>
    </row>
    <row r="752" spans="7:8" x14ac:dyDescent="0.2">
      <c r="G752" s="4"/>
      <c r="H752" s="4"/>
    </row>
    <row r="753" spans="7:8" x14ac:dyDescent="0.2">
      <c r="G753" s="4"/>
      <c r="H753" s="4"/>
    </row>
    <row r="754" spans="7:8" x14ac:dyDescent="0.2">
      <c r="G754" s="4"/>
      <c r="H754" s="4"/>
    </row>
    <row r="755" spans="7:8" x14ac:dyDescent="0.2">
      <c r="G755" s="4"/>
      <c r="H755" s="4"/>
    </row>
    <row r="756" spans="7:8" x14ac:dyDescent="0.2">
      <c r="G756" s="4"/>
      <c r="H756" s="4"/>
    </row>
    <row r="757" spans="7:8" x14ac:dyDescent="0.2">
      <c r="G757" s="4"/>
      <c r="H757" s="4"/>
    </row>
    <row r="758" spans="7:8" x14ac:dyDescent="0.2">
      <c r="G758" s="4"/>
      <c r="H758" s="4"/>
    </row>
    <row r="759" spans="7:8" x14ac:dyDescent="0.2">
      <c r="G759" s="4"/>
      <c r="H759" s="4"/>
    </row>
    <row r="760" spans="7:8" x14ac:dyDescent="0.2">
      <c r="G760" s="4"/>
      <c r="H760" s="4"/>
    </row>
    <row r="761" spans="7:8" x14ac:dyDescent="0.2">
      <c r="G761" s="4"/>
      <c r="H761" s="4"/>
    </row>
    <row r="762" spans="7:8" x14ac:dyDescent="0.2">
      <c r="G762" s="4"/>
      <c r="H762" s="4"/>
    </row>
    <row r="763" spans="7:8" x14ac:dyDescent="0.2">
      <c r="G763" s="4"/>
      <c r="H763" s="4"/>
    </row>
    <row r="764" spans="7:8" x14ac:dyDescent="0.2">
      <c r="G764" s="4"/>
      <c r="H764" s="4"/>
    </row>
    <row r="765" spans="7:8" x14ac:dyDescent="0.2">
      <c r="G765" s="4"/>
      <c r="H765" s="4"/>
    </row>
    <row r="766" spans="7:8" x14ac:dyDescent="0.2">
      <c r="G766" s="4"/>
      <c r="H766" s="4"/>
    </row>
    <row r="767" spans="7:8" x14ac:dyDescent="0.2">
      <c r="G767" s="4"/>
      <c r="H767" s="4"/>
    </row>
    <row r="768" spans="7:8" x14ac:dyDescent="0.2">
      <c r="G768" s="4"/>
      <c r="H768" s="4"/>
    </row>
    <row r="769" spans="7:8" x14ac:dyDescent="0.2">
      <c r="G769" s="4"/>
      <c r="H769" s="4"/>
    </row>
    <row r="770" spans="7:8" x14ac:dyDescent="0.2">
      <c r="G770" s="4"/>
      <c r="H770" s="4"/>
    </row>
    <row r="771" spans="7:8" x14ac:dyDescent="0.2">
      <c r="G771" s="4"/>
      <c r="H771" s="4"/>
    </row>
    <row r="772" spans="7:8" x14ac:dyDescent="0.2">
      <c r="G772" s="4"/>
      <c r="H772" s="4"/>
    </row>
    <row r="773" spans="7:8" x14ac:dyDescent="0.2">
      <c r="G773" s="4"/>
      <c r="H773" s="4"/>
    </row>
    <row r="774" spans="7:8" x14ac:dyDescent="0.2">
      <c r="G774" s="4"/>
      <c r="H774" s="4"/>
    </row>
    <row r="775" spans="7:8" x14ac:dyDescent="0.2">
      <c r="G775" s="4"/>
      <c r="H775" s="4"/>
    </row>
    <row r="776" spans="7:8" x14ac:dyDescent="0.2">
      <c r="G776" s="4"/>
      <c r="H776" s="4"/>
    </row>
    <row r="777" spans="7:8" x14ac:dyDescent="0.2">
      <c r="G777" s="4"/>
      <c r="H777" s="4"/>
    </row>
    <row r="778" spans="7:8" x14ac:dyDescent="0.2">
      <c r="G778" s="4"/>
      <c r="H778" s="4"/>
    </row>
    <row r="779" spans="7:8" x14ac:dyDescent="0.2">
      <c r="G779" s="4"/>
      <c r="H779" s="4"/>
    </row>
    <row r="780" spans="7:8" x14ac:dyDescent="0.2">
      <c r="G780" s="4"/>
      <c r="H780" s="4"/>
    </row>
    <row r="781" spans="7:8" x14ac:dyDescent="0.2">
      <c r="G781" s="4"/>
      <c r="H781" s="4"/>
    </row>
    <row r="782" spans="7:8" x14ac:dyDescent="0.2">
      <c r="G782" s="4"/>
      <c r="H782" s="4"/>
    </row>
    <row r="783" spans="7:8" x14ac:dyDescent="0.2">
      <c r="G783" s="4"/>
      <c r="H783" s="4"/>
    </row>
    <row r="784" spans="7:8" x14ac:dyDescent="0.2">
      <c r="G784" s="4"/>
      <c r="H784" s="4"/>
    </row>
    <row r="785" spans="7:8" x14ac:dyDescent="0.2">
      <c r="G785" s="4"/>
      <c r="H785" s="4"/>
    </row>
    <row r="786" spans="7:8" x14ac:dyDescent="0.2">
      <c r="G786" s="4"/>
      <c r="H786" s="4"/>
    </row>
    <row r="787" spans="7:8" x14ac:dyDescent="0.2">
      <c r="G787" s="4"/>
      <c r="H787" s="4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53" fitToHeight="0" orientation="portrait" r:id="rId1"/>
  <headerFooter alignWithMargins="0"/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2015-11-20T09:27:03Z</dcterms:created>
  <dcterms:modified xsi:type="dcterms:W3CDTF">2015-11-20T09:27:22Z</dcterms:modified>
</cp:coreProperties>
</file>