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9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BOLLÓK LÁSZLÓ\01 új gép mentés\Dokumentumok\2017\2016. évi beszámolóhoz anyagok\MÁK anyagok\"/>
    </mc:Choice>
  </mc:AlternateContent>
  <bookViews>
    <workbookView xWindow="480" yWindow="600" windowWidth="20730" windowHeight="11760" tabRatio="910"/>
  </bookViews>
  <sheets>
    <sheet name="Fedlap" sheetId="43" r:id="rId1"/>
    <sheet name="tartalomjegyzék" sheetId="42" r:id="rId2"/>
    <sheet name="összesítés" sheetId="9" r:id="rId3"/>
    <sheet name="B1-B7" sheetId="7" r:id="rId4"/>
    <sheet name="B8" sheetId="8" r:id="rId5"/>
    <sheet name="K1-K8" sheetId="1" r:id="rId6"/>
    <sheet name="K9" sheetId="2" r:id="rId7"/>
    <sheet name="Szem.jutt." sheetId="3" r:id="rId8"/>
    <sheet name="Feladatonkénti részletezés" sheetId="37" r:id="rId9"/>
    <sheet name="Műk-Felh.mérlegek" sheetId="31" r:id="rId10"/>
    <sheet name="Felhalmozási kiadások" sheetId="33" r:id="rId11"/>
    <sheet name="EU-s projektek" sheetId="32" r:id="rId12"/>
    <sheet name="Céljellegű támogatások" sheetId="34" r:id="rId13"/>
    <sheet name="Közvetett támogatások" sheetId="36" r:id="rId14"/>
    <sheet name="összesítés Önkormányzat" sheetId="26" r:id="rId15"/>
    <sheet name="B1-B7 Önkormányzat" sheetId="19" r:id="rId16"/>
    <sheet name="B8 Önkormányzat" sheetId="27" r:id="rId17"/>
    <sheet name="K1-K8 Önkormányzat" sheetId="28" r:id="rId18"/>
    <sheet name="K9 Önkormányzat" sheetId="29" r:id="rId19"/>
    <sheet name="Szem.jutt. Önkormányzat" sheetId="30" r:id="rId20"/>
    <sheet name="Feladatonkénti részl. Önkorm" sheetId="41" r:id="rId21"/>
    <sheet name="összesítés M.Óvoda" sheetId="12" r:id="rId22"/>
    <sheet name="B1-B7 M.Óvoda" sheetId="10" r:id="rId23"/>
    <sheet name="B8 M.Óvoda" sheetId="11" r:id="rId24"/>
    <sheet name="K1-K8 M.Óvoda" sheetId="4" r:id="rId25"/>
    <sheet name="K9 M.Óvoda" sheetId="5" r:id="rId26"/>
    <sheet name="Szem.jutt. M.Óvoda" sheetId="6" r:id="rId27"/>
    <sheet name="Feladatonkénti részl. M.Óvoda" sheetId="40" r:id="rId28"/>
    <sheet name="összesítés EAK" sheetId="13" r:id="rId29"/>
    <sheet name="B1-B7 EAK" sheetId="14" r:id="rId30"/>
    <sheet name="B8 EAK" sheetId="15" r:id="rId31"/>
    <sheet name="K1-K8 EAK" sheetId="16" r:id="rId32"/>
    <sheet name="K9 EAK" sheetId="17" r:id="rId33"/>
    <sheet name="Szem.jutt. EAK" sheetId="18" r:id="rId34"/>
    <sheet name="Feladatonkénti részl. EAK" sheetId="39" r:id="rId35"/>
    <sheet name="összesítés Polg.Hiv" sheetId="20" r:id="rId36"/>
    <sheet name="B1-B7 Polg.Hiv" sheetId="21" r:id="rId37"/>
    <sheet name="B8 Polg.Hiv" sheetId="22" r:id="rId38"/>
    <sheet name="K1-K8 Polg.Hiv" sheetId="23" r:id="rId39"/>
    <sheet name="K9 Polg.Hiv" sheetId="24" r:id="rId40"/>
    <sheet name="Szem.jutt. Polg.Hiv" sheetId="25" r:id="rId41"/>
    <sheet name="Feladatonkénti részletezés PH" sheetId="38" r:id="rId42"/>
    <sheet name="EI felhasználási terv" sheetId="35" r:id="rId43"/>
    <sheet name="Többéves" sheetId="44" r:id="rId44"/>
    <sheet name="adatszolgáltatás" sheetId="45" r:id="rId45"/>
  </sheets>
  <definedNames>
    <definedName name="_xlnm.Print_Area" localSheetId="31">'K1-K8 EAK'!$A$1:$AN$96</definedName>
    <definedName name="_xlnm.Print_Area" localSheetId="24">'K1-K8 M.Óvoda'!$A$1:$AN$96</definedName>
    <definedName name="_xlnm.Print_Area" localSheetId="38">'K1-K8 Polg.Hiv'!$A$1:$AP$96</definedName>
    <definedName name="_xlnm.Print_Area" localSheetId="7">Szem.jutt.!$A$1:$L$27</definedName>
    <definedName name="_xlnm.Print_Area" localSheetId="33">'Szem.jutt. EAK'!$A$1:$L$28</definedName>
    <definedName name="_xlnm.Print_Area" localSheetId="26">'Szem.jutt. M.Óvoda'!$A$1:$L$28</definedName>
    <definedName name="_xlnm.Print_Area" localSheetId="19">'Szem.jutt. Önkormányzat'!$A$1:$L$27</definedName>
    <definedName name="_xlnm.Print_Area" localSheetId="40">'Szem.jutt. Polg.Hiv'!$A$1:$L$28</definedName>
  </definedNames>
  <calcPr calcId="162913"/>
</workbook>
</file>

<file path=xl/calcChain.xml><?xml version="1.0" encoding="utf-8"?>
<calcChain xmlns="http://schemas.openxmlformats.org/spreadsheetml/2006/main">
  <c r="F70" i="33" l="1"/>
  <c r="G75" i="33"/>
  <c r="F75" i="33"/>
  <c r="C75" i="33"/>
  <c r="C82" i="33" s="1"/>
  <c r="F82" i="33"/>
  <c r="G70" i="33"/>
  <c r="C70" i="33"/>
  <c r="G64" i="33"/>
  <c r="F64" i="33"/>
  <c r="C64" i="33"/>
  <c r="G60" i="33"/>
  <c r="F60" i="33"/>
  <c r="C60" i="33"/>
  <c r="E82" i="33"/>
  <c r="G82" i="33" l="1"/>
  <c r="G39" i="33" l="1"/>
  <c r="G33" i="33"/>
  <c r="C26" i="33"/>
  <c r="AI86" i="4" l="1"/>
  <c r="AG14" i="28"/>
  <c r="AG9" i="28"/>
  <c r="AI25" i="28"/>
  <c r="AJ25" i="28"/>
  <c r="AK25" i="28"/>
  <c r="AL25" i="28"/>
  <c r="AM25" i="28"/>
  <c r="AN25" i="28"/>
  <c r="AO25" i="28"/>
  <c r="AH95" i="28"/>
  <c r="AG95" i="28"/>
  <c r="AH94" i="28"/>
  <c r="AG94" i="28"/>
  <c r="AH93" i="28"/>
  <c r="AG93" i="28"/>
  <c r="AH92" i="28"/>
  <c r="AG92" i="28"/>
  <c r="AH91" i="28"/>
  <c r="AG91" i="28"/>
  <c r="AH90" i="28"/>
  <c r="AG90" i="28"/>
  <c r="AH89" i="28"/>
  <c r="AG89" i="28"/>
  <c r="AH88" i="28"/>
  <c r="AG88" i="28"/>
  <c r="AH86" i="28"/>
  <c r="AG86" i="28"/>
  <c r="AH85" i="28"/>
  <c r="AG85" i="28"/>
  <c r="AH84" i="28"/>
  <c r="AG84" i="28"/>
  <c r="AH83" i="28"/>
  <c r="AG83" i="28"/>
  <c r="AH81" i="28"/>
  <c r="AG81" i="28"/>
  <c r="AH80" i="28"/>
  <c r="AG80" i="28"/>
  <c r="AH79" i="28"/>
  <c r="AG79" i="28"/>
  <c r="AH78" i="28"/>
  <c r="AG78" i="28"/>
  <c r="AH77" i="28"/>
  <c r="AG77" i="28"/>
  <c r="AH76" i="28"/>
  <c r="AG76" i="28"/>
  <c r="AH75" i="28"/>
  <c r="AG75" i="28"/>
  <c r="AH73" i="28"/>
  <c r="AG73" i="28"/>
  <c r="AH72" i="28"/>
  <c r="AG72" i="28"/>
  <c r="AH71" i="28"/>
  <c r="AG71" i="28"/>
  <c r="AH70" i="28"/>
  <c r="AG70" i="28"/>
  <c r="AH69" i="28"/>
  <c r="AG69" i="28"/>
  <c r="AH68" i="28"/>
  <c r="AG68" i="28"/>
  <c r="AH67" i="28"/>
  <c r="AG67" i="28"/>
  <c r="AH66" i="28"/>
  <c r="AG66" i="28"/>
  <c r="AH65" i="28"/>
  <c r="AG65" i="28"/>
  <c r="AH64" i="28"/>
  <c r="AG64" i="28"/>
  <c r="AH63" i="28"/>
  <c r="AG63" i="28"/>
  <c r="AH62" i="28"/>
  <c r="AG62" i="28"/>
  <c r="AH60" i="28"/>
  <c r="AG60" i="28"/>
  <c r="AH59" i="28"/>
  <c r="AG59" i="28"/>
  <c r="AH58" i="28"/>
  <c r="AG58" i="28"/>
  <c r="AH57" i="28"/>
  <c r="AG57" i="28"/>
  <c r="AH56" i="28"/>
  <c r="AG56" i="28"/>
  <c r="AH55" i="28"/>
  <c r="AG55" i="28"/>
  <c r="AH54" i="28"/>
  <c r="AG54" i="28"/>
  <c r="AH53" i="28"/>
  <c r="AG53" i="28"/>
  <c r="AH50" i="28"/>
  <c r="AG50" i="28"/>
  <c r="AH49" i="28"/>
  <c r="AG49" i="28"/>
  <c r="AH48" i="28"/>
  <c r="AG48" i="28"/>
  <c r="AH47" i="28"/>
  <c r="AG47" i="28"/>
  <c r="AH46" i="28"/>
  <c r="AG46" i="28"/>
  <c r="AH44" i="28"/>
  <c r="AG44" i="28"/>
  <c r="AH43" i="28"/>
  <c r="AG43" i="28"/>
  <c r="AH41" i="28"/>
  <c r="AG41" i="28"/>
  <c r="AH40" i="28"/>
  <c r="AG40" i="28"/>
  <c r="AH39" i="28"/>
  <c r="AG39" i="28"/>
  <c r="AH38" i="28"/>
  <c r="AG38" i="28"/>
  <c r="AH37" i="28"/>
  <c r="AG37" i="28"/>
  <c r="AH36" i="28"/>
  <c r="AG36" i="28"/>
  <c r="AH35" i="28"/>
  <c r="AG35" i="28"/>
  <c r="AH33" i="28"/>
  <c r="AG33" i="28"/>
  <c r="AH32" i="28"/>
  <c r="AG32" i="28"/>
  <c r="AH30" i="28"/>
  <c r="AG30" i="28"/>
  <c r="AH29" i="28"/>
  <c r="AG29" i="28"/>
  <c r="AH28" i="28"/>
  <c r="AG28" i="28"/>
  <c r="AH24" i="28"/>
  <c r="AG24" i="28"/>
  <c r="AH23" i="28"/>
  <c r="AG23" i="28"/>
  <c r="AH22" i="28"/>
  <c r="AG22" i="28"/>
  <c r="AH20" i="28"/>
  <c r="AG20" i="28"/>
  <c r="AH19" i="28"/>
  <c r="AG19" i="28"/>
  <c r="AH18" i="28"/>
  <c r="AG18" i="28"/>
  <c r="AH17" i="28"/>
  <c r="AG17" i="28"/>
  <c r="AH16" i="28"/>
  <c r="AG16" i="28"/>
  <c r="AH15" i="28"/>
  <c r="AG15" i="28"/>
  <c r="AH14" i="28"/>
  <c r="AH13" i="28"/>
  <c r="AG13" i="28"/>
  <c r="AH12" i="28"/>
  <c r="AG12" i="28"/>
  <c r="AH11" i="28"/>
  <c r="AG11" i="28"/>
  <c r="AH10" i="28"/>
  <c r="AG10" i="28"/>
  <c r="AH9" i="28"/>
  <c r="AG8" i="28"/>
  <c r="AH8" i="28"/>
  <c r="AM97" i="28"/>
  <c r="AI96" i="28"/>
  <c r="AJ96" i="28"/>
  <c r="AK96" i="28"/>
  <c r="AL96" i="28"/>
  <c r="AM96" i="28"/>
  <c r="AN96" i="28"/>
  <c r="AI87" i="28"/>
  <c r="AJ87" i="28"/>
  <c r="AK87" i="28"/>
  <c r="AL87" i="28"/>
  <c r="AM87" i="28"/>
  <c r="AN87" i="28"/>
  <c r="AI82" i="28"/>
  <c r="AJ82" i="28"/>
  <c r="AK82" i="28"/>
  <c r="AL82" i="28"/>
  <c r="AM82" i="28"/>
  <c r="AN82" i="28"/>
  <c r="AI74" i="28"/>
  <c r="AJ74" i="28"/>
  <c r="AK74" i="28"/>
  <c r="AL74" i="28"/>
  <c r="AM74" i="28"/>
  <c r="AN74" i="28"/>
  <c r="AI61" i="28"/>
  <c r="AJ61" i="28"/>
  <c r="AK61" i="28"/>
  <c r="AL61" i="28"/>
  <c r="AM61" i="28"/>
  <c r="AN61" i="28"/>
  <c r="AI52" i="28"/>
  <c r="AI97" i="28" s="1"/>
  <c r="AJ52" i="28"/>
  <c r="AL52" i="28"/>
  <c r="AM52" i="28"/>
  <c r="AN52" i="28"/>
  <c r="AI51" i="28"/>
  <c r="AJ51" i="28"/>
  <c r="AK51" i="28"/>
  <c r="AL51" i="28"/>
  <c r="AM51" i="28"/>
  <c r="AN51" i="28"/>
  <c r="AI45" i="28"/>
  <c r="AJ45" i="28"/>
  <c r="AK45" i="28"/>
  <c r="AL45" i="28"/>
  <c r="AM45" i="28"/>
  <c r="AN45" i="28"/>
  <c r="AO45" i="28"/>
  <c r="AI42" i="28"/>
  <c r="AK42" i="28"/>
  <c r="AK52" i="28" s="1"/>
  <c r="AK97" i="28" s="1"/>
  <c r="AL42" i="28"/>
  <c r="AM42" i="28"/>
  <c r="AN42" i="28"/>
  <c r="AI34" i="28"/>
  <c r="AJ34" i="28"/>
  <c r="AK34" i="28"/>
  <c r="AL34" i="28"/>
  <c r="AM34" i="28"/>
  <c r="AN34" i="28"/>
  <c r="AI31" i="28"/>
  <c r="AJ31" i="28"/>
  <c r="AK31" i="28"/>
  <c r="AL31" i="28"/>
  <c r="AM31" i="28"/>
  <c r="AN31" i="28"/>
  <c r="AI26" i="28"/>
  <c r="AJ26" i="28"/>
  <c r="AJ97" i="28" s="1"/>
  <c r="AK26" i="28"/>
  <c r="AL26" i="28"/>
  <c r="AL97" i="28" s="1"/>
  <c r="AM26" i="28"/>
  <c r="AN26" i="28"/>
  <c r="AN97" i="28" s="1"/>
  <c r="AI21" i="28"/>
  <c r="AJ21" i="28"/>
  <c r="AK21" i="28"/>
  <c r="AL21" i="28"/>
  <c r="AM21" i="28"/>
  <c r="AN21" i="28"/>
  <c r="BU96" i="28"/>
  <c r="BU87" i="28"/>
  <c r="BU82" i="28"/>
  <c r="BU74" i="28"/>
  <c r="BU61" i="28"/>
  <c r="BU51" i="28"/>
  <c r="BU45" i="28"/>
  <c r="BU42" i="28"/>
  <c r="BU34" i="28"/>
  <c r="BU31" i="28"/>
  <c r="BU25" i="28"/>
  <c r="BU21" i="28"/>
  <c r="BM96" i="28"/>
  <c r="BM87" i="28"/>
  <c r="BM82" i="28"/>
  <c r="BM74" i="28"/>
  <c r="BM61" i="28"/>
  <c r="BM51" i="28"/>
  <c r="BM45" i="28"/>
  <c r="BM42" i="28"/>
  <c r="BM34" i="28"/>
  <c r="BM31" i="28"/>
  <c r="BM25" i="28"/>
  <c r="BM21" i="28"/>
  <c r="AW96" i="28"/>
  <c r="AW87" i="28"/>
  <c r="AW82" i="28"/>
  <c r="AW74" i="28"/>
  <c r="AW61" i="28"/>
  <c r="AW51" i="28"/>
  <c r="AW45" i="28"/>
  <c r="AW42" i="28"/>
  <c r="AW34" i="28"/>
  <c r="AW31" i="28"/>
  <c r="AW25" i="28"/>
  <c r="AW21" i="28"/>
  <c r="AY96" i="28"/>
  <c r="AY87" i="28"/>
  <c r="AY82" i="28"/>
  <c r="AY74" i="28"/>
  <c r="AY61" i="28"/>
  <c r="AY51" i="28"/>
  <c r="AY52" i="28" s="1"/>
  <c r="AY45" i="28"/>
  <c r="AY42" i="28"/>
  <c r="AY34" i="28"/>
  <c r="AY31" i="28"/>
  <c r="AY26" i="28"/>
  <c r="AY25" i="28"/>
  <c r="AY21" i="28"/>
  <c r="BB51" i="28"/>
  <c r="BA96" i="28"/>
  <c r="BA87" i="28"/>
  <c r="BA82" i="28"/>
  <c r="BA74" i="28"/>
  <c r="BA61" i="28"/>
  <c r="BA51" i="28"/>
  <c r="BA45" i="28"/>
  <c r="BA42" i="28"/>
  <c r="BA52" i="28" s="1"/>
  <c r="BA34" i="28"/>
  <c r="BA31" i="28"/>
  <c r="BA25" i="28"/>
  <c r="BA21" i="28"/>
  <c r="BW96" i="28"/>
  <c r="BW87" i="28"/>
  <c r="BW82" i="28"/>
  <c r="BW74" i="28"/>
  <c r="BW61" i="28"/>
  <c r="BW51" i="28"/>
  <c r="BW45" i="28"/>
  <c r="BW42" i="28"/>
  <c r="BW34" i="28"/>
  <c r="BW31" i="28"/>
  <c r="BW25" i="28"/>
  <c r="BW21" i="28"/>
  <c r="BW26" i="28" s="1"/>
  <c r="AO96" i="28"/>
  <c r="AO87" i="28"/>
  <c r="AO82" i="28"/>
  <c r="AO74" i="28"/>
  <c r="AO61" i="28"/>
  <c r="AO51" i="28"/>
  <c r="AO42" i="28"/>
  <c r="AO34" i="28"/>
  <c r="AO31" i="28"/>
  <c r="AO21" i="28"/>
  <c r="AO26" i="28" s="1"/>
  <c r="CI96" i="28"/>
  <c r="CI87" i="28"/>
  <c r="CI82" i="28"/>
  <c r="CI74" i="28"/>
  <c r="CI61" i="28"/>
  <c r="CI51" i="28"/>
  <c r="CI45" i="28"/>
  <c r="CI42" i="28"/>
  <c r="CI34" i="28"/>
  <c r="CI31" i="28"/>
  <c r="CI25" i="28"/>
  <c r="CI21" i="28"/>
  <c r="CG96" i="28"/>
  <c r="CG87" i="28"/>
  <c r="CG82" i="28"/>
  <c r="CG74" i="28"/>
  <c r="CG61" i="28"/>
  <c r="CG51" i="28"/>
  <c r="CG45" i="28"/>
  <c r="CG42" i="28"/>
  <c r="CG34" i="28"/>
  <c r="CG31" i="28"/>
  <c r="CG25" i="28"/>
  <c r="CG21" i="28"/>
  <c r="CE96" i="28"/>
  <c r="CE87" i="28"/>
  <c r="CE82" i="28"/>
  <c r="CE74" i="28"/>
  <c r="CE61" i="28"/>
  <c r="CE51" i="28"/>
  <c r="CE45" i="28"/>
  <c r="CE42" i="28"/>
  <c r="CE34" i="28"/>
  <c r="CE31" i="28"/>
  <c r="CE26" i="28"/>
  <c r="CE25" i="28"/>
  <c r="CE21" i="28"/>
  <c r="CK96" i="28"/>
  <c r="CK87" i="28"/>
  <c r="CK82" i="28"/>
  <c r="CK74" i="28"/>
  <c r="CK61" i="28"/>
  <c r="CK51" i="28"/>
  <c r="CK45" i="28"/>
  <c r="CK52" i="28" s="1"/>
  <c r="CK42" i="28"/>
  <c r="CK34" i="28"/>
  <c r="CK31" i="28"/>
  <c r="CK26" i="28"/>
  <c r="CK97" i="28" s="1"/>
  <c r="CK25" i="28"/>
  <c r="CK21" i="28"/>
  <c r="BS96" i="28"/>
  <c r="BS87" i="28"/>
  <c r="BS82" i="28"/>
  <c r="BS74" i="28"/>
  <c r="BS61" i="28"/>
  <c r="BS51" i="28"/>
  <c r="BS45" i="28"/>
  <c r="BS42" i="28"/>
  <c r="BS34" i="28"/>
  <c r="BS31" i="28"/>
  <c r="BS25" i="28"/>
  <c r="BS21" i="28"/>
  <c r="BS26" i="28" s="1"/>
  <c r="BQ96" i="28"/>
  <c r="BQ87" i="28"/>
  <c r="BQ82" i="28"/>
  <c r="BQ74" i="28"/>
  <c r="BQ61" i="28"/>
  <c r="BQ51" i="28"/>
  <c r="BQ45" i="28"/>
  <c r="BQ42" i="28"/>
  <c r="BQ34" i="28"/>
  <c r="BQ31" i="28"/>
  <c r="BQ25" i="28"/>
  <c r="BQ21" i="28"/>
  <c r="BQ26" i="28" s="1"/>
  <c r="BO96" i="28"/>
  <c r="BO87" i="28"/>
  <c r="BO82" i="28"/>
  <c r="BO74" i="28"/>
  <c r="BO61" i="28"/>
  <c r="BO51" i="28"/>
  <c r="BO45" i="28"/>
  <c r="BO42" i="28"/>
  <c r="BO34" i="28"/>
  <c r="BO31" i="28"/>
  <c r="BO25" i="28"/>
  <c r="BO21" i="28"/>
  <c r="BK96" i="28"/>
  <c r="BK87" i="28"/>
  <c r="BK82" i="28"/>
  <c r="BK74" i="28"/>
  <c r="BK61" i="28"/>
  <c r="BK51" i="28"/>
  <c r="BK45" i="28"/>
  <c r="BK42" i="28"/>
  <c r="BK34" i="28"/>
  <c r="BK31" i="28"/>
  <c r="BK25" i="28"/>
  <c r="BK21" i="28"/>
  <c r="BK26" i="28" s="1"/>
  <c r="BI96" i="28"/>
  <c r="BI87" i="28"/>
  <c r="BI82" i="28"/>
  <c r="BI74" i="28"/>
  <c r="BI61" i="28"/>
  <c r="BI51" i="28"/>
  <c r="BI45" i="28"/>
  <c r="BI42" i="28"/>
  <c r="BI34" i="28"/>
  <c r="BI31" i="28"/>
  <c r="BI25" i="28"/>
  <c r="BI21" i="28"/>
  <c r="AQ96" i="28"/>
  <c r="AQ87" i="28"/>
  <c r="AQ82" i="28"/>
  <c r="AQ74" i="28"/>
  <c r="AQ61" i="28"/>
  <c r="AQ51" i="28"/>
  <c r="AQ45" i="28"/>
  <c r="AQ42" i="28"/>
  <c r="AQ34" i="28"/>
  <c r="AQ52" i="28" s="1"/>
  <c r="AQ31" i="28"/>
  <c r="AQ25" i="28"/>
  <c r="AQ21" i="28"/>
  <c r="AQ26" i="28" s="1"/>
  <c r="AQ97" i="28" s="1"/>
  <c r="AS96" i="28"/>
  <c r="AS87" i="28"/>
  <c r="AS82" i="28"/>
  <c r="AS74" i="28"/>
  <c r="AS61" i="28"/>
  <c r="AS51" i="28"/>
  <c r="AS45" i="28"/>
  <c r="AS42" i="28"/>
  <c r="AS34" i="28"/>
  <c r="AS31" i="28"/>
  <c r="AS25" i="28"/>
  <c r="AS21" i="28"/>
  <c r="AU96" i="28"/>
  <c r="AU87" i="28"/>
  <c r="AU82" i="28"/>
  <c r="AU74" i="28"/>
  <c r="AU61" i="28"/>
  <c r="AU51" i="28"/>
  <c r="AU45" i="28"/>
  <c r="AU42" i="28"/>
  <c r="AU34" i="28"/>
  <c r="AU31" i="28"/>
  <c r="AU25" i="28"/>
  <c r="AU21" i="28"/>
  <c r="CC96" i="28"/>
  <c r="CC87" i="28"/>
  <c r="CC82" i="28"/>
  <c r="CC74" i="28"/>
  <c r="CC61" i="28"/>
  <c r="CC51" i="28"/>
  <c r="CC52" i="28" s="1"/>
  <c r="CC45" i="28"/>
  <c r="CC42" i="28"/>
  <c r="CC34" i="28"/>
  <c r="CC31" i="28"/>
  <c r="CC25" i="28"/>
  <c r="CC21" i="28"/>
  <c r="CC26" i="28" s="1"/>
  <c r="AI27" i="29"/>
  <c r="AI15" i="29"/>
  <c r="AI22" i="29" s="1"/>
  <c r="AI29" i="29" s="1"/>
  <c r="AI10" i="29"/>
  <c r="AK27" i="29"/>
  <c r="AK15" i="29"/>
  <c r="AK22" i="29" s="1"/>
  <c r="AK29" i="29" s="1"/>
  <c r="AK10" i="29"/>
  <c r="CA96" i="28"/>
  <c r="CA87" i="28"/>
  <c r="CA82" i="28"/>
  <c r="CA74" i="28"/>
  <c r="CA61" i="28"/>
  <c r="CA51" i="28"/>
  <c r="CA45" i="28"/>
  <c r="CA52" i="28" s="1"/>
  <c r="CA42" i="28"/>
  <c r="CA34" i="28"/>
  <c r="CA31" i="28"/>
  <c r="CA26" i="28"/>
  <c r="CA97" i="28" s="1"/>
  <c r="CA25" i="28"/>
  <c r="CA21" i="28"/>
  <c r="BG96" i="28"/>
  <c r="BG87" i="28"/>
  <c r="BG82" i="28"/>
  <c r="BG74" i="28"/>
  <c r="BG61" i="28"/>
  <c r="BG51" i="28"/>
  <c r="BG45" i="28"/>
  <c r="BG42" i="28"/>
  <c r="BG34" i="28"/>
  <c r="BG31" i="28"/>
  <c r="BG25" i="28"/>
  <c r="BG26" i="28" s="1"/>
  <c r="BG21" i="28"/>
  <c r="BC96" i="28"/>
  <c r="BC87" i="28"/>
  <c r="BC82" i="28"/>
  <c r="BC74" i="28"/>
  <c r="BC61" i="28"/>
  <c r="BC51" i="28"/>
  <c r="BC45" i="28"/>
  <c r="BC42" i="28"/>
  <c r="BC34" i="28"/>
  <c r="BC31" i="28"/>
  <c r="BC25" i="28"/>
  <c r="BC26" i="28" s="1"/>
  <c r="BC21" i="28"/>
  <c r="BF82" i="28"/>
  <c r="BE96" i="28"/>
  <c r="BE87" i="28"/>
  <c r="BE82" i="28"/>
  <c r="BE74" i="28"/>
  <c r="BE61" i="28"/>
  <c r="BE51" i="28"/>
  <c r="BE45" i="28"/>
  <c r="BE42" i="28"/>
  <c r="BE34" i="28"/>
  <c r="BE31" i="28"/>
  <c r="BE25" i="28"/>
  <c r="BE21" i="28"/>
  <c r="BF96" i="28"/>
  <c r="BF87" i="28"/>
  <c r="BF74" i="28"/>
  <c r="BF61" i="28"/>
  <c r="BF51" i="28"/>
  <c r="BF45" i="28"/>
  <c r="BF42" i="28"/>
  <c r="BF34" i="28"/>
  <c r="BF31" i="28"/>
  <c r="BF25" i="28"/>
  <c r="BF21" i="28"/>
  <c r="AH38" i="19"/>
  <c r="AH34" i="19"/>
  <c r="AH31" i="19"/>
  <c r="AH30" i="19"/>
  <c r="AH24" i="19"/>
  <c r="AH23" i="19"/>
  <c r="AH17" i="19"/>
  <c r="AH18" i="19" s="1"/>
  <c r="AG17" i="19"/>
  <c r="AG8" i="19"/>
  <c r="AG10" i="19"/>
  <c r="BY63" i="19"/>
  <c r="BY59" i="19"/>
  <c r="BY55" i="19"/>
  <c r="BY49" i="19"/>
  <c r="BY36" i="19"/>
  <c r="BY38" i="19" s="1"/>
  <c r="BY27" i="19"/>
  <c r="BY24" i="19"/>
  <c r="BY12" i="19"/>
  <c r="BY18" i="19" s="1"/>
  <c r="BY64" i="19" s="1"/>
  <c r="AO63" i="19"/>
  <c r="AO59" i="19"/>
  <c r="AO55" i="19"/>
  <c r="AO49" i="19"/>
  <c r="AO36" i="19"/>
  <c r="AO38" i="19" s="1"/>
  <c r="AO27" i="19"/>
  <c r="AO24" i="19"/>
  <c r="AO18" i="19"/>
  <c r="AO64" i="19" s="1"/>
  <c r="AO12" i="19"/>
  <c r="AQ63" i="19"/>
  <c r="AQ59" i="19"/>
  <c r="AQ55" i="19"/>
  <c r="AQ49" i="19"/>
  <c r="AQ36" i="19"/>
  <c r="AQ38" i="19" s="1"/>
  <c r="AQ27" i="19"/>
  <c r="AQ24" i="19"/>
  <c r="AQ12" i="19"/>
  <c r="AQ18" i="19" s="1"/>
  <c r="AQ64" i="19" s="1"/>
  <c r="AS63" i="19"/>
  <c r="AS59" i="19"/>
  <c r="AS55" i="19"/>
  <c r="AS49" i="19"/>
  <c r="AS36" i="19"/>
  <c r="AS38" i="19" s="1"/>
  <c r="AS27" i="19"/>
  <c r="AS24" i="19"/>
  <c r="AS12" i="19"/>
  <c r="AS18" i="19" s="1"/>
  <c r="AS64" i="19" s="1"/>
  <c r="BW63" i="19"/>
  <c r="BW59" i="19"/>
  <c r="BW55" i="19"/>
  <c r="BW49" i="19"/>
  <c r="BW36" i="19"/>
  <c r="BW38" i="19" s="1"/>
  <c r="BW27" i="19"/>
  <c r="BW24" i="19"/>
  <c r="BW12" i="19"/>
  <c r="BW18" i="19" s="1"/>
  <c r="BW64" i="19" s="1"/>
  <c r="BS63" i="19"/>
  <c r="BS59" i="19"/>
  <c r="BS55" i="19"/>
  <c r="BS49" i="19"/>
  <c r="BS38" i="19"/>
  <c r="BS36" i="19"/>
  <c r="BS27" i="19"/>
  <c r="BS24" i="19"/>
  <c r="BS18" i="19"/>
  <c r="BS12" i="19"/>
  <c r="BI63" i="19"/>
  <c r="BI59" i="19"/>
  <c r="BI55" i="19"/>
  <c r="BI49" i="19"/>
  <c r="BI36" i="19"/>
  <c r="BI38" i="19" s="1"/>
  <c r="BI27" i="19"/>
  <c r="BI24" i="19"/>
  <c r="BI12" i="19"/>
  <c r="BI18" i="19" s="1"/>
  <c r="BI64" i="19" s="1"/>
  <c r="BJ12" i="19"/>
  <c r="BJ18" i="19" s="1"/>
  <c r="BJ24" i="19"/>
  <c r="BJ27" i="19"/>
  <c r="BJ38" i="19" s="1"/>
  <c r="BJ36" i="19"/>
  <c r="BJ49" i="19"/>
  <c r="BJ55" i="19"/>
  <c r="BJ59" i="19"/>
  <c r="BJ63" i="19"/>
  <c r="BG63" i="19"/>
  <c r="BG59" i="19"/>
  <c r="BG55" i="19"/>
  <c r="BG49" i="19"/>
  <c r="BG38" i="19"/>
  <c r="BG36" i="19"/>
  <c r="BG27" i="19"/>
  <c r="BG24" i="19"/>
  <c r="BG64" i="19" s="1"/>
  <c r="BG18" i="19"/>
  <c r="BG12" i="19"/>
  <c r="BC63" i="19"/>
  <c r="BC59" i="19"/>
  <c r="BC55" i="19"/>
  <c r="BC49" i="19"/>
  <c r="BC36" i="19"/>
  <c r="BC38" i="19" s="1"/>
  <c r="BC27" i="19"/>
  <c r="BC24" i="19"/>
  <c r="BC12" i="19"/>
  <c r="BC18" i="19" s="1"/>
  <c r="BD12" i="19"/>
  <c r="BD18" i="19" s="1"/>
  <c r="BD24" i="19"/>
  <c r="BD27" i="19"/>
  <c r="BD38" i="19" s="1"/>
  <c r="BD36" i="19"/>
  <c r="BD49" i="19"/>
  <c r="BD55" i="19"/>
  <c r="BD59" i="19"/>
  <c r="BD63" i="19"/>
  <c r="AK63" i="19"/>
  <c r="AK59" i="19"/>
  <c r="AK55" i="19"/>
  <c r="AK49" i="19"/>
  <c r="AK36" i="19"/>
  <c r="AK27" i="19"/>
  <c r="AK38" i="19" s="1"/>
  <c r="AK24" i="19"/>
  <c r="AK18" i="19"/>
  <c r="AK12" i="19"/>
  <c r="AM63" i="19"/>
  <c r="AM59" i="19"/>
  <c r="AM55" i="19"/>
  <c r="AM49" i="19"/>
  <c r="AM36" i="19"/>
  <c r="AM38" i="19" s="1"/>
  <c r="AM27" i="19"/>
  <c r="AM24" i="19"/>
  <c r="AM12" i="19"/>
  <c r="AM18" i="19" s="1"/>
  <c r="AM64" i="19" s="1"/>
  <c r="BQ63" i="19"/>
  <c r="BQ59" i="19"/>
  <c r="BQ55" i="19"/>
  <c r="BQ49" i="19"/>
  <c r="BQ38" i="19"/>
  <c r="BQ36" i="19"/>
  <c r="BQ27" i="19"/>
  <c r="BQ24" i="19"/>
  <c r="BQ18" i="19"/>
  <c r="BQ64" i="19" s="1"/>
  <c r="BQ12" i="19"/>
  <c r="AI29" i="27"/>
  <c r="AI18" i="27"/>
  <c r="AI15" i="27"/>
  <c r="AI10" i="27"/>
  <c r="AI24" i="27" s="1"/>
  <c r="AI31" i="27" s="1"/>
  <c r="AI63" i="19"/>
  <c r="AI59" i="19"/>
  <c r="AI55" i="19"/>
  <c r="AI49" i="19"/>
  <c r="AI36" i="19"/>
  <c r="AI27" i="19"/>
  <c r="AI38" i="19" s="1"/>
  <c r="AI24" i="19"/>
  <c r="AI12" i="19"/>
  <c r="AI18" i="19" s="1"/>
  <c r="AK29" i="27"/>
  <c r="AK18" i="27"/>
  <c r="AK15" i="27"/>
  <c r="AK10" i="27"/>
  <c r="AK24" i="27" s="1"/>
  <c r="AK31" i="27" s="1"/>
  <c r="AK32" i="27" s="1"/>
  <c r="AL31" i="27"/>
  <c r="AL29" i="27"/>
  <c r="AL24" i="27"/>
  <c r="AL18" i="27"/>
  <c r="AL15" i="27"/>
  <c r="AL10" i="27"/>
  <c r="AJ27" i="19"/>
  <c r="AY63" i="19"/>
  <c r="AY59" i="19"/>
  <c r="AY55" i="19"/>
  <c r="AY49" i="19"/>
  <c r="AY36" i="19"/>
  <c r="AY38" i="19" s="1"/>
  <c r="AY27" i="19"/>
  <c r="AY24" i="19"/>
  <c r="AY12" i="19"/>
  <c r="AY18" i="19" s="1"/>
  <c r="AY64" i="19" s="1"/>
  <c r="AU63" i="19"/>
  <c r="AU59" i="19"/>
  <c r="AU55" i="19"/>
  <c r="AU49" i="19"/>
  <c r="AU36" i="19"/>
  <c r="AU38" i="19" s="1"/>
  <c r="AU27" i="19"/>
  <c r="AU24" i="19"/>
  <c r="AU12" i="19"/>
  <c r="AU18" i="19" s="1"/>
  <c r="AW63" i="19"/>
  <c r="AW59" i="19"/>
  <c r="AW55" i="19"/>
  <c r="AW49" i="19"/>
  <c r="AW36" i="19"/>
  <c r="AW38" i="19" s="1"/>
  <c r="AW27" i="19"/>
  <c r="AW24" i="19"/>
  <c r="AW12" i="19"/>
  <c r="AW18" i="19" s="1"/>
  <c r="AH6" i="19"/>
  <c r="AH7" i="19"/>
  <c r="AH8" i="19"/>
  <c r="AH9" i="19"/>
  <c r="AH10" i="19"/>
  <c r="AH11" i="19"/>
  <c r="AH13" i="19"/>
  <c r="AH14" i="19"/>
  <c r="AH15" i="19"/>
  <c r="AH16" i="19"/>
  <c r="AH19" i="19"/>
  <c r="AH20" i="19"/>
  <c r="AH21" i="19"/>
  <c r="AH22" i="19"/>
  <c r="AH26" i="19"/>
  <c r="AH27" i="19" s="1"/>
  <c r="AH28" i="19"/>
  <c r="AH29" i="19"/>
  <c r="AH32" i="19"/>
  <c r="AH33" i="19"/>
  <c r="AH35" i="19"/>
  <c r="AH37" i="19"/>
  <c r="AH39" i="19"/>
  <c r="AH40" i="19"/>
  <c r="AH41" i="19"/>
  <c r="AH42" i="19"/>
  <c r="AH43" i="19"/>
  <c r="AH44" i="19"/>
  <c r="AH45" i="19"/>
  <c r="AH46" i="19"/>
  <c r="AH47" i="19"/>
  <c r="AH48" i="19"/>
  <c r="AH50" i="19"/>
  <c r="AH51" i="19"/>
  <c r="AH52" i="19"/>
  <c r="AH53" i="19"/>
  <c r="AH54" i="19"/>
  <c r="AH56" i="19"/>
  <c r="AH57" i="19"/>
  <c r="AH58" i="19"/>
  <c r="AH60" i="19"/>
  <c r="AH61" i="19"/>
  <c r="AH62" i="19"/>
  <c r="AK95" i="23"/>
  <c r="AK86" i="23"/>
  <c r="AK81" i="23"/>
  <c r="AK73" i="23"/>
  <c r="AK60" i="23"/>
  <c r="AK50" i="23"/>
  <c r="AK44" i="23"/>
  <c r="AK51" i="23" s="1"/>
  <c r="AK41" i="23"/>
  <c r="AK33" i="23"/>
  <c r="AK30" i="23"/>
  <c r="AK25" i="23"/>
  <c r="AK96" i="23" s="1"/>
  <c r="AK24" i="23"/>
  <c r="AK20" i="23"/>
  <c r="AI95" i="23"/>
  <c r="AI86" i="23"/>
  <c r="AI81" i="23"/>
  <c r="AI73" i="23"/>
  <c r="AI60" i="23"/>
  <c r="AI50" i="23"/>
  <c r="AI44" i="23"/>
  <c r="AI51" i="23" s="1"/>
  <c r="AI41" i="23"/>
  <c r="AI33" i="23"/>
  <c r="AI30" i="23"/>
  <c r="AI25" i="23"/>
  <c r="AI96" i="23" s="1"/>
  <c r="AI24" i="23"/>
  <c r="AI20" i="23"/>
  <c r="BA26" i="28" l="1"/>
  <c r="BE26" i="28"/>
  <c r="BC52" i="28"/>
  <c r="BG52" i="28"/>
  <c r="BK52" i="28"/>
  <c r="BO52" i="28"/>
  <c r="CG26" i="28"/>
  <c r="CI26" i="28"/>
  <c r="BW52" i="28"/>
  <c r="BW97" i="28" s="1"/>
  <c r="AW26" i="28"/>
  <c r="AS26" i="28"/>
  <c r="AU26" i="28"/>
  <c r="BK97" i="28"/>
  <c r="CE52" i="28"/>
  <c r="CE97" i="28" s="1"/>
  <c r="AW52" i="28"/>
  <c r="BM26" i="28"/>
  <c r="BU26" i="28"/>
  <c r="BF26" i="28"/>
  <c r="BE52" i="28"/>
  <c r="AU52" i="28"/>
  <c r="AS52" i="28"/>
  <c r="AS97" i="28" s="1"/>
  <c r="BI26" i="28"/>
  <c r="BO26" i="28"/>
  <c r="CI52" i="28"/>
  <c r="AO52" i="28"/>
  <c r="AO97" i="28" s="1"/>
  <c r="BU52" i="28"/>
  <c r="BG97" i="28"/>
  <c r="CC97" i="28"/>
  <c r="BI52" i="28"/>
  <c r="BI97" i="28" s="1"/>
  <c r="BQ52" i="28"/>
  <c r="BQ97" i="28" s="1"/>
  <c r="BS52" i="28"/>
  <c r="BS97" i="28" s="1"/>
  <c r="CG52" i="28"/>
  <c r="CG97" i="28" s="1"/>
  <c r="BM52" i="28"/>
  <c r="AY97" i="28"/>
  <c r="BA97" i="28"/>
  <c r="CI97" i="28"/>
  <c r="BC97" i="28"/>
  <c r="BF52" i="28"/>
  <c r="BF97" i="28" s="1"/>
  <c r="AW64" i="19"/>
  <c r="BS64" i="19"/>
  <c r="BJ64" i="19"/>
  <c r="BC64" i="19"/>
  <c r="BD64" i="19"/>
  <c r="AH36" i="19"/>
  <c r="AK64" i="19"/>
  <c r="AI64" i="19"/>
  <c r="AH12" i="19"/>
  <c r="AH59" i="19"/>
  <c r="C10" i="41" s="1"/>
  <c r="D10" i="41" s="1"/>
  <c r="D10" i="37" s="1"/>
  <c r="AH55" i="19"/>
  <c r="AU64" i="19"/>
  <c r="AH63" i="19"/>
  <c r="AH49" i="19"/>
  <c r="C9" i="41" s="1"/>
  <c r="D9" i="41" s="1"/>
  <c r="C34" i="41"/>
  <c r="D34" i="41" s="1"/>
  <c r="D30" i="34"/>
  <c r="AG16" i="27"/>
  <c r="L12" i="3"/>
  <c r="L10" i="3"/>
  <c r="L11" i="3"/>
  <c r="L13" i="3"/>
  <c r="L14" i="3"/>
  <c r="L15" i="3"/>
  <c r="L16" i="3"/>
  <c r="L17" i="3"/>
  <c r="L18" i="3"/>
  <c r="CF31" i="28"/>
  <c r="AP51" i="28"/>
  <c r="AR51" i="28"/>
  <c r="AT51" i="28"/>
  <c r="AV51" i="28"/>
  <c r="AX51" i="28"/>
  <c r="AZ51" i="28"/>
  <c r="BD51" i="28"/>
  <c r="BD52" i="28" s="1"/>
  <c r="AH53" i="23"/>
  <c r="AH54" i="23"/>
  <c r="AH55" i="23"/>
  <c r="AH56" i="23"/>
  <c r="AH57" i="23"/>
  <c r="AH58" i="23"/>
  <c r="AH59" i="23"/>
  <c r="AH52" i="23"/>
  <c r="AG53" i="23"/>
  <c r="AG54" i="23"/>
  <c r="AG55" i="23"/>
  <c r="AG56" i="23"/>
  <c r="AG57" i="23"/>
  <c r="AG58" i="23"/>
  <c r="AG59" i="23"/>
  <c r="AG52" i="23"/>
  <c r="AG8" i="23"/>
  <c r="AG9" i="23"/>
  <c r="AG10" i="23"/>
  <c r="AG11" i="23"/>
  <c r="AG12" i="23"/>
  <c r="AG13" i="23"/>
  <c r="AG14" i="23"/>
  <c r="AG15" i="23"/>
  <c r="AG16" i="23"/>
  <c r="AG17" i="23"/>
  <c r="AG18" i="23"/>
  <c r="AG19" i="23"/>
  <c r="AG7" i="23"/>
  <c r="AR95" i="23"/>
  <c r="AQ95" i="23"/>
  <c r="AR86" i="23"/>
  <c r="AQ86" i="23"/>
  <c r="AR81" i="23"/>
  <c r="AQ81" i="23"/>
  <c r="AR73" i="23"/>
  <c r="AQ73" i="23"/>
  <c r="AR60" i="23"/>
  <c r="AQ60" i="23"/>
  <c r="AR50" i="23"/>
  <c r="AQ50" i="23"/>
  <c r="AR44" i="23"/>
  <c r="AQ44" i="23"/>
  <c r="AR41" i="23"/>
  <c r="AQ41" i="23"/>
  <c r="AR33" i="23"/>
  <c r="AQ33" i="23"/>
  <c r="AR30" i="23"/>
  <c r="AQ30" i="23"/>
  <c r="AR24" i="23"/>
  <c r="AQ24" i="23"/>
  <c r="AQ25" i="23" s="1"/>
  <c r="AR20" i="23"/>
  <c r="AR25" i="23" s="1"/>
  <c r="AQ20" i="23"/>
  <c r="AG6" i="19"/>
  <c r="AG7" i="19"/>
  <c r="AG9" i="19"/>
  <c r="AG11" i="19"/>
  <c r="AG11" i="7" s="1"/>
  <c r="AH93" i="1"/>
  <c r="AH91" i="1"/>
  <c r="AH89" i="1"/>
  <c r="AH96" i="28"/>
  <c r="H36" i="41" s="1"/>
  <c r="AH87" i="28"/>
  <c r="AG74" i="1"/>
  <c r="AG61" i="1"/>
  <c r="AG58" i="1"/>
  <c r="AG57" i="1"/>
  <c r="AG56" i="1"/>
  <c r="AG54" i="1"/>
  <c r="AG52" i="1"/>
  <c r="AH48" i="1"/>
  <c r="AG48" i="1"/>
  <c r="AH46" i="1"/>
  <c r="AG46" i="1"/>
  <c r="AH38" i="1"/>
  <c r="AG11" i="1"/>
  <c r="AP96" i="28"/>
  <c r="AP87" i="28"/>
  <c r="AP82" i="28"/>
  <c r="AP74" i="28"/>
  <c r="AP61" i="28"/>
  <c r="AP45" i="28"/>
  <c r="AP42" i="28"/>
  <c r="AP34" i="28"/>
  <c r="AP31" i="28"/>
  <c r="AP25" i="28"/>
  <c r="AP21" i="28"/>
  <c r="AP26" i="28"/>
  <c r="C44" i="33"/>
  <c r="E44" i="33"/>
  <c r="F44" i="33"/>
  <c r="G50" i="33"/>
  <c r="G51" i="33"/>
  <c r="C52" i="33"/>
  <c r="E52" i="33"/>
  <c r="F52" i="33"/>
  <c r="AO20" i="23"/>
  <c r="AP20" i="23"/>
  <c r="AO24" i="23"/>
  <c r="AO25" i="23" s="1"/>
  <c r="AP24" i="23"/>
  <c r="AP25" i="23" s="1"/>
  <c r="AO30" i="23"/>
  <c r="AP30" i="23"/>
  <c r="AO33" i="23"/>
  <c r="AP33" i="23"/>
  <c r="AO41" i="23"/>
  <c r="AP41" i="23"/>
  <c r="AO44" i="23"/>
  <c r="AP44" i="23"/>
  <c r="AO50" i="23"/>
  <c r="AO51" i="23" s="1"/>
  <c r="AP50" i="23"/>
  <c r="AP51" i="23" s="1"/>
  <c r="AO60" i="23"/>
  <c r="AP60" i="23"/>
  <c r="AO73" i="23"/>
  <c r="AP73" i="23"/>
  <c r="AO81" i="23"/>
  <c r="AP81" i="23"/>
  <c r="AO86" i="23"/>
  <c r="AP86" i="23"/>
  <c r="AO95" i="23"/>
  <c r="AP95" i="23"/>
  <c r="AR96" i="28"/>
  <c r="AR87" i="28"/>
  <c r="AR34" i="28"/>
  <c r="AG27" i="28"/>
  <c r="AH27" i="28"/>
  <c r="H7" i="41" s="1"/>
  <c r="I7" i="41" s="1"/>
  <c r="AZ96" i="28"/>
  <c r="AZ87" i="28"/>
  <c r="AZ82" i="28"/>
  <c r="AZ74" i="28"/>
  <c r="AZ61" i="28"/>
  <c r="AZ45" i="28"/>
  <c r="AZ42" i="28"/>
  <c r="AZ34" i="28"/>
  <c r="AZ31" i="28"/>
  <c r="AZ25" i="28"/>
  <c r="AZ21" i="28"/>
  <c r="AZ26" i="28" s="1"/>
  <c r="F26" i="33"/>
  <c r="AH8" i="23"/>
  <c r="AH9" i="23"/>
  <c r="AH10" i="23"/>
  <c r="AH11" i="23"/>
  <c r="AH12" i="23"/>
  <c r="AH13" i="23"/>
  <c r="AH14" i="23"/>
  <c r="AH15" i="23"/>
  <c r="AH16" i="23"/>
  <c r="AH17" i="23"/>
  <c r="AH18" i="23"/>
  <c r="AH19" i="23"/>
  <c r="AG21" i="23"/>
  <c r="AH21" i="23"/>
  <c r="AG22" i="23"/>
  <c r="AH22" i="23"/>
  <c r="AG23" i="23"/>
  <c r="AH23" i="23"/>
  <c r="AG26" i="23"/>
  <c r="AH26" i="23"/>
  <c r="H7" i="38" s="1"/>
  <c r="K7" i="38" s="1"/>
  <c r="K7" i="37" s="1"/>
  <c r="AG27" i="23"/>
  <c r="AH27" i="23"/>
  <c r="AG28" i="23"/>
  <c r="AH28" i="23"/>
  <c r="AG29" i="23"/>
  <c r="AH29" i="23"/>
  <c r="AG31" i="23"/>
  <c r="AH31" i="23"/>
  <c r="AG32" i="23"/>
  <c r="AH32" i="23"/>
  <c r="AG34" i="23"/>
  <c r="AH34" i="23"/>
  <c r="AG35" i="23"/>
  <c r="AH35" i="23"/>
  <c r="AG36" i="23"/>
  <c r="AH36" i="23"/>
  <c r="AG37" i="23"/>
  <c r="AH37" i="23"/>
  <c r="AG38" i="23"/>
  <c r="AH38" i="23"/>
  <c r="AG39" i="23"/>
  <c r="AH39" i="23"/>
  <c r="AG40" i="23"/>
  <c r="AH40" i="23"/>
  <c r="AG42" i="23"/>
  <c r="AH42" i="23"/>
  <c r="AG43" i="23"/>
  <c r="AH43" i="23"/>
  <c r="AG45" i="23"/>
  <c r="AH45" i="23"/>
  <c r="AG46" i="23"/>
  <c r="AH46" i="23"/>
  <c r="AG47" i="23"/>
  <c r="AH47" i="23"/>
  <c r="AG48" i="23"/>
  <c r="AH48" i="23"/>
  <c r="AG49" i="23"/>
  <c r="AH49" i="23"/>
  <c r="AG61" i="23"/>
  <c r="AH61" i="23"/>
  <c r="AG62" i="23"/>
  <c r="AH62" i="23"/>
  <c r="AG63" i="23"/>
  <c r="AH63" i="23"/>
  <c r="AG64" i="23"/>
  <c r="AH64" i="23"/>
  <c r="AG65" i="23"/>
  <c r="AH65" i="23"/>
  <c r="AG66" i="23"/>
  <c r="AH66" i="23"/>
  <c r="AG67" i="23"/>
  <c r="AH67" i="23"/>
  <c r="AG68" i="23"/>
  <c r="AH68" i="23"/>
  <c r="AG69" i="23"/>
  <c r="AH69" i="23"/>
  <c r="AG70" i="23"/>
  <c r="AH70" i="23"/>
  <c r="AG71" i="23"/>
  <c r="AH71" i="23"/>
  <c r="AG72" i="23"/>
  <c r="AH72" i="23"/>
  <c r="AG74" i="23"/>
  <c r="AH74" i="23"/>
  <c r="AG75" i="23"/>
  <c r="AH75" i="23"/>
  <c r="AG76" i="23"/>
  <c r="AH76" i="23"/>
  <c r="AG77" i="23"/>
  <c r="AH77" i="23"/>
  <c r="AG78" i="23"/>
  <c r="AH78" i="23"/>
  <c r="AG79" i="23"/>
  <c r="AH79" i="23"/>
  <c r="AG80" i="23"/>
  <c r="AH80" i="23"/>
  <c r="AG82" i="23"/>
  <c r="AH82" i="23"/>
  <c r="AG83" i="23"/>
  <c r="AH83" i="23"/>
  <c r="AG84" i="23"/>
  <c r="AH84" i="23"/>
  <c r="AG85" i="23"/>
  <c r="AH85" i="23"/>
  <c r="AG87" i="23"/>
  <c r="AH87" i="23"/>
  <c r="AG88" i="23"/>
  <c r="AH88" i="23"/>
  <c r="AG89" i="23"/>
  <c r="AH89" i="23"/>
  <c r="AG90" i="23"/>
  <c r="AH90" i="23"/>
  <c r="AG91" i="23"/>
  <c r="AH91" i="23"/>
  <c r="AG92" i="23"/>
  <c r="AH92" i="23"/>
  <c r="AG93" i="23"/>
  <c r="AH93" i="23"/>
  <c r="AG94" i="23"/>
  <c r="AH94" i="23"/>
  <c r="AH7" i="23"/>
  <c r="BN96" i="28"/>
  <c r="BN87" i="28"/>
  <c r="BN82" i="28"/>
  <c r="BN74" i="28"/>
  <c r="BN61" i="28"/>
  <c r="BN51" i="28"/>
  <c r="BN42" i="28"/>
  <c r="BN31" i="28"/>
  <c r="BN21" i="28"/>
  <c r="BN26" i="28" s="1"/>
  <c r="I14" i="44"/>
  <c r="B14" i="44"/>
  <c r="B13" i="44"/>
  <c r="F16" i="45"/>
  <c r="E16" i="45"/>
  <c r="D16" i="45"/>
  <c r="C16" i="45"/>
  <c r="G16" i="45"/>
  <c r="G15" i="45"/>
  <c r="G14" i="45"/>
  <c r="G13" i="45"/>
  <c r="G12" i="45"/>
  <c r="G11" i="45"/>
  <c r="G10" i="45"/>
  <c r="I18" i="44"/>
  <c r="H17" i="44"/>
  <c r="G17" i="44"/>
  <c r="F17" i="44"/>
  <c r="E17" i="44"/>
  <c r="D17" i="44"/>
  <c r="I17" i="44" s="1"/>
  <c r="I16" i="44"/>
  <c r="H15" i="44"/>
  <c r="G15" i="44"/>
  <c r="F15" i="44"/>
  <c r="E15" i="44"/>
  <c r="D15" i="44"/>
  <c r="I15" i="44" s="1"/>
  <c r="H12" i="44"/>
  <c r="G12" i="44"/>
  <c r="I11" i="44"/>
  <c r="I10" i="44"/>
  <c r="H9" i="44"/>
  <c r="G9" i="44"/>
  <c r="F9" i="44"/>
  <c r="E9" i="44"/>
  <c r="D9" i="44"/>
  <c r="I9" i="44" s="1"/>
  <c r="I8" i="44"/>
  <c r="I7" i="44"/>
  <c r="H6" i="44"/>
  <c r="G6" i="44"/>
  <c r="G19" i="44" s="1"/>
  <c r="F6" i="44"/>
  <c r="E6" i="44"/>
  <c r="I6" i="44" s="1"/>
  <c r="D6" i="44"/>
  <c r="D47" i="37"/>
  <c r="E47" i="37"/>
  <c r="E53" i="37"/>
  <c r="F47" i="37"/>
  <c r="J53" i="41"/>
  <c r="K53" i="41"/>
  <c r="H43" i="41"/>
  <c r="I43" i="41" s="1"/>
  <c r="I42" i="37"/>
  <c r="J42" i="37"/>
  <c r="K42" i="37"/>
  <c r="J43" i="37"/>
  <c r="K43" i="37"/>
  <c r="I44" i="37"/>
  <c r="J44" i="37"/>
  <c r="K44" i="37"/>
  <c r="I45" i="37"/>
  <c r="J45" i="37"/>
  <c r="K45" i="37"/>
  <c r="I46" i="37"/>
  <c r="J46" i="37"/>
  <c r="K46" i="37"/>
  <c r="I47" i="37"/>
  <c r="J47" i="37"/>
  <c r="K47" i="37"/>
  <c r="I48" i="37"/>
  <c r="J48" i="37"/>
  <c r="K48" i="37"/>
  <c r="I49" i="37"/>
  <c r="J49" i="37"/>
  <c r="K49" i="37"/>
  <c r="I50" i="37"/>
  <c r="J50" i="37"/>
  <c r="K50" i="37"/>
  <c r="I51" i="37"/>
  <c r="J51" i="37"/>
  <c r="K51" i="37"/>
  <c r="I52" i="37"/>
  <c r="J52" i="37"/>
  <c r="K52" i="37"/>
  <c r="J41" i="37"/>
  <c r="J53" i="37" s="1"/>
  <c r="K41" i="37"/>
  <c r="I41" i="37"/>
  <c r="K34" i="37"/>
  <c r="K40" i="37" s="1"/>
  <c r="K35" i="37"/>
  <c r="K36" i="37"/>
  <c r="F34" i="37"/>
  <c r="F40" i="37" s="1"/>
  <c r="F35" i="37"/>
  <c r="F36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F46" i="37"/>
  <c r="D48" i="37"/>
  <c r="E48" i="37"/>
  <c r="F48" i="37"/>
  <c r="D49" i="37"/>
  <c r="E49" i="37"/>
  <c r="F49" i="37"/>
  <c r="D50" i="37"/>
  <c r="E50" i="37"/>
  <c r="F50" i="37"/>
  <c r="D51" i="37"/>
  <c r="E51" i="37"/>
  <c r="F51" i="37"/>
  <c r="D52" i="37"/>
  <c r="E52" i="37"/>
  <c r="F52" i="37"/>
  <c r="D35" i="37"/>
  <c r="E35" i="37"/>
  <c r="D36" i="37"/>
  <c r="E34" i="37"/>
  <c r="I15" i="37"/>
  <c r="J15" i="37"/>
  <c r="K15" i="37"/>
  <c r="I16" i="37"/>
  <c r="J16" i="37"/>
  <c r="K16" i="37"/>
  <c r="I17" i="37"/>
  <c r="J17" i="37"/>
  <c r="K17" i="37"/>
  <c r="I18" i="37"/>
  <c r="J18" i="37"/>
  <c r="K18" i="37"/>
  <c r="I19" i="37"/>
  <c r="J19" i="37"/>
  <c r="K19" i="37"/>
  <c r="I20" i="37"/>
  <c r="J20" i="37"/>
  <c r="K20" i="37"/>
  <c r="J21" i="37"/>
  <c r="K21" i="37"/>
  <c r="J14" i="37"/>
  <c r="K14" i="37"/>
  <c r="I14" i="37"/>
  <c r="J9" i="37"/>
  <c r="K10" i="37"/>
  <c r="E19" i="37"/>
  <c r="E22" i="37" s="1"/>
  <c r="F19" i="37"/>
  <c r="F22" i="37" s="1"/>
  <c r="E15" i="37"/>
  <c r="F15" i="37"/>
  <c r="D16" i="37"/>
  <c r="E16" i="37"/>
  <c r="F16" i="37"/>
  <c r="D17" i="37"/>
  <c r="E17" i="37"/>
  <c r="F17" i="37"/>
  <c r="D19" i="37"/>
  <c r="D20" i="37"/>
  <c r="E20" i="37"/>
  <c r="F20" i="37"/>
  <c r="D21" i="37"/>
  <c r="E21" i="37"/>
  <c r="F21" i="37"/>
  <c r="E7" i="37"/>
  <c r="E8" i="37"/>
  <c r="F9" i="37"/>
  <c r="E10" i="37"/>
  <c r="F10" i="37"/>
  <c r="E6" i="37"/>
  <c r="F6" i="37"/>
  <c r="E40" i="41"/>
  <c r="F40" i="41"/>
  <c r="H53" i="41"/>
  <c r="C47" i="41"/>
  <c r="F41" i="41"/>
  <c r="E41" i="41"/>
  <c r="E53" i="41" s="1"/>
  <c r="E54" i="41" s="1"/>
  <c r="E56" i="41" s="1"/>
  <c r="K40" i="41"/>
  <c r="K54" i="41" s="1"/>
  <c r="K56" i="41" s="1"/>
  <c r="F22" i="41"/>
  <c r="C19" i="41"/>
  <c r="E14" i="41"/>
  <c r="E22" i="41" s="1"/>
  <c r="K13" i="41"/>
  <c r="K23" i="41" s="1"/>
  <c r="K25" i="41" s="1"/>
  <c r="F13" i="41"/>
  <c r="F23" i="41" s="1"/>
  <c r="F25" i="41" s="1"/>
  <c r="E13" i="41"/>
  <c r="D41" i="40"/>
  <c r="D53" i="40" s="1"/>
  <c r="D54" i="40" s="1"/>
  <c r="D56" i="40" s="1"/>
  <c r="F41" i="40"/>
  <c r="F53" i="40" s="1"/>
  <c r="F54" i="40" s="1"/>
  <c r="F56" i="40" s="1"/>
  <c r="I40" i="40"/>
  <c r="I54" i="40" s="1"/>
  <c r="I56" i="40" s="1"/>
  <c r="D40" i="39"/>
  <c r="D54" i="39"/>
  <c r="D56" i="39" s="1"/>
  <c r="F40" i="39"/>
  <c r="F54" i="39" s="1"/>
  <c r="F56" i="39" s="1"/>
  <c r="H53" i="40"/>
  <c r="C47" i="40"/>
  <c r="K40" i="40"/>
  <c r="K54" i="40"/>
  <c r="K56" i="40" s="1"/>
  <c r="C40" i="40"/>
  <c r="H22" i="40"/>
  <c r="F22" i="40"/>
  <c r="F23" i="40" s="1"/>
  <c r="F25" i="40" s="1"/>
  <c r="C19" i="40"/>
  <c r="K13" i="40"/>
  <c r="K23" i="40" s="1"/>
  <c r="K25" i="40" s="1"/>
  <c r="F13" i="40"/>
  <c r="E13" i="40"/>
  <c r="D13" i="40"/>
  <c r="J13" i="40"/>
  <c r="J23" i="40" s="1"/>
  <c r="J25" i="40" s="1"/>
  <c r="F22" i="39"/>
  <c r="I40" i="39"/>
  <c r="I54" i="39" s="1"/>
  <c r="I56" i="39" s="1"/>
  <c r="K40" i="39"/>
  <c r="K54" i="39" s="1"/>
  <c r="K56" i="39" s="1"/>
  <c r="J7" i="39"/>
  <c r="J7" i="37" s="1"/>
  <c r="H53" i="39"/>
  <c r="C47" i="39"/>
  <c r="C41" i="39"/>
  <c r="H22" i="39"/>
  <c r="C19" i="39"/>
  <c r="K13" i="39"/>
  <c r="K23" i="39" s="1"/>
  <c r="K25" i="39" s="1"/>
  <c r="I13" i="38"/>
  <c r="I23" i="38" s="1"/>
  <c r="I25" i="38" s="1"/>
  <c r="J13" i="38"/>
  <c r="J23" i="38" s="1"/>
  <c r="J25" i="38" s="1"/>
  <c r="D22" i="38"/>
  <c r="E22" i="38"/>
  <c r="D13" i="38"/>
  <c r="D23" i="38" s="1"/>
  <c r="D25" i="38" s="1"/>
  <c r="E13" i="38"/>
  <c r="C47" i="38"/>
  <c r="H53" i="38"/>
  <c r="C41" i="38"/>
  <c r="C53" i="38"/>
  <c r="H40" i="38"/>
  <c r="H54" i="38"/>
  <c r="C40" i="38"/>
  <c r="C54" i="38"/>
  <c r="C56" i="38" s="1"/>
  <c r="H22" i="38"/>
  <c r="C19" i="38"/>
  <c r="F13" i="39"/>
  <c r="C57" i="38"/>
  <c r="C47" i="37"/>
  <c r="C41" i="37"/>
  <c r="C53" i="37" s="1"/>
  <c r="H22" i="37"/>
  <c r="C19" i="37"/>
  <c r="C30" i="36"/>
  <c r="F23" i="39"/>
  <c r="F25" i="39" s="1"/>
  <c r="E30" i="34"/>
  <c r="D41" i="41"/>
  <c r="D53" i="41" s="1"/>
  <c r="D41" i="37"/>
  <c r="D53" i="37" s="1"/>
  <c r="C41" i="41"/>
  <c r="C53" i="41" s="1"/>
  <c r="E14" i="40"/>
  <c r="E22" i="40" s="1"/>
  <c r="E23" i="40"/>
  <c r="E25" i="40" s="1"/>
  <c r="BZ96" i="28"/>
  <c r="J36" i="41" s="1"/>
  <c r="J36" i="37"/>
  <c r="BY96" i="28"/>
  <c r="BZ87" i="28"/>
  <c r="BY87" i="28"/>
  <c r="BZ82" i="28"/>
  <c r="BY82" i="28"/>
  <c r="BZ74" i="28"/>
  <c r="BY74" i="28"/>
  <c r="BZ61" i="28"/>
  <c r="BY61" i="28"/>
  <c r="BZ51" i="28"/>
  <c r="BY51" i="28"/>
  <c r="BZ45" i="28"/>
  <c r="BY45" i="28"/>
  <c r="BZ42" i="28"/>
  <c r="BY42" i="28"/>
  <c r="BZ34" i="28"/>
  <c r="BY34" i="28"/>
  <c r="BZ31" i="28"/>
  <c r="BY31" i="28"/>
  <c r="BZ25" i="28"/>
  <c r="BY25" i="28"/>
  <c r="BZ21" i="28"/>
  <c r="BY21" i="28"/>
  <c r="BZ26" i="28"/>
  <c r="C28" i="32"/>
  <c r="D28" i="32"/>
  <c r="E28" i="32" s="1"/>
  <c r="B28" i="32"/>
  <c r="C40" i="32"/>
  <c r="D40" i="32"/>
  <c r="D32" i="32" s="1"/>
  <c r="B40" i="32"/>
  <c r="B23" i="32"/>
  <c r="E42" i="32"/>
  <c r="E41" i="32"/>
  <c r="E39" i="32"/>
  <c r="E38" i="32"/>
  <c r="E37" i="32"/>
  <c r="E36" i="32"/>
  <c r="E31" i="32"/>
  <c r="E30" i="32"/>
  <c r="E29" i="32"/>
  <c r="B1" i="32"/>
  <c r="D21" i="32"/>
  <c r="C21" i="32"/>
  <c r="B21" i="32"/>
  <c r="E20" i="32"/>
  <c r="E19" i="32"/>
  <c r="E18" i="32"/>
  <c r="E17" i="32"/>
  <c r="E16" i="32"/>
  <c r="E15" i="32"/>
  <c r="E21" i="32" s="1"/>
  <c r="E14" i="32"/>
  <c r="D11" i="32"/>
  <c r="C11" i="32"/>
  <c r="B11" i="32"/>
  <c r="E10" i="32"/>
  <c r="E9" i="32"/>
  <c r="E8" i="32"/>
  <c r="E7" i="32"/>
  <c r="E6" i="32"/>
  <c r="E5" i="32"/>
  <c r="E4" i="32"/>
  <c r="E11" i="32" s="1"/>
  <c r="E26" i="33"/>
  <c r="G7" i="33"/>
  <c r="C47" i="31"/>
  <c r="C41" i="31"/>
  <c r="C53" i="31" s="1"/>
  <c r="E22" i="31"/>
  <c r="C19" i="31"/>
  <c r="L25" i="3"/>
  <c r="K25" i="3"/>
  <c r="J25" i="3"/>
  <c r="I25" i="3"/>
  <c r="H25" i="3"/>
  <c r="G25" i="3"/>
  <c r="F25" i="3"/>
  <c r="E25" i="3"/>
  <c r="D25" i="3"/>
  <c r="C25" i="3"/>
  <c r="L24" i="3"/>
  <c r="K24" i="3"/>
  <c r="J24" i="3"/>
  <c r="I24" i="3"/>
  <c r="H24" i="3"/>
  <c r="G24" i="3"/>
  <c r="F24" i="3"/>
  <c r="E24" i="3"/>
  <c r="D24" i="3"/>
  <c r="C24" i="3"/>
  <c r="L23" i="3"/>
  <c r="K23" i="3"/>
  <c r="J23" i="3"/>
  <c r="I23" i="3"/>
  <c r="H23" i="3"/>
  <c r="G23" i="3"/>
  <c r="F23" i="3"/>
  <c r="E23" i="3"/>
  <c r="D23" i="3"/>
  <c r="C23" i="3"/>
  <c r="L21" i="3"/>
  <c r="K21" i="3"/>
  <c r="J21" i="3"/>
  <c r="I21" i="3"/>
  <c r="H21" i="3"/>
  <c r="G21" i="3"/>
  <c r="F21" i="3"/>
  <c r="E21" i="3"/>
  <c r="D21" i="3"/>
  <c r="C21" i="3"/>
  <c r="L20" i="3"/>
  <c r="K20" i="3"/>
  <c r="J20" i="3"/>
  <c r="I20" i="3"/>
  <c r="H20" i="3"/>
  <c r="G20" i="3"/>
  <c r="F20" i="3"/>
  <c r="E20" i="3"/>
  <c r="D20" i="3"/>
  <c r="C20" i="3"/>
  <c r="C11" i="3"/>
  <c r="D11" i="3"/>
  <c r="E11" i="3"/>
  <c r="F11" i="3"/>
  <c r="G11" i="3"/>
  <c r="H11" i="3"/>
  <c r="I11" i="3"/>
  <c r="J11" i="3"/>
  <c r="K11" i="3"/>
  <c r="C12" i="3"/>
  <c r="D12" i="3"/>
  <c r="E12" i="3"/>
  <c r="F12" i="3"/>
  <c r="G12" i="3"/>
  <c r="H12" i="3"/>
  <c r="I12" i="3"/>
  <c r="J12" i="3"/>
  <c r="K12" i="3"/>
  <c r="C13" i="3"/>
  <c r="D13" i="3"/>
  <c r="E13" i="3"/>
  <c r="F13" i="3"/>
  <c r="G13" i="3"/>
  <c r="H13" i="3"/>
  <c r="I13" i="3"/>
  <c r="J13" i="3"/>
  <c r="K13" i="3"/>
  <c r="C14" i="3"/>
  <c r="D14" i="3"/>
  <c r="E14" i="3"/>
  <c r="F14" i="3"/>
  <c r="G14" i="3"/>
  <c r="H14" i="3"/>
  <c r="I14" i="3"/>
  <c r="J14" i="3"/>
  <c r="K14" i="3"/>
  <c r="C15" i="3"/>
  <c r="D15" i="3"/>
  <c r="E15" i="3"/>
  <c r="F15" i="3"/>
  <c r="G15" i="3"/>
  <c r="H15" i="3"/>
  <c r="I15" i="3"/>
  <c r="J15" i="3"/>
  <c r="K15" i="3"/>
  <c r="C16" i="3"/>
  <c r="D16" i="3"/>
  <c r="E16" i="3"/>
  <c r="F16" i="3"/>
  <c r="G16" i="3"/>
  <c r="H16" i="3"/>
  <c r="I16" i="3"/>
  <c r="J16" i="3"/>
  <c r="K16" i="3"/>
  <c r="C17" i="3"/>
  <c r="D17" i="3"/>
  <c r="E17" i="3"/>
  <c r="F17" i="3"/>
  <c r="G17" i="3"/>
  <c r="H17" i="3"/>
  <c r="I17" i="3"/>
  <c r="J17" i="3"/>
  <c r="K17" i="3"/>
  <c r="C18" i="3"/>
  <c r="D18" i="3"/>
  <c r="E18" i="3"/>
  <c r="F18" i="3"/>
  <c r="G18" i="3"/>
  <c r="H18" i="3"/>
  <c r="I18" i="3"/>
  <c r="J18" i="3"/>
  <c r="K18" i="3"/>
  <c r="D10" i="3"/>
  <c r="E10" i="3"/>
  <c r="F10" i="3"/>
  <c r="G10" i="3"/>
  <c r="H10" i="3"/>
  <c r="I10" i="3"/>
  <c r="J10" i="3"/>
  <c r="K10" i="3"/>
  <c r="C10" i="3"/>
  <c r="C6" i="3"/>
  <c r="D6" i="3"/>
  <c r="D9" i="3" s="1"/>
  <c r="E6" i="3"/>
  <c r="F6" i="3"/>
  <c r="G6" i="3"/>
  <c r="H6" i="3"/>
  <c r="H9" i="3" s="1"/>
  <c r="I6" i="3"/>
  <c r="J6" i="3"/>
  <c r="K6" i="3"/>
  <c r="L6" i="3"/>
  <c r="C7" i="3"/>
  <c r="D7" i="3"/>
  <c r="E7" i="3"/>
  <c r="F7" i="3"/>
  <c r="G7" i="3"/>
  <c r="H7" i="3"/>
  <c r="I7" i="3"/>
  <c r="J7" i="3"/>
  <c r="K7" i="3"/>
  <c r="L7" i="3"/>
  <c r="C8" i="3"/>
  <c r="D8" i="3"/>
  <c r="E8" i="3"/>
  <c r="F8" i="3"/>
  <c r="G8" i="3"/>
  <c r="H8" i="3"/>
  <c r="I8" i="3"/>
  <c r="J8" i="3"/>
  <c r="K8" i="3"/>
  <c r="L8" i="3"/>
  <c r="D5" i="3"/>
  <c r="E5" i="3"/>
  <c r="F5" i="3"/>
  <c r="G5" i="3"/>
  <c r="H5" i="3"/>
  <c r="I5" i="3"/>
  <c r="J5" i="3"/>
  <c r="K5" i="3"/>
  <c r="L5" i="3"/>
  <c r="C5" i="3"/>
  <c r="AG7" i="27"/>
  <c r="AG62" i="19"/>
  <c r="AG61" i="19"/>
  <c r="AG60" i="19"/>
  <c r="AG58" i="19"/>
  <c r="AG59" i="14"/>
  <c r="AG57" i="19"/>
  <c r="AG56" i="19"/>
  <c r="AG54" i="19"/>
  <c r="AG54" i="7" s="1"/>
  <c r="AG53" i="19"/>
  <c r="AG52" i="19"/>
  <c r="AG52" i="7" s="1"/>
  <c r="AG51" i="19"/>
  <c r="AG51" i="7" s="1"/>
  <c r="AG50" i="19"/>
  <c r="AG48" i="19"/>
  <c r="AG47" i="19"/>
  <c r="AG47" i="7" s="1"/>
  <c r="AG46" i="19"/>
  <c r="AG45" i="19"/>
  <c r="AG44" i="19"/>
  <c r="AG43" i="19"/>
  <c r="AG42" i="19"/>
  <c r="AG42" i="7" s="1"/>
  <c r="AG41" i="19"/>
  <c r="AG40" i="19"/>
  <c r="AG39" i="19"/>
  <c r="AG39" i="7" s="1"/>
  <c r="AG37" i="19"/>
  <c r="AG37" i="7" s="1"/>
  <c r="AG35" i="19"/>
  <c r="AG35" i="7" s="1"/>
  <c r="AG34" i="19"/>
  <c r="AG33" i="19"/>
  <c r="AG33" i="7" s="1"/>
  <c r="AG32" i="19"/>
  <c r="AG32" i="7" s="1"/>
  <c r="AG31" i="19"/>
  <c r="AG31" i="7" s="1"/>
  <c r="AG30" i="19"/>
  <c r="AG30" i="7" s="1"/>
  <c r="AG29" i="19"/>
  <c r="AG29" i="7" s="1"/>
  <c r="AG28" i="19"/>
  <c r="AG26" i="19"/>
  <c r="AG25" i="19"/>
  <c r="AG25" i="7" s="1"/>
  <c r="AG23" i="19"/>
  <c r="AG23" i="7" s="1"/>
  <c r="AG22" i="19"/>
  <c r="AG21" i="19"/>
  <c r="AG21" i="7" s="1"/>
  <c r="AG20" i="19"/>
  <c r="AG20" i="7" s="1"/>
  <c r="AG19" i="19"/>
  <c r="AG19" i="7" s="1"/>
  <c r="C7" i="41"/>
  <c r="D7" i="41" s="1"/>
  <c r="D7" i="37" s="1"/>
  <c r="AG18" i="14"/>
  <c r="AG16" i="19"/>
  <c r="AG16" i="7" s="1"/>
  <c r="AG15" i="19"/>
  <c r="AG14" i="19"/>
  <c r="AG14" i="7" s="1"/>
  <c r="AG13" i="19"/>
  <c r="BZ63" i="19"/>
  <c r="BX63" i="19"/>
  <c r="BV63" i="19"/>
  <c r="BU63" i="19"/>
  <c r="BT63" i="19"/>
  <c r="BZ59" i="19"/>
  <c r="BX59" i="19"/>
  <c r="BV59" i="19"/>
  <c r="BU59" i="19"/>
  <c r="BT59" i="19"/>
  <c r="BZ55" i="19"/>
  <c r="BX55" i="19"/>
  <c r="BV55" i="19"/>
  <c r="BU55" i="19"/>
  <c r="BT55" i="19"/>
  <c r="BZ49" i="19"/>
  <c r="BX49" i="19"/>
  <c r="BV49" i="19"/>
  <c r="BU49" i="19"/>
  <c r="BT49" i="19"/>
  <c r="BZ36" i="19"/>
  <c r="BX36" i="19"/>
  <c r="BV36" i="19"/>
  <c r="BU36" i="19"/>
  <c r="BT36" i="19"/>
  <c r="BZ27" i="19"/>
  <c r="BX27" i="19"/>
  <c r="BV27" i="19"/>
  <c r="BU27" i="19"/>
  <c r="BT27" i="19"/>
  <c r="BZ24" i="19"/>
  <c r="BX24" i="19"/>
  <c r="BV24" i="19"/>
  <c r="BU24" i="19"/>
  <c r="BT24" i="19"/>
  <c r="BZ12" i="19"/>
  <c r="BZ18" i="19" s="1"/>
  <c r="BX12" i="19"/>
  <c r="BX18" i="19" s="1"/>
  <c r="BV12" i="19"/>
  <c r="BV18" i="19" s="1"/>
  <c r="BU12" i="19"/>
  <c r="BU18" i="19" s="1"/>
  <c r="BT12" i="19"/>
  <c r="BT18" i="19" s="1"/>
  <c r="BR63" i="19"/>
  <c r="BP63" i="19"/>
  <c r="BO63" i="19"/>
  <c r="BN63" i="19"/>
  <c r="BM63" i="19"/>
  <c r="BL63" i="19"/>
  <c r="BK63" i="19"/>
  <c r="BR59" i="19"/>
  <c r="BP59" i="19"/>
  <c r="BO59" i="19"/>
  <c r="BN59" i="19"/>
  <c r="BM59" i="19"/>
  <c r="BL59" i="19"/>
  <c r="BK59" i="19"/>
  <c r="BR55" i="19"/>
  <c r="BP55" i="19"/>
  <c r="BO55" i="19"/>
  <c r="BN55" i="19"/>
  <c r="BM55" i="19"/>
  <c r="BL55" i="19"/>
  <c r="BK55" i="19"/>
  <c r="BR49" i="19"/>
  <c r="BP49" i="19"/>
  <c r="BO49" i="19"/>
  <c r="BN49" i="19"/>
  <c r="BM49" i="19"/>
  <c r="BL49" i="19"/>
  <c r="BK49" i="19"/>
  <c r="BR36" i="19"/>
  <c r="BP36" i="19"/>
  <c r="BO36" i="19"/>
  <c r="BN36" i="19"/>
  <c r="BM36" i="19"/>
  <c r="BL36" i="19"/>
  <c r="BK36" i="19"/>
  <c r="BR27" i="19"/>
  <c r="BP27" i="19"/>
  <c r="BO27" i="19"/>
  <c r="BN27" i="19"/>
  <c r="BM27" i="19"/>
  <c r="BL27" i="19"/>
  <c r="BK27" i="19"/>
  <c r="BR24" i="19"/>
  <c r="BP24" i="19"/>
  <c r="BO24" i="19"/>
  <c r="BN24" i="19"/>
  <c r="BM24" i="19"/>
  <c r="BL24" i="19"/>
  <c r="BK24" i="19"/>
  <c r="BR12" i="19"/>
  <c r="BR18" i="19" s="1"/>
  <c r="BP12" i="19"/>
  <c r="BP18" i="19" s="1"/>
  <c r="BO12" i="19"/>
  <c r="BO18" i="19" s="1"/>
  <c r="BN12" i="19"/>
  <c r="BN18" i="19" s="1"/>
  <c r="BM12" i="19"/>
  <c r="BM18" i="19" s="1"/>
  <c r="BL12" i="19"/>
  <c r="BL18" i="19" s="1"/>
  <c r="BK12" i="19"/>
  <c r="BK18" i="19" s="1"/>
  <c r="BH63" i="19"/>
  <c r="BF63" i="19"/>
  <c r="BE63" i="19"/>
  <c r="BH59" i="19"/>
  <c r="BF59" i="19"/>
  <c r="BE59" i="19"/>
  <c r="BH55" i="19"/>
  <c r="BF55" i="19"/>
  <c r="BE55" i="19"/>
  <c r="BH49" i="19"/>
  <c r="BF49" i="19"/>
  <c r="BE49" i="19"/>
  <c r="BH36" i="19"/>
  <c r="BF36" i="19"/>
  <c r="BE36" i="19"/>
  <c r="BH27" i="19"/>
  <c r="BF27" i="19"/>
  <c r="BE27" i="19"/>
  <c r="BH24" i="19"/>
  <c r="BF24" i="19"/>
  <c r="BE24" i="19"/>
  <c r="BH12" i="19"/>
  <c r="BH18" i="19" s="1"/>
  <c r="BF12" i="19"/>
  <c r="BF18" i="19" s="1"/>
  <c r="BE12" i="19"/>
  <c r="BE18" i="19" s="1"/>
  <c r="AR25" i="28"/>
  <c r="AT25" i="28"/>
  <c r="AV25" i="28"/>
  <c r="AX25" i="28"/>
  <c r="BB25" i="28"/>
  <c r="BD25" i="28"/>
  <c r="BH25" i="28"/>
  <c r="BJ25" i="28"/>
  <c r="BL25" i="28"/>
  <c r="BP25" i="28"/>
  <c r="BR25" i="28"/>
  <c r="BT25" i="28"/>
  <c r="BV25" i="28"/>
  <c r="CL96" i="28"/>
  <c r="CL87" i="28"/>
  <c r="CL82" i="28"/>
  <c r="CL74" i="28"/>
  <c r="CL61" i="28"/>
  <c r="CL51" i="28"/>
  <c r="CL45" i="28"/>
  <c r="CL42" i="28"/>
  <c r="CL34" i="28"/>
  <c r="CL31" i="28"/>
  <c r="CL25" i="28"/>
  <c r="CL26" i="28"/>
  <c r="CL21" i="28"/>
  <c r="CJ96" i="28"/>
  <c r="CH96" i="28"/>
  <c r="CF96" i="28"/>
  <c r="CJ87" i="28"/>
  <c r="CH87" i="28"/>
  <c r="CF87" i="28"/>
  <c r="CJ82" i="28"/>
  <c r="CH82" i="28"/>
  <c r="CF82" i="28"/>
  <c r="CJ74" i="28"/>
  <c r="CH74" i="28"/>
  <c r="CF74" i="28"/>
  <c r="CJ61" i="28"/>
  <c r="CH61" i="28"/>
  <c r="CF61" i="28"/>
  <c r="CJ51" i="28"/>
  <c r="CH51" i="28"/>
  <c r="CF51" i="28"/>
  <c r="CJ45" i="28"/>
  <c r="CH45" i="28"/>
  <c r="CF45" i="28"/>
  <c r="CJ42" i="28"/>
  <c r="CH42" i="28"/>
  <c r="CF42" i="28"/>
  <c r="CJ34" i="28"/>
  <c r="CH34" i="28"/>
  <c r="CF34" i="28"/>
  <c r="CJ31" i="28"/>
  <c r="CH31" i="28"/>
  <c r="CJ25" i="28"/>
  <c r="CH25" i="28"/>
  <c r="CF25" i="28"/>
  <c r="CJ21" i="28"/>
  <c r="CH21" i="28"/>
  <c r="CF21" i="28"/>
  <c r="CD96" i="28"/>
  <c r="CB96" i="28"/>
  <c r="BX96" i="28"/>
  <c r="CD87" i="28"/>
  <c r="CB87" i="28"/>
  <c r="BX87" i="28"/>
  <c r="CD82" i="28"/>
  <c r="CB82" i="28"/>
  <c r="BX82" i="28"/>
  <c r="CD74" i="28"/>
  <c r="CB74" i="28"/>
  <c r="BX74" i="28"/>
  <c r="J10" i="41" s="1"/>
  <c r="J10" i="37" s="1"/>
  <c r="CD61" i="28"/>
  <c r="CB61" i="28"/>
  <c r="BX61" i="28"/>
  <c r="CD51" i="28"/>
  <c r="CB51" i="28"/>
  <c r="BX51" i="28"/>
  <c r="CD45" i="28"/>
  <c r="CB45" i="28"/>
  <c r="BX45" i="28"/>
  <c r="CD42" i="28"/>
  <c r="CB42" i="28"/>
  <c r="BX42" i="28"/>
  <c r="CD34" i="28"/>
  <c r="CB34" i="28"/>
  <c r="BX34" i="28"/>
  <c r="CD31" i="28"/>
  <c r="CB31" i="28"/>
  <c r="BX31" i="28"/>
  <c r="CD25" i="28"/>
  <c r="CB25" i="28"/>
  <c r="CB26" i="28" s="1"/>
  <c r="BX25" i="28"/>
  <c r="CD21" i="28"/>
  <c r="CB21" i="28"/>
  <c r="BX21" i="28"/>
  <c r="BV96" i="28"/>
  <c r="BT96" i="28"/>
  <c r="BR96" i="28"/>
  <c r="BV87" i="28"/>
  <c r="BT87" i="28"/>
  <c r="BR87" i="28"/>
  <c r="BV82" i="28"/>
  <c r="BT82" i="28"/>
  <c r="BR82" i="28"/>
  <c r="BV74" i="28"/>
  <c r="BT74" i="28"/>
  <c r="BR74" i="28"/>
  <c r="BV61" i="28"/>
  <c r="BT61" i="28"/>
  <c r="BR61" i="28"/>
  <c r="BV51" i="28"/>
  <c r="BT51" i="28"/>
  <c r="BR51" i="28"/>
  <c r="BV45" i="28"/>
  <c r="BT45" i="28"/>
  <c r="BR45" i="28"/>
  <c r="BV42" i="28"/>
  <c r="BT42" i="28"/>
  <c r="BR42" i="28"/>
  <c r="BV34" i="28"/>
  <c r="BT34" i="28"/>
  <c r="BR34" i="28"/>
  <c r="BV31" i="28"/>
  <c r="BT31" i="28"/>
  <c r="BR31" i="28"/>
  <c r="BV21" i="28"/>
  <c r="BV26" i="28"/>
  <c r="BT21" i="28"/>
  <c r="BT26" i="28" s="1"/>
  <c r="BR21" i="28"/>
  <c r="BR26" i="28" s="1"/>
  <c r="BP96" i="28"/>
  <c r="BL96" i="28"/>
  <c r="BJ96" i="28"/>
  <c r="BP87" i="28"/>
  <c r="BL87" i="28"/>
  <c r="BJ87" i="28"/>
  <c r="BP82" i="28"/>
  <c r="BL82" i="28"/>
  <c r="BJ82" i="28"/>
  <c r="BP74" i="28"/>
  <c r="BL74" i="28"/>
  <c r="BJ74" i="28"/>
  <c r="BP61" i="28"/>
  <c r="BL61" i="28"/>
  <c r="BJ61" i="28"/>
  <c r="BP51" i="28"/>
  <c r="BL51" i="28"/>
  <c r="BJ51" i="28"/>
  <c r="BP45" i="28"/>
  <c r="BL45" i="28"/>
  <c r="BJ45" i="28"/>
  <c r="BP42" i="28"/>
  <c r="BL42" i="28"/>
  <c r="BJ42" i="28"/>
  <c r="BP34" i="28"/>
  <c r="BL34" i="28"/>
  <c r="BJ34" i="28"/>
  <c r="BP31" i="28"/>
  <c r="BL31" i="28"/>
  <c r="BJ31" i="28"/>
  <c r="BP21" i="28"/>
  <c r="BP26" i="28" s="1"/>
  <c r="BL21" i="28"/>
  <c r="BJ21" i="28"/>
  <c r="BJ26" i="28"/>
  <c r="CH26" i="28"/>
  <c r="BF38" i="19"/>
  <c r="BL38" i="19"/>
  <c r="BP38" i="19"/>
  <c r="BT38" i="19"/>
  <c r="BX38" i="19"/>
  <c r="BE38" i="19"/>
  <c r="BE64" i="19" s="1"/>
  <c r="BK38" i="19"/>
  <c r="BK64" i="19"/>
  <c r="BM38" i="19"/>
  <c r="BM64" i="19" s="1"/>
  <c r="BO38" i="19"/>
  <c r="BO64" i="19"/>
  <c r="BU38" i="19"/>
  <c r="BU64" i="19" s="1"/>
  <c r="CL52" i="28"/>
  <c r="BB63" i="19"/>
  <c r="BA63" i="19"/>
  <c r="AZ63" i="19"/>
  <c r="AX63" i="19"/>
  <c r="AV63" i="19"/>
  <c r="AT63" i="19"/>
  <c r="AR63" i="19"/>
  <c r="AP63" i="19"/>
  <c r="BB59" i="19"/>
  <c r="BA59" i="19"/>
  <c r="AZ59" i="19"/>
  <c r="AX59" i="19"/>
  <c r="AV59" i="19"/>
  <c r="AT59" i="19"/>
  <c r="AR59" i="19"/>
  <c r="AP59" i="19"/>
  <c r="BB55" i="19"/>
  <c r="BA55" i="19"/>
  <c r="AZ55" i="19"/>
  <c r="AX55" i="19"/>
  <c r="AV55" i="19"/>
  <c r="AT55" i="19"/>
  <c r="AR55" i="19"/>
  <c r="AP55" i="19"/>
  <c r="BB49" i="19"/>
  <c r="BA49" i="19"/>
  <c r="AZ49" i="19"/>
  <c r="AX49" i="19"/>
  <c r="AV49" i="19"/>
  <c r="AT49" i="19"/>
  <c r="AR49" i="19"/>
  <c r="AP49" i="19"/>
  <c r="BB36" i="19"/>
  <c r="BA36" i="19"/>
  <c r="AZ36" i="19"/>
  <c r="AZ38" i="19" s="1"/>
  <c r="AX36" i="19"/>
  <c r="AV36" i="19"/>
  <c r="AT36" i="19"/>
  <c r="AR36" i="19"/>
  <c r="AR38" i="19" s="1"/>
  <c r="AP36" i="19"/>
  <c r="BB27" i="19"/>
  <c r="BA27" i="19"/>
  <c r="AZ27" i="19"/>
  <c r="AX27" i="19"/>
  <c r="AV27" i="19"/>
  <c r="AT27" i="19"/>
  <c r="AR27" i="19"/>
  <c r="AP27" i="19"/>
  <c r="BB24" i="19"/>
  <c r="BA24" i="19"/>
  <c r="AZ24" i="19"/>
  <c r="AX24" i="19"/>
  <c r="AV24" i="19"/>
  <c r="AT24" i="19"/>
  <c r="AR24" i="19"/>
  <c r="AP24" i="19"/>
  <c r="BB12" i="19"/>
  <c r="BB18" i="19" s="1"/>
  <c r="BA12" i="19"/>
  <c r="BA18" i="19" s="1"/>
  <c r="AZ12" i="19"/>
  <c r="AZ18" i="19" s="1"/>
  <c r="AZ64" i="19" s="1"/>
  <c r="AX12" i="19"/>
  <c r="AX18" i="19" s="1"/>
  <c r="AV12" i="19"/>
  <c r="AV18" i="19" s="1"/>
  <c r="AT12" i="19"/>
  <c r="AT18" i="19" s="1"/>
  <c r="AR12" i="19"/>
  <c r="AR18" i="19"/>
  <c r="AR64" i="19" s="1"/>
  <c r="AP12" i="19"/>
  <c r="AP18" i="19" s="1"/>
  <c r="BH96" i="28"/>
  <c r="BD96" i="28"/>
  <c r="BB96" i="28"/>
  <c r="AX96" i="28"/>
  <c r="BH87" i="28"/>
  <c r="BD87" i="28"/>
  <c r="J35" i="41" s="1"/>
  <c r="J40" i="41" s="1"/>
  <c r="J54" i="41" s="1"/>
  <c r="J56" i="41" s="1"/>
  <c r="BB87" i="28"/>
  <c r="AX87" i="28"/>
  <c r="BH82" i="28"/>
  <c r="BD82" i="28"/>
  <c r="BB82" i="28"/>
  <c r="AX82" i="28"/>
  <c r="BH74" i="28"/>
  <c r="BD74" i="28"/>
  <c r="BB74" i="28"/>
  <c r="AX74" i="28"/>
  <c r="BH61" i="28"/>
  <c r="BD61" i="28"/>
  <c r="BB61" i="28"/>
  <c r="AX61" i="28"/>
  <c r="BH51" i="28"/>
  <c r="BH45" i="28"/>
  <c r="BD45" i="28"/>
  <c r="BB45" i="28"/>
  <c r="AX45" i="28"/>
  <c r="BH42" i="28"/>
  <c r="BD42" i="28"/>
  <c r="BB42" i="28"/>
  <c r="AX42" i="28"/>
  <c r="BH34" i="28"/>
  <c r="BD34" i="28"/>
  <c r="BB34" i="28"/>
  <c r="AX34" i="28"/>
  <c r="BH31" i="28"/>
  <c r="BD31" i="28"/>
  <c r="BB31" i="28"/>
  <c r="AX31" i="28"/>
  <c r="BH21" i="28"/>
  <c r="BD21" i="28"/>
  <c r="BB21" i="28"/>
  <c r="AX21" i="28"/>
  <c r="L26" i="30"/>
  <c r="K26" i="30"/>
  <c r="J26" i="30"/>
  <c r="I26" i="30"/>
  <c r="H26" i="30"/>
  <c r="G26" i="30"/>
  <c r="F26" i="30"/>
  <c r="E26" i="30"/>
  <c r="D26" i="30"/>
  <c r="C26" i="30"/>
  <c r="L22" i="30"/>
  <c r="K22" i="30"/>
  <c r="J22" i="30"/>
  <c r="I22" i="30"/>
  <c r="H22" i="30"/>
  <c r="G22" i="30"/>
  <c r="F22" i="30"/>
  <c r="E22" i="30"/>
  <c r="D22" i="30"/>
  <c r="C22" i="30"/>
  <c r="L19" i="30"/>
  <c r="K19" i="30"/>
  <c r="J19" i="30"/>
  <c r="I19" i="30"/>
  <c r="H19" i="30"/>
  <c r="G19" i="30"/>
  <c r="F19" i="30"/>
  <c r="E19" i="30"/>
  <c r="D19" i="30"/>
  <c r="C19" i="30"/>
  <c r="L9" i="30"/>
  <c r="K9" i="30"/>
  <c r="J9" i="30"/>
  <c r="J27" i="30" s="1"/>
  <c r="I9" i="30"/>
  <c r="H9" i="30"/>
  <c r="G9" i="30"/>
  <c r="F9" i="30"/>
  <c r="F27" i="30" s="1"/>
  <c r="E9" i="30"/>
  <c r="D9" i="30"/>
  <c r="C9" i="30"/>
  <c r="AH28" i="29"/>
  <c r="AG28" i="29"/>
  <c r="AG27" i="2" s="1"/>
  <c r="AN27" i="29"/>
  <c r="AM27" i="29"/>
  <c r="AL27" i="29"/>
  <c r="AJ27" i="29"/>
  <c r="AH26" i="29"/>
  <c r="AG26" i="29"/>
  <c r="AG25" i="2" s="1"/>
  <c r="AH25" i="29"/>
  <c r="AG25" i="29"/>
  <c r="AH24" i="29"/>
  <c r="AG24" i="29"/>
  <c r="AH23" i="29"/>
  <c r="AG23" i="29"/>
  <c r="AG22" i="2" s="1"/>
  <c r="AH21" i="29"/>
  <c r="AG21" i="29"/>
  <c r="AG20" i="2" s="1"/>
  <c r="AH20" i="29"/>
  <c r="AG20" i="29"/>
  <c r="AG19" i="2" s="1"/>
  <c r="AH19" i="29"/>
  <c r="AG19" i="29"/>
  <c r="AH17" i="29"/>
  <c r="AH16" i="29"/>
  <c r="AG16" i="29"/>
  <c r="AN15" i="29"/>
  <c r="AM15" i="29"/>
  <c r="AL15" i="29"/>
  <c r="AJ15" i="29"/>
  <c r="AH14" i="29"/>
  <c r="AG14" i="29"/>
  <c r="AG13" i="2" s="1"/>
  <c r="AH13" i="29"/>
  <c r="AG13" i="29"/>
  <c r="AH12" i="29"/>
  <c r="AG12" i="29"/>
  <c r="AH11" i="29"/>
  <c r="AG11" i="29"/>
  <c r="AG10" i="2" s="1"/>
  <c r="AN10" i="29"/>
  <c r="AN22" i="29" s="1"/>
  <c r="AM10" i="29"/>
  <c r="AM22" i="29" s="1"/>
  <c r="AM29" i="29" s="1"/>
  <c r="AL10" i="29"/>
  <c r="AJ10" i="29"/>
  <c r="AH9" i="29"/>
  <c r="AG9" i="29"/>
  <c r="AH8" i="29"/>
  <c r="AG8" i="29"/>
  <c r="AG7" i="2" s="1"/>
  <c r="AH7" i="29"/>
  <c r="AH10" i="29" s="1"/>
  <c r="AG7" i="29"/>
  <c r="AV96" i="28"/>
  <c r="AT96" i="28"/>
  <c r="AV87" i="28"/>
  <c r="AT87" i="28"/>
  <c r="AV82" i="28"/>
  <c r="AT82" i="28"/>
  <c r="AR82" i="28"/>
  <c r="AV74" i="28"/>
  <c r="AT74" i="28"/>
  <c r="AR74" i="28"/>
  <c r="AV61" i="28"/>
  <c r="AT61" i="28"/>
  <c r="AR61" i="28"/>
  <c r="AV45" i="28"/>
  <c r="AT45" i="28"/>
  <c r="AR45" i="28"/>
  <c r="AV42" i="28"/>
  <c r="AT42" i="28"/>
  <c r="AR42" i="28"/>
  <c r="AV34" i="28"/>
  <c r="AT34" i="28"/>
  <c r="AV31" i="28"/>
  <c r="AT31" i="28"/>
  <c r="AR31" i="28"/>
  <c r="AV21" i="28"/>
  <c r="AT21" i="28"/>
  <c r="AR21" i="28"/>
  <c r="AH30" i="27"/>
  <c r="AG30" i="27"/>
  <c r="AJ29" i="27"/>
  <c r="AH28" i="27"/>
  <c r="AG28" i="27"/>
  <c r="AH27" i="27"/>
  <c r="AG27" i="27"/>
  <c r="AH26" i="27"/>
  <c r="AH29" i="27" s="1"/>
  <c r="AG26" i="27"/>
  <c r="AH25" i="27"/>
  <c r="AG25" i="27"/>
  <c r="AH23" i="27"/>
  <c r="AG23" i="27"/>
  <c r="AH22" i="27"/>
  <c r="AG22" i="27"/>
  <c r="AH21" i="27"/>
  <c r="AG21" i="27"/>
  <c r="AH20" i="27"/>
  <c r="AG20" i="27"/>
  <c r="AH19" i="27"/>
  <c r="AG19" i="27"/>
  <c r="AJ18" i="27"/>
  <c r="AH17" i="27"/>
  <c r="AG17" i="27"/>
  <c r="AG18" i="27" s="1"/>
  <c r="AH16" i="27"/>
  <c r="AJ15" i="27"/>
  <c r="AH14" i="27"/>
  <c r="AG14" i="27"/>
  <c r="AH13" i="27"/>
  <c r="AG13" i="27"/>
  <c r="AG12" i="8" s="1"/>
  <c r="AH12" i="27"/>
  <c r="AG12" i="27"/>
  <c r="AH11" i="27"/>
  <c r="AG11" i="27"/>
  <c r="AG15" i="27" s="1"/>
  <c r="AJ10" i="27"/>
  <c r="AH9" i="27"/>
  <c r="AG9" i="27"/>
  <c r="AG10" i="27" s="1"/>
  <c r="AH8" i="27"/>
  <c r="AG8" i="27"/>
  <c r="AH7" i="27"/>
  <c r="AH17" i="26"/>
  <c r="AG17" i="26"/>
  <c r="AG18" i="26" s="1"/>
  <c r="AH14" i="26"/>
  <c r="AH18" i="26"/>
  <c r="AG14" i="26"/>
  <c r="L27" i="25"/>
  <c r="K27" i="25"/>
  <c r="J27" i="25"/>
  <c r="I27" i="25"/>
  <c r="H27" i="25"/>
  <c r="G27" i="25"/>
  <c r="F27" i="25"/>
  <c r="E27" i="25"/>
  <c r="D27" i="25"/>
  <c r="C27" i="25"/>
  <c r="L23" i="25"/>
  <c r="K23" i="25"/>
  <c r="J23" i="25"/>
  <c r="I23" i="25"/>
  <c r="H23" i="25"/>
  <c r="G23" i="25"/>
  <c r="F23" i="25"/>
  <c r="E23" i="25"/>
  <c r="D23" i="25"/>
  <c r="C23" i="25"/>
  <c r="L20" i="25"/>
  <c r="K20" i="25"/>
  <c r="J20" i="25"/>
  <c r="I20" i="25"/>
  <c r="H20" i="25"/>
  <c r="G20" i="25"/>
  <c r="F20" i="25"/>
  <c r="E20" i="25"/>
  <c r="D20" i="25"/>
  <c r="C20" i="25"/>
  <c r="L10" i="25"/>
  <c r="L28" i="25" s="1"/>
  <c r="K10" i="25"/>
  <c r="K28" i="25" s="1"/>
  <c r="J10" i="25"/>
  <c r="I10" i="25"/>
  <c r="I28" i="25" s="1"/>
  <c r="H10" i="25"/>
  <c r="H28" i="25" s="1"/>
  <c r="G10" i="25"/>
  <c r="G28" i="25" s="1"/>
  <c r="F10" i="25"/>
  <c r="E10" i="25"/>
  <c r="E28" i="25" s="1"/>
  <c r="D10" i="25"/>
  <c r="D28" i="25" s="1"/>
  <c r="C10" i="25"/>
  <c r="AH28" i="24"/>
  <c r="AG28" i="24"/>
  <c r="AN27" i="24"/>
  <c r="AM27" i="24"/>
  <c r="AL27" i="24"/>
  <c r="AK27" i="24"/>
  <c r="AJ27" i="24"/>
  <c r="AI27" i="24"/>
  <c r="AH26" i="24"/>
  <c r="AG26" i="24"/>
  <c r="AH25" i="24"/>
  <c r="AG25" i="24"/>
  <c r="AH24" i="24"/>
  <c r="AG24" i="24"/>
  <c r="AG27" i="24" s="1"/>
  <c r="AH23" i="24"/>
  <c r="AH27" i="24" s="1"/>
  <c r="AG23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N15" i="24"/>
  <c r="AM15" i="24"/>
  <c r="AL15" i="24"/>
  <c r="AK15" i="24"/>
  <c r="AJ15" i="24"/>
  <c r="AI15" i="24"/>
  <c r="AH14" i="24"/>
  <c r="AG14" i="24"/>
  <c r="AH13" i="24"/>
  <c r="AG13" i="24"/>
  <c r="AH12" i="24"/>
  <c r="AG12" i="24"/>
  <c r="AH11" i="24"/>
  <c r="AG11" i="24"/>
  <c r="AG15" i="24" s="1"/>
  <c r="AN10" i="24"/>
  <c r="AN22" i="24"/>
  <c r="AN29" i="24" s="1"/>
  <c r="AM10" i="24"/>
  <c r="AM22" i="24" s="1"/>
  <c r="AL10" i="24"/>
  <c r="AK10" i="24"/>
  <c r="AK22" i="24" s="1"/>
  <c r="AK29" i="24"/>
  <c r="AJ10" i="24"/>
  <c r="AJ22" i="24" s="1"/>
  <c r="AJ29" i="24" s="1"/>
  <c r="AI10" i="24"/>
  <c r="AI22" i="24" s="1"/>
  <c r="AH9" i="24"/>
  <c r="AG9" i="24"/>
  <c r="AH8" i="24"/>
  <c r="AG8" i="24"/>
  <c r="AH7" i="24"/>
  <c r="AG7" i="24"/>
  <c r="AN95" i="23"/>
  <c r="AM95" i="23"/>
  <c r="AL95" i="23"/>
  <c r="AJ95" i="23"/>
  <c r="AH95" i="23"/>
  <c r="AG95" i="23"/>
  <c r="AN86" i="23"/>
  <c r="AM86" i="23"/>
  <c r="AL86" i="23"/>
  <c r="AJ86" i="23"/>
  <c r="AH86" i="23"/>
  <c r="AG86" i="23"/>
  <c r="AN81" i="23"/>
  <c r="AM81" i="23"/>
  <c r="AL81" i="23"/>
  <c r="AJ81" i="23"/>
  <c r="AH81" i="23" s="1"/>
  <c r="AG81" i="23"/>
  <c r="AN73" i="23"/>
  <c r="AM73" i="23"/>
  <c r="AL73" i="23"/>
  <c r="AJ73" i="23"/>
  <c r="AH73" i="23"/>
  <c r="H10" i="38" s="1"/>
  <c r="AG73" i="23"/>
  <c r="AN60" i="23"/>
  <c r="AM60" i="23"/>
  <c r="AL60" i="23"/>
  <c r="AJ60" i="23"/>
  <c r="AN50" i="23"/>
  <c r="AM50" i="23"/>
  <c r="AL50" i="23"/>
  <c r="AJ50" i="23"/>
  <c r="AG50" i="23"/>
  <c r="AN44" i="23"/>
  <c r="AM44" i="23"/>
  <c r="AL44" i="23"/>
  <c r="AJ44" i="23"/>
  <c r="AH44" i="23" s="1"/>
  <c r="AG44" i="23"/>
  <c r="AN41" i="23"/>
  <c r="AM41" i="23"/>
  <c r="AL41" i="23"/>
  <c r="AJ41" i="23"/>
  <c r="AG41" i="23"/>
  <c r="AN33" i="23"/>
  <c r="AM33" i="23"/>
  <c r="AL33" i="23"/>
  <c r="AJ33" i="23"/>
  <c r="AG33" i="23"/>
  <c r="AN30" i="23"/>
  <c r="AM30" i="23"/>
  <c r="AL30" i="23"/>
  <c r="AJ30" i="23"/>
  <c r="AG30" i="23"/>
  <c r="AN24" i="23"/>
  <c r="AM24" i="23"/>
  <c r="AM25" i="23" s="1"/>
  <c r="AL24" i="23"/>
  <c r="AJ24" i="23"/>
  <c r="AN20" i="23"/>
  <c r="AN25" i="23" s="1"/>
  <c r="AM20" i="23"/>
  <c r="AL20" i="23"/>
  <c r="AL25" i="23" s="1"/>
  <c r="AJ20" i="23"/>
  <c r="AH7" i="16"/>
  <c r="AH10" i="16"/>
  <c r="AH13" i="16"/>
  <c r="AH13" i="1" s="1"/>
  <c r="AH15" i="16"/>
  <c r="AH19" i="16"/>
  <c r="AH7" i="4"/>
  <c r="AH10" i="4"/>
  <c r="AH10" i="1" s="1"/>
  <c r="AH12" i="4"/>
  <c r="AH13" i="4"/>
  <c r="AH15" i="4"/>
  <c r="AH19" i="4"/>
  <c r="AH30" i="22"/>
  <c r="AG30" i="22"/>
  <c r="AN29" i="22"/>
  <c r="AM29" i="22"/>
  <c r="AL29" i="22"/>
  <c r="AK29" i="22"/>
  <c r="AJ29" i="22"/>
  <c r="AI29" i="22"/>
  <c r="AH28" i="22"/>
  <c r="AG28" i="22"/>
  <c r="AG27" i="8" s="1"/>
  <c r="AH27" i="22"/>
  <c r="AG27" i="22"/>
  <c r="AH26" i="22"/>
  <c r="AG26" i="22"/>
  <c r="AG25" i="8" s="1"/>
  <c r="AH25" i="22"/>
  <c r="AG25" i="22"/>
  <c r="AH23" i="22"/>
  <c r="AH22" i="8" s="1"/>
  <c r="AG23" i="22"/>
  <c r="AG22" i="8" s="1"/>
  <c r="AH22" i="22"/>
  <c r="AG22" i="22"/>
  <c r="AH21" i="22"/>
  <c r="AG21" i="22"/>
  <c r="AH20" i="22"/>
  <c r="AG20" i="22"/>
  <c r="AH19" i="22"/>
  <c r="AH18" i="8" s="1"/>
  <c r="AG19" i="22"/>
  <c r="AG18" i="8" s="1"/>
  <c r="AN18" i="22"/>
  <c r="AM18" i="22"/>
  <c r="AL18" i="22"/>
  <c r="AK18" i="22"/>
  <c r="AJ18" i="22"/>
  <c r="AI18" i="22"/>
  <c r="AH17" i="22"/>
  <c r="AH16" i="8" s="1"/>
  <c r="AG17" i="22"/>
  <c r="AH16" i="22"/>
  <c r="AG16" i="22"/>
  <c r="AN15" i="22"/>
  <c r="AM15" i="22"/>
  <c r="AL15" i="22"/>
  <c r="AK15" i="22"/>
  <c r="AJ15" i="22"/>
  <c r="AI15" i="22"/>
  <c r="AH14" i="22"/>
  <c r="AG14" i="22"/>
  <c r="AH13" i="22"/>
  <c r="AH12" i="8" s="1"/>
  <c r="AG13" i="22"/>
  <c r="AH12" i="22"/>
  <c r="AG12" i="22"/>
  <c r="AH11" i="22"/>
  <c r="AH15" i="22" s="1"/>
  <c r="AH14" i="8" s="1"/>
  <c r="AG11" i="22"/>
  <c r="AG15" i="22" s="1"/>
  <c r="AN10" i="22"/>
  <c r="AM10" i="22"/>
  <c r="AL10" i="22"/>
  <c r="AL24" i="22" s="1"/>
  <c r="AK10" i="22"/>
  <c r="AK24" i="22" s="1"/>
  <c r="AK31" i="22" s="1"/>
  <c r="AJ10" i="22"/>
  <c r="AI10" i="22"/>
  <c r="AH9" i="22"/>
  <c r="AG9" i="22"/>
  <c r="AH8" i="22"/>
  <c r="AG8" i="22"/>
  <c r="AH7" i="22"/>
  <c r="AG7" i="22"/>
  <c r="AN64" i="21"/>
  <c r="AM64" i="21"/>
  <c r="AL64" i="21"/>
  <c r="AK64" i="21"/>
  <c r="AJ64" i="21"/>
  <c r="AI64" i="21"/>
  <c r="AH63" i="21"/>
  <c r="AG63" i="21"/>
  <c r="AH62" i="21"/>
  <c r="AG62" i="21"/>
  <c r="AH61" i="21"/>
  <c r="AH64" i="21" s="1"/>
  <c r="AG61" i="21"/>
  <c r="AN60" i="21"/>
  <c r="AM60" i="21"/>
  <c r="AL60" i="21"/>
  <c r="AK60" i="21"/>
  <c r="AJ60" i="21"/>
  <c r="AI60" i="21"/>
  <c r="AH59" i="21"/>
  <c r="AG59" i="21"/>
  <c r="AH58" i="21"/>
  <c r="AG58" i="21"/>
  <c r="AH57" i="21"/>
  <c r="AH60" i="21" s="1"/>
  <c r="AG57" i="21"/>
  <c r="AN56" i="21"/>
  <c r="AM56" i="21"/>
  <c r="AL56" i="21"/>
  <c r="AK56" i="21"/>
  <c r="AJ56" i="21"/>
  <c r="AI56" i="21"/>
  <c r="AH55" i="21"/>
  <c r="AH54" i="7" s="1"/>
  <c r="AG55" i="21"/>
  <c r="AH54" i="21"/>
  <c r="AG54" i="21"/>
  <c r="AH53" i="21"/>
  <c r="AG53" i="21"/>
  <c r="AH52" i="21"/>
  <c r="AG52" i="21"/>
  <c r="AH51" i="21"/>
  <c r="AH56" i="21" s="1"/>
  <c r="AG51" i="21"/>
  <c r="AN50" i="21"/>
  <c r="AM50" i="21"/>
  <c r="AL50" i="21"/>
  <c r="AK50" i="21"/>
  <c r="AJ50" i="21"/>
  <c r="AI50" i="21"/>
  <c r="AH49" i="21"/>
  <c r="AG49" i="21"/>
  <c r="AH48" i="21"/>
  <c r="AG48" i="21"/>
  <c r="AH47" i="21"/>
  <c r="AG47" i="21"/>
  <c r="AH46" i="21"/>
  <c r="AG46" i="21"/>
  <c r="AH45" i="21"/>
  <c r="AG45" i="21"/>
  <c r="AH44" i="21"/>
  <c r="AG44" i="21"/>
  <c r="AH43" i="21"/>
  <c r="AG43" i="21"/>
  <c r="AH42" i="21"/>
  <c r="AG42" i="21"/>
  <c r="AH41" i="21"/>
  <c r="AG41" i="21"/>
  <c r="AH40" i="21"/>
  <c r="AG40" i="21"/>
  <c r="AH38" i="21"/>
  <c r="AG38" i="21"/>
  <c r="AN37" i="21"/>
  <c r="AM37" i="21"/>
  <c r="AL37" i="21"/>
  <c r="AK37" i="21"/>
  <c r="AJ37" i="21"/>
  <c r="AI37" i="21"/>
  <c r="AI39" i="21" s="1"/>
  <c r="AH36" i="21"/>
  <c r="AG36" i="21"/>
  <c r="AH35" i="21"/>
  <c r="AG35" i="21"/>
  <c r="AH34" i="21"/>
  <c r="AG34" i="21"/>
  <c r="AH33" i="21"/>
  <c r="AG33" i="21"/>
  <c r="AH32" i="21"/>
  <c r="AH37" i="21" s="1"/>
  <c r="AH39" i="21" s="1"/>
  <c r="C8" i="38" s="1"/>
  <c r="F8" i="38" s="1"/>
  <c r="F8" i="37" s="1"/>
  <c r="AG32" i="21"/>
  <c r="AH31" i="21"/>
  <c r="AG31" i="21"/>
  <c r="AH30" i="21"/>
  <c r="AG30" i="21"/>
  <c r="AH29" i="21"/>
  <c r="AG29" i="21"/>
  <c r="AN28" i="21"/>
  <c r="AM28" i="21"/>
  <c r="AL28" i="21"/>
  <c r="AK28" i="21"/>
  <c r="AJ28" i="21"/>
  <c r="AJ39" i="21" s="1"/>
  <c r="AI28" i="21"/>
  <c r="AH27" i="21"/>
  <c r="AG27" i="21"/>
  <c r="AH26" i="21"/>
  <c r="AG26" i="21"/>
  <c r="AN25" i="21"/>
  <c r="AM25" i="21"/>
  <c r="AL25" i="21"/>
  <c r="AK25" i="21"/>
  <c r="AJ25" i="21"/>
  <c r="AI25" i="21"/>
  <c r="AH24" i="21"/>
  <c r="AG24" i="21"/>
  <c r="AH23" i="21"/>
  <c r="AH22" i="7" s="1"/>
  <c r="AG23" i="21"/>
  <c r="AH22" i="21"/>
  <c r="AG22" i="21"/>
  <c r="AH21" i="21"/>
  <c r="AG21" i="21"/>
  <c r="AH20" i="21"/>
  <c r="AG20" i="21"/>
  <c r="AH18" i="21"/>
  <c r="AG18" i="21"/>
  <c r="AH17" i="21"/>
  <c r="AG17" i="21"/>
  <c r="AH16" i="21"/>
  <c r="AG16" i="21"/>
  <c r="AH15" i="21"/>
  <c r="AG15" i="21"/>
  <c r="AH14" i="21"/>
  <c r="AG14" i="21"/>
  <c r="AN13" i="21"/>
  <c r="AN19" i="21" s="1"/>
  <c r="AM13" i="21"/>
  <c r="AM19" i="21" s="1"/>
  <c r="AL13" i="21"/>
  <c r="AL19" i="21" s="1"/>
  <c r="AK13" i="21"/>
  <c r="AK19" i="21" s="1"/>
  <c r="AJ13" i="21"/>
  <c r="AJ19" i="21" s="1"/>
  <c r="AI13" i="21"/>
  <c r="AI19" i="21" s="1"/>
  <c r="AH12" i="21"/>
  <c r="AH11" i="7" s="1"/>
  <c r="AG12" i="21"/>
  <c r="AH11" i="21"/>
  <c r="AG11" i="21"/>
  <c r="AH10" i="21"/>
  <c r="AG10" i="21"/>
  <c r="AH9" i="21"/>
  <c r="AG9" i="21"/>
  <c r="AH8" i="21"/>
  <c r="AH13" i="21" s="1"/>
  <c r="C6" i="38" s="1"/>
  <c r="AG8" i="21"/>
  <c r="AH7" i="21"/>
  <c r="AG7" i="21"/>
  <c r="AH17" i="20"/>
  <c r="AG17" i="20"/>
  <c r="AG18" i="20" s="1"/>
  <c r="AH14" i="20"/>
  <c r="AH18" i="20" s="1"/>
  <c r="AG14" i="20"/>
  <c r="BA38" i="19"/>
  <c r="AV38" i="19"/>
  <c r="AR52" i="28"/>
  <c r="AG29" i="27"/>
  <c r="AH15" i="27"/>
  <c r="AI29" i="24"/>
  <c r="AM29" i="24"/>
  <c r="C28" i="25"/>
  <c r="AG15" i="29"/>
  <c r="E27" i="30"/>
  <c r="AN51" i="23"/>
  <c r="AN96" i="23" s="1"/>
  <c r="AG25" i="21"/>
  <c r="AH25" i="21"/>
  <c r="AH28" i="21"/>
  <c r="AH27" i="7" s="1"/>
  <c r="AL31" i="22"/>
  <c r="AL51" i="23"/>
  <c r="AH10" i="24"/>
  <c r="AL22" i="24"/>
  <c r="AL29" i="24" s="1"/>
  <c r="AH15" i="24"/>
  <c r="J28" i="25"/>
  <c r="AH18" i="27"/>
  <c r="AN29" i="29"/>
  <c r="AH27" i="29"/>
  <c r="D27" i="30"/>
  <c r="H27" i="30"/>
  <c r="AX26" i="28"/>
  <c r="AP38" i="19"/>
  <c r="AT38" i="19"/>
  <c r="AX38" i="19"/>
  <c r="BB38" i="19"/>
  <c r="BB26" i="28"/>
  <c r="AJ25" i="23"/>
  <c r="AG25" i="23"/>
  <c r="AN63" i="19"/>
  <c r="AL63" i="19"/>
  <c r="AJ63" i="19"/>
  <c r="AN59" i="19"/>
  <c r="AL59" i="19"/>
  <c r="AJ59" i="19"/>
  <c r="AN55" i="19"/>
  <c r="AL55" i="19"/>
  <c r="AJ55" i="19"/>
  <c r="AN49" i="19"/>
  <c r="AL49" i="19"/>
  <c r="AL64" i="19" s="1"/>
  <c r="AJ49" i="19"/>
  <c r="AN36" i="19"/>
  <c r="AL36" i="19"/>
  <c r="AJ36" i="19"/>
  <c r="AJ38" i="19" s="1"/>
  <c r="AN27" i="19"/>
  <c r="AL27" i="19"/>
  <c r="AN24" i="19"/>
  <c r="AL24" i="19"/>
  <c r="AJ24" i="19"/>
  <c r="AN12" i="19"/>
  <c r="AN18" i="19"/>
  <c r="AL12" i="19"/>
  <c r="AL18" i="19" s="1"/>
  <c r="AJ12" i="19"/>
  <c r="AJ18" i="19" s="1"/>
  <c r="AL38" i="19"/>
  <c r="C36" i="41"/>
  <c r="L27" i="18"/>
  <c r="K27" i="18"/>
  <c r="J27" i="18"/>
  <c r="I27" i="18"/>
  <c r="H27" i="18"/>
  <c r="G27" i="18"/>
  <c r="F27" i="18"/>
  <c r="E27" i="18"/>
  <c r="D27" i="18"/>
  <c r="C27" i="18"/>
  <c r="L23" i="18"/>
  <c r="K23" i="18"/>
  <c r="J23" i="18"/>
  <c r="I23" i="18"/>
  <c r="H23" i="18"/>
  <c r="G23" i="18"/>
  <c r="F23" i="18"/>
  <c r="E23" i="18"/>
  <c r="D23" i="18"/>
  <c r="C23" i="18"/>
  <c r="L20" i="18"/>
  <c r="K20" i="18"/>
  <c r="J20" i="18"/>
  <c r="I20" i="18"/>
  <c r="H20" i="18"/>
  <c r="G20" i="18"/>
  <c r="F20" i="18"/>
  <c r="E20" i="18"/>
  <c r="D20" i="18"/>
  <c r="C20" i="18"/>
  <c r="L10" i="18"/>
  <c r="L28" i="18" s="1"/>
  <c r="K10" i="18"/>
  <c r="J10" i="18"/>
  <c r="I10" i="18"/>
  <c r="H10" i="18"/>
  <c r="G10" i="18"/>
  <c r="G28" i="18" s="1"/>
  <c r="F10" i="18"/>
  <c r="E10" i="18"/>
  <c r="D10" i="18"/>
  <c r="C10" i="18"/>
  <c r="AH28" i="17"/>
  <c r="AG28" i="17"/>
  <c r="AN27" i="17"/>
  <c r="AM27" i="17"/>
  <c r="AL27" i="17"/>
  <c r="AK27" i="17"/>
  <c r="AJ27" i="17"/>
  <c r="AI27" i="17"/>
  <c r="AH26" i="17"/>
  <c r="AG26" i="17"/>
  <c r="AH25" i="17"/>
  <c r="AG25" i="17"/>
  <c r="AH24" i="17"/>
  <c r="AG24" i="17"/>
  <c r="AH23" i="17"/>
  <c r="AH27" i="17" s="1"/>
  <c r="AG23" i="17"/>
  <c r="AG27" i="17" s="1"/>
  <c r="AH21" i="17"/>
  <c r="AG21" i="17"/>
  <c r="AH20" i="17"/>
  <c r="AG20" i="17"/>
  <c r="AH19" i="17"/>
  <c r="AG19" i="17"/>
  <c r="AH18" i="17"/>
  <c r="AG18" i="17"/>
  <c r="AH17" i="17"/>
  <c r="AG17" i="17"/>
  <c r="AH16" i="17"/>
  <c r="AG16" i="17"/>
  <c r="AN15" i="17"/>
  <c r="AM15" i="17"/>
  <c r="AL15" i="17"/>
  <c r="AK15" i="17"/>
  <c r="AJ15" i="17"/>
  <c r="AI15" i="17"/>
  <c r="AH14" i="17"/>
  <c r="AG14" i="17"/>
  <c r="AH13" i="17"/>
  <c r="AG13" i="17"/>
  <c r="AH12" i="17"/>
  <c r="AG12" i="17"/>
  <c r="AH11" i="17"/>
  <c r="AG11" i="17"/>
  <c r="AN10" i="17"/>
  <c r="AN22" i="17" s="1"/>
  <c r="AN29" i="17" s="1"/>
  <c r="AM10" i="17"/>
  <c r="AM22" i="17" s="1"/>
  <c r="AM29" i="17" s="1"/>
  <c r="AL10" i="17"/>
  <c r="AK10" i="17"/>
  <c r="AK22" i="17" s="1"/>
  <c r="AK29" i="17" s="1"/>
  <c r="AJ10" i="17"/>
  <c r="AJ22" i="17" s="1"/>
  <c r="AJ29" i="17" s="1"/>
  <c r="AI10" i="17"/>
  <c r="AI22" i="17"/>
  <c r="AI29" i="17" s="1"/>
  <c r="AH9" i="17"/>
  <c r="AG9" i="17"/>
  <c r="AH8" i="17"/>
  <c r="AG8" i="17"/>
  <c r="AH7" i="17"/>
  <c r="AG7" i="17"/>
  <c r="AN95" i="16"/>
  <c r="AM95" i="16"/>
  <c r="AL95" i="16"/>
  <c r="AK95" i="16"/>
  <c r="AJ95" i="16"/>
  <c r="AI95" i="16"/>
  <c r="AH94" i="16"/>
  <c r="AG94" i="16"/>
  <c r="AH93" i="16"/>
  <c r="AG93" i="16"/>
  <c r="AH92" i="16"/>
  <c r="AG92" i="16"/>
  <c r="AH91" i="16"/>
  <c r="AG91" i="16"/>
  <c r="AH90" i="16"/>
  <c r="AG90" i="16"/>
  <c r="AH89" i="16"/>
  <c r="AG89" i="16"/>
  <c r="AH88" i="16"/>
  <c r="AG88" i="16"/>
  <c r="AH87" i="16"/>
  <c r="AH95" i="16" s="1"/>
  <c r="AG87" i="16"/>
  <c r="AG95" i="16" s="1"/>
  <c r="AN86" i="16"/>
  <c r="AM86" i="16"/>
  <c r="AL86" i="16"/>
  <c r="AK86" i="16"/>
  <c r="AJ86" i="16"/>
  <c r="AI86" i="16"/>
  <c r="AH85" i="16"/>
  <c r="AG85" i="16"/>
  <c r="AH84" i="16"/>
  <c r="AG84" i="16"/>
  <c r="AH83" i="16"/>
  <c r="AG83" i="16"/>
  <c r="AH82" i="16"/>
  <c r="AG82" i="16"/>
  <c r="AG86" i="16" s="1"/>
  <c r="AN81" i="16"/>
  <c r="AM81" i="16"/>
  <c r="AL81" i="16"/>
  <c r="AK81" i="16"/>
  <c r="AJ81" i="16"/>
  <c r="J34" i="39" s="1"/>
  <c r="J40" i="39" s="1"/>
  <c r="J54" i="39" s="1"/>
  <c r="J56" i="39" s="1"/>
  <c r="AI81" i="16"/>
  <c r="AH80" i="16"/>
  <c r="AG80" i="16"/>
  <c r="AH79" i="16"/>
  <c r="AG79" i="16"/>
  <c r="AH78" i="16"/>
  <c r="AG78" i="16"/>
  <c r="AH77" i="16"/>
  <c r="AH81" i="16" s="1"/>
  <c r="H34" i="39" s="1"/>
  <c r="H40" i="39" s="1"/>
  <c r="H54" i="39" s="1"/>
  <c r="H56" i="39" s="1"/>
  <c r="AG77" i="16"/>
  <c r="AH76" i="16"/>
  <c r="AG76" i="16"/>
  <c r="AH75" i="16"/>
  <c r="AG75" i="16"/>
  <c r="AH74" i="16"/>
  <c r="AG74" i="16"/>
  <c r="AN73" i="16"/>
  <c r="AM73" i="16"/>
  <c r="AL73" i="16"/>
  <c r="AK73" i="16"/>
  <c r="AJ73" i="16"/>
  <c r="AI73" i="16"/>
  <c r="AH72" i="16"/>
  <c r="AG72" i="16"/>
  <c r="AH71" i="16"/>
  <c r="AG71" i="16"/>
  <c r="AH70" i="16"/>
  <c r="AG70" i="16"/>
  <c r="AH69" i="16"/>
  <c r="AG69" i="16"/>
  <c r="AH68" i="16"/>
  <c r="AG68" i="16"/>
  <c r="AH67" i="16"/>
  <c r="AG67" i="16"/>
  <c r="AH66" i="16"/>
  <c r="AG66" i="16"/>
  <c r="AH65" i="16"/>
  <c r="AG65" i="16"/>
  <c r="AH64" i="16"/>
  <c r="AG64" i="16"/>
  <c r="AH63" i="16"/>
  <c r="AG63" i="16"/>
  <c r="AH62" i="16"/>
  <c r="AG62" i="16"/>
  <c r="AH61" i="16"/>
  <c r="AH73" i="16" s="1"/>
  <c r="H10" i="39" s="1"/>
  <c r="AG61" i="16"/>
  <c r="AG73" i="16" s="1"/>
  <c r="AN60" i="16"/>
  <c r="AM60" i="16"/>
  <c r="AL60" i="16"/>
  <c r="AK60" i="16"/>
  <c r="AJ60" i="16"/>
  <c r="AI60" i="16"/>
  <c r="AH59" i="16"/>
  <c r="AG59" i="16"/>
  <c r="AH58" i="16"/>
  <c r="AG58" i="16"/>
  <c r="AH57" i="16"/>
  <c r="AG57" i="16"/>
  <c r="AH56" i="16"/>
  <c r="AG56" i="16"/>
  <c r="AH55" i="16"/>
  <c r="AG55" i="16"/>
  <c r="AH54" i="16"/>
  <c r="AG54" i="16"/>
  <c r="AH53" i="16"/>
  <c r="AG53" i="16"/>
  <c r="AH52" i="16"/>
  <c r="AG52" i="16"/>
  <c r="AG60" i="16" s="1"/>
  <c r="AN50" i="16"/>
  <c r="AM50" i="16"/>
  <c r="AL50" i="16"/>
  <c r="AK50" i="16"/>
  <c r="AJ50" i="16"/>
  <c r="AI50" i="16"/>
  <c r="AH49" i="16"/>
  <c r="AG49" i="16"/>
  <c r="AH48" i="16"/>
  <c r="AG48" i="16"/>
  <c r="AH47" i="16"/>
  <c r="AG47" i="16"/>
  <c r="AH46" i="16"/>
  <c r="AG46" i="16"/>
  <c r="AH45" i="16"/>
  <c r="AH50" i="16" s="1"/>
  <c r="AG45" i="16"/>
  <c r="AN44" i="16"/>
  <c r="AM44" i="16"/>
  <c r="AL44" i="16"/>
  <c r="AK44" i="16"/>
  <c r="AJ44" i="16"/>
  <c r="AI44" i="16"/>
  <c r="AH43" i="16"/>
  <c r="AG43" i="16"/>
  <c r="AH42" i="16"/>
  <c r="AH44" i="16" s="1"/>
  <c r="AG42" i="16"/>
  <c r="AG44" i="16" s="1"/>
  <c r="AN41" i="16"/>
  <c r="AM41" i="16"/>
  <c r="AL41" i="16"/>
  <c r="AK41" i="16"/>
  <c r="AJ41" i="16"/>
  <c r="AJ51" i="16" s="1"/>
  <c r="AI41" i="16"/>
  <c r="AH40" i="16"/>
  <c r="AG40" i="16"/>
  <c r="AH39" i="16"/>
  <c r="AG39" i="16"/>
  <c r="AH38" i="16"/>
  <c r="AG38" i="16"/>
  <c r="AH37" i="16"/>
  <c r="AG37" i="16"/>
  <c r="AH36" i="16"/>
  <c r="AG36" i="16"/>
  <c r="AH35" i="16"/>
  <c r="AG35" i="16"/>
  <c r="AH34" i="16"/>
  <c r="AG34" i="16"/>
  <c r="AN33" i="16"/>
  <c r="AM33" i="16"/>
  <c r="AL33" i="16"/>
  <c r="AK33" i="16"/>
  <c r="AJ33" i="16"/>
  <c r="AI33" i="16"/>
  <c r="AH32" i="16"/>
  <c r="AG32" i="16"/>
  <c r="AH31" i="16"/>
  <c r="AG31" i="16"/>
  <c r="AG33" i="16" s="1"/>
  <c r="AN30" i="16"/>
  <c r="AM30" i="16"/>
  <c r="AL30" i="16"/>
  <c r="AK30" i="16"/>
  <c r="AJ30" i="16"/>
  <c r="AI30" i="16"/>
  <c r="AH29" i="16"/>
  <c r="AG29" i="16"/>
  <c r="AH28" i="16"/>
  <c r="AH30" i="16" s="1"/>
  <c r="AG28" i="16"/>
  <c r="AH27" i="16"/>
  <c r="AG27" i="16"/>
  <c r="AH26" i="16"/>
  <c r="H7" i="39" s="1"/>
  <c r="I7" i="39" s="1"/>
  <c r="AG26" i="16"/>
  <c r="AN24" i="16"/>
  <c r="AM24" i="16"/>
  <c r="AL24" i="16"/>
  <c r="AK24" i="16"/>
  <c r="AJ24" i="16"/>
  <c r="AI24" i="16"/>
  <c r="AH23" i="16"/>
  <c r="AG23" i="16"/>
  <c r="AH22" i="16"/>
  <c r="AG22" i="16"/>
  <c r="AH21" i="16"/>
  <c r="AG21" i="16"/>
  <c r="AG24" i="16" s="1"/>
  <c r="AN20" i="16"/>
  <c r="AN25" i="16" s="1"/>
  <c r="AM20" i="16"/>
  <c r="AL20" i="16"/>
  <c r="AK20" i="16"/>
  <c r="AJ20" i="16"/>
  <c r="AI20" i="16"/>
  <c r="AG19" i="16"/>
  <c r="AH18" i="16"/>
  <c r="AG18" i="16"/>
  <c r="AH17" i="16"/>
  <c r="AG17" i="16"/>
  <c r="AH16" i="16"/>
  <c r="AG16" i="16"/>
  <c r="AG15" i="16"/>
  <c r="AH14" i="16"/>
  <c r="AG14" i="16"/>
  <c r="AG13" i="16"/>
  <c r="AH12" i="16"/>
  <c r="AG12" i="16"/>
  <c r="AH11" i="16"/>
  <c r="AG11" i="16"/>
  <c r="AG10" i="16"/>
  <c r="AH9" i="16"/>
  <c r="AG9" i="16"/>
  <c r="AH8" i="16"/>
  <c r="AG8" i="16"/>
  <c r="AG7" i="16"/>
  <c r="AH30" i="15"/>
  <c r="AG30" i="15"/>
  <c r="AN29" i="15"/>
  <c r="AM29" i="15"/>
  <c r="AL29" i="15"/>
  <c r="AK29" i="15"/>
  <c r="AJ29" i="15"/>
  <c r="AI29" i="15"/>
  <c r="AH28" i="15"/>
  <c r="AG28" i="15"/>
  <c r="AH27" i="15"/>
  <c r="AG27" i="15"/>
  <c r="AH26" i="15"/>
  <c r="AH29" i="15" s="1"/>
  <c r="AG26" i="15"/>
  <c r="AH25" i="15"/>
  <c r="AG25" i="15"/>
  <c r="AG29" i="15" s="1"/>
  <c r="AG16" i="15"/>
  <c r="AG21" i="15"/>
  <c r="AH23" i="15"/>
  <c r="AG23" i="15"/>
  <c r="AH22" i="15"/>
  <c r="AG22" i="15"/>
  <c r="AH21" i="15"/>
  <c r="C18" i="39" s="1"/>
  <c r="C14" i="39" s="1"/>
  <c r="C22" i="39" s="1"/>
  <c r="AH18" i="14"/>
  <c r="AH44" i="14"/>
  <c r="AH47" i="14"/>
  <c r="AH49" i="14"/>
  <c r="AH41" i="14"/>
  <c r="AH59" i="14"/>
  <c r="AH20" i="15"/>
  <c r="AG20" i="15"/>
  <c r="AH19" i="15"/>
  <c r="AG19" i="15"/>
  <c r="AN18" i="15"/>
  <c r="AM18" i="15"/>
  <c r="AL18" i="15"/>
  <c r="AK18" i="15"/>
  <c r="AJ18" i="15"/>
  <c r="AI18" i="15"/>
  <c r="AH17" i="15"/>
  <c r="AG17" i="15"/>
  <c r="AG18" i="15" s="1"/>
  <c r="AH16" i="15"/>
  <c r="AH18" i="15" s="1"/>
  <c r="AN15" i="15"/>
  <c r="AM15" i="15"/>
  <c r="AL15" i="15"/>
  <c r="AK15" i="15"/>
  <c r="AJ15" i="15"/>
  <c r="AI15" i="15"/>
  <c r="AH14" i="15"/>
  <c r="AG14" i="15"/>
  <c r="AH13" i="15"/>
  <c r="AG13" i="15"/>
  <c r="AH12" i="15"/>
  <c r="AG12" i="15"/>
  <c r="AH11" i="15"/>
  <c r="AG11" i="15"/>
  <c r="AG15" i="15" s="1"/>
  <c r="AN10" i="15"/>
  <c r="AN24" i="15" s="1"/>
  <c r="AN31" i="15" s="1"/>
  <c r="AM10" i="15"/>
  <c r="AM24" i="15"/>
  <c r="AM31" i="15" s="1"/>
  <c r="AL10" i="15"/>
  <c r="AK10" i="15"/>
  <c r="AK24" i="15" s="1"/>
  <c r="AK31" i="15" s="1"/>
  <c r="AJ10" i="15"/>
  <c r="AJ24" i="15" s="1"/>
  <c r="AJ31" i="15" s="1"/>
  <c r="AI10" i="15"/>
  <c r="AI24" i="15"/>
  <c r="AI31" i="15" s="1"/>
  <c r="AH9" i="15"/>
  <c r="AG9" i="15"/>
  <c r="AH8" i="15"/>
  <c r="AG8" i="15"/>
  <c r="AH7" i="15"/>
  <c r="AG7" i="15"/>
  <c r="AN64" i="14"/>
  <c r="AM64" i="14"/>
  <c r="AL64" i="14"/>
  <c r="AK64" i="14"/>
  <c r="AJ64" i="14"/>
  <c r="AI64" i="14"/>
  <c r="AH63" i="14"/>
  <c r="AH64" i="14" s="1"/>
  <c r="C36" i="39" s="1"/>
  <c r="AG63" i="14"/>
  <c r="AH62" i="14"/>
  <c r="AG62" i="14"/>
  <c r="AH61" i="14"/>
  <c r="AG61" i="14"/>
  <c r="AN60" i="14"/>
  <c r="AM60" i="14"/>
  <c r="AL60" i="14"/>
  <c r="AK60" i="14"/>
  <c r="AJ60" i="14"/>
  <c r="AI60" i="14"/>
  <c r="AH58" i="14"/>
  <c r="AG58" i="14"/>
  <c r="AH57" i="14"/>
  <c r="AG57" i="14"/>
  <c r="AG60" i="14" s="1"/>
  <c r="AN56" i="14"/>
  <c r="AM56" i="14"/>
  <c r="AL56" i="14"/>
  <c r="AK56" i="14"/>
  <c r="AJ56" i="14"/>
  <c r="AI56" i="14"/>
  <c r="AH55" i="14"/>
  <c r="AG55" i="14"/>
  <c r="AH54" i="14"/>
  <c r="AG54" i="14"/>
  <c r="AH53" i="14"/>
  <c r="AG53" i="14"/>
  <c r="AH52" i="14"/>
  <c r="AG52" i="14"/>
  <c r="AH51" i="14"/>
  <c r="AG51" i="14"/>
  <c r="AN50" i="14"/>
  <c r="AM50" i="14"/>
  <c r="AL50" i="14"/>
  <c r="AK50" i="14"/>
  <c r="AJ50" i="14"/>
  <c r="E9" i="39" s="1"/>
  <c r="AI50" i="14"/>
  <c r="AG49" i="14"/>
  <c r="AH48" i="14"/>
  <c r="AG48" i="14"/>
  <c r="AG47" i="14"/>
  <c r="AH46" i="14"/>
  <c r="AG46" i="14"/>
  <c r="AH45" i="14"/>
  <c r="AG45" i="14"/>
  <c r="AG44" i="14"/>
  <c r="AH43" i="14"/>
  <c r="AG43" i="14"/>
  <c r="AH42" i="14"/>
  <c r="AG42" i="14"/>
  <c r="AG41" i="14"/>
  <c r="AH40" i="14"/>
  <c r="AG40" i="14"/>
  <c r="AH38" i="14"/>
  <c r="AG38" i="14"/>
  <c r="AN37" i="14"/>
  <c r="AM37" i="14"/>
  <c r="AL37" i="14"/>
  <c r="AK37" i="14"/>
  <c r="AJ37" i="14"/>
  <c r="AI37" i="14"/>
  <c r="AH36" i="14"/>
  <c r="AG36" i="14"/>
  <c r="AH35" i="14"/>
  <c r="AG35" i="14"/>
  <c r="AH34" i="14"/>
  <c r="AG34" i="14"/>
  <c r="AH33" i="14"/>
  <c r="AG33" i="14"/>
  <c r="AH32" i="14"/>
  <c r="AG32" i="14"/>
  <c r="AG37" i="14" s="1"/>
  <c r="AG39" i="14" s="1"/>
  <c r="AH31" i="14"/>
  <c r="AG31" i="14"/>
  <c r="AH30" i="14"/>
  <c r="AG30" i="14"/>
  <c r="AH29" i="14"/>
  <c r="AG29" i="14"/>
  <c r="AN28" i="14"/>
  <c r="AN39" i="14" s="1"/>
  <c r="AM28" i="14"/>
  <c r="AL28" i="14"/>
  <c r="AK28" i="14"/>
  <c r="AJ28" i="14"/>
  <c r="AJ39" i="14" s="1"/>
  <c r="AI28" i="14"/>
  <c r="AH27" i="14"/>
  <c r="AG27" i="14"/>
  <c r="AG28" i="14" s="1"/>
  <c r="AH26" i="14"/>
  <c r="AG26" i="14"/>
  <c r="AN25" i="14"/>
  <c r="AM25" i="14"/>
  <c r="AL25" i="14"/>
  <c r="AK25" i="14"/>
  <c r="AJ25" i="14"/>
  <c r="AI25" i="14"/>
  <c r="AH24" i="14"/>
  <c r="AG24" i="14"/>
  <c r="AH23" i="14"/>
  <c r="AG23" i="14"/>
  <c r="AH22" i="14"/>
  <c r="AG22" i="14"/>
  <c r="AH21" i="14"/>
  <c r="AG21" i="14"/>
  <c r="AH20" i="14"/>
  <c r="AG20" i="14"/>
  <c r="AG25" i="14" s="1"/>
  <c r="AH17" i="14"/>
  <c r="AG17" i="14"/>
  <c r="AH16" i="14"/>
  <c r="AG16" i="14"/>
  <c r="AH15" i="14"/>
  <c r="AG15" i="14"/>
  <c r="AH14" i="14"/>
  <c r="AG14" i="14"/>
  <c r="AN13" i="14"/>
  <c r="AN19" i="14" s="1"/>
  <c r="AN65" i="14" s="1"/>
  <c r="AM13" i="14"/>
  <c r="AM19" i="14" s="1"/>
  <c r="AM65" i="14" s="1"/>
  <c r="AL13" i="14"/>
  <c r="AL19" i="14" s="1"/>
  <c r="AK13" i="14"/>
  <c r="AK19" i="14" s="1"/>
  <c r="AJ13" i="14"/>
  <c r="AJ19" i="14" s="1"/>
  <c r="AI13" i="14"/>
  <c r="AI19" i="14" s="1"/>
  <c r="AH12" i="14"/>
  <c r="AG12" i="14"/>
  <c r="AH11" i="14"/>
  <c r="AG11" i="14"/>
  <c r="AH10" i="14"/>
  <c r="AG10" i="14"/>
  <c r="AH9" i="14"/>
  <c r="AG9" i="14"/>
  <c r="AH8" i="14"/>
  <c r="AG8" i="14"/>
  <c r="AH7" i="14"/>
  <c r="AG7" i="14"/>
  <c r="AG13" i="14" s="1"/>
  <c r="AG19" i="14" s="1"/>
  <c r="AH17" i="13"/>
  <c r="AG17" i="13"/>
  <c r="AH14" i="13"/>
  <c r="AG14" i="13"/>
  <c r="AG18" i="13" s="1"/>
  <c r="AG20" i="16"/>
  <c r="AG64" i="14"/>
  <c r="C35" i="41"/>
  <c r="AL25" i="16"/>
  <c r="AK39" i="14"/>
  <c r="AG10" i="15"/>
  <c r="AG10" i="17"/>
  <c r="AH28" i="14"/>
  <c r="AH10" i="15"/>
  <c r="AL24" i="15"/>
  <c r="AL31" i="15" s="1"/>
  <c r="AH15" i="15"/>
  <c r="AH33" i="16"/>
  <c r="AH60" i="16"/>
  <c r="H9" i="39" s="1"/>
  <c r="AH86" i="16"/>
  <c r="AH10" i="17"/>
  <c r="AL22" i="17"/>
  <c r="AL29" i="17"/>
  <c r="AH15" i="17"/>
  <c r="AH22" i="17" s="1"/>
  <c r="F28" i="18"/>
  <c r="J28" i="18"/>
  <c r="AH24" i="16"/>
  <c r="AH18" i="13"/>
  <c r="AH13" i="14"/>
  <c r="C6" i="39"/>
  <c r="AH25" i="14"/>
  <c r="AH37" i="14"/>
  <c r="AH39" i="14" s="1"/>
  <c r="C8" i="39" s="1"/>
  <c r="AL39" i="14"/>
  <c r="AH56" i="14"/>
  <c r="AI39" i="14"/>
  <c r="AM39" i="14"/>
  <c r="AK25" i="16"/>
  <c r="AN51" i="16"/>
  <c r="AM51" i="16"/>
  <c r="AM25" i="16"/>
  <c r="AM96" i="16" s="1"/>
  <c r="AL51" i="16"/>
  <c r="AL96" i="16" s="1"/>
  <c r="AK51" i="16"/>
  <c r="AK96" i="16" s="1"/>
  <c r="J8" i="39"/>
  <c r="AI51" i="16"/>
  <c r="AJ25" i="16"/>
  <c r="AI25" i="16"/>
  <c r="AH17" i="12"/>
  <c r="AG17" i="12"/>
  <c r="AH14" i="12"/>
  <c r="AH18" i="12"/>
  <c r="AG14" i="12"/>
  <c r="AG18" i="12" s="1"/>
  <c r="AH30" i="11"/>
  <c r="AH29" i="8"/>
  <c r="AG30" i="11"/>
  <c r="AG29" i="8" s="1"/>
  <c r="AN29" i="11"/>
  <c r="AM29" i="11"/>
  <c r="AL29" i="11"/>
  <c r="AK29" i="11"/>
  <c r="AJ29" i="11"/>
  <c r="AI29" i="11"/>
  <c r="AH28" i="11"/>
  <c r="AH27" i="8" s="1"/>
  <c r="AG28" i="11"/>
  <c r="AH27" i="11"/>
  <c r="AH26" i="8" s="1"/>
  <c r="AG27" i="11"/>
  <c r="AG26" i="8"/>
  <c r="AH26" i="11"/>
  <c r="AG26" i="11"/>
  <c r="AH25" i="11"/>
  <c r="AH24" i="8" s="1"/>
  <c r="AG25" i="11"/>
  <c r="AG24" i="8"/>
  <c r="AH23" i="11"/>
  <c r="AG23" i="11"/>
  <c r="AH22" i="11"/>
  <c r="AG22" i="11"/>
  <c r="AH21" i="11"/>
  <c r="AH20" i="8" s="1"/>
  <c r="AG21" i="11"/>
  <c r="AH20" i="11"/>
  <c r="AG20" i="11"/>
  <c r="AH19" i="11"/>
  <c r="AG19" i="11"/>
  <c r="AN18" i="11"/>
  <c r="AM18" i="11"/>
  <c r="AL18" i="11"/>
  <c r="AK18" i="11"/>
  <c r="AJ18" i="11"/>
  <c r="AI18" i="11"/>
  <c r="AI24" i="11" s="1"/>
  <c r="AI31" i="11" s="1"/>
  <c r="AH17" i="11"/>
  <c r="AG17" i="11"/>
  <c r="AH16" i="11"/>
  <c r="AH15" i="8" s="1"/>
  <c r="AG16" i="11"/>
  <c r="AN15" i="11"/>
  <c r="AM15" i="11"/>
  <c r="AL15" i="11"/>
  <c r="AK15" i="11"/>
  <c r="AJ15" i="11"/>
  <c r="AI15" i="11"/>
  <c r="AH14" i="11"/>
  <c r="AG14" i="11"/>
  <c r="AH13" i="11"/>
  <c r="AG13" i="11"/>
  <c r="AH12" i="11"/>
  <c r="AG12" i="11"/>
  <c r="AH11" i="11"/>
  <c r="AG11" i="11"/>
  <c r="AN10" i="11"/>
  <c r="AM10" i="11"/>
  <c r="AM24" i="11" s="1"/>
  <c r="AM31" i="11" s="1"/>
  <c r="AL10" i="11"/>
  <c r="AK10" i="11"/>
  <c r="AJ10" i="11"/>
  <c r="AI10" i="11"/>
  <c r="AH9" i="11"/>
  <c r="AG9" i="11"/>
  <c r="AH8" i="11"/>
  <c r="AH7" i="8" s="1"/>
  <c r="AG8" i="11"/>
  <c r="AH7" i="11"/>
  <c r="AG7" i="11"/>
  <c r="AN64" i="10"/>
  <c r="AM64" i="10"/>
  <c r="AL64" i="10"/>
  <c r="AK64" i="10"/>
  <c r="AJ64" i="10"/>
  <c r="AI64" i="10"/>
  <c r="AH63" i="10"/>
  <c r="AG63" i="10"/>
  <c r="AH62" i="10"/>
  <c r="AG62" i="10"/>
  <c r="AH61" i="10"/>
  <c r="AH64" i="10" s="1"/>
  <c r="AG61" i="10"/>
  <c r="AN60" i="10"/>
  <c r="AM60" i="10"/>
  <c r="AL60" i="10"/>
  <c r="AK60" i="10"/>
  <c r="AJ60" i="10"/>
  <c r="AI60" i="10"/>
  <c r="AH59" i="10"/>
  <c r="AG59" i="10"/>
  <c r="AH58" i="10"/>
  <c r="AG58" i="10"/>
  <c r="AH57" i="10"/>
  <c r="AG57" i="10"/>
  <c r="AN56" i="10"/>
  <c r="AM56" i="10"/>
  <c r="AL56" i="10"/>
  <c r="AK56" i="10"/>
  <c r="AJ56" i="10"/>
  <c r="AI56" i="10"/>
  <c r="AH55" i="10"/>
  <c r="AG55" i="10"/>
  <c r="AH54" i="10"/>
  <c r="AG54" i="10"/>
  <c r="AH53" i="10"/>
  <c r="AG53" i="10"/>
  <c r="AH52" i="10"/>
  <c r="AG52" i="10"/>
  <c r="AH51" i="10"/>
  <c r="AG51" i="10"/>
  <c r="AN50" i="10"/>
  <c r="AM50" i="10"/>
  <c r="AL50" i="10"/>
  <c r="AK50" i="10"/>
  <c r="AJ50" i="10"/>
  <c r="AI50" i="10"/>
  <c r="AH49" i="10"/>
  <c r="AG49" i="10"/>
  <c r="AH48" i="10"/>
  <c r="AH47" i="7" s="1"/>
  <c r="AG48" i="10"/>
  <c r="AH47" i="10"/>
  <c r="AH46" i="7"/>
  <c r="AG47" i="10"/>
  <c r="AH46" i="10"/>
  <c r="AH45" i="7"/>
  <c r="AG46" i="10"/>
  <c r="AH45" i="10"/>
  <c r="AG45" i="10"/>
  <c r="AG44" i="7" s="1"/>
  <c r="AH44" i="10"/>
  <c r="AG44" i="10"/>
  <c r="AH43" i="10"/>
  <c r="AG43" i="10"/>
  <c r="AH42" i="10"/>
  <c r="AH41" i="7" s="1"/>
  <c r="AG42" i="10"/>
  <c r="AH41" i="10"/>
  <c r="AG41" i="10"/>
  <c r="AG40" i="7" s="1"/>
  <c r="AH40" i="10"/>
  <c r="AG40" i="10"/>
  <c r="AH38" i="10"/>
  <c r="AG38" i="10"/>
  <c r="AN37" i="10"/>
  <c r="AM37" i="10"/>
  <c r="AL37" i="10"/>
  <c r="AK37" i="10"/>
  <c r="AJ37" i="10"/>
  <c r="AI37" i="10"/>
  <c r="AH36" i="10"/>
  <c r="AG36" i="10"/>
  <c r="AH35" i="10"/>
  <c r="AH34" i="7" s="1"/>
  <c r="AG35" i="10"/>
  <c r="AH34" i="10"/>
  <c r="AG34" i="10"/>
  <c r="AH33" i="10"/>
  <c r="AH32" i="7" s="1"/>
  <c r="AG33" i="10"/>
  <c r="AH32" i="10"/>
  <c r="AG32" i="10"/>
  <c r="AH31" i="10"/>
  <c r="AH30" i="7" s="1"/>
  <c r="AG31" i="10"/>
  <c r="AH30" i="10"/>
  <c r="AG30" i="10"/>
  <c r="AH29" i="10"/>
  <c r="AH28" i="7" s="1"/>
  <c r="AG29" i="10"/>
  <c r="AN28" i="10"/>
  <c r="AM28" i="10"/>
  <c r="AM39" i="10" s="1"/>
  <c r="AL28" i="10"/>
  <c r="AL39" i="10" s="1"/>
  <c r="AK28" i="10"/>
  <c r="AJ28" i="10"/>
  <c r="AI28" i="10"/>
  <c r="AI39" i="10" s="1"/>
  <c r="AH27" i="10"/>
  <c r="AG27" i="10"/>
  <c r="AH26" i="10"/>
  <c r="AH28" i="10"/>
  <c r="AG26" i="10"/>
  <c r="AN25" i="10"/>
  <c r="AM25" i="10"/>
  <c r="AL25" i="10"/>
  <c r="AK25" i="10"/>
  <c r="AJ25" i="10"/>
  <c r="AI25" i="10"/>
  <c r="AH24" i="10"/>
  <c r="AG24" i="10"/>
  <c r="AH23" i="10"/>
  <c r="AG23" i="10"/>
  <c r="AH22" i="10"/>
  <c r="AG22" i="10"/>
  <c r="AH21" i="10"/>
  <c r="AG21" i="10"/>
  <c r="AH20" i="10"/>
  <c r="AH25" i="10"/>
  <c r="AG20" i="10"/>
  <c r="AH18" i="10"/>
  <c r="AH17" i="7"/>
  <c r="O6" i="35" s="1"/>
  <c r="E6" i="35" s="1"/>
  <c r="AG18" i="10"/>
  <c r="AH17" i="10"/>
  <c r="AH16" i="7"/>
  <c r="AG17" i="10"/>
  <c r="AH16" i="10"/>
  <c r="AG16" i="10"/>
  <c r="AH15" i="10"/>
  <c r="AH14" i="7" s="1"/>
  <c r="AG15" i="10"/>
  <c r="AH14" i="10"/>
  <c r="AG14" i="10"/>
  <c r="AN13" i="10"/>
  <c r="AN19" i="10" s="1"/>
  <c r="AN65" i="10" s="1"/>
  <c r="AM13" i="10"/>
  <c r="AM19" i="10" s="1"/>
  <c r="AL13" i="10"/>
  <c r="AL19" i="10" s="1"/>
  <c r="AL65" i="10" s="1"/>
  <c r="AK13" i="10"/>
  <c r="AK19" i="10" s="1"/>
  <c r="AK65" i="10" s="1"/>
  <c r="AJ13" i="10"/>
  <c r="AJ19" i="10" s="1"/>
  <c r="AI13" i="10"/>
  <c r="AI19" i="10" s="1"/>
  <c r="AH12" i="10"/>
  <c r="AG12" i="10"/>
  <c r="AH11" i="10"/>
  <c r="AG11" i="10"/>
  <c r="AH10" i="10"/>
  <c r="AG10" i="10"/>
  <c r="AH9" i="10"/>
  <c r="AG9" i="10"/>
  <c r="AH8" i="10"/>
  <c r="AH7" i="7"/>
  <c r="AG8" i="10"/>
  <c r="AH7" i="10"/>
  <c r="AG7" i="10"/>
  <c r="AH14" i="9"/>
  <c r="AH18" i="9" s="1"/>
  <c r="AH17" i="9"/>
  <c r="AG17" i="9"/>
  <c r="AG14" i="9"/>
  <c r="AG18" i="9" s="1"/>
  <c r="AG18" i="11"/>
  <c r="AG24" i="11" s="1"/>
  <c r="AG15" i="8"/>
  <c r="J6" i="39"/>
  <c r="J6" i="37" s="1"/>
  <c r="AH18" i="29"/>
  <c r="AH22" i="29" s="1"/>
  <c r="H21" i="41" s="1"/>
  <c r="I21" i="41" s="1"/>
  <c r="AJ22" i="29"/>
  <c r="AJ29" i="29" s="1"/>
  <c r="AG13" i="10"/>
  <c r="AG19" i="10"/>
  <c r="AG25" i="10"/>
  <c r="AG28" i="10"/>
  <c r="AG37" i="10"/>
  <c r="AK39" i="10"/>
  <c r="AG56" i="10"/>
  <c r="AG60" i="10"/>
  <c r="AG64" i="10"/>
  <c r="AG10" i="11"/>
  <c r="AK24" i="11"/>
  <c r="AK31" i="11"/>
  <c r="AG15" i="11"/>
  <c r="AJ39" i="10"/>
  <c r="AN39" i="10"/>
  <c r="AH50" i="10"/>
  <c r="C9" i="40" s="1"/>
  <c r="AJ24" i="11"/>
  <c r="AJ31" i="11" s="1"/>
  <c r="AN24" i="11"/>
  <c r="AN31" i="11" s="1"/>
  <c r="AH29" i="11"/>
  <c r="AG39" i="10"/>
  <c r="AM20" i="4"/>
  <c r="AN20" i="4"/>
  <c r="AM24" i="4"/>
  <c r="AN24" i="4"/>
  <c r="AN25" i="4" s="1"/>
  <c r="AM30" i="4"/>
  <c r="AN30" i="4"/>
  <c r="AM33" i="4"/>
  <c r="AN33" i="4"/>
  <c r="AM41" i="4"/>
  <c r="AN41" i="4"/>
  <c r="AM44" i="4"/>
  <c r="AN44" i="4"/>
  <c r="AM50" i="4"/>
  <c r="AM51" i="4"/>
  <c r="AN50" i="4"/>
  <c r="AN51" i="4"/>
  <c r="AM60" i="4"/>
  <c r="AN60" i="4"/>
  <c r="AM73" i="4"/>
  <c r="AN73" i="4"/>
  <c r="AM81" i="4"/>
  <c r="AN81" i="4"/>
  <c r="AM86" i="4"/>
  <c r="AN86" i="4"/>
  <c r="AM95" i="4"/>
  <c r="AN95" i="4"/>
  <c r="L27" i="6"/>
  <c r="K27" i="6"/>
  <c r="J27" i="6"/>
  <c r="I27" i="6"/>
  <c r="H27" i="6"/>
  <c r="G27" i="6"/>
  <c r="F27" i="6"/>
  <c r="E27" i="6"/>
  <c r="D27" i="6"/>
  <c r="C27" i="6"/>
  <c r="L23" i="6"/>
  <c r="K23" i="6"/>
  <c r="J23" i="6"/>
  <c r="I23" i="6"/>
  <c r="H23" i="6"/>
  <c r="G23" i="6"/>
  <c r="F23" i="6"/>
  <c r="E23" i="6"/>
  <c r="D23" i="6"/>
  <c r="C23" i="6"/>
  <c r="L20" i="6"/>
  <c r="K20" i="6"/>
  <c r="J20" i="6"/>
  <c r="I20" i="6"/>
  <c r="H20" i="6"/>
  <c r="G20" i="6"/>
  <c r="F20" i="6"/>
  <c r="E20" i="6"/>
  <c r="D20" i="6"/>
  <c r="C20" i="6"/>
  <c r="L10" i="6"/>
  <c r="L28" i="6"/>
  <c r="K10" i="6"/>
  <c r="J10" i="6"/>
  <c r="J28" i="6"/>
  <c r="I10" i="6"/>
  <c r="H10" i="6"/>
  <c r="G10" i="6"/>
  <c r="G28" i="6" s="1"/>
  <c r="F10" i="6"/>
  <c r="F28" i="6" s="1"/>
  <c r="E10" i="6"/>
  <c r="D10" i="6"/>
  <c r="C10" i="6"/>
  <c r="C28" i="6" s="1"/>
  <c r="AH28" i="5"/>
  <c r="AG28" i="5"/>
  <c r="AN27" i="5"/>
  <c r="AM27" i="5"/>
  <c r="AL27" i="5"/>
  <c r="AK27" i="5"/>
  <c r="AJ27" i="5"/>
  <c r="AI27" i="5"/>
  <c r="AH26" i="5"/>
  <c r="AG26" i="5"/>
  <c r="AH25" i="5"/>
  <c r="AG25" i="5"/>
  <c r="AH24" i="5"/>
  <c r="AG24" i="5"/>
  <c r="AH23" i="5"/>
  <c r="AH27" i="5" s="1"/>
  <c r="AG23" i="5"/>
  <c r="AG27" i="5" s="1"/>
  <c r="AH21" i="5"/>
  <c r="AG21" i="5"/>
  <c r="AH20" i="5"/>
  <c r="AG20" i="5"/>
  <c r="AH19" i="5"/>
  <c r="AG19" i="5"/>
  <c r="AH18" i="5"/>
  <c r="AG18" i="5"/>
  <c r="AH17" i="5"/>
  <c r="AG17" i="5"/>
  <c r="AH16" i="5"/>
  <c r="AG16" i="5"/>
  <c r="AN15" i="5"/>
  <c r="AM15" i="5"/>
  <c r="AL15" i="5"/>
  <c r="AK15" i="5"/>
  <c r="AJ15" i="5"/>
  <c r="AI15" i="5"/>
  <c r="AH14" i="5"/>
  <c r="AG14" i="5"/>
  <c r="AH13" i="5"/>
  <c r="AG13" i="5"/>
  <c r="AH12" i="5"/>
  <c r="AG12" i="5"/>
  <c r="AH11" i="5"/>
  <c r="AH15" i="5" s="1"/>
  <c r="AG11" i="5"/>
  <c r="AN10" i="5"/>
  <c r="AN22" i="5" s="1"/>
  <c r="AN29" i="5" s="1"/>
  <c r="AM10" i="5"/>
  <c r="AM22" i="5" s="1"/>
  <c r="AM29" i="5" s="1"/>
  <c r="AL10" i="5"/>
  <c r="AL22" i="5" s="1"/>
  <c r="AL29" i="5" s="1"/>
  <c r="AK10" i="5"/>
  <c r="AJ10" i="5"/>
  <c r="AJ22" i="5" s="1"/>
  <c r="AJ29" i="5" s="1"/>
  <c r="AI10" i="5"/>
  <c r="AI22" i="5"/>
  <c r="AI29" i="5" s="1"/>
  <c r="AH9" i="5"/>
  <c r="AH8" i="2" s="1"/>
  <c r="AG9" i="5"/>
  <c r="AG8" i="2" s="1"/>
  <c r="AH8" i="5"/>
  <c r="AG8" i="5"/>
  <c r="AH7" i="5"/>
  <c r="AH10" i="5" s="1"/>
  <c r="AG7" i="5"/>
  <c r="AL95" i="4"/>
  <c r="AK95" i="4"/>
  <c r="AJ95" i="4"/>
  <c r="AI95" i="4"/>
  <c r="AH94" i="4"/>
  <c r="AH94" i="1"/>
  <c r="AG94" i="4"/>
  <c r="AH93" i="4"/>
  <c r="AG93" i="4"/>
  <c r="AH92" i="4"/>
  <c r="AH92" i="1"/>
  <c r="AG92" i="4"/>
  <c r="AH91" i="4"/>
  <c r="AG91" i="4"/>
  <c r="AH90" i="4"/>
  <c r="AH90" i="1"/>
  <c r="AG90" i="4"/>
  <c r="AH89" i="4"/>
  <c r="AG89" i="4"/>
  <c r="AH88" i="4"/>
  <c r="AH88" i="1"/>
  <c r="AG88" i="4"/>
  <c r="AH87" i="4"/>
  <c r="AG87" i="4"/>
  <c r="AL86" i="4"/>
  <c r="AK86" i="4"/>
  <c r="AJ86" i="4"/>
  <c r="AH85" i="4"/>
  <c r="AH85" i="1" s="1"/>
  <c r="AG85" i="4"/>
  <c r="AH84" i="4"/>
  <c r="AG84" i="4"/>
  <c r="AH83" i="4"/>
  <c r="AH83" i="1" s="1"/>
  <c r="AG83" i="4"/>
  <c r="AH82" i="4"/>
  <c r="AG82" i="4"/>
  <c r="AL81" i="4"/>
  <c r="AK81" i="4"/>
  <c r="AJ81" i="4"/>
  <c r="AI81" i="4"/>
  <c r="AH80" i="4"/>
  <c r="AG80" i="4"/>
  <c r="AH79" i="4"/>
  <c r="AG79" i="4"/>
  <c r="AH78" i="4"/>
  <c r="AH78" i="1" s="1"/>
  <c r="AG78" i="4"/>
  <c r="AH77" i="4"/>
  <c r="AG77" i="4"/>
  <c r="AH76" i="4"/>
  <c r="AH76" i="1" s="1"/>
  <c r="AG76" i="4"/>
  <c r="AH75" i="4"/>
  <c r="AG75" i="4"/>
  <c r="AH74" i="4"/>
  <c r="AH74" i="1" s="1"/>
  <c r="AG74" i="4"/>
  <c r="AL73" i="4"/>
  <c r="AK73" i="4"/>
  <c r="AJ73" i="4"/>
  <c r="AI73" i="4"/>
  <c r="AH72" i="4"/>
  <c r="AG72" i="4"/>
  <c r="AH71" i="4"/>
  <c r="AH71" i="1" s="1"/>
  <c r="AG71" i="4"/>
  <c r="AH70" i="4"/>
  <c r="AG70" i="4"/>
  <c r="AH69" i="4"/>
  <c r="AH69" i="1" s="1"/>
  <c r="AG69" i="4"/>
  <c r="AH68" i="4"/>
  <c r="AG68" i="4"/>
  <c r="AH67" i="4"/>
  <c r="AH67" i="1" s="1"/>
  <c r="AG67" i="4"/>
  <c r="AH66" i="4"/>
  <c r="AG66" i="4"/>
  <c r="AH65" i="4"/>
  <c r="AH65" i="1" s="1"/>
  <c r="AG65" i="4"/>
  <c r="AH64" i="4"/>
  <c r="AG64" i="4"/>
  <c r="AH63" i="4"/>
  <c r="AH63" i="1" s="1"/>
  <c r="AG63" i="4"/>
  <c r="AH62" i="4"/>
  <c r="AG62" i="4"/>
  <c r="AH61" i="4"/>
  <c r="AH61" i="1" s="1"/>
  <c r="AG61" i="4"/>
  <c r="AL60" i="4"/>
  <c r="AK60" i="4"/>
  <c r="AJ60" i="4"/>
  <c r="AI60" i="4"/>
  <c r="AH59" i="4"/>
  <c r="AG59" i="4"/>
  <c r="AH58" i="4"/>
  <c r="AH58" i="1" s="1"/>
  <c r="AG58" i="4"/>
  <c r="AH57" i="4"/>
  <c r="AG57" i="4"/>
  <c r="AH56" i="4"/>
  <c r="AH56" i="1" s="1"/>
  <c r="AG56" i="4"/>
  <c r="AH55" i="4"/>
  <c r="AG55" i="4"/>
  <c r="AH54" i="4"/>
  <c r="AH54" i="1" s="1"/>
  <c r="AG54" i="4"/>
  <c r="AH53" i="4"/>
  <c r="AG53" i="4"/>
  <c r="AH52" i="4"/>
  <c r="AH52" i="1" s="1"/>
  <c r="AG52" i="4"/>
  <c r="AL50" i="4"/>
  <c r="AK50" i="4"/>
  <c r="AJ50" i="4"/>
  <c r="AI50" i="4"/>
  <c r="AH49" i="4"/>
  <c r="AG49" i="4"/>
  <c r="AH48" i="4"/>
  <c r="AG48" i="4"/>
  <c r="AH47" i="4"/>
  <c r="AH47" i="1" s="1"/>
  <c r="AG47" i="4"/>
  <c r="AH46" i="4"/>
  <c r="AG46" i="4"/>
  <c r="AH45" i="4"/>
  <c r="AG45" i="4"/>
  <c r="AL44" i="4"/>
  <c r="AK44" i="4"/>
  <c r="AJ44" i="4"/>
  <c r="AI44" i="4"/>
  <c r="AH43" i="4"/>
  <c r="AG43" i="4"/>
  <c r="AH42" i="4"/>
  <c r="AH44" i="4" s="1"/>
  <c r="AG42" i="4"/>
  <c r="AG44" i="4" s="1"/>
  <c r="AL41" i="4"/>
  <c r="AK41" i="4"/>
  <c r="AJ41" i="4"/>
  <c r="AJ51" i="4" s="1"/>
  <c r="AI41" i="4"/>
  <c r="AH40" i="4"/>
  <c r="AH40" i="1" s="1"/>
  <c r="AG40" i="4"/>
  <c r="AH39" i="4"/>
  <c r="AG39" i="4"/>
  <c r="AH38" i="4"/>
  <c r="AG38" i="4"/>
  <c r="AH37" i="4"/>
  <c r="AH37" i="1"/>
  <c r="AG37" i="4"/>
  <c r="AH36" i="4"/>
  <c r="AH36" i="1"/>
  <c r="AG36" i="4"/>
  <c r="AH35" i="4"/>
  <c r="AH35" i="1"/>
  <c r="AG35" i="4"/>
  <c r="AH34" i="4"/>
  <c r="AH34" i="1" s="1"/>
  <c r="AG34" i="4"/>
  <c r="AL33" i="4"/>
  <c r="AK33" i="4"/>
  <c r="AJ33" i="4"/>
  <c r="AI33" i="4"/>
  <c r="AH32" i="4"/>
  <c r="AH32" i="1" s="1"/>
  <c r="AG32" i="4"/>
  <c r="AH31" i="4"/>
  <c r="AH31" i="1"/>
  <c r="AG31" i="4"/>
  <c r="AL30" i="4"/>
  <c r="AK30" i="4"/>
  <c r="AJ30" i="4"/>
  <c r="AI30" i="4"/>
  <c r="AI51" i="4" s="1"/>
  <c r="AH29" i="4"/>
  <c r="AH29" i="1"/>
  <c r="AG29" i="4"/>
  <c r="AH28" i="4"/>
  <c r="AH28" i="1" s="1"/>
  <c r="AG28" i="4"/>
  <c r="AH27" i="4"/>
  <c r="AH27" i="1"/>
  <c r="AG27" i="4"/>
  <c r="AH26" i="4"/>
  <c r="H7" i="40" s="1"/>
  <c r="I7" i="40" s="1"/>
  <c r="AG26" i="4"/>
  <c r="AL24" i="4"/>
  <c r="AK24" i="4"/>
  <c r="AJ24" i="4"/>
  <c r="AI24" i="4"/>
  <c r="AH23" i="4"/>
  <c r="AG23" i="4"/>
  <c r="AH22" i="4"/>
  <c r="AH22" i="1" s="1"/>
  <c r="AG22" i="4"/>
  <c r="AG24" i="4" s="1"/>
  <c r="AH21" i="4"/>
  <c r="AG21" i="4"/>
  <c r="AL20" i="4"/>
  <c r="AK20" i="4"/>
  <c r="AK25" i="4" s="1"/>
  <c r="AJ20" i="4"/>
  <c r="AI20" i="4"/>
  <c r="AH19" i="1"/>
  <c r="AG19" i="4"/>
  <c r="AH18" i="4"/>
  <c r="AH18" i="1" s="1"/>
  <c r="AG18" i="4"/>
  <c r="AH17" i="4"/>
  <c r="AH17" i="1" s="1"/>
  <c r="AG17" i="4"/>
  <c r="AH16" i="4"/>
  <c r="AH16" i="1" s="1"/>
  <c r="AG16" i="4"/>
  <c r="AG15" i="4"/>
  <c r="AH14" i="4"/>
  <c r="AH14" i="1"/>
  <c r="AG14" i="4"/>
  <c r="AG13" i="4"/>
  <c r="AH12" i="1"/>
  <c r="AG12" i="4"/>
  <c r="AG12" i="1" s="1"/>
  <c r="AH11" i="4"/>
  <c r="AH11" i="1" s="1"/>
  <c r="AG11" i="4"/>
  <c r="AG10" i="4"/>
  <c r="AH9" i="4"/>
  <c r="AH9" i="1" s="1"/>
  <c r="AG9" i="4"/>
  <c r="AH8" i="4"/>
  <c r="AH8" i="1" s="1"/>
  <c r="AG8" i="4"/>
  <c r="AH7" i="1"/>
  <c r="AG7" i="4"/>
  <c r="AH86" i="4"/>
  <c r="H35" i="40" s="1"/>
  <c r="J35" i="40" s="1"/>
  <c r="AH95" i="4"/>
  <c r="H36" i="40" s="1"/>
  <c r="AG60" i="4"/>
  <c r="AG73" i="4"/>
  <c r="AH60" i="4"/>
  <c r="H9" i="40"/>
  <c r="I9" i="40" s="1"/>
  <c r="AH73" i="4"/>
  <c r="H10" i="40" s="1"/>
  <c r="I10" i="40" s="1"/>
  <c r="AG95" i="4"/>
  <c r="AG10" i="5"/>
  <c r="AK22" i="5"/>
  <c r="AK29" i="5" s="1"/>
  <c r="AG15" i="5"/>
  <c r="AG22" i="5"/>
  <c r="E28" i="6"/>
  <c r="I28" i="6"/>
  <c r="AJ25" i="4"/>
  <c r="AL51" i="4"/>
  <c r="E9" i="3"/>
  <c r="F9" i="3"/>
  <c r="G9" i="3"/>
  <c r="I9" i="3"/>
  <c r="J9" i="3"/>
  <c r="J19" i="3"/>
  <c r="J27" i="3" s="1"/>
  <c r="J22" i="3"/>
  <c r="J26" i="3"/>
  <c r="K9" i="3"/>
  <c r="L9" i="3"/>
  <c r="D19" i="3"/>
  <c r="E19" i="3"/>
  <c r="F19" i="3"/>
  <c r="G19" i="3"/>
  <c r="G27" i="3" s="1"/>
  <c r="G22" i="3"/>
  <c r="G26" i="3"/>
  <c r="H19" i="3"/>
  <c r="I19" i="3"/>
  <c r="K19" i="3"/>
  <c r="D22" i="3"/>
  <c r="E22" i="3"/>
  <c r="F22" i="3"/>
  <c r="H22" i="3"/>
  <c r="I22" i="3"/>
  <c r="K22" i="3"/>
  <c r="L22" i="3"/>
  <c r="D26" i="3"/>
  <c r="E26" i="3"/>
  <c r="F26" i="3"/>
  <c r="H26" i="3"/>
  <c r="I26" i="3"/>
  <c r="K26" i="3"/>
  <c r="L26" i="3"/>
  <c r="C26" i="3"/>
  <c r="C22" i="3"/>
  <c r="C19" i="3"/>
  <c r="C9" i="3"/>
  <c r="AH53" i="1"/>
  <c r="AH31" i="28"/>
  <c r="CL97" i="28"/>
  <c r="AG20" i="23"/>
  <c r="AG24" i="23"/>
  <c r="AH25" i="23"/>
  <c r="H6" i="38" s="1"/>
  <c r="K6" i="38" s="1"/>
  <c r="AG18" i="29"/>
  <c r="AG17" i="2" s="1"/>
  <c r="AI65" i="10"/>
  <c r="AM65" i="10"/>
  <c r="AJ65" i="14"/>
  <c r="AH9" i="2"/>
  <c r="AH22" i="5"/>
  <c r="AH29" i="5" s="1"/>
  <c r="H43" i="37"/>
  <c r="H53" i="37" s="1"/>
  <c r="E43" i="31"/>
  <c r="E53" i="31" s="1"/>
  <c r="H56" i="38"/>
  <c r="H58" i="38"/>
  <c r="C58" i="38"/>
  <c r="I43" i="37"/>
  <c r="I53" i="37" s="1"/>
  <c r="I53" i="41"/>
  <c r="AH26" i="2"/>
  <c r="AH11" i="8"/>
  <c r="AH13" i="8"/>
  <c r="AG19" i="8"/>
  <c r="AG21" i="8"/>
  <c r="AG6" i="2"/>
  <c r="AH6" i="2"/>
  <c r="AH7" i="2"/>
  <c r="AG11" i="2"/>
  <c r="AG12" i="2"/>
  <c r="AG15" i="2"/>
  <c r="AH16" i="2"/>
  <c r="AH18" i="2"/>
  <c r="AH19" i="2"/>
  <c r="AH20" i="2"/>
  <c r="AH22" i="2"/>
  <c r="AH23" i="2"/>
  <c r="AH24" i="2"/>
  <c r="AH25" i="2"/>
  <c r="AH27" i="2"/>
  <c r="AH19" i="7"/>
  <c r="AH20" i="7"/>
  <c r="AH21" i="7"/>
  <c r="AH23" i="7"/>
  <c r="AH25" i="7"/>
  <c r="AH39" i="7"/>
  <c r="AH51" i="7"/>
  <c r="AH52" i="7"/>
  <c r="AH53" i="7"/>
  <c r="AH57" i="7"/>
  <c r="AH61" i="7"/>
  <c r="AG50" i="10"/>
  <c r="AH15" i="11"/>
  <c r="AG29" i="11"/>
  <c r="AG11" i="8"/>
  <c r="AG13" i="8"/>
  <c r="AH19" i="8"/>
  <c r="AH21" i="8"/>
  <c r="AH10" i="2"/>
  <c r="AH11" i="2"/>
  <c r="AH12" i="2"/>
  <c r="AH13" i="2"/>
  <c r="AH15" i="2"/>
  <c r="AG18" i="2"/>
  <c r="AG23" i="2"/>
  <c r="AG24" i="2"/>
  <c r="AH6" i="7"/>
  <c r="AH8" i="7"/>
  <c r="AH10" i="7"/>
  <c r="AG6" i="8"/>
  <c r="AH15" i="29"/>
  <c r="H57" i="38"/>
  <c r="AH14" i="2"/>
  <c r="AG65" i="10"/>
  <c r="AG5" i="12" s="1"/>
  <c r="AG29" i="5"/>
  <c r="E13" i="39"/>
  <c r="E9" i="37"/>
  <c r="E13" i="37" s="1"/>
  <c r="E23" i="37" s="1"/>
  <c r="E25" i="37" s="1"/>
  <c r="AG48" i="7"/>
  <c r="AH20" i="4"/>
  <c r="AH19" i="14"/>
  <c r="C7" i="39" s="1"/>
  <c r="AG13" i="7"/>
  <c r="AG56" i="7"/>
  <c r="AG10" i="7"/>
  <c r="AG6" i="7"/>
  <c r="D43" i="32"/>
  <c r="D26" i="32" s="1"/>
  <c r="G44" i="33" l="1"/>
  <c r="I28" i="18"/>
  <c r="H28" i="18"/>
  <c r="D28" i="18"/>
  <c r="C28" i="18"/>
  <c r="AN96" i="16"/>
  <c r="AH20" i="16"/>
  <c r="AH25" i="16" s="1"/>
  <c r="H6" i="39" s="1"/>
  <c r="I6" i="39" s="1"/>
  <c r="AH41" i="16"/>
  <c r="AH51" i="16" s="1"/>
  <c r="H8" i="39" s="1"/>
  <c r="AH15" i="1"/>
  <c r="J13" i="39"/>
  <c r="J23" i="39" s="1"/>
  <c r="J25" i="39" s="1"/>
  <c r="AJ96" i="16"/>
  <c r="AG81" i="16"/>
  <c r="AG50" i="16"/>
  <c r="AI96" i="16"/>
  <c r="AG47" i="1"/>
  <c r="AG41" i="16"/>
  <c r="AG30" i="16"/>
  <c r="AG24" i="15"/>
  <c r="AH24" i="15"/>
  <c r="AH43" i="7"/>
  <c r="AH50" i="14"/>
  <c r="C9" i="39" s="1"/>
  <c r="D9" i="39" s="1"/>
  <c r="D13" i="39" s="1"/>
  <c r="AH40" i="7"/>
  <c r="AK65" i="14"/>
  <c r="C40" i="39"/>
  <c r="E36" i="39"/>
  <c r="AH60" i="14"/>
  <c r="AH58" i="7"/>
  <c r="AG50" i="14"/>
  <c r="K28" i="6"/>
  <c r="H28" i="6"/>
  <c r="F27" i="3"/>
  <c r="D28" i="6"/>
  <c r="AG81" i="4"/>
  <c r="AG86" i="4"/>
  <c r="AH41" i="4"/>
  <c r="AH33" i="4"/>
  <c r="AL25" i="4"/>
  <c r="AL96" i="4" s="1"/>
  <c r="AH81" i="4"/>
  <c r="H34" i="40" s="1"/>
  <c r="AG50" i="4"/>
  <c r="AG30" i="4"/>
  <c r="AK51" i="4"/>
  <c r="AK96" i="4" s="1"/>
  <c r="AG49" i="1"/>
  <c r="AH86" i="1"/>
  <c r="AH50" i="4"/>
  <c r="AH51" i="4" s="1"/>
  <c r="H8" i="40" s="1"/>
  <c r="I8" i="40" s="1"/>
  <c r="AH45" i="1"/>
  <c r="AH42" i="1"/>
  <c r="AH39" i="1"/>
  <c r="AJ96" i="4"/>
  <c r="AH30" i="4"/>
  <c r="AI25" i="4"/>
  <c r="AI96" i="4" s="1"/>
  <c r="AH24" i="4"/>
  <c r="AH25" i="4" s="1"/>
  <c r="H6" i="40" s="1"/>
  <c r="I6" i="40" s="1"/>
  <c r="AG20" i="8"/>
  <c r="AH18" i="11"/>
  <c r="AG62" i="7"/>
  <c r="BE97" i="28"/>
  <c r="L27" i="30"/>
  <c r="K27" i="3"/>
  <c r="BT52" i="28"/>
  <c r="AR26" i="28"/>
  <c r="J35" i="37"/>
  <c r="AT26" i="28"/>
  <c r="BD26" i="28"/>
  <c r="BU97" i="28"/>
  <c r="BL26" i="28"/>
  <c r="BJ52" i="28"/>
  <c r="BV52" i="28"/>
  <c r="BT97" i="28"/>
  <c r="CD52" i="28"/>
  <c r="CH52" i="28"/>
  <c r="CH97" i="28" s="1"/>
  <c r="BH26" i="28"/>
  <c r="AV26" i="28"/>
  <c r="AX52" i="28"/>
  <c r="BO97" i="28"/>
  <c r="AW97" i="28"/>
  <c r="AU97" i="28"/>
  <c r="BV97" i="28"/>
  <c r="BR52" i="28"/>
  <c r="BR97" i="28" s="1"/>
  <c r="CJ52" i="28"/>
  <c r="I36" i="41"/>
  <c r="I36" i="37" s="1"/>
  <c r="AV52" i="28"/>
  <c r="BM97" i="28"/>
  <c r="AT52" i="28"/>
  <c r="H27" i="3"/>
  <c r="C27" i="3"/>
  <c r="K27" i="30"/>
  <c r="G27" i="30"/>
  <c r="C27" i="30"/>
  <c r="AH61" i="28"/>
  <c r="H9" i="41" s="1"/>
  <c r="I9" i="41" s="1"/>
  <c r="I9" i="37" s="1"/>
  <c r="AP52" i="28"/>
  <c r="AG27" i="1"/>
  <c r="AG35" i="1"/>
  <c r="AG42" i="1"/>
  <c r="AG45" i="1"/>
  <c r="CF52" i="28"/>
  <c r="AH25" i="28"/>
  <c r="CF26" i="28"/>
  <c r="AH49" i="1"/>
  <c r="AG8" i="1"/>
  <c r="AH80" i="1"/>
  <c r="AG29" i="1"/>
  <c r="AG90" i="1"/>
  <c r="AG92" i="1"/>
  <c r="AG94" i="1"/>
  <c r="AR97" i="28"/>
  <c r="AG22" i="1"/>
  <c r="AG37" i="1"/>
  <c r="AG63" i="1"/>
  <c r="AG65" i="1"/>
  <c r="AG67" i="1"/>
  <c r="AG69" i="1"/>
  <c r="AG71" i="1"/>
  <c r="AG76" i="1"/>
  <c r="AG78" i="1"/>
  <c r="AG80" i="1"/>
  <c r="AG83" i="1"/>
  <c r="AG85" i="1"/>
  <c r="AG88" i="1"/>
  <c r="AG32" i="1"/>
  <c r="AG39" i="1"/>
  <c r="AG25" i="28"/>
  <c r="AG24" i="1" s="1"/>
  <c r="AG34" i="28"/>
  <c r="AG42" i="28"/>
  <c r="AG87" i="28"/>
  <c r="AG86" i="1" s="1"/>
  <c r="AG96" i="28"/>
  <c r="AG95" i="1" s="1"/>
  <c r="AG16" i="1"/>
  <c r="AG26" i="1"/>
  <c r="I7" i="37"/>
  <c r="AH26" i="1"/>
  <c r="H7" i="37" s="1"/>
  <c r="AG34" i="1"/>
  <c r="AG40" i="1"/>
  <c r="AG16" i="2"/>
  <c r="AG27" i="29"/>
  <c r="AG26" i="2" s="1"/>
  <c r="AH17" i="2"/>
  <c r="AH29" i="29"/>
  <c r="AH9" i="26" s="1"/>
  <c r="H22" i="41"/>
  <c r="AG10" i="29"/>
  <c r="AG22" i="29" s="1"/>
  <c r="AG29" i="29" s="1"/>
  <c r="AG9" i="26" s="1"/>
  <c r="BH52" i="28"/>
  <c r="J8" i="41" s="1"/>
  <c r="AG61" i="28"/>
  <c r="AG62" i="1"/>
  <c r="AG64" i="1"/>
  <c r="AG66" i="1"/>
  <c r="AG68" i="1"/>
  <c r="AG70" i="1"/>
  <c r="AG72" i="1"/>
  <c r="AG75" i="1"/>
  <c r="AG77" i="1"/>
  <c r="AG79" i="1"/>
  <c r="AG82" i="1"/>
  <c r="AG84" i="1"/>
  <c r="AG87" i="1"/>
  <c r="AG45" i="28"/>
  <c r="AG44" i="1" s="1"/>
  <c r="AG74" i="28"/>
  <c r="AG73" i="1" s="1"/>
  <c r="AG82" i="28"/>
  <c r="AG81" i="1" s="1"/>
  <c r="AH34" i="28"/>
  <c r="AG13" i="1"/>
  <c r="AG53" i="1"/>
  <c r="AG15" i="1"/>
  <c r="AG17" i="1"/>
  <c r="AG19" i="1"/>
  <c r="AG9" i="1"/>
  <c r="AG21" i="28"/>
  <c r="H35" i="41"/>
  <c r="I35" i="41" s="1"/>
  <c r="I35" i="37" s="1"/>
  <c r="AH45" i="28"/>
  <c r="AH44" i="1" s="1"/>
  <c r="AH42" i="28"/>
  <c r="AH52" i="28" s="1"/>
  <c r="AG21" i="1"/>
  <c r="AG28" i="1"/>
  <c r="AG36" i="1"/>
  <c r="AG43" i="1"/>
  <c r="AG89" i="1"/>
  <c r="AG7" i="1"/>
  <c r="AG23" i="1"/>
  <c r="AG31" i="1"/>
  <c r="AG51" i="28"/>
  <c r="AG50" i="1" s="1"/>
  <c r="AG91" i="1"/>
  <c r="AG38" i="1"/>
  <c r="AG93" i="1"/>
  <c r="AG59" i="1"/>
  <c r="AG55" i="1"/>
  <c r="O22" i="35"/>
  <c r="E35" i="31"/>
  <c r="H35" i="37"/>
  <c r="AH87" i="1"/>
  <c r="AH62" i="1"/>
  <c r="AH66" i="1"/>
  <c r="AH70" i="1"/>
  <c r="AH75" i="1"/>
  <c r="AH79" i="1"/>
  <c r="AH43" i="1"/>
  <c r="AH57" i="1"/>
  <c r="AH64" i="1"/>
  <c r="AH68" i="1"/>
  <c r="AH72" i="1"/>
  <c r="AH77" i="1"/>
  <c r="AH84" i="1"/>
  <c r="AH82" i="1"/>
  <c r="AH55" i="1"/>
  <c r="C8" i="41"/>
  <c r="D8" i="41" s="1"/>
  <c r="AG15" i="7"/>
  <c r="AG22" i="7"/>
  <c r="AG28" i="7"/>
  <c r="M6" i="35"/>
  <c r="K6" i="35"/>
  <c r="C6" i="41"/>
  <c r="D6" i="41" s="1"/>
  <c r="D6" i="37" s="1"/>
  <c r="AG46" i="7"/>
  <c r="AG49" i="19"/>
  <c r="AG41" i="7"/>
  <c r="AG9" i="7"/>
  <c r="AG45" i="7"/>
  <c r="AG59" i="19"/>
  <c r="AJ24" i="27"/>
  <c r="AJ31" i="27" s="1"/>
  <c r="AG24" i="27"/>
  <c r="AG31" i="27" s="1"/>
  <c r="AG8" i="26" s="1"/>
  <c r="AG8" i="8"/>
  <c r="AG14" i="8"/>
  <c r="AJ64" i="19"/>
  <c r="N6" i="35"/>
  <c r="AG57" i="7"/>
  <c r="AG43" i="7"/>
  <c r="AG53" i="7"/>
  <c r="AG61" i="7"/>
  <c r="AG27" i="19"/>
  <c r="AG55" i="19"/>
  <c r="AG7" i="7"/>
  <c r="AG63" i="19"/>
  <c r="AG12" i="19"/>
  <c r="AG18" i="19" s="1"/>
  <c r="AH64" i="19"/>
  <c r="AH5" i="26" s="1"/>
  <c r="AG50" i="7"/>
  <c r="AG26" i="7"/>
  <c r="AG8" i="7"/>
  <c r="AG58" i="7"/>
  <c r="AG36" i="19"/>
  <c r="AG24" i="19"/>
  <c r="AG60" i="7"/>
  <c r="D34" i="37"/>
  <c r="D40" i="37" s="1"/>
  <c r="D54" i="37" s="1"/>
  <c r="D56" i="37" s="1"/>
  <c r="D40" i="41"/>
  <c r="D54" i="41" s="1"/>
  <c r="D56" i="41" s="1"/>
  <c r="C40" i="41"/>
  <c r="C54" i="41" s="1"/>
  <c r="C56" i="41" s="1"/>
  <c r="E27" i="3"/>
  <c r="AH41" i="23"/>
  <c r="AH33" i="23"/>
  <c r="AH30" i="23"/>
  <c r="O17" i="35"/>
  <c r="AH23" i="1"/>
  <c r="AH24" i="23"/>
  <c r="AG14" i="1"/>
  <c r="AG18" i="1"/>
  <c r="AG10" i="1"/>
  <c r="AH59" i="1"/>
  <c r="AO96" i="23"/>
  <c r="AH31" i="7"/>
  <c r="AH63" i="7"/>
  <c r="AH6" i="8"/>
  <c r="AG10" i="8"/>
  <c r="H6" i="35"/>
  <c r="AH60" i="7"/>
  <c r="AH50" i="7"/>
  <c r="F6" i="35"/>
  <c r="AH9" i="7"/>
  <c r="AH33" i="7"/>
  <c r="AH35" i="7"/>
  <c r="AH37" i="7"/>
  <c r="AG7" i="8"/>
  <c r="AH10" i="8"/>
  <c r="AG16" i="8"/>
  <c r="AG29" i="22"/>
  <c r="AG28" i="8" s="1"/>
  <c r="AG13" i="21"/>
  <c r="AG28" i="21"/>
  <c r="AL39" i="21"/>
  <c r="AH50" i="21"/>
  <c r="C9" i="38" s="1"/>
  <c r="AG18" i="22"/>
  <c r="D6" i="35"/>
  <c r="AH56" i="7"/>
  <c r="C6" i="35"/>
  <c r="AG17" i="8"/>
  <c r="AH29" i="7"/>
  <c r="AH48" i="7"/>
  <c r="AH62" i="7"/>
  <c r="AH8" i="8"/>
  <c r="AL65" i="21"/>
  <c r="I6" i="35"/>
  <c r="L6" i="35"/>
  <c r="G6" i="35"/>
  <c r="J6" i="35"/>
  <c r="AH13" i="7"/>
  <c r="AH15" i="7"/>
  <c r="AG17" i="7"/>
  <c r="AH24" i="7"/>
  <c r="AH26" i="7"/>
  <c r="AG34" i="7"/>
  <c r="AH42" i="7"/>
  <c r="AH44" i="7"/>
  <c r="AH25" i="8"/>
  <c r="AG37" i="21"/>
  <c r="AG50" i="21"/>
  <c r="AG49" i="7" s="1"/>
  <c r="AG56" i="21"/>
  <c r="AG60" i="21"/>
  <c r="AG64" i="21"/>
  <c r="AG10" i="22"/>
  <c r="AG9" i="8" s="1"/>
  <c r="AN24" i="22"/>
  <c r="AN31" i="22" s="1"/>
  <c r="AH18" i="22"/>
  <c r="AH29" i="22"/>
  <c r="AH28" i="8" s="1"/>
  <c r="AH17" i="8"/>
  <c r="AJ24" i="22"/>
  <c r="AJ31" i="22" s="1"/>
  <c r="AG24" i="22"/>
  <c r="AG23" i="8" s="1"/>
  <c r="AH49" i="7"/>
  <c r="O9" i="35" s="1"/>
  <c r="L9" i="35" s="1"/>
  <c r="AJ65" i="21"/>
  <c r="H58" i="39"/>
  <c r="AG31" i="11"/>
  <c r="AG8" i="12" s="1"/>
  <c r="AG10" i="12" s="1"/>
  <c r="AH30" i="1"/>
  <c r="I27" i="3"/>
  <c r="AG33" i="4"/>
  <c r="AH29" i="17"/>
  <c r="AH9" i="13" s="1"/>
  <c r="E23" i="41"/>
  <c r="E25" i="41" s="1"/>
  <c r="AH95" i="1"/>
  <c r="D27" i="3"/>
  <c r="AG41" i="4"/>
  <c r="AG20" i="4"/>
  <c r="AH21" i="1"/>
  <c r="AP96" i="23"/>
  <c r="AM25" i="4"/>
  <c r="AM96" i="4" s="1"/>
  <c r="AH13" i="10"/>
  <c r="AH56" i="10"/>
  <c r="AH55" i="7" s="1"/>
  <c r="AH60" i="10"/>
  <c r="AG25" i="16"/>
  <c r="K28" i="18"/>
  <c r="AH22" i="24"/>
  <c r="AH29" i="24" s="1"/>
  <c r="AH9" i="20" s="1"/>
  <c r="AH10" i="22"/>
  <c r="AH24" i="22" s="1"/>
  <c r="BP52" i="28"/>
  <c r="BP97" i="28" s="1"/>
  <c r="BN38" i="19"/>
  <c r="BR38" i="19"/>
  <c r="BV38" i="19"/>
  <c r="BZ38" i="19"/>
  <c r="BZ52" i="28"/>
  <c r="BZ97" i="28" s="1"/>
  <c r="AH51" i="28"/>
  <c r="AH74" i="28"/>
  <c r="AH82" i="28"/>
  <c r="AR51" i="23"/>
  <c r="AR96" i="23" s="1"/>
  <c r="AH10" i="11"/>
  <c r="AH24" i="11" s="1"/>
  <c r="AH31" i="11" s="1"/>
  <c r="AH8" i="12" s="1"/>
  <c r="AH10" i="12" s="1"/>
  <c r="AH31" i="15"/>
  <c r="AH8" i="13" s="1"/>
  <c r="AH10" i="13" s="1"/>
  <c r="AG31" i="15"/>
  <c r="AG8" i="13" s="1"/>
  <c r="AI65" i="21"/>
  <c r="AK39" i="21"/>
  <c r="AI24" i="22"/>
  <c r="AI31" i="22" s="1"/>
  <c r="AM24" i="22"/>
  <c r="AM31" i="22" s="1"/>
  <c r="AL96" i="23"/>
  <c r="AM51" i="23"/>
  <c r="AM96" i="23" s="1"/>
  <c r="AG60" i="23"/>
  <c r="AL22" i="29"/>
  <c r="AL29" i="29" s="1"/>
  <c r="BX26" i="28"/>
  <c r="CD26" i="28"/>
  <c r="CD97" i="28" s="1"/>
  <c r="G52" i="33"/>
  <c r="AQ51" i="23"/>
  <c r="AQ96" i="23" s="1"/>
  <c r="C57" i="39"/>
  <c r="AI65" i="14"/>
  <c r="AL65" i="14"/>
  <c r="AG56" i="14"/>
  <c r="AH60" i="23"/>
  <c r="H9" i="38" s="1"/>
  <c r="K9" i="38" s="1"/>
  <c r="K9" i="37" s="1"/>
  <c r="I27" i="30"/>
  <c r="BB52" i="28"/>
  <c r="BB97" i="28" s="1"/>
  <c r="AP64" i="19"/>
  <c r="BL52" i="28"/>
  <c r="BL97" i="28" s="1"/>
  <c r="BH38" i="19"/>
  <c r="BH64" i="19" s="1"/>
  <c r="H19" i="44"/>
  <c r="AN96" i="4"/>
  <c r="AJ65" i="10"/>
  <c r="AL24" i="11"/>
  <c r="AL31" i="11" s="1"/>
  <c r="AG15" i="17"/>
  <c r="AG14" i="2" s="1"/>
  <c r="E28" i="18"/>
  <c r="AN38" i="19"/>
  <c r="AN64" i="19" s="1"/>
  <c r="AM39" i="21"/>
  <c r="AM65" i="21" s="1"/>
  <c r="AG10" i="24"/>
  <c r="AG22" i="24" s="1"/>
  <c r="AG29" i="24" s="1"/>
  <c r="AG9" i="20" s="1"/>
  <c r="F28" i="25"/>
  <c r="AH10" i="27"/>
  <c r="CJ26" i="28"/>
  <c r="G26" i="33"/>
  <c r="C53" i="39"/>
  <c r="C54" i="39" s="1"/>
  <c r="C56" i="39" s="1"/>
  <c r="AG31" i="28"/>
  <c r="AG30" i="1" s="1"/>
  <c r="D33" i="32"/>
  <c r="F12" i="44" s="1"/>
  <c r="F19" i="44" s="1"/>
  <c r="D27" i="32"/>
  <c r="K6" i="37"/>
  <c r="H40" i="40"/>
  <c r="J34" i="40"/>
  <c r="AH37" i="10"/>
  <c r="AX97" i="28"/>
  <c r="AK65" i="21"/>
  <c r="AG39" i="21"/>
  <c r="AG31" i="22"/>
  <c r="BD97" i="28"/>
  <c r="BA64" i="19"/>
  <c r="BB64" i="19"/>
  <c r="AH19" i="21"/>
  <c r="AN39" i="21"/>
  <c r="AN65" i="21" s="1"/>
  <c r="AH20" i="23"/>
  <c r="AH50" i="23"/>
  <c r="AJ51" i="23"/>
  <c r="AT64" i="19"/>
  <c r="AV64" i="19"/>
  <c r="AX64" i="19"/>
  <c r="BX52" i="28"/>
  <c r="CB52" i="28"/>
  <c r="CB97" i="28" s="1"/>
  <c r="BF64" i="19"/>
  <c r="BL64" i="19"/>
  <c r="BN64" i="19"/>
  <c r="BP64" i="19"/>
  <c r="BR64" i="19"/>
  <c r="BT64" i="19"/>
  <c r="BV64" i="19"/>
  <c r="BX64" i="19"/>
  <c r="BZ64" i="19"/>
  <c r="K53" i="37"/>
  <c r="BJ97" i="28"/>
  <c r="BN52" i="28"/>
  <c r="BN97" i="28" s="1"/>
  <c r="E40" i="32"/>
  <c r="E43" i="32" s="1"/>
  <c r="B43" i="32"/>
  <c r="B26" i="32" s="1"/>
  <c r="B32" i="32"/>
  <c r="C32" i="32"/>
  <c r="C43" i="32"/>
  <c r="BY26" i="28"/>
  <c r="BY97" i="28" s="1"/>
  <c r="BY52" i="28"/>
  <c r="E23" i="38"/>
  <c r="E25" i="38" s="1"/>
  <c r="F41" i="37"/>
  <c r="F53" i="37" s="1"/>
  <c r="F54" i="37" s="1"/>
  <c r="F56" i="37" s="1"/>
  <c r="F53" i="41"/>
  <c r="F54" i="41" s="1"/>
  <c r="F56" i="41" s="1"/>
  <c r="K54" i="37"/>
  <c r="K56" i="37" s="1"/>
  <c r="AZ52" i="28"/>
  <c r="AZ97" i="28" s="1"/>
  <c r="AP97" i="28"/>
  <c r="AH21" i="28"/>
  <c r="L19" i="3"/>
  <c r="L27" i="3" s="1"/>
  <c r="D9" i="37" l="1"/>
  <c r="H13" i="39"/>
  <c r="H23" i="39" s="1"/>
  <c r="H25" i="39" s="1"/>
  <c r="H63" i="39" s="1"/>
  <c r="I8" i="39"/>
  <c r="I13" i="39" s="1"/>
  <c r="I23" i="39" s="1"/>
  <c r="D18" i="39" s="1"/>
  <c r="D14" i="39" s="1"/>
  <c r="D22" i="39" s="1"/>
  <c r="D23" i="39" s="1"/>
  <c r="D25" i="39" s="1"/>
  <c r="AH96" i="16"/>
  <c r="AH6" i="13" s="1"/>
  <c r="AG51" i="16"/>
  <c r="AG96" i="16" s="1"/>
  <c r="AG6" i="13" s="1"/>
  <c r="E36" i="37"/>
  <c r="E40" i="37" s="1"/>
  <c r="E54" i="37" s="1"/>
  <c r="E56" i="37" s="1"/>
  <c r="E40" i="39"/>
  <c r="E54" i="39" s="1"/>
  <c r="E56" i="39" s="1"/>
  <c r="H57" i="39"/>
  <c r="C58" i="39"/>
  <c r="C10" i="39"/>
  <c r="C13" i="39" s="1"/>
  <c r="AH65" i="14"/>
  <c r="AH5" i="13" s="1"/>
  <c r="I13" i="40"/>
  <c r="I23" i="40" s="1"/>
  <c r="I25" i="40" s="1"/>
  <c r="H13" i="40"/>
  <c r="H23" i="40" s="1"/>
  <c r="H25" i="40" s="1"/>
  <c r="AG26" i="28"/>
  <c r="AH24" i="1"/>
  <c r="AT97" i="28"/>
  <c r="AV97" i="28"/>
  <c r="BH97" i="28"/>
  <c r="CJ97" i="28"/>
  <c r="CF97" i="28"/>
  <c r="BX97" i="28"/>
  <c r="AG60" i="1"/>
  <c r="AG33" i="1"/>
  <c r="E7" i="31"/>
  <c r="AG10" i="26"/>
  <c r="J13" i="41"/>
  <c r="J23" i="41" s="1"/>
  <c r="J25" i="41" s="1"/>
  <c r="J8" i="37"/>
  <c r="J13" i="37" s="1"/>
  <c r="J23" i="37" s="1"/>
  <c r="J25" i="37" s="1"/>
  <c r="AH50" i="1"/>
  <c r="AH33" i="1"/>
  <c r="AJ75" i="1"/>
  <c r="H8" i="41"/>
  <c r="I8" i="41" s="1"/>
  <c r="I8" i="37" s="1"/>
  <c r="AH41" i="1"/>
  <c r="D8" i="37"/>
  <c r="D13" i="37" s="1"/>
  <c r="D13" i="41"/>
  <c r="AG55" i="7"/>
  <c r="AG27" i="7"/>
  <c r="C13" i="41"/>
  <c r="AG59" i="7"/>
  <c r="AG38" i="19"/>
  <c r="AG38" i="7" s="1"/>
  <c r="AG63" i="7"/>
  <c r="AG36" i="7"/>
  <c r="AG24" i="7"/>
  <c r="F17" i="35"/>
  <c r="I17" i="35"/>
  <c r="L17" i="35"/>
  <c r="G17" i="35"/>
  <c r="J17" i="35"/>
  <c r="M17" i="35"/>
  <c r="K17" i="35"/>
  <c r="N17" i="35"/>
  <c r="D17" i="35"/>
  <c r="C17" i="35"/>
  <c r="E17" i="35"/>
  <c r="H17" i="35"/>
  <c r="G9" i="35"/>
  <c r="I9" i="35"/>
  <c r="J9" i="35"/>
  <c r="C9" i="37"/>
  <c r="M9" i="35"/>
  <c r="N9" i="35"/>
  <c r="D9" i="35"/>
  <c r="F9" i="35"/>
  <c r="K9" i="35"/>
  <c r="E9" i="35"/>
  <c r="C34" i="37"/>
  <c r="C34" i="31"/>
  <c r="O7" i="35"/>
  <c r="I7" i="35" s="1"/>
  <c r="M7" i="35" s="1"/>
  <c r="AG65" i="21"/>
  <c r="AG5" i="20" s="1"/>
  <c r="C9" i="31"/>
  <c r="C36" i="31"/>
  <c r="O12" i="35"/>
  <c r="C36" i="37"/>
  <c r="AG19" i="21"/>
  <c r="AG18" i="7" s="1"/>
  <c r="AG12" i="7"/>
  <c r="C9" i="35"/>
  <c r="C7" i="37"/>
  <c r="C7" i="31"/>
  <c r="C15" i="31"/>
  <c r="C14" i="31" s="1"/>
  <c r="C22" i="31" s="1"/>
  <c r="C15" i="37"/>
  <c r="C14" i="37" s="1"/>
  <c r="C22" i="37" s="1"/>
  <c r="H9" i="35"/>
  <c r="H10" i="41"/>
  <c r="I10" i="41" s="1"/>
  <c r="I10" i="37" s="1"/>
  <c r="AH73" i="1"/>
  <c r="AH31" i="22"/>
  <c r="AH8" i="20" s="1"/>
  <c r="AH10" i="20" s="1"/>
  <c r="C18" i="38"/>
  <c r="AG22" i="17"/>
  <c r="H36" i="37"/>
  <c r="E36" i="31"/>
  <c r="O23" i="35"/>
  <c r="AH96" i="4"/>
  <c r="AH6" i="12" s="1"/>
  <c r="AG65" i="14"/>
  <c r="AG5" i="13" s="1"/>
  <c r="AG52" i="28"/>
  <c r="C10" i="40"/>
  <c r="AH59" i="7"/>
  <c r="AH28" i="2"/>
  <c r="AG25" i="4"/>
  <c r="AG20" i="1"/>
  <c r="AG9" i="2"/>
  <c r="AH24" i="27"/>
  <c r="AH9" i="8"/>
  <c r="O10" i="35"/>
  <c r="C35" i="31"/>
  <c r="C35" i="37"/>
  <c r="AG41" i="1"/>
  <c r="AG51" i="4"/>
  <c r="AH60" i="1"/>
  <c r="H34" i="41"/>
  <c r="AH81" i="1"/>
  <c r="C6" i="40"/>
  <c r="AH12" i="7"/>
  <c r="AH19" i="10"/>
  <c r="C7" i="40" s="1"/>
  <c r="AH21" i="2"/>
  <c r="AH26" i="28"/>
  <c r="AH20" i="1"/>
  <c r="C26" i="32"/>
  <c r="E32" i="32"/>
  <c r="AH51" i="23"/>
  <c r="AJ96" i="23"/>
  <c r="AH96" i="23" s="1"/>
  <c r="AH6" i="20" s="1"/>
  <c r="AG96" i="23"/>
  <c r="AG51" i="23"/>
  <c r="C7" i="38"/>
  <c r="AH65" i="21"/>
  <c r="AH5" i="20" s="1"/>
  <c r="AH36" i="7"/>
  <c r="AH39" i="10"/>
  <c r="J34" i="37"/>
  <c r="J40" i="37" s="1"/>
  <c r="J54" i="37" s="1"/>
  <c r="J56" i="37" s="1"/>
  <c r="J40" i="40"/>
  <c r="J54" i="40" s="1"/>
  <c r="J56" i="40" s="1"/>
  <c r="B27" i="32"/>
  <c r="B33" i="32"/>
  <c r="E26" i="32"/>
  <c r="E33" i="32" s="1"/>
  <c r="AG8" i="20"/>
  <c r="AG10" i="20" s="1"/>
  <c r="AG30" i="8"/>
  <c r="AG8" i="9" s="1"/>
  <c r="C57" i="40"/>
  <c r="H54" i="40"/>
  <c r="H56" i="40" s="1"/>
  <c r="H57" i="40"/>
  <c r="E18" i="39" l="1"/>
  <c r="E14" i="39" s="1"/>
  <c r="E22" i="39" s="1"/>
  <c r="E23" i="39" s="1"/>
  <c r="E25" i="39" s="1"/>
  <c r="I25" i="39"/>
  <c r="AH7" i="13"/>
  <c r="AH11" i="13" s="1"/>
  <c r="AH19" i="13" s="1"/>
  <c r="AG7" i="13"/>
  <c r="C26" i="39"/>
  <c r="C23" i="39"/>
  <c r="C25" i="39" s="1"/>
  <c r="C63" i="39" s="1"/>
  <c r="H26" i="39"/>
  <c r="C27" i="39"/>
  <c r="H27" i="39"/>
  <c r="AH18" i="7"/>
  <c r="AG97" i="28"/>
  <c r="AG6" i="26" s="1"/>
  <c r="AG51" i="1"/>
  <c r="C40" i="37"/>
  <c r="AG64" i="19"/>
  <c r="AG5" i="26" s="1"/>
  <c r="AH7" i="20"/>
  <c r="AH11" i="20" s="1"/>
  <c r="AH21" i="20" s="1"/>
  <c r="C40" i="31"/>
  <c r="C54" i="31" s="1"/>
  <c r="C56" i="31" s="1"/>
  <c r="E34" i="31"/>
  <c r="E40" i="31" s="1"/>
  <c r="E54" i="31" s="1"/>
  <c r="AK75" i="1"/>
  <c r="AL75" i="1" s="1"/>
  <c r="O21" i="35"/>
  <c r="I21" i="35" s="1"/>
  <c r="M21" i="35" s="1"/>
  <c r="H34" i="37"/>
  <c r="H40" i="37" s="1"/>
  <c r="H54" i="37" s="1"/>
  <c r="H56" i="37" s="1"/>
  <c r="O11" i="35"/>
  <c r="C10" i="37"/>
  <c r="C10" i="31"/>
  <c r="AG29" i="17"/>
  <c r="AG21" i="2"/>
  <c r="I34" i="41"/>
  <c r="H40" i="41"/>
  <c r="C54" i="37"/>
  <c r="C56" i="37" s="1"/>
  <c r="C14" i="38"/>
  <c r="F18" i="38"/>
  <c r="C6" i="31"/>
  <c r="C6" i="37"/>
  <c r="O5" i="35"/>
  <c r="H9" i="37"/>
  <c r="E9" i="31"/>
  <c r="O19" i="35"/>
  <c r="C15" i="41"/>
  <c r="AH31" i="27"/>
  <c r="AH23" i="8"/>
  <c r="AG25" i="1"/>
  <c r="AG96" i="4"/>
  <c r="AG6" i="12" s="1"/>
  <c r="AG7" i="12" s="1"/>
  <c r="AG11" i="12" s="1"/>
  <c r="AH9" i="9"/>
  <c r="O24" i="35"/>
  <c r="E10" i="31"/>
  <c r="O20" i="35"/>
  <c r="H10" i="37"/>
  <c r="C18" i="40"/>
  <c r="H63" i="40"/>
  <c r="C46" i="40"/>
  <c r="D12" i="44"/>
  <c r="C8" i="40"/>
  <c r="C13" i="40" s="1"/>
  <c r="AH38" i="7"/>
  <c r="AH65" i="10"/>
  <c r="C13" i="38"/>
  <c r="F7" i="38"/>
  <c r="AG6" i="20"/>
  <c r="AG7" i="20" s="1"/>
  <c r="AG11" i="20" s="1"/>
  <c r="AH51" i="1"/>
  <c r="H8" i="38"/>
  <c r="C33" i="32"/>
  <c r="E12" i="44" s="1"/>
  <c r="E19" i="44" s="1"/>
  <c r="C27" i="32"/>
  <c r="E27" i="32" s="1"/>
  <c r="H6" i="41"/>
  <c r="AH25" i="1"/>
  <c r="AH97" i="28"/>
  <c r="AH21" i="13" l="1"/>
  <c r="H64" i="39"/>
  <c r="C64" i="39"/>
  <c r="AG96" i="1"/>
  <c r="AG6" i="9" s="1"/>
  <c r="AG7" i="26"/>
  <c r="AG11" i="26" s="1"/>
  <c r="AG19" i="26" s="1"/>
  <c r="AJ73" i="1"/>
  <c r="AJ77" i="1" s="1"/>
  <c r="AG64" i="7"/>
  <c r="AG5" i="9" s="1"/>
  <c r="C57" i="31"/>
  <c r="E57" i="31"/>
  <c r="C57" i="37"/>
  <c r="C58" i="37"/>
  <c r="H58" i="37"/>
  <c r="H57" i="37"/>
  <c r="AK73" i="1"/>
  <c r="AH19" i="20"/>
  <c r="D20" i="35"/>
  <c r="N20" i="35"/>
  <c r="G20" i="35"/>
  <c r="F20" i="35"/>
  <c r="K20" i="35"/>
  <c r="J20" i="35"/>
  <c r="C20" i="35"/>
  <c r="E20" i="35"/>
  <c r="L20" i="35"/>
  <c r="M20" i="35"/>
  <c r="H20" i="35"/>
  <c r="I20" i="35"/>
  <c r="C57" i="41"/>
  <c r="H57" i="41"/>
  <c r="H54" i="41"/>
  <c r="I40" i="41"/>
  <c r="I54" i="41" s="1"/>
  <c r="I56" i="41" s="1"/>
  <c r="I34" i="37"/>
  <c r="I40" i="37" s="1"/>
  <c r="I54" i="37" s="1"/>
  <c r="I56" i="37" s="1"/>
  <c r="AH8" i="26"/>
  <c r="AH10" i="26" s="1"/>
  <c r="AH30" i="8"/>
  <c r="M5" i="35"/>
  <c r="J5" i="35"/>
  <c r="C5" i="35"/>
  <c r="E5" i="35"/>
  <c r="G5" i="35"/>
  <c r="N5" i="35"/>
  <c r="D5" i="35"/>
  <c r="I5" i="35"/>
  <c r="H5" i="35"/>
  <c r="K5" i="35"/>
  <c r="F5" i="35"/>
  <c r="L5" i="35"/>
  <c r="F14" i="38"/>
  <c r="F22" i="38" s="1"/>
  <c r="C22" i="38"/>
  <c r="C23" i="38" s="1"/>
  <c r="C25" i="38" s="1"/>
  <c r="C63" i="38" s="1"/>
  <c r="C58" i="31"/>
  <c r="E56" i="31"/>
  <c r="E58" i="31"/>
  <c r="AG21" i="12"/>
  <c r="AG19" i="12"/>
  <c r="C14" i="41"/>
  <c r="C22" i="41" s="1"/>
  <c r="C23" i="41" s="1"/>
  <c r="C25" i="41" s="1"/>
  <c r="C63" i="41" s="1"/>
  <c r="D15" i="41"/>
  <c r="E19" i="35"/>
  <c r="C19" i="35"/>
  <c r="H19" i="35"/>
  <c r="K19" i="35"/>
  <c r="J19" i="35"/>
  <c r="F19" i="35"/>
  <c r="D19" i="35"/>
  <c r="M19" i="35"/>
  <c r="G19" i="35"/>
  <c r="I19" i="35"/>
  <c r="L19" i="35"/>
  <c r="N19" i="35"/>
  <c r="AG9" i="13"/>
  <c r="AG10" i="13" s="1"/>
  <c r="AG11" i="13" s="1"/>
  <c r="AG28" i="2"/>
  <c r="AG9" i="9" s="1"/>
  <c r="AG10" i="9" s="1"/>
  <c r="AG21" i="20"/>
  <c r="AG19" i="20"/>
  <c r="E6" i="31"/>
  <c r="H6" i="37"/>
  <c r="O16" i="35"/>
  <c r="E8" i="31"/>
  <c r="O18" i="35"/>
  <c r="H8" i="37"/>
  <c r="C8" i="31"/>
  <c r="C13" i="31" s="1"/>
  <c r="O8" i="35"/>
  <c r="C8" i="37"/>
  <c r="C13" i="37" s="1"/>
  <c r="I13" i="44"/>
  <c r="AH96" i="1"/>
  <c r="AH6" i="9" s="1"/>
  <c r="AH25" i="9" s="1"/>
  <c r="AH6" i="26"/>
  <c r="AH7" i="26" s="1"/>
  <c r="I6" i="41"/>
  <c r="H13" i="41"/>
  <c r="H13" i="38"/>
  <c r="H23" i="38" s="1"/>
  <c r="H25" i="38" s="1"/>
  <c r="H63" i="38" s="1"/>
  <c r="K8" i="38"/>
  <c r="F7" i="37"/>
  <c r="F13" i="37" s="1"/>
  <c r="F23" i="37" s="1"/>
  <c r="F25" i="37" s="1"/>
  <c r="F13" i="38"/>
  <c r="AH5" i="12"/>
  <c r="AH7" i="12" s="1"/>
  <c r="AH11" i="12" s="1"/>
  <c r="AH64" i="7"/>
  <c r="AH5" i="9" s="1"/>
  <c r="H26" i="40"/>
  <c r="C26" i="40"/>
  <c r="D19" i="44"/>
  <c r="I12" i="44"/>
  <c r="I19" i="44" s="1"/>
  <c r="C41" i="40"/>
  <c r="E46" i="40"/>
  <c r="E41" i="40" s="1"/>
  <c r="E53" i="40" s="1"/>
  <c r="E54" i="40" s="1"/>
  <c r="E56" i="40" s="1"/>
  <c r="D18" i="40"/>
  <c r="D14" i="40" s="1"/>
  <c r="D22" i="40" s="1"/>
  <c r="D23" i="40" s="1"/>
  <c r="D25" i="40" s="1"/>
  <c r="C14" i="40"/>
  <c r="C22" i="40" s="1"/>
  <c r="C23" i="40" s="1"/>
  <c r="C25" i="40" s="1"/>
  <c r="AG21" i="26" l="1"/>
  <c r="AG7" i="9"/>
  <c r="AG11" i="9" s="1"/>
  <c r="AG21" i="9" s="1"/>
  <c r="AJ79" i="1"/>
  <c r="AL73" i="1"/>
  <c r="AH11" i="26"/>
  <c r="AH21" i="26" s="1"/>
  <c r="AK77" i="1"/>
  <c r="F23" i="38"/>
  <c r="F25" i="38" s="1"/>
  <c r="O13" i="35"/>
  <c r="O14" i="35" s="1"/>
  <c r="AH8" i="9"/>
  <c r="AH10" i="9" s="1"/>
  <c r="C58" i="41"/>
  <c r="H58" i="41"/>
  <c r="H56" i="41"/>
  <c r="AG21" i="13"/>
  <c r="AG19" i="13"/>
  <c r="D15" i="37"/>
  <c r="D14" i="37" s="1"/>
  <c r="D22" i="37" s="1"/>
  <c r="D23" i="37" s="1"/>
  <c r="D25" i="37" s="1"/>
  <c r="D14" i="41"/>
  <c r="D22" i="41" s="1"/>
  <c r="D23" i="41" s="1"/>
  <c r="D25" i="41" s="1"/>
  <c r="C58" i="40"/>
  <c r="C53" i="40"/>
  <c r="C54" i="40" s="1"/>
  <c r="C56" i="40" s="1"/>
  <c r="C63" i="40" s="1"/>
  <c r="H58" i="40"/>
  <c r="C27" i="40"/>
  <c r="AH24" i="9"/>
  <c r="AH7" i="9"/>
  <c r="K8" i="37"/>
  <c r="K13" i="37" s="1"/>
  <c r="K23" i="37" s="1"/>
  <c r="K25" i="37" s="1"/>
  <c r="K13" i="38"/>
  <c r="K23" i="38" s="1"/>
  <c r="K25" i="38" s="1"/>
  <c r="I13" i="41"/>
  <c r="I23" i="41" s="1"/>
  <c r="I25" i="41" s="1"/>
  <c r="I6" i="37"/>
  <c r="I13" i="37" s="1"/>
  <c r="I23" i="37" s="1"/>
  <c r="I25" i="37" s="1"/>
  <c r="C23" i="37"/>
  <c r="C25" i="37" s="1"/>
  <c r="C63" i="37" s="1"/>
  <c r="C23" i="31"/>
  <c r="C25" i="31" s="1"/>
  <c r="C63" i="31" s="1"/>
  <c r="C26" i="38"/>
  <c r="C27" i="38"/>
  <c r="H13" i="37"/>
  <c r="H23" i="37" s="1"/>
  <c r="H25" i="37" s="1"/>
  <c r="H63" i="37" s="1"/>
  <c r="H27" i="40"/>
  <c r="AH19" i="12"/>
  <c r="AH21" i="12"/>
  <c r="C26" i="41"/>
  <c r="H23" i="41"/>
  <c r="H26" i="41"/>
  <c r="M8" i="35"/>
  <c r="M14" i="35" s="1"/>
  <c r="J8" i="35"/>
  <c r="J14" i="35" s="1"/>
  <c r="G8" i="35"/>
  <c r="G14" i="35" s="1"/>
  <c r="C8" i="35"/>
  <c r="C14" i="35" s="1"/>
  <c r="N8" i="35"/>
  <c r="N14" i="35" s="1"/>
  <c r="H8" i="35"/>
  <c r="H14" i="35" s="1"/>
  <c r="L8" i="35"/>
  <c r="L14" i="35" s="1"/>
  <c r="E8" i="35"/>
  <c r="E14" i="35" s="1"/>
  <c r="D8" i="35"/>
  <c r="D14" i="35" s="1"/>
  <c r="F8" i="35"/>
  <c r="F14" i="35" s="1"/>
  <c r="I8" i="35"/>
  <c r="I14" i="35" s="1"/>
  <c r="K8" i="35"/>
  <c r="K14" i="35" s="1"/>
  <c r="H27" i="38"/>
  <c r="H26" i="38"/>
  <c r="H64" i="38"/>
  <c r="C64" i="38"/>
  <c r="D18" i="35"/>
  <c r="F18" i="35"/>
  <c r="L18" i="35"/>
  <c r="I18" i="35"/>
  <c r="J18" i="35"/>
  <c r="K18" i="35"/>
  <c r="G18" i="35"/>
  <c r="H18" i="35"/>
  <c r="E18" i="35"/>
  <c r="M18" i="35"/>
  <c r="N18" i="35"/>
  <c r="C18" i="35"/>
  <c r="M16" i="35"/>
  <c r="E16" i="35"/>
  <c r="K16" i="35"/>
  <c r="I16" i="35"/>
  <c r="I25" i="35" s="1"/>
  <c r="J16" i="35"/>
  <c r="L16" i="35"/>
  <c r="C16" i="35"/>
  <c r="H16" i="35"/>
  <c r="O25" i="35"/>
  <c r="F16" i="35"/>
  <c r="F25" i="35" s="1"/>
  <c r="G16" i="35"/>
  <c r="D16" i="35"/>
  <c r="N16" i="35"/>
  <c r="E13" i="31"/>
  <c r="E23" i="31" s="1"/>
  <c r="E25" i="31" s="1"/>
  <c r="E63" i="31" s="1"/>
  <c r="H25" i="35" l="1"/>
  <c r="H26" i="35" s="1"/>
  <c r="AH19" i="26"/>
  <c r="AG19" i="9"/>
  <c r="G25" i="35"/>
  <c r="G26" i="35" s="1"/>
  <c r="J25" i="35"/>
  <c r="J26" i="35" s="1"/>
  <c r="E25" i="35"/>
  <c r="E26" i="35" s="1"/>
  <c r="D25" i="35"/>
  <c r="D26" i="35" s="1"/>
  <c r="AH11" i="9"/>
  <c r="AH21" i="9" s="1"/>
  <c r="L25" i="35"/>
  <c r="L26" i="35" s="1"/>
  <c r="N25" i="35"/>
  <c r="N26" i="35" s="1"/>
  <c r="F26" i="35"/>
  <c r="C27" i="41"/>
  <c r="H25" i="41"/>
  <c r="H63" i="41" s="1"/>
  <c r="H27" i="41"/>
  <c r="E26" i="31"/>
  <c r="E27" i="31"/>
  <c r="C64" i="31"/>
  <c r="E64" i="31"/>
  <c r="C64" i="37"/>
  <c r="H64" i="37"/>
  <c r="C27" i="37"/>
  <c r="H64" i="40"/>
  <c r="C64" i="40"/>
  <c r="C25" i="35"/>
  <c r="C26" i="35" s="1"/>
  <c r="K25" i="35"/>
  <c r="K26" i="35" s="1"/>
  <c r="M25" i="35"/>
  <c r="M26" i="35" s="1"/>
  <c r="I26" i="35"/>
  <c r="O26" i="35"/>
  <c r="C27" i="31"/>
  <c r="C26" i="31"/>
  <c r="C26" i="37"/>
  <c r="H27" i="37"/>
  <c r="H26" i="37"/>
  <c r="AH19" i="9" l="1"/>
  <c r="C64" i="41"/>
  <c r="H64" i="41"/>
</calcChain>
</file>

<file path=xl/sharedStrings.xml><?xml version="1.0" encoding="utf-8"?>
<sst xmlns="http://schemas.openxmlformats.org/spreadsheetml/2006/main" count="5576" uniqueCount="1075">
  <si>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</si>
  <si>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</si>
  <si>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</si>
  <si>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</si>
  <si>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</si>
  <si>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</si>
  <si>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</si>
  <si>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</si>
  <si>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</si>
  <si>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</si>
  <si>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</si>
  <si>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</si>
  <si>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</si>
  <si>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</si>
  <si>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</si>
  <si>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</si>
  <si>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</si>
  <si>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</si>
  <si>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</si>
  <si>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</si>
  <si>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</si>
  <si>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</si>
  <si>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</si>
  <si>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</si>
  <si>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</si>
  <si>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</si>
  <si>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</si>
  <si>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</si>
  <si>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</si>
  <si>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</si>
  <si>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</si>
  <si>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</si>
  <si>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</si>
  <si>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</si>
  <si>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</si>
  <si>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</si>
  <si>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</si>
  <si>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</si>
  <si>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</si>
  <si>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</si>
  <si>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</si>
  <si>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</si>
  <si>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</si>
  <si>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</si>
  <si>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</si>
  <si>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</si>
  <si>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</si>
  <si>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</si>
  <si>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</si>
  <si>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</si>
  <si>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</si>
  <si>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</si>
  <si>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</si>
  <si>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</si>
  <si>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</si>
  <si>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</si>
  <si>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</si>
  <si>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</si>
  <si>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</si>
  <si>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</si>
  <si>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</si>
  <si>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</si>
  <si>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</si>
  <si>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</si>
  <si>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</si>
  <si>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</si>
  <si>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B8. Finanszírozási bevételek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</si>
  <si>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</si>
  <si>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</si>
  <si>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</si>
  <si>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</si>
  <si>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</si>
  <si>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</si>
  <si>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</si>
  <si>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</si>
  <si>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</si>
  <si>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</si>
  <si>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</si>
  <si>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</si>
  <si>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</si>
  <si>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</si>
  <si>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</si>
  <si>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</si>
  <si>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</si>
  <si>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</si>
  <si>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</si>
  <si>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</si>
  <si>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</si>
  <si>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</si>
  <si>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</si>
  <si>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</si>
  <si>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732868 ÖNK.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</si>
  <si>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</si>
  <si>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</si>
  <si>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</si>
  <si>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</si>
  <si>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</si>
  <si>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</si>
  <si>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</si>
  <si>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</si>
  <si>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</si>
  <si>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</si>
  <si>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</si>
  <si>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</si>
  <si>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</si>
  <si>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</si>
  <si>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</si>
  <si>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</si>
  <si>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</si>
  <si>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</si>
  <si>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</si>
  <si>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</si>
  <si>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</si>
  <si>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</si>
  <si>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</si>
  <si>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</si>
  <si>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</si>
  <si>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</si>
  <si>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Alaptevékenység költségvetési bevételei</t>
  </si>
  <si>
    <t>Alaptevékenység költségvetési kiadásai</t>
  </si>
  <si>
    <t>I</t>
  </si>
  <si>
    <t>Alaptevékenység költségvetési egyenlege (=01-02)</t>
  </si>
  <si>
    <t>Alaptevékenység finanszírozási bevételei</t>
  </si>
  <si>
    <t>Alaptevékenység finanszírozási kiadásai</t>
  </si>
  <si>
    <t>II</t>
  </si>
  <si>
    <t>Alaptevékenység finanszírozási egyenlege (=03-04)</t>
  </si>
  <si>
    <t>A)</t>
  </si>
  <si>
    <t>Alaptevékenység maradványa (=±I±II)</t>
  </si>
  <si>
    <t>Vállalkozási tevékenység költségvetési bevételei</t>
  </si>
  <si>
    <t>Vállalkozási tevékenység költségvetési kiadásai</t>
  </si>
  <si>
    <t>III</t>
  </si>
  <si>
    <t>Vállalkozási tevékenység költségvetési egyenlege (=05-06)</t>
  </si>
  <si>
    <t>Vállalkozási tevékenység finanszírozási bevételei</t>
  </si>
  <si>
    <t>Vállalkozási tevékenység finanszírozási kiadásai</t>
  </si>
  <si>
    <t>IV</t>
  </si>
  <si>
    <t>Vállalkozási tevékenység finanszírozási egyenlege (=07-08)</t>
  </si>
  <si>
    <t>B)</t>
  </si>
  <si>
    <t>Vállalkozási tevékenység maradványa (=±III±IV)</t>
  </si>
  <si>
    <t>C)</t>
  </si>
  <si>
    <t>Összes maradvány (=A+B)</t>
  </si>
  <si>
    <t>D)</t>
  </si>
  <si>
    <t>Alaptevékenység kötelezettségvállalással terhelt maradványa</t>
  </si>
  <si>
    <t>E)</t>
  </si>
  <si>
    <t>Alaptevékenység szabad maradványa (=A-D)</t>
  </si>
  <si>
    <t>018030
Támogatási célú finanszírozási műveletek</t>
  </si>
  <si>
    <t>102021
Idős korúak, demens betegek tartós bentlakásos ellátása</t>
  </si>
  <si>
    <t>107051
Szociális étkeztetés</t>
  </si>
  <si>
    <t>107052
Házi segítségnyújtás</t>
  </si>
  <si>
    <t>011130
Önkormányzati Hivatalok jogalkotó és ált.igazg. tevékenysége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</si>
  <si>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</si>
  <si>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</si>
  <si>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</si>
  <si>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</si>
  <si>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</si>
  <si>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</si>
  <si>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</si>
  <si>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</si>
  <si>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</si>
  <si>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107060
Egyéb szociális pénzbeli ellátások</t>
  </si>
  <si>
    <t>084031
Civil szervezetek működési támogatása</t>
  </si>
  <si>
    <t>041233
Hosszabb időtartamú közfoglalkoztatás</t>
  </si>
  <si>
    <t>082070
Történelmi hely, építmény működtetése</t>
  </si>
  <si>
    <t>082091
Közművelődés</t>
  </si>
  <si>
    <t>adatok e Ft-ban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</si>
  <si>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</si>
  <si>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</si>
  <si>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</si>
  <si>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</si>
  <si>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</si>
  <si>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</si>
  <si>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</si>
  <si>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</si>
  <si>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</si>
  <si>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</si>
  <si>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</si>
  <si>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</si>
  <si>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</si>
  <si>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</si>
  <si>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</si>
  <si>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</si>
  <si>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</si>
  <si>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</si>
  <si>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</si>
  <si>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</si>
  <si>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</si>
  <si>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</si>
  <si>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</si>
  <si>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</si>
  <si>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</si>
  <si>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</si>
  <si>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</si>
  <si>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</si>
  <si>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I. Működési célú bevételek és kiadások mérlege
(Önkormányzati szinten)</t>
  </si>
  <si>
    <t xml:space="preserve"> Ezer forintban !</t>
  </si>
  <si>
    <t>Bevételek</t>
  </si>
  <si>
    <t>Kiadások</t>
  </si>
  <si>
    <t>Közhatalmi bevételek</t>
  </si>
  <si>
    <t>Személyi juttatások</t>
  </si>
  <si>
    <t>Munkaadókat terhelő járulékok és szociális hozzájárulási adó</t>
  </si>
  <si>
    <t xml:space="preserve">Dologi kiadások </t>
  </si>
  <si>
    <t>Ellátottak pénzbeli juttatásai</t>
  </si>
  <si>
    <t>Egyéb működési célú kiadások</t>
  </si>
  <si>
    <t>Költségvetési bevételek összesen (1+...+12)</t>
  </si>
  <si>
    <t>Költségvetési kiadások összesen (1+...+12)</t>
  </si>
  <si>
    <t>Hiány belső finanszírozásának bevételei (15+…+18 )</t>
  </si>
  <si>
    <t>Értékpapír vásárlása, visszavásárlása</t>
  </si>
  <si>
    <t xml:space="preserve">   Költségvetési maradvány igénybevétele </t>
  </si>
  <si>
    <t>Likviditási hitelek törlesztése</t>
  </si>
  <si>
    <t xml:space="preserve">   Vállalkozási maradvány igénybevétele </t>
  </si>
  <si>
    <t>Rövid lejáratú hitelek törlesztése</t>
  </si>
  <si>
    <t xml:space="preserve">   Betét visszavonásából származó bevétel </t>
  </si>
  <si>
    <t>Hosszú lejáratú hitelek törlesztése</t>
  </si>
  <si>
    <t xml:space="preserve">   Egyéb belső finanszírozási bevételek</t>
  </si>
  <si>
    <t>Kölcsön törlesztése</t>
  </si>
  <si>
    <t xml:space="preserve">Hiány külső finanszírozásának bevételei (20+…+21) </t>
  </si>
  <si>
    <t>Forgatási célú belföldi, külföldi értékpapírok vásárlása</t>
  </si>
  <si>
    <t xml:space="preserve">   Hitelek, kölcsönök felvétele</t>
  </si>
  <si>
    <t>Betét elhelyezése</t>
  </si>
  <si>
    <t xml:space="preserve">   Egyéb külső finanszírozási bevételek</t>
  </si>
  <si>
    <t>Működési célú finanszírozási bevételek összesen (14+...+21)</t>
  </si>
  <si>
    <t>Működési célú finanszírozási kiadások összesen (14+...+21)</t>
  </si>
  <si>
    <t>Költségvetési és finanszírozási bevételek összesen (13+22)</t>
  </si>
  <si>
    <t>Költségvetési és finanszírozási kiadások összesen (13+22)</t>
  </si>
  <si>
    <t>Függő, átfutó, kiegyenlítő bevételek</t>
  </si>
  <si>
    <t>Függő, átfutó, kiegyenlítő kiadások</t>
  </si>
  <si>
    <t>BEVÉTEL ÖSSZESEN (23+24)</t>
  </si>
  <si>
    <t>KIADÁSOK ÖSSZESEN (23+24)</t>
  </si>
  <si>
    <t>Költségvetési hiány:</t>
  </si>
  <si>
    <t>Költségvetési többlet:</t>
  </si>
  <si>
    <t>Tárgyévi  hiány:</t>
  </si>
  <si>
    <t>Tárgyévi  többlet:</t>
  </si>
  <si>
    <t>Önkormányzatok működési támogatásai</t>
  </si>
  <si>
    <t>Egyéb működési célú támogatások államháztartáson belülről</t>
  </si>
  <si>
    <t>Működési célú átvett pénzeszközök államháztartáson kívülről</t>
  </si>
  <si>
    <t>II. Felhalmozási célú bevételek és kiadások mérlege
(Önkormányzati szinten)</t>
  </si>
  <si>
    <t>Költségvetési bevételek összesen:</t>
  </si>
  <si>
    <t>Költségvetési kiadások összesen: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</si>
  <si>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</si>
  <si>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</si>
  <si>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</si>
  <si>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</si>
  <si>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</si>
  <si>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</si>
  <si>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</si>
  <si>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</si>
  <si>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</si>
  <si>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Hosszú lejáratú hitelek, kölcsönök felvétele</t>
  </si>
  <si>
    <t>Pénzügyi lízing tőkerész törlesztés kiadása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</si>
  <si>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</si>
  <si>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</si>
  <si>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</si>
  <si>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</si>
  <si>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(14+20)</t>
  </si>
  <si>
    <t>Felhalmozási célú finanszírozási kiadások összesen
(14+...+25)</t>
  </si>
  <si>
    <t>Költségvetési és finanszírozási bevételek összesen (13+26)</t>
  </si>
  <si>
    <t>Költségvetési és finanszírozási kiadások összesen (13+26)</t>
  </si>
  <si>
    <t>BEVÉTEL ÖSSZESEN (27+28)</t>
  </si>
  <si>
    <t>KIADÁSOK ÖSSZESEN (27+28)</t>
  </si>
  <si>
    <t>Felhalmozási célú támogatások államháztartáson belülről (B2)</t>
  </si>
  <si>
    <t>Felhalmozási bevételek (B5)</t>
  </si>
  <si>
    <t>Felhalmozási célú átvett pénzeszközök (B7)</t>
  </si>
  <si>
    <t>Beruházások (K6)</t>
  </si>
  <si>
    <t>Felújítások (K7)</t>
  </si>
  <si>
    <t>Egyéb felhalmozási célú kiadások (K8)</t>
  </si>
  <si>
    <t>III. Önkormányzati szintű összegzés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</si>
  <si>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</si>
  <si>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</si>
  <si>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</si>
  <si>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</si>
  <si>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6=(2-4-5)</t>
  </si>
  <si>
    <t>ÖSSZESEN:</t>
  </si>
  <si>
    <t>Felújítási kiadások előirányzata felújításonként</t>
  </si>
  <si>
    <t>Felújítás  megnevezése</t>
  </si>
  <si>
    <t>Intézmény</t>
  </si>
  <si>
    <t>732868
ÖNK.</t>
  </si>
  <si>
    <t>Egyéb felhalmozási célú kiadások</t>
  </si>
  <si>
    <t>Egyéb felhalmozási célú kiadás megnevezése</t>
  </si>
  <si>
    <t>EU-s projekt neve, azonosítója:</t>
  </si>
  <si>
    <t>Ezer forintban!</t>
  </si>
  <si>
    <t>Források</t>
  </si>
  <si>
    <t>2013.</t>
  </si>
  <si>
    <t>2014.</t>
  </si>
  <si>
    <t>2014. után</t>
  </si>
  <si>
    <t>Összesen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</si>
  <si>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</si>
  <si>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</si>
  <si>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</si>
  <si>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</si>
  <si>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</si>
  <si>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</si>
  <si>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</si>
  <si>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</si>
  <si>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</si>
  <si>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</si>
  <si>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</si>
  <si>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</si>
  <si>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Összesen:</t>
  </si>
  <si>
    <t>ÁFA</t>
  </si>
  <si>
    <t>Támogatott szervezet neve</t>
  </si>
  <si>
    <t>Támogatás célja</t>
  </si>
  <si>
    <t>Működési célú támogatás</t>
  </si>
  <si>
    <t>Tagsági díj</t>
  </si>
  <si>
    <t>Regio-Com Társulás</t>
  </si>
  <si>
    <t>Megyei PV Szövettség</t>
  </si>
  <si>
    <t>JNSZ Megyei Parlagfűmentesítési alap</t>
  </si>
  <si>
    <t>Jászsági Szociális Szolgáltató Társulás</t>
  </si>
  <si>
    <t>Az önkormányzat által adott közvetett támogatások
(kedvezmények)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</si>
  <si>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</si>
  <si>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</si>
  <si>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</si>
  <si>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</si>
  <si>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</si>
  <si>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</si>
  <si>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</si>
  <si>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</si>
  <si>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</si>
  <si>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</si>
  <si>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</si>
  <si>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</si>
  <si>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</si>
  <si>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</si>
  <si>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</si>
  <si>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mentesség</t>
  </si>
  <si>
    <t>Eszközök hasznosítása utáni kedvezmény, mentesség</t>
  </si>
  <si>
    <t>Egyéb kedvezmény</t>
  </si>
  <si>
    <t>Egyéb kölcsön elengedése</t>
  </si>
  <si>
    <t>Kötelező 
feladatok</t>
  </si>
  <si>
    <t>Önként vállalt feladatok</t>
  </si>
  <si>
    <t>Államigazgatási feladatok</t>
  </si>
  <si>
    <t>I. Működési célú bevételek és kiadások bemutatása feladatonként
(Önkormányzati szinten)</t>
  </si>
  <si>
    <t>II. Felhalmozási célú bevételek és kiadások bemutatása fealdatonként
(Önkormányzati szinten)</t>
  </si>
  <si>
    <t>I. Működési célú bevételek és kiadások bemutatása feladatonként
Jászdózsai Polgármesteri Hivatal</t>
  </si>
  <si>
    <t>II. Felhalmozási célú bevételek és kiadások bemutatása fealdatonként
Jászdózsai Polgármesteri Hivatal</t>
  </si>
  <si>
    <t>III. Intézményi szintű összegzés</t>
  </si>
  <si>
    <t>I. Működési célú bevételek és kiadások bemutatása feladatonként
Erdős Alapszolgáltatási Központ</t>
  </si>
  <si>
    <t>II. Felhalmozási célú bevételek és kiadások bemutatása fealdatonként
Erdős Alapszolgáltatási Központ</t>
  </si>
  <si>
    <t>I. Működési célú bevételek és kiadások bemutatása feladatonként
Jászdózsai Mocorgó Óvoda</t>
  </si>
  <si>
    <t>II. Felhalmozási célú bevételek és kiadások bemutatása fealdatonként
Jászdózsai Mocorgó Óvoda</t>
  </si>
  <si>
    <t>Belső finanszírozás kiadásai</t>
  </si>
  <si>
    <t>I. Működési célú bevételek és kiadások bemutatása feladatonként
732868 tsz. Önkormányzat</t>
  </si>
  <si>
    <t>II. Felhalmozási célú bevételek és kiadások bemutatása fealdatonként
732868 tsz. Önkormányzat</t>
  </si>
  <si>
    <t>Előirányzat-felhasználási terv
2014. évre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</si>
  <si>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</si>
  <si>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</si>
  <si>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</si>
  <si>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</si>
  <si>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</si>
  <si>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</si>
  <si>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</si>
  <si>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</si>
  <si>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</si>
  <si>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</si>
  <si>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</si>
  <si>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</si>
  <si>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Működési célú támogatások ÁH-on belül</t>
  </si>
  <si>
    <t>Felhalmozási célú támogatások ÁH-on belül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</si>
  <si>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</si>
  <si>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</si>
  <si>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</si>
  <si>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</si>
  <si>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</si>
  <si>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Bevételek összesen:</t>
  </si>
  <si>
    <t>Dologi  kiadások</t>
  </si>
  <si>
    <t xml:space="preserve"> Egyéb működési célú kiadások</t>
  </si>
  <si>
    <t>Beruházások</t>
  </si>
  <si>
    <t>Felújítások</t>
  </si>
  <si>
    <t>Egyéb felhalmozási kiadások</t>
  </si>
  <si>
    <t>Finanszírozási kiadások</t>
  </si>
  <si>
    <t>Kiadások összesen:</t>
  </si>
  <si>
    <t>Egyenleg</t>
  </si>
  <si>
    <t>Jászdózsa Községi Önkormányzat</t>
  </si>
  <si>
    <t>5122 Jászdózsa, Szent Mihály tér 1.</t>
  </si>
  <si>
    <t>Jászdózsa</t>
  </si>
  <si>
    <t>JÁSZDÓZSA KÖZSÉGI ÖNKORMÁNYZAT</t>
  </si>
  <si>
    <t>TARTALOMJEGYZÉK</t>
  </si>
  <si>
    <t>Melléklet száma</t>
  </si>
  <si>
    <t>Melléklet megnevezése</t>
  </si>
  <si>
    <t>1. sz.melléklet</t>
  </si>
  <si>
    <t>2. sz.melléklet</t>
  </si>
  <si>
    <t>3. sz.melléklet</t>
  </si>
  <si>
    <t>4. sz.melléklet</t>
  </si>
  <si>
    <t>5. sz.melléklet</t>
  </si>
  <si>
    <t>6. sz.melléklet</t>
  </si>
  <si>
    <t>7. sz.melléklet</t>
  </si>
  <si>
    <t>8. sz.melléklet</t>
  </si>
  <si>
    <t>9. sz.melléklet</t>
  </si>
  <si>
    <t>10. sz.melléklet</t>
  </si>
  <si>
    <t>11. sz.melléklet</t>
  </si>
  <si>
    <t>12. sz.melléklet</t>
  </si>
  <si>
    <t>13. sz.melléklet</t>
  </si>
  <si>
    <t>14. sz.melléklet</t>
  </si>
  <si>
    <t>15. sz.melléklet</t>
  </si>
  <si>
    <t>16. sz.melléklet</t>
  </si>
  <si>
    <t>17. sz.melléklet</t>
  </si>
  <si>
    <t>18. sz.melléklet</t>
  </si>
  <si>
    <t>19. sz.melléklet</t>
  </si>
  <si>
    <t>20. sz.melléklet</t>
  </si>
  <si>
    <t>21. sz.melléklet</t>
  </si>
  <si>
    <t>22. sz.melléklet</t>
  </si>
  <si>
    <t>23. sz.melléklet</t>
  </si>
  <si>
    <t>24. sz.melléklet</t>
  </si>
  <si>
    <t>25. sz.melléklet</t>
  </si>
  <si>
    <t>26. sz.melléklet</t>
  </si>
  <si>
    <t>27. sz.melléklet</t>
  </si>
  <si>
    <t>28. sz.melléklet</t>
  </si>
  <si>
    <t>29. sz.melléklet</t>
  </si>
  <si>
    <t>30. sz.melléklet</t>
  </si>
  <si>
    <t>31. sz.melléklet</t>
  </si>
  <si>
    <t>32. sz.melléklet</t>
  </si>
  <si>
    <t>33. sz.melléklet</t>
  </si>
  <si>
    <t>34. sz.melléklet</t>
  </si>
  <si>
    <t>35. sz.melléklet</t>
  </si>
  <si>
    <t>36. sz.melléklet</t>
  </si>
  <si>
    <t>37. sz.melléklet</t>
  </si>
  <si>
    <t>38. sz.melléklet</t>
  </si>
  <si>
    <t>39. sz.melléklet</t>
  </si>
  <si>
    <t>40. sz.melléklet</t>
  </si>
  <si>
    <t>41. sz.melléklet</t>
  </si>
  <si>
    <t>Összesítés Összevont adatok (teljes önkormányzat)</t>
  </si>
  <si>
    <t>B1-B7 Költségvetési bevételek (teljes önkormányzat)</t>
  </si>
  <si>
    <t>B8 Finanszírozási Bevételek (teljes önkormányzat)</t>
  </si>
  <si>
    <t>K1-K8 Költségvetési kiadások (teljes önkormányzat)</t>
  </si>
  <si>
    <t>K9 Finanszírozási kiadások (teljes önkormányzat)</t>
  </si>
  <si>
    <t>Adatszolgáltatás a személyi juttatások és a foglalkoztatottak
választott tisztségviselők összetételéről (teljes önkormányzat)</t>
  </si>
  <si>
    <t>Működési és felhalmozási célú bevételek és kiadások bemutatása
feladatonként (teljes önkormányzat)</t>
  </si>
  <si>
    <t>Működési és felhalmozási célú bevételek és kiadások mérlege
(teljes önkormányzat)</t>
  </si>
  <si>
    <t>Beruházási (felhalmozási) kiadások előirányzata célonként</t>
  </si>
  <si>
    <t>EU-s forrásból finanszírozott beruházások bemutatása</t>
  </si>
  <si>
    <t>Kimutatás a 2014. évben céljelleggel juttatott támogatásokról</t>
  </si>
  <si>
    <t>Az önkormányzat által adott közvetett támogatások</t>
  </si>
  <si>
    <t>Összesítés Összevont adatok (732868 törzsszámú önkormányzat)</t>
  </si>
  <si>
    <t>B1-B7 Költségvetési bevételek (732868 törzsszámú önkormányzat)</t>
  </si>
  <si>
    <t>B8 Finanszírozási Bevételek (732868 törzsszámú önkormányzat)</t>
  </si>
  <si>
    <t>K1-K8 Költségvetési kiadások (732868 törzsszámú önkormányzat)</t>
  </si>
  <si>
    <t>K9 Finanszírozási kiadások (732868 törzsszámú önkormányzat)</t>
  </si>
  <si>
    <t>Adatszolgáltatás a személyi juttatások és a foglalkoztatottak
választott tisztségviselők összetételéről(732868 törzsszámú önkormányzat)</t>
  </si>
  <si>
    <t>Működési és felhalmozási célú bevételek és kiadások bemutatása
feladatonként (732868 törzsszámú önkormányzat)</t>
  </si>
  <si>
    <t>Összesítés Összevont adatok (Jászdózsai Mocorgó Óvoda)</t>
  </si>
  <si>
    <t>B1-B7 Költségvetési bevételek (Jászdózsai Mocorgó Óvoda)</t>
  </si>
  <si>
    <t>B8 Finanszírozási Bevételek (Jászdózsai Mocorgó Óvoda)</t>
  </si>
  <si>
    <t>K1-K8 Költségvetési kiadások (Jászdózsai Mocorgó Óvoda)</t>
  </si>
  <si>
    <t>K9 Finanszírozási kiadások (Jászdózsai Mocorgó Óvoda)</t>
  </si>
  <si>
    <t>Adatszolgáltatás a személyi juttatások és a foglalkoztatottak
választott tisztségviselők összetételéről (Jászdózsai Mocorgó Óvoda)</t>
  </si>
  <si>
    <t>Működési és felhalmozási célú bevételek és kiadások bemutatása
feladatonként (Jászdózsai Mocorgó Óvoda)</t>
  </si>
  <si>
    <t>Összesítés Összevont adatok (Erdős Alapszolgáltatási Központ)</t>
  </si>
  <si>
    <t>B1-B7 Költségvetési bevételek (Erdős Alapszolgáltatási Központ)</t>
  </si>
  <si>
    <t>B8 Finanszírozási Bevételek (Erdős Alapszolgáltatási Központ)</t>
  </si>
  <si>
    <t>K1-K8 Költségvetési kiadások (Erdős Alapszolgáltatási Központ)</t>
  </si>
  <si>
    <t>K9 Finanszírozási kiadások (Erdős Alapszolgáltatási Központ)</t>
  </si>
  <si>
    <t>Adatszolgáltatás a személyi juttatások és a foglalkoztatottak
választott tisztségviselők összetételéről (Erdős Alapszolgáltatási Központ)</t>
  </si>
  <si>
    <t>Működési és felhalmozási célú bevételek és kiadások bemutatása
feladatonként (Erdős Alapszolgáltatási Központ)</t>
  </si>
  <si>
    <t>Összesítés Összevont adatok (Polgármesteri Hivatal)</t>
  </si>
  <si>
    <t>B1-B7 Költségvetési bevételek (Polgármesteri Hivatal)</t>
  </si>
  <si>
    <t>B8 Finanszírozási Bevételek (Polgármesteri Hivatal)</t>
  </si>
  <si>
    <t>K1-K8 Költségvetési kiadások (Polgármesteri Hivatal)</t>
  </si>
  <si>
    <t>K9 Finanszírozási kiadások (Polgármesteri Hivatal)</t>
  </si>
  <si>
    <t>Adatszolgáltatás a személyi juttatások és a foglalkoztatottak
választott tisztségviselők összetételéről (Polgármesteri Hivatal)</t>
  </si>
  <si>
    <t>Működési és felhalmozási célú bevételek és kiadások bemutatása
feladatonként (Polgármesteri Hivatal)</t>
  </si>
  <si>
    <t>Előirányzat felhasználási terv</t>
  </si>
  <si>
    <t>732868. tsz Önkormányzat költségvetése</t>
  </si>
  <si>
    <t>Mocorgó Óvoda költségvetése</t>
  </si>
  <si>
    <t>Erdős Alapszolgáltatási Központ költségvetése</t>
  </si>
  <si>
    <t>Jászdózsai Polgármesteri Hivatal költégvetése</t>
  </si>
  <si>
    <t>Tájékoztató mellékletek</t>
  </si>
  <si>
    <t>42. sz.melléklet</t>
  </si>
  <si>
    <t>Többéves kihatással járó döntések számszerűsítése évenkénti bontásban és összesítve célok szerint</t>
  </si>
  <si>
    <t>Többéves kihatással járó döntések számszerűsítése évenkénti bontásban
és összesítve célok szerint</t>
  </si>
  <si>
    <t>Kötelezettség jogcíme</t>
  </si>
  <si>
    <t>Köt. váll.
 éve</t>
  </si>
  <si>
    <t>2014 előtti kifizetés</t>
  </si>
  <si>
    <t>Kiadás vonzata évenként</t>
  </si>
  <si>
    <t>2015.</t>
  </si>
  <si>
    <t>2016.</t>
  </si>
  <si>
    <t>2016. 
után</t>
  </si>
  <si>
    <t>9=(4+5+6+7+8)</t>
  </si>
  <si>
    <t>Működési célú finanszírozási kiadások
(hiteltörlesztés, értékpapír vásárlás, stb.)</t>
  </si>
  <si>
    <t>............................</t>
  </si>
  <si>
    <t>Felhalmozási célú finanszírozási kiadások
(hiteltörlesztés, értékpapír vásárlás, stb.)</t>
  </si>
  <si>
    <t>Beruházási kiadások beruházásonként</t>
  </si>
  <si>
    <t>Felújítási kiadások felújításonként</t>
  </si>
  <si>
    <t>Egyéb (Pl.: garancia és kezességvállalás, stb.)</t>
  </si>
  <si>
    <t>Összesen (1+4+7+9+11)</t>
  </si>
  <si>
    <t>Adatszolgáltatás 
az elismert tartozásállományról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</si>
  <si>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</si>
  <si>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</si>
  <si>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</si>
  <si>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</si>
  <si>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</si>
  <si>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</si>
  <si>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</si>
  <si>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</si>
  <si>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</si>
  <si>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</si>
  <si>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</si>
  <si>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</si>
  <si>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</si>
  <si>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</si>
  <si>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</si>
  <si>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</si>
  <si>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......................, 2014. .......................... hó ..... nap</t>
  </si>
  <si>
    <t>költségvetési szerv vezetője</t>
  </si>
  <si>
    <t>43. sz.melléklet</t>
  </si>
  <si>
    <t>Adatszolgáltatás</t>
  </si>
  <si>
    <t xml:space="preserve">   - Polgárőrség által használt iroda</t>
  </si>
  <si>
    <t xml:space="preserve">   - Rendőrség által használt iroda</t>
  </si>
  <si>
    <t xml:space="preserve">   - Spoprt Egyesület által használt helységek</t>
  </si>
  <si>
    <t>ingyenes használat</t>
  </si>
  <si>
    <t>Felhasználás
2014. XII.31-ig</t>
  </si>
  <si>
    <t>2015. évi előirányzat</t>
  </si>
  <si>
    <t xml:space="preserve">
2015. év utáni szükséglet
</t>
  </si>
  <si>
    <t>091110</t>
  </si>
  <si>
    <t>091140</t>
  </si>
  <si>
    <t>104051 Gyermekvédelmi pénzbeli és természetbeni ellátások</t>
  </si>
  <si>
    <t>B411</t>
  </si>
  <si>
    <t>096015
Óvodai intézményi étkeztetés</t>
  </si>
  <si>
    <r>
      <rPr>
        <sz val="11"/>
        <color indexed="10"/>
        <rFont val="Calibri"/>
        <family val="2"/>
        <charset val="238"/>
      </rPr>
      <t xml:space="preserve">096015 </t>
    </r>
    <r>
      <rPr>
        <sz val="11"/>
        <color theme="1"/>
        <rFont val="Calibri"/>
        <family val="2"/>
        <charset val="238"/>
        <scheme val="minor"/>
      </rPr>
      <t xml:space="preserve">Gyeremekétkeztetés köznevelési intézményben
</t>
    </r>
  </si>
  <si>
    <t>B65</t>
  </si>
  <si>
    <t>051030 Hulladékgazdálkodás</t>
  </si>
  <si>
    <t xml:space="preserve">JKHK Egyesület (LEADER HACS) 
</t>
  </si>
  <si>
    <t>Új Egészségház építése (előkészítési kiadások)
JNSZ Megyei ITP alapból</t>
  </si>
  <si>
    <t>Dózsai Diáksport Egyesület (Képviselői felajánlás)</t>
  </si>
  <si>
    <r>
      <rPr>
        <sz val="11"/>
        <color indexed="10"/>
        <rFont val="Calibri"/>
        <family val="2"/>
        <charset val="238"/>
      </rPr>
      <t>011130</t>
    </r>
    <r>
      <rPr>
        <sz val="11"/>
        <color theme="1"/>
        <rFont val="Calibri"/>
        <family val="2"/>
        <charset val="238"/>
        <scheme val="minor"/>
      </rPr>
      <t xml:space="preserve">
Önkormányzatok és önkorm.hivatalok jogalkotó és ált.ig tev.</t>
    </r>
  </si>
  <si>
    <r>
      <rPr>
        <sz val="11"/>
        <color indexed="10"/>
        <rFont val="Calibri"/>
        <family val="2"/>
        <charset val="238"/>
      </rPr>
      <t>013350</t>
    </r>
    <r>
      <rPr>
        <sz val="11"/>
        <color theme="1"/>
        <rFont val="Calibri"/>
        <family val="2"/>
        <charset val="238"/>
        <scheme val="minor"/>
      </rPr>
      <t xml:space="preserve">
Önkormányzati vagyongazdálkodás (egyéb ingatlanok)</t>
    </r>
  </si>
  <si>
    <r>
      <rPr>
        <sz val="11"/>
        <color indexed="10"/>
        <rFont val="Calibri"/>
        <family val="2"/>
        <charset val="238"/>
      </rPr>
      <t>016080</t>
    </r>
    <r>
      <rPr>
        <sz val="11"/>
        <color theme="1"/>
        <rFont val="Calibri"/>
        <family val="2"/>
        <charset val="238"/>
        <scheme val="minor"/>
      </rPr>
      <t xml:space="preserve">
Kiemelt állami és önkorm.rendezvények</t>
    </r>
  </si>
  <si>
    <r>
      <rPr>
        <sz val="10"/>
        <color indexed="10"/>
        <rFont val="Arial"/>
        <family val="2"/>
        <charset val="238"/>
      </rPr>
      <t>018010</t>
    </r>
    <r>
      <rPr>
        <sz val="10"/>
        <color indexed="8"/>
        <rFont val="Arial"/>
        <family val="2"/>
        <charset val="238"/>
      </rPr>
      <t xml:space="preserve">
Önkormányzatok elszámolása a központi költségvetéssel</t>
    </r>
  </si>
  <si>
    <r>
      <rPr>
        <sz val="11"/>
        <color indexed="10"/>
        <rFont val="Calibri"/>
        <family val="2"/>
        <charset val="238"/>
      </rPr>
      <t>041233</t>
    </r>
    <r>
      <rPr>
        <sz val="11"/>
        <color theme="1"/>
        <rFont val="Calibri"/>
        <family val="2"/>
        <charset val="238"/>
        <scheme val="minor"/>
      </rPr>
      <t xml:space="preserve">
Hosszabb időtartamú közfoglalkoztatás</t>
    </r>
  </si>
  <si>
    <r>
      <rPr>
        <sz val="11"/>
        <color indexed="10"/>
        <rFont val="Calibri"/>
        <family val="2"/>
        <charset val="238"/>
      </rPr>
      <t>045160</t>
    </r>
    <r>
      <rPr>
        <sz val="11"/>
        <color theme="1"/>
        <rFont val="Calibri"/>
        <family val="2"/>
        <charset val="238"/>
        <scheme val="minor"/>
      </rPr>
      <t xml:space="preserve">
Közutak, hidak, üzemeltetése, fenntartása</t>
    </r>
  </si>
  <si>
    <r>
      <rPr>
        <sz val="11"/>
        <color indexed="10"/>
        <rFont val="Calibri"/>
        <family val="2"/>
        <charset val="238"/>
      </rPr>
      <t>052020</t>
    </r>
    <r>
      <rPr>
        <sz val="11"/>
        <color theme="1"/>
        <rFont val="Calibri"/>
        <family val="2"/>
        <charset val="238"/>
        <scheme val="minor"/>
      </rPr>
      <t xml:space="preserve">
Szennyvíz gyűjtése, tisztítása, elhelyezése</t>
    </r>
  </si>
  <si>
    <r>
      <rPr>
        <sz val="11"/>
        <color indexed="10"/>
        <rFont val="Calibri"/>
        <family val="2"/>
        <charset val="238"/>
      </rPr>
      <t>063020</t>
    </r>
    <r>
      <rPr>
        <sz val="11"/>
        <color theme="1"/>
        <rFont val="Calibri"/>
        <family val="2"/>
        <charset val="238"/>
        <scheme val="minor"/>
      </rPr>
      <t xml:space="preserve">
Víztermelés, kezelés, ellátás</t>
    </r>
  </si>
  <si>
    <r>
      <rPr>
        <sz val="11"/>
        <color indexed="10"/>
        <rFont val="Calibri"/>
        <family val="2"/>
        <charset val="238"/>
      </rPr>
      <t>064010</t>
    </r>
    <r>
      <rPr>
        <sz val="11"/>
        <color theme="1"/>
        <rFont val="Calibri"/>
        <family val="2"/>
        <charset val="238"/>
        <scheme val="minor"/>
      </rPr>
      <t xml:space="preserve">
Közvilágítás</t>
    </r>
  </si>
  <si>
    <r>
      <rPr>
        <sz val="11"/>
        <color indexed="10"/>
        <rFont val="Calibri"/>
        <family val="2"/>
        <charset val="238"/>
      </rPr>
      <t>066020</t>
    </r>
    <r>
      <rPr>
        <sz val="11"/>
        <color theme="1"/>
        <rFont val="Calibri"/>
        <family val="2"/>
        <charset val="238"/>
        <scheme val="minor"/>
      </rPr>
      <t xml:space="preserve">
Város-, és községgazdálkodási egyéb szolg.</t>
    </r>
  </si>
  <si>
    <r>
      <rPr>
        <sz val="11"/>
        <color indexed="10"/>
        <rFont val="Calibri"/>
        <family val="2"/>
        <charset val="238"/>
      </rPr>
      <t>072112</t>
    </r>
    <r>
      <rPr>
        <sz val="11"/>
        <color theme="1"/>
        <rFont val="Calibri"/>
        <family val="2"/>
        <charset val="238"/>
        <scheme val="minor"/>
      </rPr>
      <t xml:space="preserve">
Háziorvosi ügyeleti ellátás</t>
    </r>
  </si>
  <si>
    <r>
      <rPr>
        <sz val="11"/>
        <color indexed="10"/>
        <rFont val="Calibri"/>
        <family val="2"/>
        <charset val="238"/>
      </rPr>
      <t>072311</t>
    </r>
    <r>
      <rPr>
        <sz val="11"/>
        <color theme="1"/>
        <rFont val="Calibri"/>
        <family val="2"/>
        <charset val="238"/>
        <scheme val="minor"/>
      </rPr>
      <t xml:space="preserve">
Fogorvosi alapellátás</t>
    </r>
  </si>
  <si>
    <r>
      <rPr>
        <sz val="11"/>
        <color indexed="10"/>
        <rFont val="Calibri"/>
        <family val="2"/>
        <charset val="238"/>
      </rPr>
      <t>074032</t>
    </r>
    <r>
      <rPr>
        <sz val="11"/>
        <color theme="1"/>
        <rFont val="Calibri"/>
        <family val="2"/>
        <charset val="238"/>
        <scheme val="minor"/>
      </rPr>
      <t xml:space="preserve">
Ifjúság-egészségügyi gondozás</t>
    </r>
  </si>
  <si>
    <r>
      <rPr>
        <sz val="11"/>
        <color indexed="10"/>
        <rFont val="Calibri"/>
        <family val="2"/>
        <charset val="238"/>
      </rPr>
      <t>081030</t>
    </r>
    <r>
      <rPr>
        <sz val="11"/>
        <color theme="1"/>
        <rFont val="Calibri"/>
        <family val="2"/>
        <charset val="238"/>
        <scheme val="minor"/>
      </rPr>
      <t xml:space="preserve">
Sportlétesítmények működtetése</t>
    </r>
  </si>
  <si>
    <r>
      <rPr>
        <sz val="11"/>
        <color indexed="10"/>
        <rFont val="Calibri"/>
        <family val="2"/>
        <charset val="238"/>
      </rPr>
      <t>082044</t>
    </r>
    <r>
      <rPr>
        <sz val="11"/>
        <color theme="1"/>
        <rFont val="Calibri"/>
        <family val="2"/>
        <charset val="238"/>
        <scheme val="minor"/>
      </rPr>
      <t xml:space="preserve">
Könyvtári szolgáltatások</t>
    </r>
  </si>
  <si>
    <r>
      <rPr>
        <sz val="11"/>
        <color indexed="10"/>
        <rFont val="Calibri"/>
        <family val="2"/>
        <charset val="238"/>
      </rPr>
      <t>082070</t>
    </r>
    <r>
      <rPr>
        <sz val="11"/>
        <color theme="1"/>
        <rFont val="Calibri"/>
        <family val="2"/>
        <charset val="238"/>
        <scheme val="minor"/>
      </rPr>
      <t xml:space="preserve">
Történelmi hely, építmény működtetése</t>
    </r>
  </si>
  <si>
    <r>
      <rPr>
        <sz val="11"/>
        <color indexed="10"/>
        <rFont val="Calibri"/>
        <family val="2"/>
        <charset val="238"/>
      </rPr>
      <t>082091</t>
    </r>
    <r>
      <rPr>
        <sz val="11"/>
        <color theme="1"/>
        <rFont val="Calibri"/>
        <family val="2"/>
        <charset val="238"/>
        <scheme val="minor"/>
      </rPr>
      <t xml:space="preserve">
Közművelődés</t>
    </r>
  </si>
  <si>
    <r>
      <rPr>
        <sz val="11"/>
        <color indexed="10"/>
        <rFont val="Calibri"/>
        <family val="2"/>
        <charset val="238"/>
      </rPr>
      <t>096015</t>
    </r>
    <r>
      <rPr>
        <sz val="11"/>
        <color theme="1"/>
        <rFont val="Calibri"/>
        <family val="2"/>
        <charset val="238"/>
        <scheme val="minor"/>
      </rPr>
      <t xml:space="preserve">
Gyermekétkeztetés köznevelési intézményben</t>
    </r>
  </si>
  <si>
    <r>
      <rPr>
        <sz val="11"/>
        <color indexed="10"/>
        <rFont val="Calibri"/>
        <family val="2"/>
        <charset val="238"/>
      </rPr>
      <t>091110</t>
    </r>
    <r>
      <rPr>
        <sz val="11"/>
        <color theme="1"/>
        <rFont val="Calibri"/>
        <family val="2"/>
        <charset val="238"/>
        <scheme val="minor"/>
      </rPr>
      <t xml:space="preserve">
Óvodai nevelés szakmai feladat</t>
    </r>
  </si>
  <si>
    <r>
      <rPr>
        <sz val="11"/>
        <color indexed="10"/>
        <rFont val="Calibri"/>
        <family val="2"/>
        <charset val="238"/>
      </rPr>
      <t>107060</t>
    </r>
    <r>
      <rPr>
        <sz val="11"/>
        <color theme="1"/>
        <rFont val="Calibri"/>
        <family val="2"/>
        <charset val="238"/>
        <scheme val="minor"/>
      </rPr>
      <t xml:space="preserve">
Egyéb szociális pénzbeli ellátások</t>
    </r>
  </si>
  <si>
    <t>K1-K8. Költségvetési kiadások</t>
  </si>
  <si>
    <t>Sor-
szám</t>
  </si>
  <si>
    <t>Rovat megnevezése</t>
  </si>
  <si>
    <t>Rovat
száma</t>
  </si>
  <si>
    <t>1.</t>
  </si>
  <si>
    <t>2.</t>
  </si>
  <si>
    <t>3.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</si>
  <si>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</si>
  <si>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</si>
  <si>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</si>
  <si>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</si>
  <si>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</si>
  <si>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</si>
  <si>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</si>
  <si>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</si>
  <si>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</si>
  <si>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</si>
  <si>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</si>
  <si>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</si>
  <si>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</si>
  <si>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</si>
  <si>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</si>
  <si>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</si>
  <si>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</si>
  <si>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</si>
  <si>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</si>
  <si>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</si>
  <si>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</si>
  <si>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</si>
  <si>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</si>
  <si>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</si>
  <si>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</si>
  <si>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</si>
  <si>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</si>
  <si>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</si>
  <si>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</si>
  <si>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</si>
  <si>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</si>
  <si>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</si>
  <si>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</si>
  <si>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</si>
  <si>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</si>
  <si>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</si>
  <si>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</si>
  <si>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</si>
  <si>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</si>
  <si>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</si>
  <si>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</si>
  <si>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</si>
  <si>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</si>
  <si>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</si>
  <si>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</si>
  <si>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</si>
  <si>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</si>
  <si>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</si>
  <si>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</si>
  <si>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</si>
  <si>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</si>
  <si>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</si>
  <si>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</si>
  <si>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</si>
  <si>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</si>
  <si>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</si>
  <si>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</si>
  <si>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</si>
  <si>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</si>
  <si>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</si>
  <si>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</si>
  <si>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</si>
  <si>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</si>
  <si>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</si>
  <si>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</si>
  <si>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</si>
  <si>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</si>
  <si>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</si>
  <si>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</si>
  <si>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</si>
  <si>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</si>
  <si>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</si>
  <si>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</si>
  <si>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</si>
  <si>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</si>
  <si>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</si>
  <si>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</si>
  <si>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</si>
  <si>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</si>
  <si>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</si>
  <si>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</si>
  <si>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</si>
  <si>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</si>
  <si>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</si>
  <si>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</si>
  <si>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</si>
  <si>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</si>
  <si>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</si>
  <si>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</si>
  <si>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</si>
  <si>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</si>
  <si>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</si>
  <si>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</si>
  <si>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</si>
  <si>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</si>
  <si>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</si>
  <si>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</si>
  <si>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</si>
  <si>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</si>
  <si>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</si>
  <si>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</si>
  <si>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</si>
  <si>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</si>
  <si>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</si>
  <si>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</si>
  <si>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</si>
  <si>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</si>
  <si>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</si>
  <si>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</si>
  <si>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</si>
  <si>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</si>
  <si>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</si>
  <si>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</si>
  <si>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</si>
  <si>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</si>
  <si>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</si>
  <si>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</si>
  <si>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</si>
  <si>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</si>
  <si>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</si>
  <si>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</si>
  <si>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</si>
  <si>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</si>
  <si>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</si>
  <si>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</si>
  <si>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</si>
  <si>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</si>
  <si>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</si>
  <si>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</si>
  <si>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</si>
  <si>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</si>
  <si>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</si>
  <si>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</si>
  <si>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</si>
  <si>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</si>
  <si>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</si>
  <si>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</si>
  <si>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</si>
  <si>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</si>
  <si>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</si>
  <si>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</si>
  <si>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</si>
  <si>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</si>
  <si>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</si>
  <si>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</si>
  <si>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</si>
  <si>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</si>
  <si>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</si>
  <si>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</si>
  <si>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</si>
  <si>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</si>
  <si>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</si>
  <si>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</si>
  <si>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</si>
  <si>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</si>
  <si>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</si>
  <si>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</si>
  <si>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</si>
  <si>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</si>
  <si>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</si>
  <si>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</si>
  <si>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</si>
  <si>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</si>
  <si>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</si>
  <si>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</si>
  <si>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56</t>
  </si>
  <si>
    <t>Elvonások és befizetések</t>
  </si>
  <si>
    <t>K502</t>
  </si>
  <si>
    <t>57</t>
  </si>
  <si>
    <t>Működési célú garancia- és kezességvállalásból származó kifizetés államháztartáson belülre</t>
  </si>
  <si>
    <t>K503</t>
  </si>
  <si>
    <t>58</t>
  </si>
  <si>
    <t>Működési célú visszatérítendő támogatások, kölcsönök nyújtása államháztartáson belülre</t>
  </si>
  <si>
    <t>K504</t>
  </si>
  <si>
    <t>59</t>
  </si>
  <si>
    <t>Működési célú visszatérítendő támogatások, kölcsönök törlesztése államháztartáson belülre</t>
  </si>
  <si>
    <t>K505</t>
  </si>
  <si>
    <t>60</t>
  </si>
  <si>
    <t>Egyéb működési célú támogatások államháztartáson belülre</t>
  </si>
  <si>
    <t>K506</t>
  </si>
  <si>
    <t>61</t>
  </si>
  <si>
    <t>Működési célú garancia- és kezességvállalásból származó kifizetés államháztartáson kívülre</t>
  </si>
  <si>
    <t>K507</t>
  </si>
  <si>
    <t>62</t>
  </si>
  <si>
    <t>Működési célú visszatérítendő támogatások, kölcsönök nyújtása államháztartáson kívülre</t>
  </si>
  <si>
    <t>K508</t>
  </si>
  <si>
    <t>63</t>
  </si>
  <si>
    <t>Árkiegészítések, ártámogatások</t>
  </si>
  <si>
    <t>K509</t>
  </si>
  <si>
    <t>64</t>
  </si>
  <si>
    <t>Kamattámogatások</t>
  </si>
  <si>
    <t>K510</t>
  </si>
  <si>
    <t>65</t>
  </si>
  <si>
    <t>Egyéb működési célú támogatások államháztartáson kívülre</t>
  </si>
  <si>
    <t>K511</t>
  </si>
  <si>
    <t>66</t>
  </si>
  <si>
    <t>Tartalékok</t>
  </si>
  <si>
    <t>K512</t>
  </si>
  <si>
    <t>67</t>
  </si>
  <si>
    <t>Egyéb működési célú kiadások (=55+…+66)</t>
  </si>
  <si>
    <t>K5</t>
  </si>
  <si>
    <t>68</t>
  </si>
  <si>
    <t>Immateriális javak beszerzése, létesítése</t>
  </si>
  <si>
    <t>K61</t>
  </si>
  <si>
    <t>69</t>
  </si>
  <si>
    <t>Ingatlanok beszerzése, létesítése</t>
  </si>
  <si>
    <t>K62</t>
  </si>
  <si>
    <t>70</t>
  </si>
  <si>
    <t>Informatikai eszközök beszerzése, létesítése</t>
  </si>
  <si>
    <t>K63</t>
  </si>
  <si>
    <t>71</t>
  </si>
  <si>
    <t>Egyéb tárgyi eszközök beszerzése, létesítése</t>
  </si>
  <si>
    <t>K64</t>
  </si>
  <si>
    <t>72</t>
  </si>
  <si>
    <t>Részesedések beszerzése</t>
  </si>
  <si>
    <t>K65</t>
  </si>
  <si>
    <t>73</t>
  </si>
  <si>
    <t>Meglévő részesedések növeléséhez kapcsolódó kiadások</t>
  </si>
  <si>
    <t>K66</t>
  </si>
  <si>
    <t>74</t>
  </si>
  <si>
    <t>Beruházási célú előzetesen felszámított általános forgalmi adó</t>
  </si>
  <si>
    <t>K67</t>
  </si>
  <si>
    <t>75</t>
  </si>
  <si>
    <t>Beruházások (=68+…+74)</t>
  </si>
  <si>
    <t>K6</t>
  </si>
  <si>
    <t>76</t>
  </si>
  <si>
    <t>Ingatlanok felújítása</t>
  </si>
  <si>
    <t>K71</t>
  </si>
  <si>
    <t>77</t>
  </si>
  <si>
    <t>Informatikai eszközök felújítása</t>
  </si>
  <si>
    <t>K72</t>
  </si>
  <si>
    <t>78</t>
  </si>
  <si>
    <t xml:space="preserve">Egyéb tárgyi eszközök felújítása </t>
  </si>
  <si>
    <t>K73</t>
  </si>
  <si>
    <t>79</t>
  </si>
  <si>
    <t>Felújítási célú előzetesen felszámított általános forgalmi adó</t>
  </si>
  <si>
    <t>K74</t>
  </si>
  <si>
    <t>80</t>
  </si>
  <si>
    <t>Felújítások (=76+...+79)</t>
  </si>
  <si>
    <t>K7</t>
  </si>
  <si>
    <t>81</t>
  </si>
  <si>
    <t>Felhalmozási célú garancia- és kezességvállalásból származó kifizetés államháztartáson belülre</t>
  </si>
  <si>
    <t>K81</t>
  </si>
  <si>
    <t>82</t>
  </si>
  <si>
    <t>Felhalmozási célú visszatérítendő támogatások, kölcsönök nyújtása államháztartáson belülre</t>
  </si>
  <si>
    <t>K82</t>
  </si>
  <si>
    <t>83</t>
  </si>
  <si>
    <t>Felhalmozási célú visszatérítendő támogatások, kölcsönök törlesztése államháztartáson belülre</t>
  </si>
  <si>
    <t>K83</t>
  </si>
  <si>
    <t>84</t>
  </si>
  <si>
    <t>Egyéb felhalmozási célú támogatások államháztartáson belülre</t>
  </si>
  <si>
    <t>K84</t>
  </si>
  <si>
    <t>85</t>
  </si>
  <si>
    <t>Felhalmozási célú garancia- és kezességvállalásból származó kifizetés államháztartáson kívülre</t>
  </si>
  <si>
    <t>K85</t>
  </si>
  <si>
    <t>86</t>
  </si>
  <si>
    <t>Felhalmozási célú visszatérítendő támogatások, kölcsönök nyújtása államháztartáson kívülre</t>
  </si>
  <si>
    <t>K86</t>
  </si>
  <si>
    <t>87</t>
  </si>
  <si>
    <t>Lakástámogatás</t>
  </si>
  <si>
    <t>K87</t>
  </si>
  <si>
    <t>88</t>
  </si>
  <si>
    <t xml:space="preserve">Egyéb felhalmozási célú támogatások államháztartáson kívülre </t>
  </si>
  <si>
    <t>K88</t>
  </si>
  <si>
    <t>89</t>
  </si>
  <si>
    <t>Egyéb felhalmozási célú kiadások (=81+…+88)</t>
  </si>
  <si>
    <t>K8</t>
  </si>
  <si>
    <t>90</t>
  </si>
  <si>
    <t>Költségvetési kiadások (=19+20+45+54+67+75+80+89)</t>
  </si>
  <si>
    <t>K1-K8</t>
  </si>
  <si>
    <t>Kormányzati funkciók szerinti részletezés</t>
  </si>
  <si>
    <t>Éves összes</t>
  </si>
  <si>
    <t>4.</t>
  </si>
  <si>
    <t>5.</t>
  </si>
  <si>
    <t>6.</t>
  </si>
  <si>
    <t>7.</t>
  </si>
  <si>
    <t>8.</t>
  </si>
  <si>
    <t>9.</t>
  </si>
  <si>
    <t>10.</t>
  </si>
  <si>
    <t>11.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</si>
  <si>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</si>
  <si>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</si>
  <si>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</si>
  <si>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</si>
  <si>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</si>
  <si>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</si>
  <si>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</si>
  <si>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</si>
  <si>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</si>
  <si>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</si>
  <si>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</si>
  <si>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</si>
  <si>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</si>
  <si>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</si>
  <si>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</si>
  <si>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</si>
  <si>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</si>
  <si>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</si>
  <si>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</si>
  <si>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</si>
  <si>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</si>
  <si>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</si>
  <si>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</si>
  <si>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</si>
  <si>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</si>
  <si>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</si>
  <si>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</si>
  <si>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</si>
  <si>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</si>
  <si>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</si>
  <si>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</si>
  <si>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</si>
  <si>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</si>
  <si>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</si>
  <si>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</si>
  <si>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</si>
  <si>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</si>
  <si>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</si>
  <si>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</si>
  <si>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</si>
  <si>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</si>
  <si>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</si>
  <si>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</si>
  <si>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</si>
  <si>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</si>
  <si>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</si>
  <si>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>K9. Finanszírozási kiadások</t>
  </si>
  <si>
    <t>Sor-szám</t>
  </si>
  <si>
    <t>Megnevezés
(besorolási  osztály és fizetési fokozat)</t>
  </si>
  <si>
    <t>Létszám*
fő
(Engedé-lyezett létszám)</t>
  </si>
  <si>
    <t>Törvény szerinti illetmé-nyek, munka-bérek</t>
  </si>
  <si>
    <t>Normatív jutalmak, céljuttatás, projekt-prémium</t>
  </si>
  <si>
    <t>Készenléti, ügyeleti, helyettesí-tési díj, túlóra, túlszolgá-lat</t>
  </si>
  <si>
    <t>Végkielé-gítés, jubileumi jutalom</t>
  </si>
  <si>
    <t>Költség-térítések</t>
  </si>
  <si>
    <t>Támoga-tások</t>
  </si>
  <si>
    <t>Foglalkoz-tatottak egyéb személyi juttatásai</t>
  </si>
  <si>
    <t xml:space="preserve"> Választott tisztségvi-selők juttatásai</t>
  </si>
  <si>
    <t>12.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</si>
  <si>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</si>
  <si>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</si>
  <si>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</si>
  <si>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</si>
  <si>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KÖZTISZTVISELŐK, KORMÁNYTISZTVISELŐK ÖSSZESEN: (=01+…+21)</t>
  </si>
  <si>
    <t>igazgató (főigazgató), igazgatóhelyettes (főigazgató-helyettes)</t>
  </si>
  <si>
    <t>"A", "B" fizetési  osztály összesen</t>
  </si>
  <si>
    <t>"C", "D" fizetési osztály  összesen</t>
  </si>
  <si>
    <t>"E"-"J"  fizetési  osztály  összesen</t>
  </si>
  <si>
    <t>gyakornok (pedagógus)</t>
  </si>
  <si>
    <t>pedagógus I.</t>
  </si>
  <si>
    <t>pedagógus II.</t>
  </si>
  <si>
    <t>mesterpedagógus</t>
  </si>
  <si>
    <t>pedagógus (magasabb) vezetői megbízással</t>
  </si>
  <si>
    <t>KÖZALKALMAZOTTAK ÖSSZESEN:  (=23+...+35)</t>
  </si>
  <si>
    <t>közfoglalkoztatott</t>
  </si>
  <si>
    <t>Munka Törvénykönyve vezetőkre vonatkozó rendelkezései alapján foglalkoztatott vezető</t>
  </si>
  <si>
    <t>EGYÉB BÉRRENDSZER ÖSSZESEN: (=58+…+64)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</si>
  <si>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</si>
  <si>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</si>
  <si>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</si>
  <si>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>VÁLASZTOTT TISZTSÉGVISELŐK ÖSSZESEN: (=66+...+76)</t>
  </si>
  <si>
    <t>FOGLALKOZTATOTTAK ÖSSZESEN: (=22+36+46+52+57+65+77)</t>
  </si>
  <si>
    <t>Adatszolgáltatás a személyi juttatások és a foglalkoztatottak, választott tisztségviselők összetételéréről</t>
  </si>
  <si>
    <t>091110
Óvodai nevelés szakmai feladat</t>
  </si>
  <si>
    <t>091140
Óvodai nevelés működtetési feladat</t>
  </si>
  <si>
    <t>B1-B7. Költségvetési bevételek</t>
  </si>
  <si>
    <t>Megnevezés</t>
  </si>
  <si>
    <t>ezer forintban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</si>
  <si>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</si>
  <si>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</si>
  <si>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</si>
  <si>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</si>
  <si>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</si>
  <si>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</si>
  <si>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</si>
  <si>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</si>
  <si>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</si>
  <si>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</si>
  <si>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</si>
  <si>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</si>
  <si>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</si>
  <si>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</si>
  <si>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</si>
  <si>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</si>
  <si>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</si>
  <si>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</si>
  <si>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</si>
  <si>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</si>
  <si>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</si>
  <si>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</si>
  <si>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</si>
  <si>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</si>
  <si>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</si>
  <si>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</si>
  <si>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</si>
  <si>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</si>
  <si>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</si>
  <si>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</si>
  <si>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</si>
  <si>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</si>
  <si>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</si>
  <si>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</si>
  <si>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</si>
  <si>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</si>
  <si>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</si>
  <si>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</si>
  <si>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</si>
  <si>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</si>
  <si>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</si>
  <si>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</si>
  <si>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</si>
  <si>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</si>
  <si>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</si>
  <si>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</si>
  <si>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</si>
  <si>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</si>
  <si>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</si>
  <si>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</si>
  <si>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</si>
  <si>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</si>
  <si>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>Polgármesteri Hivatal 2016. évi költségvetési beszámoló</t>
  </si>
  <si>
    <t>2016.évi 
EI</t>
  </si>
  <si>
    <t>2016. évi
Telj</t>
  </si>
  <si>
    <t>016020 Országos és helyi népszavazással kapcsolatos tevékenységek</t>
  </si>
  <si>
    <t>900020 Önkormányzatok funkcióra nem sorolható bevételei ÁHB</t>
  </si>
  <si>
    <t>fizikai alkalmazott, a költségvetési szervnél foglalkoztatott egyéb munkavállaló</t>
  </si>
  <si>
    <t>forintban!</t>
  </si>
  <si>
    <t>732868 tsz. 2016. évi költségvetési beszámoló
BEVÉTELEK</t>
  </si>
  <si>
    <t>Működési célú költségvetési támogatások és kiegészítő támogatások</t>
  </si>
  <si>
    <t>Elszámolásból származó bevételek</t>
  </si>
  <si>
    <t>732868 tsz. 2016. évi költségvetési beszámoló</t>
  </si>
  <si>
    <t>forintban</t>
  </si>
  <si>
    <t>018010 Önkormányzatok elszámolásai központi költségvetéssel</t>
  </si>
  <si>
    <t>083030 Egyéb kiadói tevékenység</t>
  </si>
  <si>
    <t>104035 Gyermekétkeztetés bölcsődében</t>
  </si>
  <si>
    <t>732868 tsz. 2016. évi költségvetés beszámoló
KIADÁSOK</t>
  </si>
  <si>
    <t>018010  Önkormányzatok elszámolásai központi költségvetéssel</t>
  </si>
  <si>
    <t>047320 Turizmusfejlesztési támogatások és tevékenységek</t>
  </si>
  <si>
    <r>
      <t xml:space="preserve">083030 </t>
    </r>
    <r>
      <rPr>
        <sz val="11"/>
        <rFont val="Calibri"/>
        <family val="2"/>
        <charset val="238"/>
      </rPr>
      <t>Egyéb kiadói tevékenység</t>
    </r>
  </si>
  <si>
    <t>2016. év</t>
  </si>
  <si>
    <t>"C", "D" fizetési osztály  összesen (T.ZS.1)</t>
  </si>
  <si>
    <t>"E"-"J"  fizetési  osztály  összesen (B.E., B.CS.K.)</t>
  </si>
  <si>
    <t>104037 Intézményen kívüli gyermekétkeztetés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</si>
  <si>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</si>
  <si>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</si>
  <si>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</si>
  <si>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</si>
  <si>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</si>
  <si>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</si>
  <si>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</si>
  <si>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</si>
  <si>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</si>
  <si>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</si>
  <si>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</si>
  <si>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</si>
  <si>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106010 Lakóingatlan szociális célú bérbeadása, üzemeltetése</t>
  </si>
  <si>
    <t>732868. tsz. 2016. évi költségvetési beszámoló</t>
  </si>
  <si>
    <t xml:space="preserve">2016.évi 
 EI
</t>
  </si>
  <si>
    <t>2016.évi 
Telj.</t>
  </si>
  <si>
    <t>2016. ÉVI KÖLTSÉGVETÉSI BESZÁMOLÓ</t>
  </si>
  <si>
    <t>Jászdózsa Községi Önkormányzat 2016. évi költségvetési beszámoló</t>
  </si>
  <si>
    <t>2016.évi 
eredeti EI
összes</t>
  </si>
  <si>
    <t>2016.évi 
teljesítés
összes</t>
  </si>
  <si>
    <t>2016.évi 
 teljesítés
összes</t>
  </si>
  <si>
    <t>2016. évi előirányzat</t>
  </si>
  <si>
    <t>K I M U T A T Á S
a 2016. évben céljelleggel juttatott támogatásokról</t>
  </si>
  <si>
    <t xml:space="preserve">2016.évi 
EI.
</t>
  </si>
  <si>
    <t xml:space="preserve">2016.évi
Telj. 
</t>
  </si>
  <si>
    <t>Mocorgó Óvoda 2016. évi költségvetési beszámoló</t>
  </si>
  <si>
    <t>a 2016. évi előirányzatból</t>
  </si>
  <si>
    <t>Erdős Alapszolgáltatási Központ 2016. évi költségvetési beszámoló</t>
  </si>
  <si>
    <t>B75</t>
  </si>
  <si>
    <t>fizikai alkalmazott, a költségvetési szerveknél foglalkoztatott egyéb munkavállaló</t>
  </si>
  <si>
    <t>2016. évi  Teljesítés</t>
  </si>
  <si>
    <t>2016. évi  Előirányzat</t>
  </si>
  <si>
    <t>2016. évi teljesítés</t>
  </si>
  <si>
    <t>Régészeti skenzen I. ütem</t>
  </si>
  <si>
    <t>Erdős Otthon "B" épület tervezése</t>
  </si>
  <si>
    <t>Községi Könyvtár épület tervezése</t>
  </si>
  <si>
    <t>Községháza felújítás tervei</t>
  </si>
  <si>
    <t>Településközpont rekonstrukció terve</t>
  </si>
  <si>
    <t>Meglévő lakóingatlanok átalakítása, felújítása tervek</t>
  </si>
  <si>
    <t>Árpád utca 12. megvásárlása döntés szerint</t>
  </si>
  <si>
    <t>Informatikai eszközök beszerzése ÖNK</t>
  </si>
  <si>
    <t>Egyéb kis értékű tárgyi eszközök beszerzése ÖNK</t>
  </si>
  <si>
    <t>Laptop és egyéb informatika beszerzés Könyvtár</t>
  </si>
  <si>
    <t>Egyéb kis értékű tárgyi eszközök beszerzése Könyvtár (fax, laminálógép)</t>
  </si>
  <si>
    <t>Egyéb kis értékű tárgyi eszközök beszerzése Közösségi Ház</t>
  </si>
  <si>
    <t>Egyéb kis étékű tárgyi eszközök beszerzése Községgazdálkodás</t>
  </si>
  <si>
    <t>Egyéb kis értékű tárgyi eszközök beszerzése Tálalókonyha</t>
  </si>
  <si>
    <t>Egyéb kis érétkű tárgyi eszközök beszerzése Rendezvények</t>
  </si>
  <si>
    <t>Ingatlan beszerzés ( Vörösmarty u. 9., Sándor u. 9/B )</t>
  </si>
  <si>
    <t>Közösségi Házban színpad megemelés</t>
  </si>
  <si>
    <t>Közösségi Házban színpadi függöny beszerzés</t>
  </si>
  <si>
    <t>Közmunkaprogramok beruházási kiadásai</t>
  </si>
  <si>
    <t>EGYÉB PÁLYÁZATI FORRÁSOK SAJÁT ERŐ ALAPJA, FEJLESZTÉSI CÉLTARTALÉK</t>
  </si>
  <si>
    <t>BERUHÁZÁSI ALAPBÓL KIEMELT FELÚJÍTÁSI FELADATOK</t>
  </si>
  <si>
    <t>Árpád utca 12. részleges felújítás</t>
  </si>
  <si>
    <t>Ady Endre utca 18. részleges felújítás</t>
  </si>
  <si>
    <t>Deák Ferenc utca 1. részleges felújítás</t>
  </si>
  <si>
    <t>Tűzoltó autó forgalomba helyezése és felújítása</t>
  </si>
  <si>
    <t>Kamerarendszer áthelyezése és felújítása</t>
  </si>
  <si>
    <t>Óvoda felújítás kivitelezőtől visszatartott 5% pénzügyi rendezése</t>
  </si>
  <si>
    <t>Főtér parkrekonstrukció</t>
  </si>
  <si>
    <t>Szobor rekonstrukció</t>
  </si>
  <si>
    <t>Ívóvízrendszer bérleti díj elkülönítése</t>
  </si>
  <si>
    <t>660763 EAK</t>
  </si>
  <si>
    <t>Informatikai eszközök beszerzése EAK</t>
  </si>
  <si>
    <t>Egyéb tárgyi eszközök beszerzése, létesítése EAK</t>
  </si>
  <si>
    <t>409700 PH</t>
  </si>
  <si>
    <t>Egyéb tárgyi eszközök beszerzése, létesítése PH</t>
  </si>
  <si>
    <t>816575 OVI</t>
  </si>
  <si>
    <t>Informatikai eszközök beszerzése OVI</t>
  </si>
  <si>
    <t>Egyéb tárgyi eszközök beszerzése, létesítése OVI</t>
  </si>
  <si>
    <t>Ingatlanok beszerzése, létesítése OVI (Tornázóhely kialakítás)</t>
  </si>
  <si>
    <t xml:space="preserve">Intézményi felhalmozási  kiadások </t>
  </si>
  <si>
    <t>Egyéb tárgyi eszközök felújítása OVI  (Csúszdapálya csere)</t>
  </si>
  <si>
    <t>Ingatlanok felújítása OVI</t>
  </si>
  <si>
    <t xml:space="preserve">   Országos Egyesület a Mosolyért Közhasznú Egyesület (adomány-    Hetényi Géza Kórház)</t>
  </si>
  <si>
    <t>JÖSZ tagsági díj (új számítás szerint kalkulálva)</t>
  </si>
  <si>
    <t>Jászdózsai Iskolárt, Óvodáért és Közművelődésért Alapítvány (Képviselői felajánlás)</t>
  </si>
  <si>
    <t>Civil szervezetek pályázati alapja 2016. évre</t>
  </si>
  <si>
    <t>Pénzeszköz átadás Zsidei Barnabás méhész emlékérem elkészítésére</t>
  </si>
  <si>
    <t>Pénzbeli hozzájárulás Dr. Bathó Edit Köszöntő kötetének kiadásához</t>
  </si>
  <si>
    <t>Pénzbeli hozzájárulás a Jászkapitány feladatkörének ellátásához</t>
  </si>
  <si>
    <t>Helyi vállalkozások munkahelyteremtési pályázati alapja</t>
  </si>
  <si>
    <t>2017.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</si>
</sst>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0"/>
    <numFmt numFmtId="165" formatCode="\ ##########"/>
    <numFmt numFmtId="166" formatCode="0__"/>
    <numFmt numFmtId="167" formatCode="#,###"/>
  </numFmts>
  <fonts count="68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8"/>
      <color indexed="8"/>
      <name val="Arial"/>
      <family val="2"/>
      <charset val="238"/>
    </font>
    <font>
      <sz val="8"/>
      <color indexed="8"/>
      <name val="Calibri"/>
      <family val="2"/>
      <charset val="238"/>
    </font>
    <font>
      <b/>
      <sz val="10"/>
      <color indexed="10"/>
      <name val="Arial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8"/>
      <name val="Times New Roman CE"/>
      <charset val="238"/>
    </font>
    <font>
      <b/>
      <sz val="12"/>
      <name val="Times New Roman CE"/>
      <charset val="238"/>
    </font>
    <font>
      <b/>
      <sz val="8"/>
      <name val="Times New Roman CE"/>
      <family val="1"/>
      <charset val="238"/>
    </font>
    <font>
      <sz val="9"/>
      <name val="Times New Roman CE"/>
      <family val="1"/>
      <charset val="238"/>
    </font>
    <font>
      <b/>
      <i/>
      <sz val="10"/>
      <name val="Times New Roman CE"/>
      <charset val="238"/>
    </font>
    <font>
      <b/>
      <sz val="11"/>
      <color indexed="8"/>
      <name val="Times New Roman"/>
      <family val="1"/>
      <charset val="238"/>
    </font>
    <font>
      <sz val="12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12"/>
      <name val="Times Roman"/>
      <family val="1"/>
    </font>
    <font>
      <b/>
      <sz val="10"/>
      <name val="Arial CE"/>
      <charset val="238"/>
    </font>
    <font>
      <sz val="12"/>
      <name val="Times Roman"/>
      <family val="1"/>
    </font>
    <font>
      <sz val="14"/>
      <name val="Times Roman"/>
      <family val="1"/>
    </font>
    <font>
      <b/>
      <sz val="24"/>
      <color indexed="8"/>
      <name val="Times New Roman"/>
      <family val="1"/>
      <charset val="238"/>
    </font>
    <font>
      <b/>
      <sz val="24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charset val="238"/>
    </font>
    <font>
      <sz val="11"/>
      <name val="Times New Roman CE"/>
      <charset val="238"/>
    </font>
    <font>
      <sz val="11"/>
      <color indexed="10"/>
      <name val="Calibri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sz val="9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6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0"/>
      <color indexed="10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8"/>
      <color indexed="8"/>
      <name val="Times New Roman CE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</font>
    <font>
      <sz val="11"/>
      <name val="Calibri"/>
      <family val="2"/>
      <charset val="238"/>
      <scheme val="minor"/>
    </font>
    <font>
      <sz val="9"/>
      <name val="Times New Roman CE"/>
      <charset val="238"/>
    </font>
    <font>
      <sz val="8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lightHorizontal"/>
    </fill>
    <fill>
      <patternFill patternType="darkHorizontal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rgb="FFFFC000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12" fillId="0" borderId="0"/>
    <xf numFmtId="0" fontId="34" fillId="0" borderId="0"/>
    <xf numFmtId="0" fontId="34" fillId="0" borderId="0"/>
  </cellStyleXfs>
  <cellXfs count="634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1" xfId="0" applyFill="1" applyBorder="1" applyAlignment="1">
      <alignment horizontal="center" wrapText="1"/>
    </xf>
    <xf numFmtId="164" fontId="1" fillId="0" borderId="2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0" fontId="0" fillId="3" borderId="1" xfId="0" applyFill="1" applyBorder="1" applyAlignment="1">
      <alignment horizontal="center" wrapText="1"/>
    </xf>
    <xf numFmtId="0" fontId="8" fillId="0" borderId="0" xfId="0" applyFont="1"/>
    <xf numFmtId="0" fontId="8" fillId="2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0" fillId="2" borderId="1" xfId="0" applyFill="1" applyBorder="1"/>
    <xf numFmtId="0" fontId="0" fillId="3" borderId="1" xfId="0" applyFill="1" applyBorder="1"/>
    <xf numFmtId="0" fontId="6" fillId="2" borderId="1" xfId="0" applyFont="1" applyFill="1" applyBorder="1"/>
    <xf numFmtId="0" fontId="6" fillId="3" borderId="1" xfId="0" applyFont="1" applyFill="1" applyBorder="1"/>
    <xf numFmtId="0" fontId="6" fillId="0" borderId="0" xfId="0" applyFont="1"/>
    <xf numFmtId="0" fontId="0" fillId="0" borderId="0" xfId="0" applyFill="1"/>
    <xf numFmtId="0" fontId="6" fillId="2" borderId="3" xfId="0" applyFont="1" applyFill="1" applyBorder="1"/>
    <xf numFmtId="0" fontId="6" fillId="3" borderId="3" xfId="0" applyFont="1" applyFill="1" applyBorder="1"/>
    <xf numFmtId="0" fontId="10" fillId="2" borderId="4" xfId="0" applyFont="1" applyFill="1" applyBorder="1"/>
    <xf numFmtId="0" fontId="10" fillId="3" borderId="4" xfId="0" applyFont="1" applyFill="1" applyBorder="1"/>
    <xf numFmtId="0" fontId="10" fillId="3" borderId="5" xfId="0" applyFont="1" applyFill="1" applyBorder="1"/>
    <xf numFmtId="0" fontId="0" fillId="0" borderId="0" xfId="0" applyAlignment="1"/>
    <xf numFmtId="0" fontId="0" fillId="2" borderId="3" xfId="0" applyFill="1" applyBorder="1"/>
    <xf numFmtId="0" fontId="0" fillId="3" borderId="3" xfId="0" applyFill="1" applyBorder="1"/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/>
    </xf>
    <xf numFmtId="0" fontId="0" fillId="0" borderId="1" xfId="0" applyBorder="1"/>
    <xf numFmtId="0" fontId="6" fillId="0" borderId="1" xfId="0" applyFont="1" applyBorder="1"/>
    <xf numFmtId="0" fontId="0" fillId="3" borderId="1" xfId="0" applyFont="1" applyFill="1" applyBorder="1"/>
    <xf numFmtId="0" fontId="10" fillId="2" borderId="9" xfId="0" applyFont="1" applyFill="1" applyBorder="1"/>
    <xf numFmtId="0" fontId="14" fillId="0" borderId="0" xfId="0" applyFont="1" applyBorder="1" applyAlignment="1">
      <alignment wrapText="1"/>
    </xf>
    <xf numFmtId="0" fontId="0" fillId="0" borderId="10" xfId="0" applyBorder="1" applyAlignment="1"/>
    <xf numFmtId="0" fontId="0" fillId="0" borderId="11" xfId="0" applyBorder="1" applyAlignment="1"/>
    <xf numFmtId="167" fontId="0" fillId="0" borderId="0" xfId="0" applyNumberFormat="1" applyFill="1" applyAlignment="1" applyProtection="1">
      <alignment vertical="center" wrapText="1"/>
    </xf>
    <xf numFmtId="167" fontId="19" fillId="0" borderId="0" xfId="0" applyNumberFormat="1" applyFont="1" applyFill="1" applyAlignment="1" applyProtection="1">
      <alignment horizontal="centerContinuous" vertical="center" wrapText="1"/>
    </xf>
    <xf numFmtId="167" fontId="0" fillId="0" borderId="0" xfId="0" applyNumberFormat="1" applyFill="1" applyAlignment="1" applyProtection="1">
      <alignment horizontal="centerContinuous" vertical="center"/>
    </xf>
    <xf numFmtId="167" fontId="0" fillId="0" borderId="0" xfId="0" applyNumberFormat="1" applyFill="1" applyAlignment="1" applyProtection="1">
      <alignment horizontal="center" vertical="center" wrapText="1"/>
    </xf>
    <xf numFmtId="167" fontId="20" fillId="0" borderId="0" xfId="0" applyNumberFormat="1" applyFont="1" applyFill="1" applyAlignment="1" applyProtection="1">
      <alignment horizontal="right" vertical="center"/>
    </xf>
    <xf numFmtId="167" fontId="22" fillId="0" borderId="9" xfId="0" applyNumberFormat="1" applyFont="1" applyFill="1" applyBorder="1" applyAlignment="1" applyProtection="1">
      <alignment horizontal="centerContinuous" vertical="center" wrapText="1"/>
    </xf>
    <xf numFmtId="167" fontId="22" fillId="0" borderId="4" xfId="0" applyNumberFormat="1" applyFont="1" applyFill="1" applyBorder="1" applyAlignment="1" applyProtection="1">
      <alignment horizontal="centerContinuous" vertical="center" wrapText="1"/>
    </xf>
    <xf numFmtId="167" fontId="22" fillId="0" borderId="5" xfId="0" applyNumberFormat="1" applyFont="1" applyFill="1" applyBorder="1" applyAlignment="1" applyProtection="1">
      <alignment horizontal="centerContinuous" vertical="center" wrapText="1"/>
    </xf>
    <xf numFmtId="167" fontId="22" fillId="0" borderId="9" xfId="0" applyNumberFormat="1" applyFont="1" applyFill="1" applyBorder="1" applyAlignment="1" applyProtection="1">
      <alignment horizontal="center" vertical="center" wrapText="1"/>
    </xf>
    <xf numFmtId="167" fontId="22" fillId="0" borderId="4" xfId="0" applyNumberFormat="1" applyFont="1" applyFill="1" applyBorder="1" applyAlignment="1" applyProtection="1">
      <alignment horizontal="center" vertical="center" wrapText="1"/>
    </xf>
    <xf numFmtId="167" fontId="23" fillId="0" borderId="12" xfId="0" applyNumberFormat="1" applyFont="1" applyFill="1" applyBorder="1" applyAlignment="1" applyProtection="1">
      <alignment horizontal="center" vertical="center" wrapText="1"/>
    </xf>
    <xf numFmtId="167" fontId="23" fillId="0" borderId="9" xfId="0" applyNumberFormat="1" applyFont="1" applyFill="1" applyBorder="1" applyAlignment="1" applyProtection="1">
      <alignment horizontal="center" vertical="center" wrapText="1"/>
    </xf>
    <xf numFmtId="167" fontId="23" fillId="0" borderId="4" xfId="0" applyNumberFormat="1" applyFont="1" applyFill="1" applyBorder="1" applyAlignment="1" applyProtection="1">
      <alignment horizontal="center" vertical="center" wrapText="1"/>
    </xf>
    <xf numFmtId="167" fontId="23" fillId="0" borderId="5" xfId="0" applyNumberFormat="1" applyFont="1" applyFill="1" applyBorder="1" applyAlignment="1" applyProtection="1">
      <alignment horizontal="center" vertical="center" wrapText="1"/>
    </xf>
    <xf numFmtId="167" fontId="0" fillId="0" borderId="13" xfId="0" applyNumberFormat="1" applyFill="1" applyBorder="1" applyAlignment="1" applyProtection="1">
      <alignment horizontal="left" vertical="center" wrapText="1" indent="1"/>
    </xf>
    <xf numFmtId="167" fontId="24" fillId="0" borderId="14" xfId="0" applyNumberFormat="1" applyFont="1" applyFill="1" applyBorder="1" applyAlignment="1" applyProtection="1">
      <alignment horizontal="left" vertical="center" wrapText="1" indent="1"/>
    </xf>
    <xf numFmtId="167" fontId="24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167" fontId="0" fillId="0" borderId="17" xfId="0" applyNumberFormat="1" applyFill="1" applyBorder="1" applyAlignment="1" applyProtection="1">
      <alignment horizontal="left" vertical="center" wrapText="1" indent="1"/>
    </xf>
    <xf numFmtId="167" fontId="24" fillId="0" borderId="18" xfId="0" applyNumberFormat="1" applyFont="1" applyFill="1" applyBorder="1" applyAlignment="1" applyProtection="1">
      <alignment horizontal="left" vertical="center" wrapText="1" indent="1"/>
    </xf>
    <xf numFmtId="167" fontId="24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0" xfId="0" applyNumberFormat="1" applyFont="1" applyFill="1" applyBorder="1" applyAlignment="1" applyProtection="1">
      <alignment horizontal="left" vertical="center" wrapText="1" indent="1"/>
    </xf>
    <xf numFmtId="167" fontId="24" fillId="0" borderId="7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18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1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2" xfId="0" applyNumberFormat="1" applyFont="1" applyFill="1" applyBorder="1" applyAlignment="1" applyProtection="1">
      <alignment horizontal="left" vertical="center" wrapText="1" indent="1"/>
    </xf>
    <xf numFmtId="167" fontId="23" fillId="0" borderId="9" xfId="0" applyNumberFormat="1" applyFont="1" applyFill="1" applyBorder="1" applyAlignment="1" applyProtection="1">
      <alignment horizontal="left" vertical="center" wrapText="1" indent="1"/>
    </xf>
    <xf numFmtId="167" fontId="23" fillId="0" borderId="4" xfId="0" applyNumberFormat="1" applyFont="1" applyFill="1" applyBorder="1" applyAlignment="1" applyProtection="1">
      <alignment horizontal="right" vertical="center" wrapText="1" indent="1"/>
    </xf>
    <xf numFmtId="167" fontId="23" fillId="0" borderId="5" xfId="0" applyNumberFormat="1" applyFont="1" applyFill="1" applyBorder="1" applyAlignment="1" applyProtection="1">
      <alignment horizontal="right" vertical="center" wrapText="1" indent="1"/>
    </xf>
    <xf numFmtId="167" fontId="27" fillId="0" borderId="23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</xf>
    <xf numFmtId="167" fontId="28" fillId="0" borderId="25" xfId="0" applyNumberFormat="1" applyFont="1" applyFill="1" applyBorder="1" applyAlignment="1" applyProtection="1">
      <alignment horizontal="right" vertical="center" wrapText="1" indent="1"/>
    </xf>
    <xf numFmtId="167" fontId="25" fillId="0" borderId="18" xfId="0" applyNumberFormat="1" applyFont="1" applyFill="1" applyBorder="1" applyAlignment="1" applyProtection="1">
      <alignment horizontal="left" vertical="center" wrapText="1" indent="1"/>
    </xf>
    <xf numFmtId="167" fontId="25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17" xfId="0" applyNumberFormat="1" applyFont="1" applyFill="1" applyBorder="1" applyAlignment="1" applyProtection="1">
      <alignment horizontal="left" vertical="center" wrapText="1" indent="1"/>
    </xf>
    <xf numFmtId="167" fontId="25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" xfId="0" applyNumberFormat="1" applyFont="1" applyFill="1" applyBorder="1" applyAlignment="1" applyProtection="1">
      <alignment horizontal="right" vertical="center" wrapText="1" indent="1"/>
    </xf>
    <xf numFmtId="167" fontId="25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7" fontId="21" fillId="0" borderId="9" xfId="0" applyNumberFormat="1" applyFont="1" applyFill="1" applyBorder="1" applyAlignment="1" applyProtection="1">
      <alignment horizontal="left" vertical="center" wrapText="1" indent="1"/>
    </xf>
    <xf numFmtId="167" fontId="23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9" xfId="0" applyNumberFormat="1" applyFont="1" applyFill="1" applyBorder="1" applyAlignment="1" applyProtection="1">
      <alignment horizontal="left" vertical="center" wrapText="1" indent="1"/>
    </xf>
    <xf numFmtId="167" fontId="26" fillId="0" borderId="27" xfId="0" applyNumberFormat="1" applyFont="1" applyFill="1" applyBorder="1" applyAlignment="1" applyProtection="1">
      <alignment horizontal="right" vertical="center" wrapText="1" indent="1"/>
    </xf>
    <xf numFmtId="167" fontId="0" fillId="0" borderId="23" xfId="0" applyNumberFormat="1" applyFill="1" applyBorder="1" applyAlignment="1" applyProtection="1">
      <alignment horizontal="left" vertical="center" wrapText="1" indent="1"/>
    </xf>
    <xf numFmtId="167" fontId="24" fillId="0" borderId="24" xfId="0" applyNumberFormat="1" applyFont="1" applyFill="1" applyBorder="1" applyAlignment="1" applyProtection="1">
      <alignment horizontal="left" vertical="center" wrapText="1" indent="1"/>
    </xf>
    <xf numFmtId="167" fontId="24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13" xfId="0" applyNumberFormat="1" applyFont="1" applyFill="1" applyBorder="1" applyAlignment="1" applyProtection="1">
      <alignment horizontal="left" vertical="center" wrapText="1" indent="1"/>
    </xf>
    <xf numFmtId="167" fontId="28" fillId="0" borderId="24" xfId="0" applyNumberFormat="1" applyFont="1" applyFill="1" applyBorder="1" applyAlignment="1" applyProtection="1">
      <alignment horizontal="left" vertical="center" wrapText="1" indent="1"/>
    </xf>
    <xf numFmtId="167" fontId="28" fillId="0" borderId="15" xfId="0" applyNumberFormat="1" applyFont="1" applyFill="1" applyBorder="1" applyAlignment="1" applyProtection="1">
      <alignment horizontal="right" vertical="center" wrapText="1" indent="1"/>
    </xf>
    <xf numFmtId="167" fontId="25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18" xfId="0" applyNumberFormat="1" applyFont="1" applyFill="1" applyBorder="1" applyAlignment="1" applyProtection="1">
      <alignment horizontal="left" vertical="center" wrapText="1" indent="2"/>
    </xf>
    <xf numFmtId="167" fontId="25" fillId="0" borderId="1" xfId="0" applyNumberFormat="1" applyFont="1" applyFill="1" applyBorder="1" applyAlignment="1" applyProtection="1">
      <alignment horizontal="left" vertical="center" wrapText="1" indent="2"/>
    </xf>
    <xf numFmtId="167" fontId="28" fillId="0" borderId="1" xfId="0" applyNumberFormat="1" applyFont="1" applyFill="1" applyBorder="1" applyAlignment="1" applyProtection="1">
      <alignment horizontal="left" vertical="center" wrapText="1" indent="1"/>
    </xf>
    <xf numFmtId="167" fontId="25" fillId="0" borderId="14" xfId="0" applyNumberFormat="1" applyFont="1" applyFill="1" applyBorder="1" applyAlignment="1" applyProtection="1">
      <alignment horizontal="left" vertical="center" wrapText="1" indent="1"/>
    </xf>
    <xf numFmtId="167" fontId="25" fillId="0" borderId="1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1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14" xfId="0" applyNumberFormat="1" applyFont="1" applyFill="1" applyBorder="1" applyAlignment="1" applyProtection="1">
      <alignment horizontal="left" vertical="center" wrapText="1" indent="2"/>
    </xf>
    <xf numFmtId="167" fontId="24" fillId="0" borderId="21" xfId="0" applyNumberFormat="1" applyFont="1" applyFill="1" applyBorder="1" applyAlignment="1" applyProtection="1">
      <alignment horizontal="left" vertical="center" wrapText="1" indent="2"/>
    </xf>
    <xf numFmtId="167" fontId="20" fillId="0" borderId="0" xfId="0" applyNumberFormat="1" applyFont="1" applyFill="1" applyAlignment="1" applyProtection="1">
      <alignment horizontal="right" wrapText="1"/>
    </xf>
    <xf numFmtId="167" fontId="22" fillId="0" borderId="5" xfId="0" applyNumberFormat="1" applyFont="1" applyFill="1" applyBorder="1" applyAlignment="1" applyProtection="1">
      <alignment horizontal="center" vertical="center" wrapText="1"/>
    </xf>
    <xf numFmtId="167" fontId="30" fillId="0" borderId="29" xfId="0" applyNumberFormat="1" applyFont="1" applyFill="1" applyBorder="1" applyAlignment="1" applyProtection="1">
      <alignment horizontal="center" vertical="center" wrapText="1"/>
    </xf>
    <xf numFmtId="167" fontId="30" fillId="0" borderId="30" xfId="0" applyNumberFormat="1" applyFont="1" applyFill="1" applyBorder="1" applyAlignment="1" applyProtection="1">
      <alignment horizontal="center" vertical="center" wrapText="1"/>
    </xf>
    <xf numFmtId="167" fontId="30" fillId="0" borderId="31" xfId="0" applyNumberFormat="1" applyFont="1" applyFill="1" applyBorder="1" applyAlignment="1" applyProtection="1">
      <alignment horizontal="center" vertical="center" wrapText="1"/>
    </xf>
    <xf numFmtId="167" fontId="24" fillId="0" borderId="1" xfId="0" applyNumberFormat="1" applyFont="1" applyFill="1" applyBorder="1" applyAlignment="1" applyProtection="1">
      <alignment vertical="center" wrapText="1"/>
      <protection locked="0"/>
    </xf>
    <xf numFmtId="167" fontId="24" fillId="0" borderId="19" xfId="0" applyNumberFormat="1" applyFont="1" applyFill="1" applyBorder="1" applyAlignment="1" applyProtection="1">
      <alignment vertical="center" wrapText="1"/>
    </xf>
    <xf numFmtId="167" fontId="22" fillId="0" borderId="9" xfId="0" applyNumberFormat="1" applyFont="1" applyFill="1" applyBorder="1" applyAlignment="1" applyProtection="1">
      <alignment horizontal="left" vertical="center" wrapText="1"/>
    </xf>
    <xf numFmtId="167" fontId="30" fillId="0" borderId="4" xfId="0" applyNumberFormat="1" applyFont="1" applyFill="1" applyBorder="1" applyAlignment="1" applyProtection="1">
      <alignment vertical="center" wrapText="1"/>
    </xf>
    <xf numFmtId="167" fontId="30" fillId="4" borderId="4" xfId="0" applyNumberFormat="1" applyFont="1" applyFill="1" applyBorder="1" applyAlignment="1" applyProtection="1">
      <alignment vertical="center" wrapText="1"/>
    </xf>
    <xf numFmtId="167" fontId="30" fillId="0" borderId="5" xfId="0" applyNumberFormat="1" applyFont="1" applyFill="1" applyBorder="1" applyAlignment="1" applyProtection="1">
      <alignment vertical="center" wrapText="1"/>
    </xf>
    <xf numFmtId="167" fontId="31" fillId="0" borderId="18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1" xfId="0" applyNumberFormat="1" applyFont="1" applyFill="1" applyBorder="1" applyAlignment="1" applyProtection="1">
      <alignment vertical="center" wrapText="1"/>
      <protection locked="0"/>
    </xf>
    <xf numFmtId="1" fontId="31" fillId="0" borderId="1" xfId="0" applyNumberFormat="1" applyFont="1" applyFill="1" applyBorder="1" applyAlignment="1" applyProtection="1">
      <alignment vertical="center" wrapText="1"/>
      <protection locked="0"/>
    </xf>
    <xf numFmtId="167" fontId="31" fillId="0" borderId="19" xfId="0" applyNumberFormat="1" applyFont="1" applyFill="1" applyBorder="1" applyAlignment="1" applyProtection="1">
      <alignment vertical="center" wrapText="1"/>
    </xf>
    <xf numFmtId="167" fontId="22" fillId="0" borderId="4" xfId="0" applyNumberFormat="1" applyFont="1" applyFill="1" applyBorder="1" applyAlignment="1" applyProtection="1">
      <alignment vertical="center" wrapText="1"/>
    </xf>
    <xf numFmtId="167" fontId="22" fillId="4" borderId="4" xfId="0" applyNumberFormat="1" applyFont="1" applyFill="1" applyBorder="1" applyAlignment="1" applyProtection="1">
      <alignment vertical="center" wrapText="1"/>
    </xf>
    <xf numFmtId="167" fontId="22" fillId="0" borderId="5" xfId="0" applyNumberFormat="1" applyFont="1" applyFill="1" applyBorder="1" applyAlignment="1" applyProtection="1">
      <alignment vertical="center" wrapText="1"/>
    </xf>
    <xf numFmtId="1" fontId="24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3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Protection="1"/>
    <xf numFmtId="0" fontId="0" fillId="0" borderId="0" xfId="0" applyFill="1" applyProtection="1"/>
    <xf numFmtId="0" fontId="21" fillId="0" borderId="32" xfId="0" applyFont="1" applyFill="1" applyBorder="1" applyAlignment="1" applyProtection="1">
      <alignment vertical="center"/>
    </xf>
    <xf numFmtId="0" fontId="21" fillId="0" borderId="33" xfId="0" applyFont="1" applyFill="1" applyBorder="1" applyAlignment="1" applyProtection="1">
      <alignment horizontal="center" vertical="center"/>
    </xf>
    <xf numFmtId="0" fontId="21" fillId="0" borderId="34" xfId="0" applyFont="1" applyFill="1" applyBorder="1" applyAlignment="1" applyProtection="1">
      <alignment horizontal="center" vertical="center"/>
    </xf>
    <xf numFmtId="49" fontId="25" fillId="0" borderId="35" xfId="0" applyNumberFormat="1" applyFont="1" applyFill="1" applyBorder="1" applyAlignment="1" applyProtection="1">
      <alignment vertical="center"/>
    </xf>
    <xf numFmtId="3" fontId="25" fillId="0" borderId="36" xfId="0" applyNumberFormat="1" applyFont="1" applyFill="1" applyBorder="1" applyAlignment="1" applyProtection="1">
      <alignment vertical="center"/>
      <protection locked="0"/>
    </xf>
    <xf numFmtId="3" fontId="25" fillId="0" borderId="37" xfId="0" applyNumberFormat="1" applyFont="1" applyFill="1" applyBorder="1" applyAlignment="1" applyProtection="1">
      <alignment vertical="center"/>
    </xf>
    <xf numFmtId="49" fontId="28" fillId="0" borderId="18" xfId="0" quotePrefix="1" applyNumberFormat="1" applyFont="1" applyFill="1" applyBorder="1" applyAlignment="1" applyProtection="1">
      <alignment horizontal="left" vertical="center" indent="1"/>
    </xf>
    <xf numFmtId="3" fontId="28" fillId="0" borderId="1" xfId="0" applyNumberFormat="1" applyFont="1" applyFill="1" applyBorder="1" applyAlignment="1" applyProtection="1">
      <alignment vertical="center"/>
      <protection locked="0"/>
    </xf>
    <xf numFmtId="3" fontId="28" fillId="0" borderId="19" xfId="0" applyNumberFormat="1" applyFont="1" applyFill="1" applyBorder="1" applyAlignment="1" applyProtection="1">
      <alignment vertical="center"/>
    </xf>
    <xf numFmtId="49" fontId="25" fillId="0" borderId="18" xfId="0" applyNumberFormat="1" applyFont="1" applyFill="1" applyBorder="1" applyAlignment="1" applyProtection="1">
      <alignment vertical="center"/>
    </xf>
    <xf numFmtId="3" fontId="25" fillId="0" borderId="1" xfId="0" applyNumberFormat="1" applyFont="1" applyFill="1" applyBorder="1" applyAlignment="1" applyProtection="1">
      <alignment vertical="center"/>
      <protection locked="0"/>
    </xf>
    <xf numFmtId="3" fontId="25" fillId="0" borderId="19" xfId="0" applyNumberFormat="1" applyFont="1" applyFill="1" applyBorder="1" applyAlignment="1" applyProtection="1">
      <alignment vertical="center"/>
    </xf>
    <xf numFmtId="49" fontId="25" fillId="0" borderId="21" xfId="0" applyNumberFormat="1" applyFont="1" applyFill="1" applyBorder="1" applyAlignment="1" applyProtection="1">
      <alignment vertical="center"/>
      <protection locked="0"/>
    </xf>
    <xf numFmtId="3" fontId="25" fillId="0" borderId="3" xfId="0" applyNumberFormat="1" applyFont="1" applyFill="1" applyBorder="1" applyAlignment="1" applyProtection="1">
      <alignment vertical="center"/>
      <protection locked="0"/>
    </xf>
    <xf numFmtId="49" fontId="21" fillId="0" borderId="9" xfId="0" applyNumberFormat="1" applyFont="1" applyFill="1" applyBorder="1" applyAlignment="1" applyProtection="1">
      <alignment vertical="center"/>
    </xf>
    <xf numFmtId="3" fontId="25" fillId="0" borderId="4" xfId="0" applyNumberFormat="1" applyFont="1" applyFill="1" applyBorder="1" applyAlignment="1" applyProtection="1">
      <alignment vertical="center"/>
    </xf>
    <xf numFmtId="3" fontId="25" fillId="0" borderId="5" xfId="0" applyNumberFormat="1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25" fillId="0" borderId="18" xfId="0" applyNumberFormat="1" applyFont="1" applyFill="1" applyBorder="1" applyAlignment="1" applyProtection="1">
      <alignment horizontal="left" vertical="center"/>
    </xf>
    <xf numFmtId="49" fontId="25" fillId="0" borderId="18" xfId="0" applyNumberFormat="1" applyFont="1" applyFill="1" applyBorder="1" applyAlignment="1" applyProtection="1">
      <alignment vertical="center"/>
      <protection locked="0"/>
    </xf>
    <xf numFmtId="3" fontId="23" fillId="0" borderId="36" xfId="0" applyNumberFormat="1" applyFont="1" applyFill="1" applyBorder="1" applyAlignment="1" applyProtection="1">
      <alignment vertical="center"/>
      <protection locked="0"/>
    </xf>
    <xf numFmtId="3" fontId="23" fillId="0" borderId="37" xfId="0" applyNumberFormat="1" applyFont="1" applyFill="1" applyBorder="1" applyAlignment="1" applyProtection="1">
      <alignment vertical="center"/>
    </xf>
    <xf numFmtId="3" fontId="23" fillId="0" borderId="1" xfId="0" applyNumberFormat="1" applyFont="1" applyFill="1" applyBorder="1" applyAlignment="1" applyProtection="1">
      <alignment vertical="center"/>
      <protection locked="0"/>
    </xf>
    <xf numFmtId="3" fontId="23" fillId="0" borderId="19" xfId="0" applyNumberFormat="1" applyFont="1" applyFill="1" applyBorder="1" applyAlignment="1" applyProtection="1">
      <alignment vertical="center"/>
    </xf>
    <xf numFmtId="0" fontId="22" fillId="0" borderId="5" xfId="2" applyFont="1" applyFill="1" applyBorder="1" applyAlignment="1" applyProtection="1">
      <alignment horizontal="center" vertical="center" wrapText="1"/>
    </xf>
    <xf numFmtId="0" fontId="25" fillId="0" borderId="18" xfId="0" applyFont="1" applyBorder="1" applyAlignment="1" applyProtection="1">
      <alignment horizontal="right" vertical="center" indent="1"/>
    </xf>
    <xf numFmtId="0" fontId="25" fillId="0" borderId="1" xfId="0" applyFont="1" applyBorder="1" applyAlignment="1" applyProtection="1">
      <alignment horizontal="left" vertical="center" wrapText="1" indent="1"/>
      <protection locked="0"/>
    </xf>
    <xf numFmtId="0" fontId="25" fillId="0" borderId="1" xfId="0" applyFont="1" applyBorder="1" applyAlignment="1" applyProtection="1">
      <alignment horizontal="left" vertical="center" indent="1"/>
      <protection locked="0"/>
    </xf>
    <xf numFmtId="3" fontId="25" fillId="0" borderId="19" xfId="0" applyNumberFormat="1" applyFont="1" applyBorder="1" applyAlignment="1" applyProtection="1">
      <alignment horizontal="right" vertical="center" indent="1"/>
      <protection locked="0"/>
    </xf>
    <xf numFmtId="3" fontId="25" fillId="0" borderId="19" xfId="0" applyNumberFormat="1" applyFont="1" applyFill="1" applyBorder="1" applyAlignment="1" applyProtection="1">
      <alignment horizontal="right" vertical="center" indent="1"/>
      <protection locked="0"/>
    </xf>
    <xf numFmtId="0" fontId="25" fillId="0" borderId="3" xfId="0" applyFont="1" applyBorder="1" applyAlignment="1" applyProtection="1">
      <alignment horizontal="left" vertical="center" indent="1"/>
      <protection locked="0"/>
    </xf>
    <xf numFmtId="3" fontId="25" fillId="0" borderId="22" xfId="0" applyNumberFormat="1" applyFont="1" applyFill="1" applyBorder="1" applyAlignment="1" applyProtection="1">
      <alignment horizontal="right" vertical="center" indent="1"/>
      <protection locked="0"/>
    </xf>
    <xf numFmtId="167" fontId="35" fillId="5" borderId="12" xfId="0" applyNumberFormat="1" applyFont="1" applyFill="1" applyBorder="1" applyAlignment="1" applyProtection="1">
      <alignment horizontal="left" vertical="center" wrapText="1" indent="2"/>
    </xf>
    <xf numFmtId="3" fontId="26" fillId="0" borderId="5" xfId="0" applyNumberFormat="1" applyFont="1" applyFill="1" applyBorder="1" applyAlignment="1" applyProtection="1">
      <alignment horizontal="right" vertical="center" indent="1"/>
    </xf>
    <xf numFmtId="0" fontId="25" fillId="0" borderId="14" xfId="0" applyFont="1" applyBorder="1" applyAlignment="1" applyProtection="1">
      <alignment horizontal="right" vertical="center" indent="1"/>
    </xf>
    <xf numFmtId="0" fontId="25" fillId="0" borderId="15" xfId="0" applyFont="1" applyBorder="1" applyAlignment="1" applyProtection="1">
      <alignment horizontal="left" vertical="center" indent="1"/>
      <protection locked="0"/>
    </xf>
    <xf numFmtId="3" fontId="25" fillId="0" borderId="16" xfId="0" applyNumberFormat="1" applyFont="1" applyBorder="1" applyAlignment="1" applyProtection="1">
      <alignment horizontal="right" vertical="center" indent="1"/>
      <protection locked="0"/>
    </xf>
    <xf numFmtId="0" fontId="21" fillId="0" borderId="9" xfId="0" applyFont="1" applyBorder="1" applyAlignment="1" applyProtection="1">
      <alignment horizontal="center" vertical="center" wrapText="1"/>
    </xf>
    <xf numFmtId="0" fontId="21" fillId="0" borderId="4" xfId="0" applyFont="1" applyBorder="1" applyAlignment="1" applyProtection="1">
      <alignment horizontal="center" vertical="center"/>
    </xf>
    <xf numFmtId="0" fontId="21" fillId="0" borderId="38" xfId="0" applyFont="1" applyBorder="1" applyAlignment="1" applyProtection="1">
      <alignment horizontal="left" vertical="center" indent="2"/>
    </xf>
    <xf numFmtId="0" fontId="21" fillId="0" borderId="39" xfId="0" applyFont="1" applyBorder="1" applyAlignment="1" applyProtection="1">
      <alignment horizontal="left" vertical="center" indent="2"/>
    </xf>
    <xf numFmtId="0" fontId="36" fillId="0" borderId="0" xfId="0" applyFont="1" applyAlignment="1">
      <alignment horizontal="center" wrapText="1"/>
    </xf>
    <xf numFmtId="167" fontId="37" fillId="0" borderId="0" xfId="0" applyNumberFormat="1" applyFont="1" applyFill="1" applyAlignment="1">
      <alignment vertical="center" wrapText="1"/>
    </xf>
    <xf numFmtId="167" fontId="20" fillId="0" borderId="0" xfId="0" applyNumberFormat="1" applyFont="1" applyFill="1" applyAlignment="1">
      <alignment horizontal="right" vertical="center"/>
    </xf>
    <xf numFmtId="0" fontId="22" fillId="0" borderId="4" xfId="0" applyFont="1" applyFill="1" applyBorder="1" applyAlignment="1" applyProtection="1">
      <alignment horizontal="center" vertical="center" wrapText="1"/>
    </xf>
    <xf numFmtId="0" fontId="22" fillId="0" borderId="5" xfId="0" applyFont="1" applyFill="1" applyBorder="1" applyAlignment="1" applyProtection="1">
      <alignment horizontal="center" vertical="center" wrapText="1"/>
    </xf>
    <xf numFmtId="0" fontId="30" fillId="0" borderId="4" xfId="0" applyFont="1" applyFill="1" applyBorder="1" applyAlignment="1" applyProtection="1">
      <alignment horizontal="center" vertical="center" wrapText="1"/>
    </xf>
    <xf numFmtId="0" fontId="30" fillId="0" borderId="5" xfId="0" applyFont="1" applyFill="1" applyBorder="1" applyAlignment="1" applyProtection="1">
      <alignment horizontal="center" vertical="center" wrapText="1"/>
    </xf>
    <xf numFmtId="0" fontId="38" fillId="0" borderId="40" xfId="0" applyFont="1" applyFill="1" applyBorder="1" applyAlignment="1" applyProtection="1">
      <alignment horizontal="left" vertical="center" wrapText="1" indent="1"/>
    </xf>
    <xf numFmtId="167" fontId="25" fillId="0" borderId="40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11" xfId="0" applyFont="1" applyFill="1" applyBorder="1" applyAlignment="1" applyProtection="1">
      <alignment horizontal="left" vertical="center" wrapText="1" indent="1"/>
    </xf>
    <xf numFmtId="167" fontId="25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11" xfId="0" applyFont="1" applyFill="1" applyBorder="1" applyAlignment="1" applyProtection="1">
      <alignment horizontal="left" vertical="center" wrapText="1" indent="8"/>
    </xf>
    <xf numFmtId="0" fontId="25" fillId="0" borderId="1" xfId="0" applyFont="1" applyFill="1" applyBorder="1" applyAlignment="1" applyProtection="1">
      <alignment vertical="center" wrapText="1"/>
      <protection locked="0"/>
    </xf>
    <xf numFmtId="0" fontId="25" fillId="0" borderId="41" xfId="0" applyFont="1" applyFill="1" applyBorder="1" applyAlignment="1" applyProtection="1">
      <alignment vertical="center" wrapText="1"/>
      <protection locked="0"/>
    </xf>
    <xf numFmtId="167" fontId="25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30" xfId="0" applyFont="1" applyFill="1" applyBorder="1" applyAlignment="1" applyProtection="1">
      <alignment vertical="center" wrapText="1"/>
    </xf>
    <xf numFmtId="167" fontId="23" fillId="0" borderId="30" xfId="0" applyNumberFormat="1" applyFont="1" applyFill="1" applyBorder="1" applyAlignment="1" applyProtection="1">
      <alignment vertical="center" wrapText="1"/>
    </xf>
    <xf numFmtId="167" fontId="23" fillId="0" borderId="31" xfId="0" applyNumberFormat="1" applyFont="1" applyFill="1" applyBorder="1" applyAlignment="1" applyProtection="1">
      <alignment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30" fillId="0" borderId="9" xfId="0" applyFont="1" applyFill="1" applyBorder="1" applyAlignment="1">
      <alignment horizontal="center" vertical="center" wrapText="1"/>
    </xf>
    <xf numFmtId="0" fontId="25" fillId="0" borderId="35" xfId="0" applyFont="1" applyFill="1" applyBorder="1" applyAlignment="1">
      <alignment horizontal="center" vertical="center" wrapText="1"/>
    </xf>
    <xf numFmtId="0" fontId="25" fillId="0" borderId="18" xfId="0" applyFont="1" applyFill="1" applyBorder="1" applyAlignment="1">
      <alignment horizontal="center" vertical="center" wrapText="1"/>
    </xf>
    <xf numFmtId="0" fontId="25" fillId="0" borderId="21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167" fontId="22" fillId="0" borderId="39" xfId="0" applyNumberFormat="1" applyFont="1" applyFill="1" applyBorder="1" applyAlignment="1" applyProtection="1">
      <alignment horizontal="centerContinuous" vertical="center" wrapText="1"/>
    </xf>
    <xf numFmtId="167" fontId="22" fillId="0" borderId="39" xfId="0" applyNumberFormat="1" applyFont="1" applyFill="1" applyBorder="1" applyAlignment="1" applyProtection="1">
      <alignment horizontal="center" vertical="center" wrapText="1"/>
    </xf>
    <xf numFmtId="167" fontId="24" fillId="0" borderId="40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39" xfId="0" applyNumberFormat="1" applyFont="1" applyFill="1" applyBorder="1" applyAlignment="1" applyProtection="1">
      <alignment horizontal="right" vertical="center" wrapText="1" indent="1"/>
    </xf>
    <xf numFmtId="167" fontId="28" fillId="0" borderId="43" xfId="0" applyNumberFormat="1" applyFont="1" applyFill="1" applyBorder="1" applyAlignment="1" applyProtection="1">
      <alignment horizontal="right" vertical="center" wrapText="1" indent="1"/>
    </xf>
    <xf numFmtId="167" fontId="25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1" xfId="0" applyNumberFormat="1" applyFont="1" applyFill="1" applyBorder="1" applyAlignment="1" applyProtection="1">
      <alignment horizontal="right" vertical="center" wrapText="1" indent="1"/>
    </xf>
    <xf numFmtId="167" fontId="23" fillId="0" borderId="39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44" xfId="0" applyNumberFormat="1" applyFont="1" applyFill="1" applyBorder="1" applyAlignment="1" applyProtection="1">
      <alignment horizontal="right" vertical="center" wrapText="1" indent="1"/>
    </xf>
    <xf numFmtId="167" fontId="24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40" xfId="0" applyNumberFormat="1" applyFont="1" applyFill="1" applyBorder="1" applyAlignment="1" applyProtection="1">
      <alignment horizontal="right" vertical="center" wrapText="1" indent="1"/>
    </xf>
    <xf numFmtId="167" fontId="26" fillId="0" borderId="38" xfId="0" applyNumberFormat="1" applyFont="1" applyFill="1" applyBorder="1" applyAlignment="1" applyProtection="1">
      <alignment horizontal="right" vertical="center" wrapText="1" indent="1"/>
    </xf>
    <xf numFmtId="167" fontId="24" fillId="0" borderId="11" xfId="0" applyNumberFormat="1" applyFont="1" applyFill="1" applyBorder="1" applyAlignment="1" applyProtection="1">
      <alignment horizontal="left" vertical="center" wrapText="1" indent="1"/>
    </xf>
    <xf numFmtId="167" fontId="26" fillId="0" borderId="12" xfId="0" applyNumberFormat="1" applyFont="1" applyFill="1" applyBorder="1" applyAlignment="1" applyProtection="1">
      <alignment horizontal="right" vertical="center" wrapText="1" indent="1"/>
    </xf>
    <xf numFmtId="167" fontId="0" fillId="0" borderId="0" xfId="0" applyNumberFormat="1"/>
    <xf numFmtId="167" fontId="23" fillId="0" borderId="33" xfId="0" applyNumberFormat="1" applyFont="1" applyFill="1" applyBorder="1" applyAlignment="1" applyProtection="1">
      <alignment horizontal="right" vertical="center" wrapText="1" indent="1"/>
    </xf>
    <xf numFmtId="0" fontId="34" fillId="0" borderId="0" xfId="3" applyFill="1" applyProtection="1"/>
    <xf numFmtId="0" fontId="34" fillId="0" borderId="0" xfId="3" applyFill="1" applyProtection="1">
      <protection locked="0"/>
    </xf>
    <xf numFmtId="0" fontId="20" fillId="0" borderId="0" xfId="0" applyFont="1" applyFill="1" applyAlignment="1">
      <alignment horizontal="right"/>
    </xf>
    <xf numFmtId="0" fontId="21" fillId="0" borderId="32" xfId="3" applyFont="1" applyFill="1" applyBorder="1" applyAlignment="1" applyProtection="1">
      <alignment horizontal="center" vertical="center" wrapText="1"/>
    </xf>
    <xf numFmtId="0" fontId="21" fillId="0" borderId="33" xfId="3" applyFont="1" applyFill="1" applyBorder="1" applyAlignment="1" applyProtection="1">
      <alignment horizontal="center" vertical="center"/>
    </xf>
    <xf numFmtId="0" fontId="21" fillId="0" borderId="34" xfId="3" applyFont="1" applyFill="1" applyBorder="1" applyAlignment="1" applyProtection="1">
      <alignment horizontal="center" vertical="center"/>
    </xf>
    <xf numFmtId="0" fontId="24" fillId="0" borderId="9" xfId="3" applyFont="1" applyFill="1" applyBorder="1" applyAlignment="1" applyProtection="1">
      <alignment horizontal="left" vertical="center" indent="1"/>
    </xf>
    <xf numFmtId="0" fontId="24" fillId="0" borderId="24" xfId="3" applyFont="1" applyFill="1" applyBorder="1" applyAlignment="1" applyProtection="1">
      <alignment horizontal="left" vertical="center" indent="1"/>
    </xf>
    <xf numFmtId="0" fontId="24" fillId="0" borderId="25" xfId="3" applyFont="1" applyFill="1" applyBorder="1" applyAlignment="1" applyProtection="1">
      <alignment horizontal="left" vertical="center" wrapText="1" indent="1"/>
    </xf>
    <xf numFmtId="167" fontId="24" fillId="0" borderId="25" xfId="3" applyNumberFormat="1" applyFont="1" applyFill="1" applyBorder="1" applyAlignment="1" applyProtection="1">
      <alignment vertical="center"/>
      <protection locked="0"/>
    </xf>
    <xf numFmtId="167" fontId="24" fillId="0" borderId="26" xfId="3" applyNumberFormat="1" applyFont="1" applyFill="1" applyBorder="1" applyAlignment="1" applyProtection="1">
      <alignment vertical="center"/>
    </xf>
    <xf numFmtId="0" fontId="24" fillId="0" borderId="18" xfId="3" applyFont="1" applyFill="1" applyBorder="1" applyAlignment="1" applyProtection="1">
      <alignment horizontal="left" vertical="center" indent="1"/>
    </xf>
    <xf numFmtId="0" fontId="24" fillId="0" borderId="1" xfId="3" applyFont="1" applyFill="1" applyBorder="1" applyAlignment="1" applyProtection="1">
      <alignment horizontal="left" vertical="center" wrapText="1" indent="1"/>
    </xf>
    <xf numFmtId="167" fontId="24" fillId="0" borderId="1" xfId="3" applyNumberFormat="1" applyFont="1" applyFill="1" applyBorder="1" applyAlignment="1" applyProtection="1">
      <alignment vertical="center"/>
      <protection locked="0"/>
    </xf>
    <xf numFmtId="167" fontId="24" fillId="0" borderId="19" xfId="3" applyNumberFormat="1" applyFont="1" applyFill="1" applyBorder="1" applyAlignment="1" applyProtection="1">
      <alignment vertical="center"/>
    </xf>
    <xf numFmtId="0" fontId="24" fillId="0" borderId="15" xfId="3" applyFont="1" applyFill="1" applyBorder="1" applyAlignment="1" applyProtection="1">
      <alignment horizontal="left" vertical="center" wrapText="1" indent="1"/>
    </xf>
    <xf numFmtId="167" fontId="24" fillId="0" borderId="15" xfId="3" applyNumberFormat="1" applyFont="1" applyFill="1" applyBorder="1" applyAlignment="1" applyProtection="1">
      <alignment vertical="center"/>
      <protection locked="0"/>
    </xf>
    <xf numFmtId="167" fontId="24" fillId="0" borderId="16" xfId="3" applyNumberFormat="1" applyFont="1" applyFill="1" applyBorder="1" applyAlignment="1" applyProtection="1">
      <alignment vertical="center"/>
    </xf>
    <xf numFmtId="0" fontId="24" fillId="0" borderId="1" xfId="3" applyFont="1" applyFill="1" applyBorder="1" applyAlignment="1" applyProtection="1">
      <alignment horizontal="left" vertical="center" indent="1"/>
    </xf>
    <xf numFmtId="0" fontId="22" fillId="0" borderId="4" xfId="3" applyFont="1" applyFill="1" applyBorder="1" applyAlignment="1" applyProtection="1">
      <alignment horizontal="left" vertical="center" indent="1"/>
    </xf>
    <xf numFmtId="167" fontId="30" fillId="0" borderId="4" xfId="3" applyNumberFormat="1" applyFont="1" applyFill="1" applyBorder="1" applyAlignment="1" applyProtection="1">
      <alignment vertical="center"/>
    </xf>
    <xf numFmtId="167" fontId="30" fillId="0" borderId="5" xfId="3" applyNumberFormat="1" applyFont="1" applyFill="1" applyBorder="1" applyAlignment="1" applyProtection="1">
      <alignment vertical="center"/>
    </xf>
    <xf numFmtId="0" fontId="24" fillId="0" borderId="14" xfId="3" applyFont="1" applyFill="1" applyBorder="1" applyAlignment="1" applyProtection="1">
      <alignment horizontal="left" vertical="center" indent="1"/>
    </xf>
    <xf numFmtId="0" fontId="24" fillId="0" borderId="15" xfId="3" applyFont="1" applyFill="1" applyBorder="1" applyAlignment="1" applyProtection="1">
      <alignment horizontal="left" vertical="center" indent="1"/>
    </xf>
    <xf numFmtId="0" fontId="30" fillId="0" borderId="9" xfId="3" applyFont="1" applyFill="1" applyBorder="1" applyAlignment="1" applyProtection="1">
      <alignment horizontal="left" vertical="center" indent="1"/>
    </xf>
    <xf numFmtId="0" fontId="22" fillId="0" borderId="4" xfId="3" applyFont="1" applyFill="1" applyBorder="1" applyAlignment="1" applyProtection="1">
      <alignment horizontal="left" indent="1"/>
    </xf>
    <xf numFmtId="167" fontId="30" fillId="0" borderId="4" xfId="3" applyNumberFormat="1" applyFont="1" applyFill="1" applyBorder="1" applyProtection="1"/>
    <xf numFmtId="167" fontId="30" fillId="0" borderId="5" xfId="3" applyNumberFormat="1" applyFont="1" applyFill="1" applyBorder="1" applyProtection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6" fillId="0" borderId="0" xfId="0" applyFont="1"/>
    <xf numFmtId="0" fontId="46" fillId="0" borderId="45" xfId="0" applyFont="1" applyBorder="1" applyAlignment="1">
      <alignment vertical="center"/>
    </xf>
    <xf numFmtId="0" fontId="46" fillId="0" borderId="45" xfId="0" applyFont="1" applyBorder="1"/>
    <xf numFmtId="0" fontId="46" fillId="0" borderId="45" xfId="0" applyFont="1" applyBorder="1" applyAlignment="1">
      <alignment wrapText="1"/>
    </xf>
    <xf numFmtId="0" fontId="46" fillId="0" borderId="46" xfId="0" applyFont="1" applyBorder="1" applyAlignment="1">
      <alignment vertical="center"/>
    </xf>
    <xf numFmtId="0" fontId="46" fillId="0" borderId="46" xfId="0" applyFont="1" applyBorder="1"/>
    <xf numFmtId="0" fontId="33" fillId="0" borderId="1" xfId="0" applyFont="1" applyBorder="1" applyAlignment="1">
      <alignment horizontal="center"/>
    </xf>
    <xf numFmtId="0" fontId="46" fillId="0" borderId="47" xfId="0" applyFont="1" applyBorder="1" applyAlignment="1">
      <alignment vertical="center"/>
    </xf>
    <xf numFmtId="0" fontId="46" fillId="0" borderId="47" xfId="0" applyFont="1" applyBorder="1" applyAlignment="1">
      <alignment wrapText="1"/>
    </xf>
    <xf numFmtId="167" fontId="34" fillId="0" borderId="0" xfId="0" applyNumberFormat="1" applyFont="1" applyFill="1" applyAlignment="1" applyProtection="1">
      <alignment vertical="center" wrapText="1"/>
    </xf>
    <xf numFmtId="167" fontId="20" fillId="0" borderId="0" xfId="0" applyNumberFormat="1" applyFont="1" applyFill="1" applyAlignment="1" applyProtection="1">
      <alignment horizontal="right"/>
    </xf>
    <xf numFmtId="167" fontId="22" fillId="0" borderId="48" xfId="0" applyNumberFormat="1" applyFont="1" applyFill="1" applyBorder="1" applyAlignment="1" applyProtection="1">
      <alignment horizontal="center" vertical="center"/>
    </xf>
    <xf numFmtId="167" fontId="22" fillId="0" borderId="42" xfId="0" applyNumberFormat="1" applyFont="1" applyFill="1" applyBorder="1" applyAlignment="1" applyProtection="1">
      <alignment horizontal="center" vertical="center" wrapText="1"/>
    </xf>
    <xf numFmtId="167" fontId="30" fillId="0" borderId="38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center" vertical="center" wrapText="1"/>
    </xf>
    <xf numFmtId="167" fontId="30" fillId="0" borderId="49" xfId="0" applyNumberFormat="1" applyFont="1" applyFill="1" applyBorder="1" applyAlignment="1" applyProtection="1">
      <alignment horizontal="center" vertical="center" wrapText="1"/>
    </xf>
    <xf numFmtId="167" fontId="30" fillId="0" borderId="5" xfId="0" applyNumberFormat="1" applyFont="1" applyFill="1" applyBorder="1" applyAlignment="1" applyProtection="1">
      <alignment horizontal="center" vertical="center" wrapText="1"/>
    </xf>
    <xf numFmtId="167" fontId="30" fillId="0" borderId="23" xfId="0" applyNumberFormat="1" applyFont="1" applyFill="1" applyBorder="1" applyAlignment="1" applyProtection="1">
      <alignment horizontal="center" vertical="center" wrapText="1"/>
    </xf>
    <xf numFmtId="167" fontId="30" fillId="0" borderId="9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left" vertical="center" wrapText="1" indent="1"/>
    </xf>
    <xf numFmtId="49" fontId="24" fillId="0" borderId="4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12" xfId="0" applyNumberFormat="1" applyFont="1" applyFill="1" applyBorder="1" applyAlignment="1" applyProtection="1">
      <alignment vertical="center" wrapText="1"/>
    </xf>
    <xf numFmtId="167" fontId="24" fillId="0" borderId="9" xfId="0" applyNumberFormat="1" applyFont="1" applyFill="1" applyBorder="1" applyAlignment="1" applyProtection="1">
      <alignment vertical="center" wrapText="1"/>
    </xf>
    <xf numFmtId="167" fontId="24" fillId="0" borderId="4" xfId="0" applyNumberFormat="1" applyFont="1" applyFill="1" applyBorder="1" applyAlignment="1" applyProtection="1">
      <alignment vertical="center" wrapText="1"/>
    </xf>
    <xf numFmtId="167" fontId="24" fillId="0" borderId="5" xfId="0" applyNumberFormat="1" applyFont="1" applyFill="1" applyBorder="1" applyAlignment="1" applyProtection="1">
      <alignment vertical="center" wrapText="1"/>
    </xf>
    <xf numFmtId="167" fontId="30" fillId="0" borderId="18" xfId="0" applyNumberFormat="1" applyFont="1" applyFill="1" applyBorder="1" applyAlignment="1" applyProtection="1">
      <alignment horizontal="center" vertical="center" wrapText="1"/>
    </xf>
    <xf numFmtId="167" fontId="24" fillId="0" borderId="17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17" xfId="0" applyNumberFormat="1" applyFont="1" applyFill="1" applyBorder="1" applyAlignment="1" applyProtection="1">
      <alignment vertical="center" wrapText="1"/>
      <protection locked="0"/>
    </xf>
    <xf numFmtId="167" fontId="24" fillId="0" borderId="18" xfId="0" applyNumberFormat="1" applyFont="1" applyFill="1" applyBorder="1" applyAlignment="1" applyProtection="1">
      <alignment vertical="center" wrapText="1"/>
      <protection locked="0"/>
    </xf>
    <xf numFmtId="167" fontId="24" fillId="0" borderId="19" xfId="0" applyNumberFormat="1" applyFont="1" applyFill="1" applyBorder="1" applyAlignment="1" applyProtection="1">
      <alignment vertical="center" wrapText="1"/>
      <protection locked="0"/>
    </xf>
    <xf numFmtId="167" fontId="24" fillId="0" borderId="17" xfId="0" applyNumberFormat="1" applyFont="1" applyFill="1" applyBorder="1" applyAlignment="1" applyProtection="1">
      <alignment vertical="center" wrapText="1"/>
    </xf>
    <xf numFmtId="49" fontId="35" fillId="0" borderId="4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21" xfId="0" applyNumberFormat="1" applyFont="1" applyFill="1" applyBorder="1" applyAlignment="1" applyProtection="1">
      <alignment horizontal="center" vertical="center" wrapText="1"/>
    </xf>
    <xf numFmtId="167" fontId="24" fillId="0" borderId="50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3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50" xfId="0" applyNumberFormat="1" applyFont="1" applyFill="1" applyBorder="1" applyAlignment="1" applyProtection="1">
      <alignment vertical="center" wrapText="1"/>
      <protection locked="0"/>
    </xf>
    <xf numFmtId="167" fontId="24" fillId="0" borderId="21" xfId="0" applyNumberFormat="1" applyFont="1" applyFill="1" applyBorder="1" applyAlignment="1" applyProtection="1">
      <alignment vertical="center" wrapText="1"/>
      <protection locked="0"/>
    </xf>
    <xf numFmtId="167" fontId="24" fillId="0" borderId="3" xfId="0" applyNumberFormat="1" applyFont="1" applyFill="1" applyBorder="1" applyAlignment="1" applyProtection="1">
      <alignment vertical="center" wrapText="1"/>
      <protection locked="0"/>
    </xf>
    <xf numFmtId="167" fontId="24" fillId="0" borderId="22" xfId="0" applyNumberFormat="1" applyFont="1" applyFill="1" applyBorder="1" applyAlignment="1" applyProtection="1">
      <alignment vertical="center" wrapText="1"/>
      <protection locked="0"/>
    </xf>
    <xf numFmtId="167" fontId="24" fillId="0" borderId="50" xfId="0" applyNumberFormat="1" applyFont="1" applyFill="1" applyBorder="1" applyAlignment="1" applyProtection="1">
      <alignment vertical="center" wrapText="1"/>
    </xf>
    <xf numFmtId="167" fontId="23" fillId="0" borderId="12" xfId="0" applyNumberFormat="1" applyFont="1" applyFill="1" applyBorder="1" applyAlignment="1" applyProtection="1">
      <alignment horizontal="left" vertical="center" wrapText="1" indent="1"/>
    </xf>
    <xf numFmtId="167" fontId="30" fillId="0" borderId="24" xfId="0" applyNumberFormat="1" applyFont="1" applyFill="1" applyBorder="1" applyAlignment="1" applyProtection="1">
      <alignment horizontal="center" vertical="center" wrapText="1"/>
    </xf>
    <xf numFmtId="167" fontId="24" fillId="0" borderId="1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28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3" xfId="0" applyNumberFormat="1" applyFont="1" applyFill="1" applyBorder="1" applyAlignment="1" applyProtection="1">
      <alignment vertical="center" wrapText="1"/>
      <protection locked="0"/>
    </xf>
    <xf numFmtId="167" fontId="24" fillId="0" borderId="24" xfId="0" applyNumberFormat="1" applyFont="1" applyFill="1" applyBorder="1" applyAlignment="1" applyProtection="1">
      <alignment vertical="center" wrapText="1"/>
      <protection locked="0"/>
    </xf>
    <xf numFmtId="167" fontId="24" fillId="0" borderId="25" xfId="0" applyNumberFormat="1" applyFont="1" applyFill="1" applyBorder="1" applyAlignment="1" applyProtection="1">
      <alignment vertical="center" wrapText="1"/>
      <protection locked="0"/>
    </xf>
    <xf numFmtId="167" fontId="24" fillId="0" borderId="26" xfId="0" applyNumberFormat="1" applyFont="1" applyFill="1" applyBorder="1" applyAlignment="1" applyProtection="1">
      <alignment vertical="center" wrapText="1"/>
      <protection locked="0"/>
    </xf>
    <xf numFmtId="167" fontId="24" fillId="0" borderId="23" xfId="0" applyNumberFormat="1" applyFont="1" applyFill="1" applyBorder="1" applyAlignment="1" applyProtection="1">
      <alignment vertical="center" wrapText="1"/>
    </xf>
    <xf numFmtId="167" fontId="35" fillId="4" borderId="49" xfId="0" applyNumberFormat="1" applyFont="1" applyFill="1" applyBorder="1" applyAlignment="1" applyProtection="1">
      <alignment horizontal="left" vertical="center" wrapText="1" indent="2"/>
    </xf>
    <xf numFmtId="0" fontId="48" fillId="0" borderId="0" xfId="0" applyFont="1" applyFill="1" applyProtection="1"/>
    <xf numFmtId="0" fontId="49" fillId="0" borderId="0" xfId="0" applyFont="1" applyFill="1" applyProtection="1"/>
    <xf numFmtId="0" fontId="50" fillId="0" borderId="0" xfId="0" applyFont="1" applyFill="1" applyProtection="1">
      <protection locked="0"/>
    </xf>
    <xf numFmtId="0" fontId="51" fillId="0" borderId="0" xfId="0" applyFont="1" applyFill="1" applyProtection="1">
      <protection locked="0"/>
    </xf>
    <xf numFmtId="0" fontId="51" fillId="0" borderId="0" xfId="0" applyFont="1" applyFill="1" applyProtection="1"/>
    <xf numFmtId="0" fontId="22" fillId="0" borderId="9" xfId="0" applyFont="1" applyFill="1" applyBorder="1" applyAlignment="1" applyProtection="1">
      <alignment horizontal="center" vertical="center" wrapText="1"/>
    </xf>
    <xf numFmtId="0" fontId="25" fillId="0" borderId="14" xfId="0" applyFont="1" applyFill="1" applyBorder="1" applyAlignment="1" applyProtection="1">
      <alignment horizontal="center" vertical="center"/>
    </xf>
    <xf numFmtId="0" fontId="25" fillId="0" borderId="15" xfId="0" applyFont="1" applyFill="1" applyBorder="1" applyAlignment="1" applyProtection="1">
      <alignment vertical="center" wrapText="1"/>
    </xf>
    <xf numFmtId="167" fontId="25" fillId="0" borderId="15" xfId="0" applyNumberFormat="1" applyFont="1" applyFill="1" applyBorder="1" applyAlignment="1" applyProtection="1">
      <alignment vertical="center"/>
      <protection locked="0"/>
    </xf>
    <xf numFmtId="167" fontId="23" fillId="0" borderId="16" xfId="0" applyNumberFormat="1" applyFont="1" applyFill="1" applyBorder="1" applyAlignment="1" applyProtection="1">
      <alignment vertical="center"/>
    </xf>
    <xf numFmtId="0" fontId="25" fillId="0" borderId="18" xfId="0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 applyProtection="1">
      <alignment vertical="center" wrapText="1"/>
    </xf>
    <xf numFmtId="167" fontId="25" fillId="0" borderId="1" xfId="0" applyNumberFormat="1" applyFont="1" applyFill="1" applyBorder="1" applyAlignment="1" applyProtection="1">
      <alignment vertical="center"/>
      <protection locked="0"/>
    </xf>
    <xf numFmtId="167" fontId="23" fillId="0" borderId="19" xfId="0" applyNumberFormat="1" applyFont="1" applyFill="1" applyBorder="1" applyAlignment="1" applyProtection="1">
      <alignment vertical="center"/>
    </xf>
    <xf numFmtId="0" fontId="25" fillId="0" borderId="21" xfId="0" applyFont="1" applyFill="1" applyBorder="1" applyAlignment="1" applyProtection="1">
      <alignment horizontal="center" vertical="center"/>
    </xf>
    <xf numFmtId="0" fontId="25" fillId="0" borderId="3" xfId="0" applyFont="1" applyFill="1" applyBorder="1" applyAlignment="1" applyProtection="1">
      <alignment vertical="center" wrapText="1"/>
    </xf>
    <xf numFmtId="167" fontId="25" fillId="0" borderId="3" xfId="0" applyNumberFormat="1" applyFont="1" applyFill="1" applyBorder="1" applyAlignment="1" applyProtection="1">
      <alignment vertical="center"/>
      <protection locked="0"/>
    </xf>
    <xf numFmtId="167" fontId="23" fillId="0" borderId="22" xfId="0" applyNumberFormat="1" applyFont="1" applyFill="1" applyBorder="1" applyAlignment="1" applyProtection="1">
      <alignment vertical="center"/>
    </xf>
    <xf numFmtId="0" fontId="23" fillId="0" borderId="9" xfId="0" applyFont="1" applyFill="1" applyBorder="1" applyAlignment="1" applyProtection="1">
      <alignment horizontal="center" vertical="center"/>
    </xf>
    <xf numFmtId="0" fontId="21" fillId="0" borderId="4" xfId="0" applyFont="1" applyFill="1" applyBorder="1" applyAlignment="1" applyProtection="1">
      <alignment vertical="center" wrapText="1"/>
    </xf>
    <xf numFmtId="167" fontId="23" fillId="0" borderId="4" xfId="0" applyNumberFormat="1" applyFont="1" applyFill="1" applyBorder="1" applyAlignment="1" applyProtection="1">
      <alignment vertical="center"/>
    </xf>
    <xf numFmtId="167" fontId="23" fillId="0" borderId="5" xfId="0" applyNumberFormat="1" applyFont="1" applyFill="1" applyBorder="1" applyAlignment="1" applyProtection="1">
      <alignment vertical="center"/>
    </xf>
    <xf numFmtId="0" fontId="49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51" xfId="0" applyFill="1" applyBorder="1" applyProtection="1"/>
    <xf numFmtId="0" fontId="20" fillId="0" borderId="51" xfId="0" applyFont="1" applyFill="1" applyBorder="1" applyAlignment="1" applyProtection="1">
      <alignment horizontal="center"/>
    </xf>
    <xf numFmtId="167" fontId="24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25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0" xfId="0" applyNumberFormat="1" applyFont="1" applyFill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horizontal="left" vertical="center" wrapText="1" indent="8"/>
    </xf>
    <xf numFmtId="0" fontId="52" fillId="3" borderId="1" xfId="0" applyFont="1" applyFill="1" applyBorder="1"/>
    <xf numFmtId="0" fontId="55" fillId="2" borderId="1" xfId="0" applyFont="1" applyFill="1" applyBorder="1" applyAlignment="1">
      <alignment horizontal="center" wrapText="1"/>
    </xf>
    <xf numFmtId="0" fontId="55" fillId="3" borderId="1" xfId="0" applyFont="1" applyFill="1" applyBorder="1" applyAlignment="1">
      <alignment horizontal="center" wrapText="1"/>
    </xf>
    <xf numFmtId="0" fontId="56" fillId="3" borderId="1" xfId="0" applyFont="1" applyFill="1" applyBorder="1"/>
    <xf numFmtId="0" fontId="58" fillId="3" borderId="1" xfId="0" applyFont="1" applyFill="1" applyBorder="1"/>
    <xf numFmtId="0" fontId="55" fillId="2" borderId="1" xfId="0" applyFont="1" applyFill="1" applyBorder="1" applyAlignment="1">
      <alignment horizontal="center" vertical="center" wrapText="1"/>
    </xf>
    <xf numFmtId="0" fontId="55" fillId="3" borderId="1" xfId="0" applyFont="1" applyFill="1" applyBorder="1" applyAlignment="1">
      <alignment horizontal="center" vertical="center" wrapText="1"/>
    </xf>
    <xf numFmtId="0" fontId="60" fillId="2" borderId="1" xfId="0" applyFont="1" applyFill="1" applyBorder="1"/>
    <xf numFmtId="0" fontId="61" fillId="2" borderId="1" xfId="0" applyFont="1" applyFill="1" applyBorder="1"/>
    <xf numFmtId="167" fontId="62" fillId="0" borderId="18" xfId="0" applyNumberFormat="1" applyFont="1" applyFill="1" applyBorder="1" applyAlignment="1" applyProtection="1">
      <alignment horizontal="left" vertical="center" wrapText="1" indent="1"/>
      <protection locked="0"/>
    </xf>
    <xf numFmtId="167" fontId="62" fillId="0" borderId="1" xfId="0" applyNumberFormat="1" applyFont="1" applyFill="1" applyBorder="1" applyAlignment="1" applyProtection="1">
      <alignment vertical="center" wrapText="1"/>
      <protection locked="0"/>
    </xf>
    <xf numFmtId="1" fontId="62" fillId="0" borderId="1" xfId="0" applyNumberFormat="1" applyFont="1" applyFill="1" applyBorder="1" applyAlignment="1" applyProtection="1">
      <alignment horizontal="center" vertical="center" wrapText="1"/>
      <protection locked="0"/>
    </xf>
    <xf numFmtId="167" fontId="62" fillId="0" borderId="19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0" fontId="0" fillId="8" borderId="61" xfId="0" applyFill="1" applyBorder="1"/>
    <xf numFmtId="0" fontId="6" fillId="8" borderId="61" xfId="0" applyFont="1" applyFill="1" applyBorder="1"/>
    <xf numFmtId="0" fontId="6" fillId="8" borderId="62" xfId="0" applyFont="1" applyFill="1" applyBorder="1"/>
    <xf numFmtId="0" fontId="10" fillId="8" borderId="63" xfId="0" applyFont="1" applyFill="1" applyBorder="1"/>
    <xf numFmtId="0" fontId="0" fillId="9" borderId="61" xfId="0" applyFill="1" applyBorder="1"/>
    <xf numFmtId="0" fontId="6" fillId="9" borderId="61" xfId="0" applyFont="1" applyFill="1" applyBorder="1"/>
    <xf numFmtId="0" fontId="6" fillId="9" borderId="62" xfId="0" applyFont="1" applyFill="1" applyBorder="1"/>
    <xf numFmtId="0" fontId="10" fillId="9" borderId="63" xfId="0" applyFont="1" applyFill="1" applyBorder="1"/>
    <xf numFmtId="0" fontId="10" fillId="8" borderId="64" xfId="0" applyFont="1" applyFill="1" applyBorder="1"/>
    <xf numFmtId="0" fontId="64" fillId="8" borderId="64" xfId="0" applyFont="1" applyFill="1" applyBorder="1"/>
    <xf numFmtId="0" fontId="64" fillId="3" borderId="5" xfId="0" applyFont="1" applyFill="1" applyBorder="1"/>
    <xf numFmtId="0" fontId="64" fillId="3" borderId="4" xfId="0" applyFont="1" applyFill="1" applyBorder="1"/>
    <xf numFmtId="0" fontId="8" fillId="8" borderId="61" xfId="0" applyFont="1" applyFill="1" applyBorder="1" applyAlignment="1">
      <alignment horizontal="center"/>
    </xf>
    <xf numFmtId="0" fontId="0" fillId="8" borderId="62" xfId="0" applyFill="1" applyBorder="1"/>
    <xf numFmtId="0" fontId="64" fillId="8" borderId="63" xfId="0" applyFont="1" applyFill="1" applyBorder="1"/>
    <xf numFmtId="0" fontId="64" fillId="2" borderId="4" xfId="0" applyFont="1" applyFill="1" applyBorder="1"/>
    <xf numFmtId="0" fontId="52" fillId="8" borderId="61" xfId="0" applyFont="1" applyFill="1" applyBorder="1"/>
    <xf numFmtId="0" fontId="56" fillId="8" borderId="61" xfId="0" applyFont="1" applyFill="1" applyBorder="1"/>
    <xf numFmtId="0" fontId="65" fillId="3" borderId="1" xfId="0" applyFont="1" applyFill="1" applyBorder="1"/>
    <xf numFmtId="0" fontId="65" fillId="2" borderId="1" xfId="0" applyFont="1" applyFill="1" applyBorder="1"/>
    <xf numFmtId="0" fontId="0" fillId="10" borderId="61" xfId="0" applyFill="1" applyBorder="1"/>
    <xf numFmtId="0" fontId="58" fillId="3" borderId="5" xfId="0" applyFont="1" applyFill="1" applyBorder="1"/>
    <xf numFmtId="0" fontId="0" fillId="8" borderId="61" xfId="0" applyFont="1" applyFill="1" applyBorder="1"/>
    <xf numFmtId="0" fontId="0" fillId="8" borderId="65" xfId="0" applyFill="1" applyBorder="1"/>
    <xf numFmtId="0" fontId="6" fillId="8" borderId="65" xfId="0" applyFont="1" applyFill="1" applyBorder="1"/>
    <xf numFmtId="0" fontId="6" fillId="8" borderId="66" xfId="0" applyFont="1" applyFill="1" applyBorder="1"/>
    <xf numFmtId="0" fontId="64" fillId="8" borderId="67" xfId="0" applyFont="1" applyFill="1" applyBorder="1"/>
    <xf numFmtId="0" fontId="63" fillId="2" borderId="1" xfId="0" applyFont="1" applyFill="1" applyBorder="1"/>
    <xf numFmtId="0" fontId="58" fillId="2" borderId="1" xfId="0" applyFont="1" applyFill="1" applyBorder="1"/>
    <xf numFmtId="167" fontId="24" fillId="0" borderId="68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61" xfId="0" applyNumberFormat="1" applyFont="1" applyFill="1" applyBorder="1" applyAlignment="1" applyProtection="1">
      <alignment vertical="center" wrapText="1"/>
      <protection locked="0"/>
    </xf>
    <xf numFmtId="167" fontId="30" fillId="0" borderId="68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69" xfId="0" applyNumberFormat="1" applyFont="1" applyFill="1" applyBorder="1" applyAlignment="1" applyProtection="1">
      <alignment horizontal="center" vertical="center" wrapText="1"/>
    </xf>
    <xf numFmtId="167" fontId="30" fillId="0" borderId="70" xfId="0" applyNumberFormat="1" applyFont="1" applyFill="1" applyBorder="1" applyAlignment="1" applyProtection="1">
      <alignment horizontal="center" vertical="center" wrapText="1"/>
    </xf>
    <xf numFmtId="167" fontId="30" fillId="0" borderId="71" xfId="0" applyNumberFormat="1" applyFont="1" applyFill="1" applyBorder="1" applyAlignment="1" applyProtection="1">
      <alignment horizontal="center" vertical="center" wrapText="1"/>
    </xf>
    <xf numFmtId="167" fontId="31" fillId="0" borderId="68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61" xfId="0" applyNumberFormat="1" applyFont="1" applyFill="1" applyBorder="1" applyAlignment="1" applyProtection="1">
      <alignment vertical="center" wrapText="1"/>
      <protection locked="0"/>
    </xf>
    <xf numFmtId="1" fontId="31" fillId="0" borderId="61" xfId="0" applyNumberFormat="1" applyFont="1" applyFill="1" applyBorder="1" applyAlignment="1" applyProtection="1">
      <alignment horizontal="center" vertical="center" wrapText="1"/>
      <protection locked="0"/>
    </xf>
    <xf numFmtId="167" fontId="31" fillId="0" borderId="72" xfId="0" applyNumberFormat="1" applyFont="1" applyFill="1" applyBorder="1" applyAlignment="1" applyProtection="1">
      <alignment vertical="center" wrapText="1"/>
    </xf>
    <xf numFmtId="1" fontId="24" fillId="0" borderId="61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61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61" xfId="0" applyNumberFormat="1" applyFont="1" applyFill="1" applyBorder="1" applyAlignment="1" applyProtection="1">
      <alignment vertical="center" wrapText="1"/>
    </xf>
    <xf numFmtId="167" fontId="66" fillId="0" borderId="9" xfId="0" applyNumberFormat="1" applyFont="1" applyFill="1" applyBorder="1" applyAlignment="1" applyProtection="1">
      <alignment horizontal="left" vertical="center" wrapText="1"/>
    </xf>
    <xf numFmtId="167" fontId="21" fillId="0" borderId="68" xfId="0" applyNumberFormat="1" applyFont="1" applyFill="1" applyBorder="1" applyAlignment="1" applyProtection="1">
      <alignment horizontal="left" vertical="center" wrapText="1" indent="1"/>
      <protection locked="0"/>
    </xf>
    <xf numFmtId="167" fontId="21" fillId="0" borderId="61" xfId="0" applyNumberFormat="1" applyFont="1" applyFill="1" applyBorder="1" applyAlignment="1" applyProtection="1">
      <alignment vertical="center" wrapText="1"/>
      <protection locked="0"/>
    </xf>
    <xf numFmtId="1" fontId="66" fillId="0" borderId="1" xfId="0" applyNumberFormat="1" applyFont="1" applyFill="1" applyBorder="1" applyAlignment="1" applyProtection="1">
      <alignment horizontal="center" vertical="center" wrapText="1"/>
      <protection locked="0"/>
    </xf>
    <xf numFmtId="167" fontId="66" fillId="0" borderId="1" xfId="0" applyNumberFormat="1" applyFont="1" applyFill="1" applyBorder="1" applyAlignment="1" applyProtection="1">
      <alignment vertical="center" wrapText="1"/>
      <protection locked="0"/>
    </xf>
    <xf numFmtId="167" fontId="21" fillId="0" borderId="1" xfId="0" applyNumberFormat="1" applyFont="1" applyFill="1" applyBorder="1" applyAlignment="1" applyProtection="1">
      <alignment vertical="center" wrapText="1"/>
      <protection locked="0"/>
    </xf>
    <xf numFmtId="167" fontId="21" fillId="0" borderId="19" xfId="0" applyNumberFormat="1" applyFont="1" applyFill="1" applyBorder="1" applyAlignment="1" applyProtection="1">
      <alignment vertical="center" wrapText="1"/>
    </xf>
    <xf numFmtId="1" fontId="21" fillId="0" borderId="1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0" xfId="0" applyNumberFormat="1" applyFont="1" applyFill="1" applyBorder="1" applyAlignment="1" applyProtection="1">
      <alignment horizontal="left" vertical="center" wrapText="1" indent="1"/>
      <protection locked="0"/>
    </xf>
    <xf numFmtId="0" fontId="67" fillId="0" borderId="1" xfId="0" applyFont="1" applyBorder="1" applyAlignment="1">
      <alignment horizontal="left" vertical="center" wrapText="1"/>
    </xf>
    <xf numFmtId="0" fontId="43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33" fillId="0" borderId="1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6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17" fillId="0" borderId="52" xfId="0" applyFont="1" applyBorder="1" applyAlignment="1">
      <alignment horizontal="center"/>
    </xf>
    <xf numFmtId="0" fontId="17" fillId="0" borderId="40" xfId="0" applyFont="1" applyBorder="1" applyAlignment="1">
      <alignment horizontal="center"/>
    </xf>
    <xf numFmtId="0" fontId="3" fillId="0" borderId="7" xfId="0" quotePrefix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left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" fontId="7" fillId="0" borderId="7" xfId="0" applyNumberFormat="1" applyFont="1" applyFill="1" applyBorder="1" applyAlignment="1">
      <alignment horizontal="center" vertical="center"/>
    </xf>
    <xf numFmtId="1" fontId="7" fillId="0" borderId="11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164" fontId="1" fillId="0" borderId="52" xfId="0" applyNumberFormat="1" applyFont="1" applyFill="1" applyBorder="1" applyAlignment="1">
      <alignment horizontal="center" vertical="center"/>
    </xf>
    <xf numFmtId="164" fontId="1" fillId="0" borderId="53" xfId="0" applyNumberFormat="1" applyFont="1" applyFill="1" applyBorder="1" applyAlignment="1">
      <alignment horizontal="center" vertical="center"/>
    </xf>
    <xf numFmtId="164" fontId="1" fillId="0" borderId="40" xfId="0" applyNumberFormat="1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3" fillId="0" borderId="7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3" fillId="0" borderId="11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right"/>
    </xf>
    <xf numFmtId="0" fontId="2" fillId="0" borderId="10" xfId="0" applyFont="1" applyBorder="1" applyAlignment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quotePrefix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3" fillId="0" borderId="11" xfId="0" quotePrefix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4" fillId="0" borderId="11" xfId="0" quotePrefix="1" applyFont="1" applyFill="1" applyBorder="1" applyAlignment="1">
      <alignment horizontal="center" vertical="center"/>
    </xf>
    <xf numFmtId="0" fontId="9" fillId="0" borderId="38" xfId="0" quotePrefix="1" applyFont="1" applyFill="1" applyBorder="1" applyAlignment="1">
      <alignment horizontal="center" vertical="center"/>
    </xf>
    <xf numFmtId="0" fontId="9" fillId="0" borderId="39" xfId="0" quotePrefix="1" applyFont="1" applyFill="1" applyBorder="1" applyAlignment="1">
      <alignment horizontal="center" vertical="center"/>
    </xf>
    <xf numFmtId="0" fontId="9" fillId="0" borderId="49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left" vertical="center"/>
    </xf>
    <xf numFmtId="0" fontId="9" fillId="0" borderId="44" xfId="0" applyFont="1" applyFill="1" applyBorder="1" applyAlignment="1">
      <alignment horizontal="left" vertical="center"/>
    </xf>
    <xf numFmtId="0" fontId="4" fillId="0" borderId="6" xfId="0" quotePrefix="1" applyFont="1" applyFill="1" applyBorder="1" applyAlignment="1">
      <alignment horizontal="center" vertical="center"/>
    </xf>
    <xf numFmtId="0" fontId="4" fillId="0" borderId="8" xfId="0" quotePrefix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" fontId="3" fillId="0" borderId="7" xfId="0" applyNumberFormat="1" applyFont="1" applyFill="1" applyBorder="1" applyAlignment="1">
      <alignment horizontal="center" vertical="center"/>
    </xf>
    <xf numFmtId="1" fontId="3" fillId="0" borderId="11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6" xfId="0" quotePrefix="1" applyFont="1" applyFill="1" applyBorder="1" applyAlignment="1">
      <alignment horizontal="center" vertical="center"/>
    </xf>
    <xf numFmtId="0" fontId="3" fillId="0" borderId="8" xfId="0" quotePrefix="1" applyFont="1" applyFill="1" applyBorder="1" applyAlignment="1">
      <alignment horizontal="center" vertical="center"/>
    </xf>
    <xf numFmtId="0" fontId="9" fillId="0" borderId="39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164" fontId="9" fillId="0" borderId="38" xfId="0" quotePrefix="1" applyNumberFormat="1" applyFont="1" applyFill="1" applyBorder="1" applyAlignment="1">
      <alignment horizontal="center" vertical="center"/>
    </xf>
    <xf numFmtId="164" fontId="9" fillId="0" borderId="39" xfId="0" quotePrefix="1" applyNumberFormat="1" applyFont="1" applyFill="1" applyBorder="1" applyAlignment="1">
      <alignment horizontal="center" vertical="center"/>
    </xf>
    <xf numFmtId="165" fontId="9" fillId="0" borderId="4" xfId="0" applyNumberFormat="1" applyFont="1" applyFill="1" applyBorder="1" applyAlignment="1">
      <alignment horizontal="center" vertical="center"/>
    </xf>
    <xf numFmtId="165" fontId="9" fillId="0" borderId="49" xfId="0" applyNumberFormat="1" applyFont="1" applyFill="1" applyBorder="1" applyAlignment="1">
      <alignment horizontal="center" vertical="center"/>
    </xf>
    <xf numFmtId="164" fontId="3" fillId="0" borderId="7" xfId="0" quotePrefix="1" applyNumberFormat="1" applyFont="1" applyFill="1" applyBorder="1" applyAlignment="1">
      <alignment horizontal="center" vertical="center"/>
    </xf>
    <xf numFmtId="164" fontId="3" fillId="0" borderId="11" xfId="0" quotePrefix="1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164" fontId="4" fillId="0" borderId="6" xfId="0" quotePrefix="1" applyNumberFormat="1" applyFont="1" applyFill="1" applyBorder="1" applyAlignment="1">
      <alignment horizontal="center" vertical="center"/>
    </xf>
    <xf numFmtId="164" fontId="4" fillId="0" borderId="8" xfId="0" quotePrefix="1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65" fontId="4" fillId="0" borderId="3" xfId="0" applyNumberFormat="1" applyFont="1" applyFill="1" applyBorder="1" applyAlignment="1">
      <alignment horizontal="center" vertical="center"/>
    </xf>
    <xf numFmtId="164" fontId="4" fillId="0" borderId="7" xfId="0" quotePrefix="1" applyNumberFormat="1" applyFont="1" applyFill="1" applyBorder="1" applyAlignment="1">
      <alignment horizontal="center" vertical="center"/>
    </xf>
    <xf numFmtId="164" fontId="4" fillId="0" borderId="11" xfId="0" quotePrefix="1" applyNumberFormat="1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/>
    </xf>
    <xf numFmtId="166" fontId="3" fillId="0" borderId="7" xfId="0" applyNumberFormat="1" applyFont="1" applyFill="1" applyBorder="1" applyAlignment="1">
      <alignment horizontal="left" vertical="center"/>
    </xf>
    <xf numFmtId="166" fontId="3" fillId="0" borderId="10" xfId="0" applyNumberFormat="1" applyFont="1" applyFill="1" applyBorder="1" applyAlignment="1">
      <alignment horizontal="left" vertical="center"/>
    </xf>
    <xf numFmtId="166" fontId="3" fillId="0" borderId="11" xfId="0" applyNumberFormat="1" applyFont="1" applyFill="1" applyBorder="1" applyAlignment="1">
      <alignment horizontal="left" vertical="center"/>
    </xf>
    <xf numFmtId="0" fontId="2" fillId="0" borderId="7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2" fillId="0" borderId="11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0" fontId="2" fillId="0" borderId="11" xfId="0" applyFont="1" applyFill="1" applyBorder="1" applyAlignment="1">
      <alignment vertical="center" wrapText="1"/>
    </xf>
    <xf numFmtId="0" fontId="2" fillId="6" borderId="7" xfId="0" applyFont="1" applyFill="1" applyBorder="1" applyAlignment="1">
      <alignment horizontal="left" vertical="center" wrapText="1"/>
    </xf>
    <xf numFmtId="0" fontId="2" fillId="6" borderId="10" xfId="0" applyFont="1" applyFill="1" applyBorder="1" applyAlignment="1">
      <alignment horizontal="left" vertical="center" wrapText="1"/>
    </xf>
    <xf numFmtId="0" fontId="2" fillId="6" borderId="11" xfId="0" applyFont="1" applyFill="1" applyBorder="1" applyAlignment="1">
      <alignment horizontal="left" vertical="center" wrapText="1"/>
    </xf>
    <xf numFmtId="0" fontId="3" fillId="6" borderId="7" xfId="0" applyFont="1" applyFill="1" applyBorder="1" applyAlignment="1">
      <alignment horizontal="left" vertical="center" wrapText="1"/>
    </xf>
    <xf numFmtId="0" fontId="3" fillId="6" borderId="10" xfId="0" applyFont="1" applyFill="1" applyBorder="1" applyAlignment="1">
      <alignment horizontal="left" vertical="center" wrapText="1"/>
    </xf>
    <xf numFmtId="0" fontId="3" fillId="6" borderId="11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vertical="center" wrapText="1"/>
    </xf>
    <xf numFmtId="0" fontId="4" fillId="0" borderId="11" xfId="0" applyFont="1" applyFill="1" applyBorder="1" applyAlignment="1">
      <alignment vertical="center" wrapText="1"/>
    </xf>
    <xf numFmtId="0" fontId="11" fillId="0" borderId="52" xfId="0" applyFont="1" applyBorder="1" applyAlignment="1">
      <alignment horizontal="center"/>
    </xf>
    <xf numFmtId="0" fontId="11" fillId="0" borderId="53" xfId="0" applyFont="1" applyBorder="1" applyAlignment="1">
      <alignment horizontal="center"/>
    </xf>
    <xf numFmtId="0" fontId="11" fillId="0" borderId="40" xfId="0" applyFont="1" applyBorder="1" applyAlignment="1">
      <alignment horizontal="center"/>
    </xf>
    <xf numFmtId="0" fontId="3" fillId="0" borderId="7" xfId="0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3" fillId="0" borderId="11" xfId="0" applyFont="1" applyFill="1" applyBorder="1" applyAlignment="1">
      <alignment vertical="center"/>
    </xf>
    <xf numFmtId="0" fontId="4" fillId="0" borderId="53" xfId="0" applyFont="1" applyFill="1" applyBorder="1" applyAlignment="1">
      <alignment horizontal="right"/>
    </xf>
    <xf numFmtId="164" fontId="4" fillId="0" borderId="7" xfId="0" applyNumberFormat="1" applyFont="1" applyFill="1" applyBorder="1" applyAlignment="1">
      <alignment horizontal="center" vertical="center" wrapText="1"/>
    </xf>
    <xf numFmtId="164" fontId="4" fillId="0" borderId="11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64" fontId="13" fillId="0" borderId="6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40" xfId="0" applyBorder="1" applyAlignment="1">
      <alignment horizontal="center"/>
    </xf>
    <xf numFmtId="167" fontId="19" fillId="0" borderId="0" xfId="0" applyNumberFormat="1" applyFont="1" applyFill="1" applyAlignment="1" applyProtection="1">
      <alignment horizontal="center" vertical="center" wrapText="1"/>
    </xf>
    <xf numFmtId="167" fontId="21" fillId="0" borderId="54" xfId="0" applyNumberFormat="1" applyFont="1" applyFill="1" applyBorder="1" applyAlignment="1" applyProtection="1">
      <alignment horizontal="center" vertical="center" wrapText="1"/>
    </xf>
    <xf numFmtId="167" fontId="21" fillId="0" borderId="55" xfId="0" applyNumberFormat="1" applyFont="1" applyFill="1" applyBorder="1" applyAlignment="1" applyProtection="1">
      <alignment horizontal="center" vertical="center" wrapText="1"/>
    </xf>
    <xf numFmtId="167" fontId="21" fillId="0" borderId="56" xfId="0" applyNumberFormat="1" applyFont="1" applyFill="1" applyBorder="1" applyAlignment="1" applyProtection="1">
      <alignment horizontal="center" vertical="center" wrapText="1"/>
    </xf>
    <xf numFmtId="167" fontId="21" fillId="0" borderId="57" xfId="0" applyNumberFormat="1" applyFont="1" applyFill="1" applyBorder="1" applyAlignment="1" applyProtection="1">
      <alignment horizontal="center" vertical="center" wrapText="1"/>
    </xf>
    <xf numFmtId="167" fontId="26" fillId="0" borderId="0" xfId="0" applyNumberFormat="1" applyFont="1" applyFill="1" applyBorder="1" applyAlignment="1" applyProtection="1">
      <alignment horizontal="center" vertical="center" wrapText="1"/>
    </xf>
    <xf numFmtId="167" fontId="23" fillId="0" borderId="49" xfId="0" applyNumberFormat="1" applyFont="1" applyFill="1" applyBorder="1" applyAlignment="1" applyProtection="1">
      <alignment horizontal="center" vertical="center" wrapText="1"/>
    </xf>
    <xf numFmtId="167" fontId="23" fillId="0" borderId="44" xfId="0" applyNumberFormat="1" applyFont="1" applyFill="1" applyBorder="1" applyAlignment="1" applyProtection="1">
      <alignment horizontal="center" vertical="center" wrapText="1"/>
    </xf>
    <xf numFmtId="167" fontId="23" fillId="0" borderId="27" xfId="0" applyNumberFormat="1" applyFont="1" applyFill="1" applyBorder="1" applyAlignment="1" applyProtection="1">
      <alignment horizontal="center" vertical="center" wrapText="1"/>
    </xf>
    <xf numFmtId="167" fontId="22" fillId="0" borderId="38" xfId="0" applyNumberFormat="1" applyFont="1" applyFill="1" applyBorder="1" applyAlignment="1" applyProtection="1">
      <alignment horizontal="center" vertical="center" wrapText="1"/>
    </xf>
    <xf numFmtId="167" fontId="22" fillId="0" borderId="44" xfId="0" applyNumberFormat="1" applyFont="1" applyFill="1" applyBorder="1" applyAlignment="1" applyProtection="1">
      <alignment horizontal="center" vertical="center" wrapText="1"/>
    </xf>
    <xf numFmtId="167" fontId="22" fillId="0" borderId="27" xfId="0" applyNumberFormat="1" applyFont="1" applyFill="1" applyBorder="1" applyAlignment="1" applyProtection="1">
      <alignment horizontal="center" vertical="center" wrapText="1"/>
    </xf>
    <xf numFmtId="167" fontId="29" fillId="0" borderId="0" xfId="0" applyNumberFormat="1" applyFont="1" applyFill="1" applyAlignment="1">
      <alignment horizontal="center" vertical="center" wrapText="1"/>
    </xf>
    <xf numFmtId="0" fontId="33" fillId="0" borderId="0" xfId="0" applyFont="1" applyFill="1" applyAlignment="1" applyProtection="1">
      <alignment horizontal="center" wrapText="1"/>
    </xf>
    <xf numFmtId="0" fontId="32" fillId="0" borderId="0" xfId="0" applyFont="1" applyFill="1" applyBorder="1" applyAlignment="1" applyProtection="1">
      <alignment horizontal="right"/>
    </xf>
    <xf numFmtId="0" fontId="29" fillId="0" borderId="0" xfId="0" applyFont="1" applyAlignment="1">
      <alignment horizontal="center" wrapText="1"/>
    </xf>
    <xf numFmtId="0" fontId="36" fillId="0" borderId="0" xfId="0" applyFont="1" applyAlignment="1">
      <alignment horizontal="center" wrapText="1"/>
    </xf>
    <xf numFmtId="0" fontId="18" fillId="0" borderId="53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1" fillId="0" borderId="28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2" fillId="0" borderId="52" xfId="0" applyFont="1" applyBorder="1" applyAlignment="1"/>
    <xf numFmtId="0" fontId="2" fillId="0" borderId="53" xfId="0" applyFont="1" applyBorder="1" applyAlignment="1"/>
    <xf numFmtId="0" fontId="52" fillId="0" borderId="1" xfId="0" applyFont="1" applyBorder="1" applyAlignment="1">
      <alignment horizontal="center" wrapText="1"/>
    </xf>
    <xf numFmtId="0" fontId="17" fillId="0" borderId="7" xfId="0" applyFont="1" applyBorder="1" applyAlignment="1">
      <alignment horizontal="center" wrapText="1"/>
    </xf>
    <xf numFmtId="0" fontId="0" fillId="7" borderId="1" xfId="0" applyFill="1" applyBorder="1" applyAlignment="1">
      <alignment horizontal="center" wrapText="1"/>
    </xf>
    <xf numFmtId="0" fontId="0" fillId="7" borderId="1" xfId="0" applyFill="1" applyBorder="1" applyAlignment="1">
      <alignment horizontal="center"/>
    </xf>
    <xf numFmtId="0" fontId="17" fillId="0" borderId="7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wrapText="1"/>
    </xf>
    <xf numFmtId="0" fontId="4" fillId="0" borderId="53" xfId="0" applyFont="1" applyFill="1" applyBorder="1" applyAlignment="1">
      <alignment horizontal="center"/>
    </xf>
    <xf numFmtId="0" fontId="4" fillId="0" borderId="40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0" fillId="11" borderId="1" xfId="0" applyFill="1" applyBorder="1" applyAlignment="1">
      <alignment horizontal="center" wrapText="1"/>
    </xf>
    <xf numFmtId="0" fontId="0" fillId="11" borderId="1" xfId="0" applyFill="1" applyBorder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center"/>
    </xf>
    <xf numFmtId="49" fontId="17" fillId="0" borderId="11" xfId="0" applyNumberFormat="1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53" fillId="0" borderId="7" xfId="0" applyFont="1" applyFill="1" applyBorder="1" applyAlignment="1">
      <alignment horizontal="center" vertical="center" wrapText="1"/>
    </xf>
    <xf numFmtId="0" fontId="53" fillId="0" borderId="10" xfId="0" applyFont="1" applyFill="1" applyBorder="1" applyAlignment="1">
      <alignment horizontal="center" vertical="center" wrapText="1"/>
    </xf>
    <xf numFmtId="0" fontId="53" fillId="0" borderId="11" xfId="0" applyFont="1" applyFill="1" applyBorder="1" applyAlignment="1">
      <alignment horizontal="center" vertical="center" wrapText="1"/>
    </xf>
    <xf numFmtId="0" fontId="53" fillId="0" borderId="1" xfId="0" applyFont="1" applyFill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/>
    </xf>
    <xf numFmtId="164" fontId="13" fillId="0" borderId="7" xfId="0" applyNumberFormat="1" applyFont="1" applyFill="1" applyBorder="1" applyAlignment="1">
      <alignment horizontal="center" vertical="center" wrapText="1"/>
    </xf>
    <xf numFmtId="164" fontId="13" fillId="0" borderId="10" xfId="0" applyNumberFormat="1" applyFont="1" applyFill="1" applyBorder="1" applyAlignment="1">
      <alignment horizontal="center" vertical="center" wrapText="1"/>
    </xf>
    <xf numFmtId="164" fontId="13" fillId="0" borderId="1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0" fillId="0" borderId="11" xfId="0" applyBorder="1" applyAlignment="1">
      <alignment horizontal="center" wrapText="1"/>
    </xf>
    <xf numFmtId="0" fontId="29" fillId="0" borderId="0" xfId="3" applyFont="1" applyFill="1" applyAlignment="1" applyProtection="1">
      <alignment horizontal="center" wrapText="1"/>
    </xf>
    <xf numFmtId="0" fontId="29" fillId="0" borderId="0" xfId="3" applyFont="1" applyFill="1" applyAlignment="1" applyProtection="1">
      <alignment horizontal="center"/>
    </xf>
    <xf numFmtId="0" fontId="39" fillId="0" borderId="49" xfId="3" applyFont="1" applyFill="1" applyBorder="1" applyAlignment="1" applyProtection="1">
      <alignment horizontal="left" vertical="center" indent="1"/>
    </xf>
    <xf numFmtId="0" fontId="39" fillId="0" borderId="44" xfId="3" applyFont="1" applyFill="1" applyBorder="1" applyAlignment="1" applyProtection="1">
      <alignment horizontal="left" vertical="center" indent="1"/>
    </xf>
    <xf numFmtId="0" fontId="39" fillId="0" borderId="27" xfId="3" applyFont="1" applyFill="1" applyBorder="1" applyAlignment="1" applyProtection="1">
      <alignment horizontal="left" vertical="center" indent="1"/>
    </xf>
    <xf numFmtId="167" fontId="22" fillId="0" borderId="38" xfId="0" applyNumberFormat="1" applyFont="1" applyFill="1" applyBorder="1" applyAlignment="1" applyProtection="1">
      <alignment horizontal="left" vertical="center" wrapText="1" indent="2"/>
    </xf>
    <xf numFmtId="167" fontId="22" fillId="0" borderId="27" xfId="0" applyNumberFormat="1" applyFont="1" applyFill="1" applyBorder="1" applyAlignment="1" applyProtection="1">
      <alignment horizontal="left" vertical="center" wrapText="1" indent="2"/>
    </xf>
    <xf numFmtId="167" fontId="29" fillId="0" borderId="0" xfId="0" applyNumberFormat="1" applyFont="1" applyFill="1" applyAlignment="1" applyProtection="1">
      <alignment horizontal="center" vertical="center" wrapText="1"/>
    </xf>
    <xf numFmtId="167" fontId="22" fillId="0" borderId="54" xfId="0" applyNumberFormat="1" applyFont="1" applyFill="1" applyBorder="1" applyAlignment="1" applyProtection="1">
      <alignment horizontal="center" vertical="center" wrapText="1"/>
    </xf>
    <xf numFmtId="167" fontId="22" fillId="0" borderId="55" xfId="0" applyNumberFormat="1" applyFont="1" applyFill="1" applyBorder="1" applyAlignment="1" applyProtection="1">
      <alignment horizontal="center" vertical="center" wrapText="1"/>
    </xf>
    <xf numFmtId="167" fontId="22" fillId="0" borderId="54" xfId="0" applyNumberFormat="1" applyFont="1" applyFill="1" applyBorder="1" applyAlignment="1" applyProtection="1">
      <alignment horizontal="center" vertical="center"/>
    </xf>
    <xf numFmtId="167" fontId="22" fillId="0" borderId="55" xfId="0" applyNumberFormat="1" applyFont="1" applyFill="1" applyBorder="1" applyAlignment="1" applyProtection="1">
      <alignment horizontal="center" vertical="center"/>
    </xf>
    <xf numFmtId="167" fontId="22" fillId="0" borderId="58" xfId="0" applyNumberFormat="1" applyFont="1" applyFill="1" applyBorder="1" applyAlignment="1" applyProtection="1">
      <alignment horizontal="center" vertical="center"/>
    </xf>
    <xf numFmtId="167" fontId="22" fillId="0" borderId="59" xfId="0" applyNumberFormat="1" applyFont="1" applyFill="1" applyBorder="1" applyAlignment="1" applyProtection="1">
      <alignment horizontal="center" vertical="center"/>
    </xf>
    <xf numFmtId="167" fontId="22" fillId="0" borderId="60" xfId="0" applyNumberFormat="1" applyFont="1" applyFill="1" applyBorder="1" applyAlignment="1" applyProtection="1">
      <alignment horizontal="center" vertical="center"/>
    </xf>
    <xf numFmtId="0" fontId="29" fillId="0" borderId="0" xfId="0" applyFont="1" applyFill="1" applyAlignment="1">
      <alignment horizontal="center" wrapText="1"/>
    </xf>
    <xf numFmtId="0" fontId="49" fillId="0" borderId="0" xfId="0" applyFont="1" applyFill="1" applyAlignment="1" applyProtection="1">
      <alignment horizontal="left"/>
      <protection locked="0"/>
    </xf>
  </cellXfs>
  <cellStyles count="4">
    <cellStyle name="Normál" xfId="0" builtinId="0"/>
    <cellStyle name="Normal_KTRSZJ" xfId="1"/>
    <cellStyle name="Normál_KVRENMUNKA" xfId="2"/>
    <cellStyle name="Normál_SEGEDLETEK" xfId="3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25</xdr:row>
      <xdr:rowOff>114300</xdr:rowOff>
    </xdr:from>
    <xdr:to>
      <xdr:col>6</xdr:col>
      <xdr:colOff>209550</xdr:colOff>
      <xdr:row>38</xdr:row>
      <xdr:rowOff>57150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13216" t="7114" r="14662"/>
        <a:stretch>
          <a:fillRect/>
        </a:stretch>
      </xdr:blipFill>
      <xdr:spPr bwMode="auto">
        <a:xfrm>
          <a:off x="2171700" y="5353050"/>
          <a:ext cx="1695450" cy="2419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tabSelected="1" view="pageLayout" topLeftCell="A13" zoomScaleNormal="100" workbookViewId="0">
      <selection activeCell="C40" sqref="C40"/>
    </sheetView>
  </sheetViews>
  <sheetFormatPr defaultRowHeight="15"/>
  <sheetData>
    <row r="1" spans="1:9" ht="15.75">
      <c r="A1" s="241" t="s">
        <v>370</v>
      </c>
      <c r="B1" s="242"/>
      <c r="C1" s="242"/>
      <c r="D1" s="242"/>
      <c r="E1" s="242"/>
      <c r="F1" s="242"/>
      <c r="G1" s="242"/>
      <c r="H1" s="242"/>
      <c r="I1" s="242"/>
    </row>
    <row r="2" spans="1:9" ht="15.75">
      <c r="A2" s="243" t="s">
        <v>371</v>
      </c>
    </row>
    <row r="18" spans="1:10" ht="30">
      <c r="A18" s="393" t="s">
        <v>373</v>
      </c>
      <c r="B18" s="393"/>
      <c r="C18" s="393"/>
      <c r="D18" s="393"/>
      <c r="E18" s="393"/>
      <c r="F18" s="393"/>
      <c r="G18" s="393"/>
      <c r="H18" s="393"/>
      <c r="I18" s="393"/>
      <c r="J18" s="393"/>
    </row>
    <row r="20" spans="1:10" ht="30">
      <c r="A20" s="392" t="s">
        <v>1007</v>
      </c>
      <c r="B20" s="392"/>
      <c r="C20" s="392"/>
      <c r="D20" s="392"/>
      <c r="E20" s="392"/>
      <c r="F20" s="392"/>
      <c r="G20" s="392"/>
      <c r="H20" s="392"/>
      <c r="I20" s="392"/>
      <c r="J20" s="392"/>
    </row>
    <row r="22" spans="1:10" ht="21">
      <c r="A22" s="394"/>
      <c r="B22" s="394"/>
      <c r="C22" s="394"/>
      <c r="D22" s="394"/>
      <c r="E22" s="394"/>
      <c r="F22" s="394"/>
      <c r="G22" s="394"/>
      <c r="H22" s="394"/>
      <c r="I22" s="394"/>
      <c r="J22" s="394"/>
    </row>
    <row r="49" spans="1:10" ht="18.75">
      <c r="A49" s="391" t="s">
        <v>372</v>
      </c>
      <c r="B49" s="391"/>
      <c r="C49" s="391"/>
      <c r="D49" s="391"/>
      <c r="E49" s="391"/>
      <c r="F49" s="391"/>
      <c r="G49" s="391"/>
      <c r="H49" s="391"/>
      <c r="I49" s="391"/>
      <c r="J49" s="391"/>
    </row>
    <row r="50" spans="1:10" ht="18.75">
      <c r="A50" s="391" t="s">
        <v>1074</v>
      </c>
      <c r="B50" s="391"/>
      <c r="C50" s="391"/>
      <c r="D50" s="391"/>
      <c r="E50" s="391"/>
      <c r="F50" s="391"/>
      <c r="G50" s="391"/>
      <c r="H50" s="391"/>
      <c r="I50" s="391"/>
      <c r="J50" s="391"/>
    </row>
  </sheetData>
  <mergeCells count="5">
    <mergeCell ref="A50:J50"/>
    <mergeCell ref="A20:J20"/>
    <mergeCell ref="A18:J18"/>
    <mergeCell ref="A22:J22"/>
    <mergeCell ref="A49:J49"/>
  </mergeCells>
  <phoneticPr fontId="0" type="noConversion"/>
  <pageMargins left="0.7" right="0.7" top="0.75" bottom="0.75" header="0.3" footer="0.3"/>
  <pageSetup paperSize="9" scale="94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topLeftCell="A10" zoomScaleNormal="100" workbookViewId="0">
      <selection activeCell="E30" sqref="E30"/>
    </sheetView>
  </sheetViews>
  <sheetFormatPr defaultRowHeight="15"/>
  <cols>
    <col min="1" max="1" width="4.85546875" bestFit="1" customWidth="1"/>
    <col min="2" max="2" width="49.85546875" customWidth="1"/>
    <col min="3" max="3" width="12" bestFit="1" customWidth="1"/>
    <col min="4" max="4" width="49.140625" customWidth="1"/>
    <col min="5" max="5" width="14.7109375" bestFit="1" customWidth="1"/>
  </cols>
  <sheetData>
    <row r="1" spans="1:5" ht="47.25" customHeight="1">
      <c r="A1" s="43"/>
      <c r="B1" s="44" t="s">
        <v>192</v>
      </c>
      <c r="C1" s="45"/>
      <c r="D1" s="45"/>
      <c r="E1" s="45"/>
    </row>
    <row r="2" spans="1:5" ht="15.75" thickBot="1">
      <c r="A2" s="43"/>
      <c r="B2" s="46"/>
      <c r="C2" s="43"/>
      <c r="D2" s="43"/>
      <c r="E2" s="47" t="s">
        <v>974</v>
      </c>
    </row>
    <row r="3" spans="1:5" ht="15.75" thickBot="1">
      <c r="A3" s="557" t="s">
        <v>542</v>
      </c>
      <c r="B3" s="48" t="s">
        <v>194</v>
      </c>
      <c r="C3" s="49"/>
      <c r="D3" s="48" t="s">
        <v>195</v>
      </c>
      <c r="E3" s="50"/>
    </row>
    <row r="4" spans="1:5" ht="36.75" customHeight="1" thickBot="1">
      <c r="A4" s="558"/>
      <c r="B4" s="51" t="s">
        <v>914</v>
      </c>
      <c r="C4" s="52" t="s">
        <v>1012</v>
      </c>
      <c r="D4" s="51" t="s">
        <v>914</v>
      </c>
      <c r="E4" s="52" t="s">
        <v>1012</v>
      </c>
    </row>
    <row r="5" spans="1:5" ht="15.75" thickBot="1">
      <c r="A5" s="53">
        <v>1</v>
      </c>
      <c r="B5" s="54">
        <v>2</v>
      </c>
      <c r="C5" s="55" t="s">
        <v>547</v>
      </c>
      <c r="D5" s="54" t="s">
        <v>820</v>
      </c>
      <c r="E5" s="56" t="s">
        <v>821</v>
      </c>
    </row>
    <row r="6" spans="1:5">
      <c r="A6" s="57" t="s">
        <v>545</v>
      </c>
      <c r="B6" s="58" t="s">
        <v>231</v>
      </c>
      <c r="C6" s="59">
        <f>'B1-B7'!AH12</f>
        <v>194453249</v>
      </c>
      <c r="D6" s="58" t="s">
        <v>197</v>
      </c>
      <c r="E6" s="60">
        <f>'K1-K8'!AH25</f>
        <v>153882894</v>
      </c>
    </row>
    <row r="7" spans="1:5">
      <c r="A7" s="61" t="s">
        <v>546</v>
      </c>
      <c r="B7" s="62" t="s">
        <v>232</v>
      </c>
      <c r="C7" s="63">
        <f>SUM('B1-B7'!AH13:AH17)</f>
        <v>46482398</v>
      </c>
      <c r="D7" s="62" t="s">
        <v>198</v>
      </c>
      <c r="E7" s="64">
        <f>'K1-K8'!AH26</f>
        <v>38339639</v>
      </c>
    </row>
    <row r="8" spans="1:5">
      <c r="A8" s="61" t="s">
        <v>547</v>
      </c>
      <c r="B8" s="62" t="s">
        <v>196</v>
      </c>
      <c r="C8" s="63">
        <f>'B1-B7'!AH38</f>
        <v>34186499</v>
      </c>
      <c r="D8" s="62" t="s">
        <v>199</v>
      </c>
      <c r="E8" s="64">
        <f>'K1-K8'!AH51</f>
        <v>141573932</v>
      </c>
    </row>
    <row r="9" spans="1:5">
      <c r="A9" s="61" t="s">
        <v>820</v>
      </c>
      <c r="B9" s="65" t="s">
        <v>32</v>
      </c>
      <c r="C9" s="63">
        <f>'B1-B7'!AH49</f>
        <v>73705923</v>
      </c>
      <c r="D9" s="62" t="s">
        <v>200</v>
      </c>
      <c r="E9" s="64">
        <f>'K1-K8'!AH60</f>
        <v>14340366</v>
      </c>
    </row>
    <row r="10" spans="1:5">
      <c r="A10" s="61" t="s">
        <v>821</v>
      </c>
      <c r="B10" s="62" t="s">
        <v>233</v>
      </c>
      <c r="C10" s="63">
        <f>'B1-B7'!AH59</f>
        <v>431500</v>
      </c>
      <c r="D10" s="62" t="s">
        <v>201</v>
      </c>
      <c r="E10" s="64">
        <f>'K1-K8'!AH73</f>
        <v>5257764</v>
      </c>
    </row>
    <row r="11" spans="1:5">
      <c r="A11" s="61" t="s">
        <v>822</v>
      </c>
      <c r="B11" s="62"/>
      <c r="C11" s="66"/>
      <c r="D11" s="62"/>
      <c r="E11" s="64"/>
    </row>
    <row r="12" spans="1:5" ht="15.75" thickBot="1">
      <c r="A12" s="61" t="s">
        <v>886</v>
      </c>
      <c r="B12" s="68"/>
      <c r="C12" s="69"/>
      <c r="D12" s="67"/>
      <c r="E12" s="70"/>
    </row>
    <row r="13" spans="1:5" ht="15.75" thickBot="1">
      <c r="A13" s="71" t="s">
        <v>149</v>
      </c>
      <c r="B13" s="72" t="s">
        <v>202</v>
      </c>
      <c r="C13" s="73">
        <f>SUM(C6:C12)</f>
        <v>349259569</v>
      </c>
      <c r="D13" s="72" t="s">
        <v>203</v>
      </c>
      <c r="E13" s="74">
        <f>SUM(E6:E12)</f>
        <v>353394595</v>
      </c>
    </row>
    <row r="14" spans="1:5">
      <c r="A14" s="75" t="s">
        <v>150</v>
      </c>
      <c r="B14" s="76" t="s">
        <v>204</v>
      </c>
      <c r="C14" s="77">
        <f>+C15+C16+C17+C18</f>
        <v>37107386</v>
      </c>
      <c r="D14" s="78" t="s">
        <v>205</v>
      </c>
      <c r="E14" s="79"/>
    </row>
    <row r="15" spans="1:5">
      <c r="A15" s="80" t="s">
        <v>151</v>
      </c>
      <c r="B15" s="78" t="s">
        <v>206</v>
      </c>
      <c r="C15" s="81">
        <f>'B8'!AH17</f>
        <v>37107386</v>
      </c>
      <c r="D15" s="78" t="s">
        <v>207</v>
      </c>
      <c r="E15" s="82"/>
    </row>
    <row r="16" spans="1:5">
      <c r="A16" s="80" t="s">
        <v>152</v>
      </c>
      <c r="B16" s="78" t="s">
        <v>208</v>
      </c>
      <c r="C16" s="81"/>
      <c r="D16" s="78" t="s">
        <v>209</v>
      </c>
      <c r="E16" s="82"/>
    </row>
    <row r="17" spans="1:5">
      <c r="A17" s="80" t="s">
        <v>153</v>
      </c>
      <c r="B17" s="78" t="s">
        <v>210</v>
      </c>
      <c r="C17" s="81"/>
      <c r="D17" s="78" t="s">
        <v>211</v>
      </c>
      <c r="E17" s="82"/>
    </row>
    <row r="18" spans="1:5">
      <c r="A18" s="80" t="s">
        <v>154</v>
      </c>
      <c r="B18" s="78" t="s">
        <v>212</v>
      </c>
      <c r="C18" s="81"/>
      <c r="D18" s="76" t="s">
        <v>213</v>
      </c>
      <c r="E18" s="82"/>
    </row>
    <row r="19" spans="1:5">
      <c r="A19" s="80" t="s">
        <v>155</v>
      </c>
      <c r="B19" s="78" t="s">
        <v>214</v>
      </c>
      <c r="C19" s="83">
        <f>+C20+C21</f>
        <v>0</v>
      </c>
      <c r="D19" s="78" t="s">
        <v>215</v>
      </c>
      <c r="E19" s="82"/>
    </row>
    <row r="20" spans="1:5">
      <c r="A20" s="75" t="s">
        <v>156</v>
      </c>
      <c r="B20" s="76" t="s">
        <v>216</v>
      </c>
      <c r="C20" s="84"/>
      <c r="D20" s="58" t="s">
        <v>217</v>
      </c>
      <c r="E20" s="79"/>
    </row>
    <row r="21" spans="1:5" ht="15.75" thickBot="1">
      <c r="A21" s="80" t="s">
        <v>157</v>
      </c>
      <c r="B21" s="78" t="s">
        <v>218</v>
      </c>
      <c r="C21" s="81"/>
      <c r="D21" s="67"/>
      <c r="E21" s="82"/>
    </row>
    <row r="22" spans="1:5" ht="15.75" thickBot="1">
      <c r="A22" s="71" t="s">
        <v>164</v>
      </c>
      <c r="B22" s="72" t="s">
        <v>219</v>
      </c>
      <c r="C22" s="73">
        <f>+C14+C19</f>
        <v>37107386</v>
      </c>
      <c r="D22" s="72" t="s">
        <v>220</v>
      </c>
      <c r="E22" s="74">
        <f>SUM(E14:E21)</f>
        <v>0</v>
      </c>
    </row>
    <row r="23" spans="1:5" ht="15.75" thickBot="1">
      <c r="A23" s="71" t="s">
        <v>165</v>
      </c>
      <c r="B23" s="85" t="s">
        <v>221</v>
      </c>
      <c r="C23" s="73">
        <f>+C13+C22</f>
        <v>386366955</v>
      </c>
      <c r="D23" s="85" t="s">
        <v>222</v>
      </c>
      <c r="E23" s="74">
        <f>+E13+E22</f>
        <v>353394595</v>
      </c>
    </row>
    <row r="24" spans="1:5" ht="15.75" thickBot="1">
      <c r="A24" s="71" t="s">
        <v>166</v>
      </c>
      <c r="B24" s="72" t="s">
        <v>223</v>
      </c>
      <c r="C24" s="86"/>
      <c r="D24" s="72" t="s">
        <v>224</v>
      </c>
      <c r="E24" s="87"/>
    </row>
    <row r="25" spans="1:5" ht="15.75" thickBot="1">
      <c r="A25" s="71" t="s">
        <v>167</v>
      </c>
      <c r="B25" s="88" t="s">
        <v>225</v>
      </c>
      <c r="C25" s="89">
        <f>+C23+C24</f>
        <v>386366955</v>
      </c>
      <c r="D25" s="88" t="s">
        <v>226</v>
      </c>
      <c r="E25" s="89">
        <f>+E23+E24</f>
        <v>353394595</v>
      </c>
    </row>
    <row r="26" spans="1:5" ht="15.75" thickBot="1">
      <c r="A26" s="71" t="s">
        <v>168</v>
      </c>
      <c r="B26" s="88" t="s">
        <v>227</v>
      </c>
      <c r="C26" s="89">
        <f>IF(C13-E13&lt;0,E13-C13,"-")</f>
        <v>4135026</v>
      </c>
      <c r="D26" s="88" t="s">
        <v>228</v>
      </c>
      <c r="E26" s="89" t="str">
        <f>IF(C13-E13&gt;0,C13-E13,"-")</f>
        <v>-</v>
      </c>
    </row>
    <row r="27" spans="1:5" ht="15.75" thickBot="1">
      <c r="A27" s="71" t="s">
        <v>169</v>
      </c>
      <c r="B27" s="88" t="s">
        <v>229</v>
      </c>
      <c r="C27" s="89" t="str">
        <f>IF(C13+C14-E23&lt;0,E23-(C13+C14),"-")</f>
        <v>-</v>
      </c>
      <c r="D27" s="88" t="s">
        <v>230</v>
      </c>
      <c r="E27" s="89">
        <f>IF(C13+C14-E23&gt;0,C13+C14-E23,"-")</f>
        <v>32972360</v>
      </c>
    </row>
    <row r="29" spans="1:5" ht="31.5">
      <c r="A29" s="43"/>
      <c r="B29" s="44" t="s">
        <v>234</v>
      </c>
      <c r="C29" s="45"/>
      <c r="D29" s="45"/>
      <c r="E29" s="45"/>
    </row>
    <row r="30" spans="1:5" ht="15.75" thickBot="1">
      <c r="A30" s="43"/>
      <c r="B30" s="46"/>
      <c r="C30" s="43"/>
      <c r="D30" s="43"/>
      <c r="E30" s="47" t="s">
        <v>974</v>
      </c>
    </row>
    <row r="31" spans="1:5" ht="15.75" thickBot="1">
      <c r="A31" s="559" t="s">
        <v>542</v>
      </c>
      <c r="B31" s="48" t="s">
        <v>194</v>
      </c>
      <c r="C31" s="49"/>
      <c r="D31" s="48" t="s">
        <v>195</v>
      </c>
      <c r="E31" s="50"/>
    </row>
    <row r="32" spans="1:5" ht="24.75" thickBot="1">
      <c r="A32" s="560"/>
      <c r="B32" s="51" t="s">
        <v>914</v>
      </c>
      <c r="C32" s="52" t="s">
        <v>1012</v>
      </c>
      <c r="D32" s="51" t="s">
        <v>914</v>
      </c>
      <c r="E32" s="52" t="s">
        <v>1012</v>
      </c>
    </row>
    <row r="33" spans="1:5" ht="15.75" thickBot="1">
      <c r="A33" s="53">
        <v>1</v>
      </c>
      <c r="B33" s="54">
        <v>2</v>
      </c>
      <c r="C33" s="55">
        <v>3</v>
      </c>
      <c r="D33" s="54">
        <v>4</v>
      </c>
      <c r="E33" s="56">
        <v>5</v>
      </c>
    </row>
    <row r="34" spans="1:5">
      <c r="A34" s="57" t="s">
        <v>545</v>
      </c>
      <c r="B34" s="58" t="s">
        <v>258</v>
      </c>
      <c r="C34" s="59">
        <f>'B1-B7'!AH24</f>
        <v>9069057</v>
      </c>
      <c r="D34" s="58" t="s">
        <v>261</v>
      </c>
      <c r="E34" s="60">
        <f>'K1-K8'!AH81</f>
        <v>7053382</v>
      </c>
    </row>
    <row r="35" spans="1:5">
      <c r="A35" s="61" t="s">
        <v>546</v>
      </c>
      <c r="B35" s="62" t="s">
        <v>259</v>
      </c>
      <c r="C35" s="63">
        <f>'B1-B7'!AH55</f>
        <v>387190</v>
      </c>
      <c r="D35" s="62" t="s">
        <v>262</v>
      </c>
      <c r="E35" s="64">
        <f>'K1-K8'!AH86</f>
        <v>235077</v>
      </c>
    </row>
    <row r="36" spans="1:5">
      <c r="A36" s="61" t="s">
        <v>547</v>
      </c>
      <c r="B36" s="62" t="s">
        <v>260</v>
      </c>
      <c r="C36" s="63">
        <f>'B1-B7'!AH63</f>
        <v>1828803</v>
      </c>
      <c r="D36" s="62" t="s">
        <v>263</v>
      </c>
      <c r="E36" s="64">
        <f>'K1-K8'!AH95</f>
        <v>0</v>
      </c>
    </row>
    <row r="37" spans="1:5">
      <c r="A37" s="61" t="s">
        <v>820</v>
      </c>
      <c r="B37" s="62"/>
      <c r="C37" s="63"/>
      <c r="D37" s="62"/>
      <c r="E37" s="64"/>
    </row>
    <row r="38" spans="1:5">
      <c r="A38" s="61" t="s">
        <v>827</v>
      </c>
      <c r="B38" s="62"/>
      <c r="C38" s="64"/>
      <c r="D38" s="62"/>
      <c r="E38" s="64"/>
    </row>
    <row r="39" spans="1:5" ht="15.75" thickBot="1">
      <c r="A39" s="90" t="s">
        <v>886</v>
      </c>
      <c r="B39" s="91"/>
      <c r="C39" s="92"/>
      <c r="D39" s="91"/>
      <c r="E39" s="93"/>
    </row>
    <row r="40" spans="1:5" ht="15.75" thickBot="1">
      <c r="A40" s="71" t="s">
        <v>149</v>
      </c>
      <c r="B40" s="72" t="s">
        <v>235</v>
      </c>
      <c r="C40" s="73">
        <f>SUM(C34:C39)</f>
        <v>11285050</v>
      </c>
      <c r="D40" s="72" t="s">
        <v>236</v>
      </c>
      <c r="E40" s="74">
        <f>+E34+E35+E36+E38+E39</f>
        <v>7288459</v>
      </c>
    </row>
    <row r="41" spans="1:5">
      <c r="A41" s="94" t="s">
        <v>150</v>
      </c>
      <c r="B41" s="95" t="s">
        <v>237</v>
      </c>
      <c r="C41" s="96">
        <f>+C42+C43+C44+C45+C46</f>
        <v>0</v>
      </c>
      <c r="D41" s="78" t="s">
        <v>205</v>
      </c>
      <c r="E41" s="97"/>
    </row>
    <row r="42" spans="1:5">
      <c r="A42" s="61" t="s">
        <v>151</v>
      </c>
      <c r="B42" s="98" t="s">
        <v>238</v>
      </c>
      <c r="C42" s="81"/>
      <c r="D42" s="78" t="s">
        <v>239</v>
      </c>
      <c r="E42" s="82"/>
    </row>
    <row r="43" spans="1:5">
      <c r="A43" s="94" t="s">
        <v>152</v>
      </c>
      <c r="B43" s="98" t="s">
        <v>240</v>
      </c>
      <c r="C43" s="81"/>
      <c r="D43" s="78" t="s">
        <v>209</v>
      </c>
      <c r="E43" s="82">
        <f>'K9'!AH8</f>
        <v>0</v>
      </c>
    </row>
    <row r="44" spans="1:5">
      <c r="A44" s="61" t="s">
        <v>153</v>
      </c>
      <c r="B44" s="98" t="s">
        <v>241</v>
      </c>
      <c r="C44" s="81"/>
      <c r="D44" s="78" t="s">
        <v>211</v>
      </c>
      <c r="E44" s="82"/>
    </row>
    <row r="45" spans="1:5">
      <c r="A45" s="94" t="s">
        <v>154</v>
      </c>
      <c r="B45" s="98" t="s">
        <v>242</v>
      </c>
      <c r="C45" s="81"/>
      <c r="D45" s="76" t="s">
        <v>213</v>
      </c>
      <c r="E45" s="82"/>
    </row>
    <row r="46" spans="1:5">
      <c r="A46" s="61" t="s">
        <v>155</v>
      </c>
      <c r="B46" s="99" t="s">
        <v>243</v>
      </c>
      <c r="C46" s="81"/>
      <c r="D46" s="78" t="s">
        <v>244</v>
      </c>
      <c r="E46" s="82"/>
    </row>
    <row r="47" spans="1:5">
      <c r="A47" s="94" t="s">
        <v>156</v>
      </c>
      <c r="B47" s="100" t="s">
        <v>245</v>
      </c>
      <c r="C47" s="83">
        <f>+C48+C49+C50+C51+C52</f>
        <v>0</v>
      </c>
      <c r="D47" s="101" t="s">
        <v>217</v>
      </c>
      <c r="E47" s="82"/>
    </row>
    <row r="48" spans="1:5">
      <c r="A48" s="61" t="s">
        <v>157</v>
      </c>
      <c r="B48" s="99" t="s">
        <v>246</v>
      </c>
      <c r="C48" s="81"/>
      <c r="D48" s="101" t="s">
        <v>247</v>
      </c>
      <c r="E48" s="82"/>
    </row>
    <row r="49" spans="1:5">
      <c r="A49" s="94" t="s">
        <v>164</v>
      </c>
      <c r="B49" s="99" t="s">
        <v>248</v>
      </c>
      <c r="C49" s="81"/>
      <c r="D49" s="102"/>
      <c r="E49" s="82"/>
    </row>
    <row r="50" spans="1:5">
      <c r="A50" s="61" t="s">
        <v>165</v>
      </c>
      <c r="B50" s="98" t="s">
        <v>249</v>
      </c>
      <c r="C50" s="81"/>
      <c r="D50" s="103"/>
      <c r="E50" s="82"/>
    </row>
    <row r="51" spans="1:5">
      <c r="A51" s="94" t="s">
        <v>166</v>
      </c>
      <c r="B51" s="104" t="s">
        <v>250</v>
      </c>
      <c r="C51" s="81"/>
      <c r="D51" s="67"/>
      <c r="E51" s="82"/>
    </row>
    <row r="52" spans="1:5" ht="15.75" thickBot="1">
      <c r="A52" s="61" t="s">
        <v>167</v>
      </c>
      <c r="B52" s="105" t="s">
        <v>251</v>
      </c>
      <c r="C52" s="81"/>
      <c r="D52" s="103"/>
      <c r="E52" s="82"/>
    </row>
    <row r="53" spans="1:5" ht="21.75" thickBot="1">
      <c r="A53" s="71" t="s">
        <v>168</v>
      </c>
      <c r="B53" s="72" t="s">
        <v>252</v>
      </c>
      <c r="C53" s="73">
        <f>+C41+C47</f>
        <v>0</v>
      </c>
      <c r="D53" s="72" t="s">
        <v>253</v>
      </c>
      <c r="E53" s="74">
        <f>SUM(E41:E52)</f>
        <v>0</v>
      </c>
    </row>
    <row r="54" spans="1:5" ht="15.75" thickBot="1">
      <c r="A54" s="71" t="s">
        <v>169</v>
      </c>
      <c r="B54" s="85" t="s">
        <v>254</v>
      </c>
      <c r="C54" s="73">
        <f>+C40+C53</f>
        <v>11285050</v>
      </c>
      <c r="D54" s="85" t="s">
        <v>255</v>
      </c>
      <c r="E54" s="74">
        <f>+E40+E53</f>
        <v>7288459</v>
      </c>
    </row>
    <row r="55" spans="1:5" ht="15.75" thickBot="1">
      <c r="A55" s="71" t="s">
        <v>170</v>
      </c>
      <c r="B55" s="72" t="s">
        <v>223</v>
      </c>
      <c r="C55" s="86"/>
      <c r="D55" s="72" t="s">
        <v>224</v>
      </c>
      <c r="E55" s="87"/>
    </row>
    <row r="56" spans="1:5" ht="15.75" thickBot="1">
      <c r="A56" s="71" t="s">
        <v>171</v>
      </c>
      <c r="B56" s="88" t="s">
        <v>256</v>
      </c>
      <c r="C56" s="89">
        <f>+C54+C55</f>
        <v>11285050</v>
      </c>
      <c r="D56" s="88" t="s">
        <v>257</v>
      </c>
      <c r="E56" s="89">
        <f>+E54+E55</f>
        <v>7288459</v>
      </c>
    </row>
    <row r="57" spans="1:5" ht="15.75" thickBot="1">
      <c r="A57" s="71" t="s">
        <v>172</v>
      </c>
      <c r="B57" s="88" t="s">
        <v>227</v>
      </c>
      <c r="C57" s="89" t="str">
        <f>IF(C40-E40&lt;0,E40-C40,"-")</f>
        <v>-</v>
      </c>
      <c r="D57" s="88" t="s">
        <v>228</v>
      </c>
      <c r="E57" s="89">
        <f>IF(C40-E40&gt;0,C40-E40,"-")</f>
        <v>3996591</v>
      </c>
    </row>
    <row r="58" spans="1:5" ht="15.75" thickBot="1">
      <c r="A58" s="71" t="s">
        <v>173</v>
      </c>
      <c r="B58" s="88" t="s">
        <v>229</v>
      </c>
      <c r="C58" s="89" t="str">
        <f>IF(C40+C41-E54&lt;0,E54-(C40+C41),"-")</f>
        <v>-</v>
      </c>
      <c r="D58" s="88" t="s">
        <v>230</v>
      </c>
      <c r="E58" s="89">
        <f>IF(C40+C41-E54&gt;0,C40+C41-E54,"-")</f>
        <v>3996591</v>
      </c>
    </row>
    <row r="61" spans="1:5">
      <c r="A61" s="561" t="s">
        <v>264</v>
      </c>
      <c r="B61" s="561"/>
      <c r="C61" s="561"/>
      <c r="D61" s="561"/>
      <c r="E61" s="561"/>
    </row>
    <row r="62" spans="1:5" ht="15.75" thickBot="1"/>
    <row r="63" spans="1:5" ht="15.75" thickBot="1">
      <c r="A63" s="71" t="s">
        <v>171</v>
      </c>
      <c r="B63" s="88" t="s">
        <v>256</v>
      </c>
      <c r="C63" s="89">
        <f>C56+C25</f>
        <v>397652005</v>
      </c>
      <c r="D63" s="88" t="s">
        <v>257</v>
      </c>
      <c r="E63" s="89">
        <f>E56+E25</f>
        <v>360683054</v>
      </c>
    </row>
    <row r="64" spans="1:5" ht="15.75" thickBot="1">
      <c r="A64" s="71" t="s">
        <v>172</v>
      </c>
      <c r="B64" s="88" t="s">
        <v>227</v>
      </c>
      <c r="C64" s="89" t="str">
        <f>IF(C63-E63&lt;0,E63-C63,"-")</f>
        <v>-</v>
      </c>
      <c r="D64" s="88" t="s">
        <v>228</v>
      </c>
      <c r="E64" s="89">
        <f>IF(C63-E63&gt;0,C63-E63,"-")</f>
        <v>36968951</v>
      </c>
    </row>
  </sheetData>
  <mergeCells count="3">
    <mergeCell ref="A3:A4"/>
    <mergeCell ref="A31:A32"/>
    <mergeCell ref="A61:E6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&amp;L8.sz. melléklet 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2"/>
  <sheetViews>
    <sheetView view="pageLayout" topLeftCell="A4" zoomScaleNormal="100" workbookViewId="0">
      <selection activeCell="I75" sqref="I75"/>
    </sheetView>
  </sheetViews>
  <sheetFormatPr defaultRowHeight="15"/>
  <cols>
    <col min="2" max="2" width="32.28515625" customWidth="1"/>
    <col min="3" max="3" width="9.5703125" bestFit="1" customWidth="1"/>
    <col min="4" max="4" width="12.5703125" customWidth="1"/>
    <col min="5" max="5" width="9.5703125" bestFit="1" customWidth="1"/>
    <col min="6" max="6" width="9.85546875" customWidth="1"/>
    <col min="7" max="7" width="7.5703125" customWidth="1"/>
  </cols>
  <sheetData>
    <row r="1" spans="1:8" ht="15.75">
      <c r="B1" s="568" t="s">
        <v>265</v>
      </c>
      <c r="C1" s="568"/>
      <c r="D1" s="568"/>
      <c r="E1" s="568"/>
      <c r="F1" s="568"/>
      <c r="G1" s="568"/>
    </row>
    <row r="2" spans="1:8" ht="15.75" thickBot="1">
      <c r="B2" s="46"/>
      <c r="C2" s="43"/>
      <c r="D2" s="43"/>
      <c r="E2" s="43"/>
      <c r="F2" s="43"/>
      <c r="G2" s="106"/>
    </row>
    <row r="3" spans="1:8" ht="48.75" thickBot="1">
      <c r="A3" s="51" t="s">
        <v>273</v>
      </c>
      <c r="B3" s="51" t="s">
        <v>266</v>
      </c>
      <c r="C3" s="52" t="s">
        <v>267</v>
      </c>
      <c r="D3" s="52" t="s">
        <v>268</v>
      </c>
      <c r="E3" s="52" t="s">
        <v>507</v>
      </c>
      <c r="F3" s="52" t="s">
        <v>1012</v>
      </c>
      <c r="G3" s="107" t="s">
        <v>1023</v>
      </c>
    </row>
    <row r="4" spans="1:8" ht="15.75" thickBot="1">
      <c r="B4" s="108">
        <v>1</v>
      </c>
      <c r="C4" s="109">
        <v>2</v>
      </c>
      <c r="D4" s="109">
        <v>3</v>
      </c>
      <c r="E4" s="109">
        <v>4</v>
      </c>
      <c r="F4" s="109">
        <v>5</v>
      </c>
      <c r="G4" s="110" t="s">
        <v>269</v>
      </c>
    </row>
    <row r="5" spans="1:8" ht="33.75">
      <c r="A5" s="67" t="s">
        <v>274</v>
      </c>
      <c r="B5" s="67" t="s">
        <v>519</v>
      </c>
      <c r="C5" s="111">
        <v>145000000</v>
      </c>
      <c r="D5" s="124"/>
      <c r="E5" s="111"/>
      <c r="F5" s="111">
        <v>145000000</v>
      </c>
      <c r="G5" s="112">
        <v>1270000</v>
      </c>
    </row>
    <row r="6" spans="1:8" ht="22.5">
      <c r="A6" s="67" t="s">
        <v>274</v>
      </c>
      <c r="B6" s="67" t="s">
        <v>1024</v>
      </c>
      <c r="C6" s="111">
        <v>120000000</v>
      </c>
      <c r="D6" s="124"/>
      <c r="E6" s="111"/>
      <c r="F6" s="111">
        <v>120000000</v>
      </c>
      <c r="G6" s="112"/>
    </row>
    <row r="7" spans="1:8" ht="22.5">
      <c r="A7" s="67" t="s">
        <v>274</v>
      </c>
      <c r="B7" s="368" t="s">
        <v>1025</v>
      </c>
      <c r="C7" s="369">
        <v>222000</v>
      </c>
      <c r="D7" s="124"/>
      <c r="E7" s="111"/>
      <c r="F7" s="111">
        <v>222000</v>
      </c>
      <c r="G7" s="112">
        <f>C7-E7-F7</f>
        <v>0</v>
      </c>
    </row>
    <row r="8" spans="1:8" ht="22.5">
      <c r="A8" s="67" t="s">
        <v>274</v>
      </c>
      <c r="B8" s="368" t="s">
        <v>1026</v>
      </c>
      <c r="C8" s="369">
        <v>616000</v>
      </c>
      <c r="D8" s="124"/>
      <c r="E8" s="111"/>
      <c r="F8" s="111">
        <v>616000</v>
      </c>
      <c r="G8" s="112"/>
    </row>
    <row r="9" spans="1:8" ht="22.5">
      <c r="A9" s="67" t="s">
        <v>274</v>
      </c>
      <c r="B9" s="368" t="s">
        <v>1027</v>
      </c>
      <c r="C9" s="369">
        <v>381000</v>
      </c>
      <c r="D9" s="124"/>
      <c r="E9" s="111"/>
      <c r="F9" s="111">
        <v>381000</v>
      </c>
      <c r="G9" s="112"/>
    </row>
    <row r="10" spans="1:8" ht="22.5">
      <c r="A10" s="67" t="s">
        <v>274</v>
      </c>
      <c r="B10" s="368" t="s">
        <v>1028</v>
      </c>
      <c r="C10" s="369">
        <v>508000</v>
      </c>
      <c r="D10" s="124"/>
      <c r="E10" s="111"/>
      <c r="F10" s="111">
        <v>508000</v>
      </c>
      <c r="G10" s="112"/>
    </row>
    <row r="11" spans="1:8" ht="22.5">
      <c r="A11" s="334" t="s">
        <v>91</v>
      </c>
      <c r="B11" s="368" t="s">
        <v>1029</v>
      </c>
      <c r="C11" s="369">
        <v>318000</v>
      </c>
      <c r="D11" s="124"/>
      <c r="E11" s="111"/>
      <c r="F11" s="111">
        <v>318000</v>
      </c>
      <c r="G11" s="112"/>
      <c r="H11" s="211"/>
    </row>
    <row r="12" spans="1:8" ht="22.5">
      <c r="A12" s="334" t="s">
        <v>91</v>
      </c>
      <c r="B12" s="368" t="s">
        <v>1030</v>
      </c>
      <c r="C12" s="369">
        <v>1000000</v>
      </c>
      <c r="D12" s="124"/>
      <c r="E12" s="111"/>
      <c r="F12" s="111">
        <v>1000000</v>
      </c>
      <c r="G12" s="112">
        <v>1000000</v>
      </c>
    </row>
    <row r="13" spans="1:8" ht="22.5">
      <c r="A13" s="334" t="s">
        <v>91</v>
      </c>
      <c r="B13" s="368" t="s">
        <v>1031</v>
      </c>
      <c r="C13" s="369">
        <v>3293419</v>
      </c>
      <c r="D13" s="336"/>
      <c r="E13" s="335"/>
      <c r="F13" s="335">
        <v>3293419</v>
      </c>
      <c r="G13" s="337">
        <v>35278</v>
      </c>
    </row>
    <row r="14" spans="1:8" ht="22.5">
      <c r="A14" s="334" t="s">
        <v>91</v>
      </c>
      <c r="B14" s="368" t="s">
        <v>1032</v>
      </c>
      <c r="C14" s="369">
        <v>3705079</v>
      </c>
      <c r="D14" s="336"/>
      <c r="E14" s="335"/>
      <c r="F14" s="335">
        <v>3705079</v>
      </c>
      <c r="G14" s="337">
        <v>193818</v>
      </c>
    </row>
    <row r="15" spans="1:8" ht="22.5">
      <c r="A15" s="334" t="s">
        <v>91</v>
      </c>
      <c r="B15" s="368" t="s">
        <v>1033</v>
      </c>
      <c r="C15" s="369">
        <v>132000</v>
      </c>
      <c r="D15" s="124"/>
      <c r="E15" s="111"/>
      <c r="F15" s="111">
        <v>132000</v>
      </c>
      <c r="G15" s="112">
        <v>122950</v>
      </c>
    </row>
    <row r="16" spans="1:8" ht="22.5">
      <c r="A16" s="334" t="s">
        <v>91</v>
      </c>
      <c r="B16" s="368" t="s">
        <v>1034</v>
      </c>
      <c r="C16" s="369"/>
      <c r="D16" s="124"/>
      <c r="E16" s="111"/>
      <c r="F16" s="111"/>
      <c r="G16" s="112">
        <v>64388</v>
      </c>
    </row>
    <row r="17" spans="1:10" ht="22.5">
      <c r="A17" s="334" t="s">
        <v>91</v>
      </c>
      <c r="B17" s="368" t="s">
        <v>1035</v>
      </c>
      <c r="C17" s="369"/>
      <c r="D17" s="124"/>
      <c r="E17" s="111"/>
      <c r="F17" s="111"/>
      <c r="G17" s="112">
        <v>59372</v>
      </c>
    </row>
    <row r="18" spans="1:10" ht="22.5">
      <c r="A18" s="334" t="s">
        <v>91</v>
      </c>
      <c r="B18" s="368" t="s">
        <v>1036</v>
      </c>
      <c r="C18" s="369"/>
      <c r="D18" s="124"/>
      <c r="E18" s="111"/>
      <c r="F18" s="111"/>
      <c r="G18" s="112">
        <v>95170</v>
      </c>
    </row>
    <row r="19" spans="1:10" ht="22.5">
      <c r="A19" s="67" t="s">
        <v>274</v>
      </c>
      <c r="B19" s="368" t="s">
        <v>1037</v>
      </c>
      <c r="C19" s="369"/>
      <c r="D19" s="124"/>
      <c r="E19" s="111"/>
      <c r="F19" s="111"/>
      <c r="G19" s="112">
        <v>72800</v>
      </c>
    </row>
    <row r="20" spans="1:10" ht="22.5">
      <c r="A20" s="67" t="s">
        <v>274</v>
      </c>
      <c r="B20" s="368" t="s">
        <v>1038</v>
      </c>
      <c r="C20" s="369">
        <v>982000</v>
      </c>
      <c r="D20" s="124"/>
      <c r="E20" s="111"/>
      <c r="F20" s="111">
        <v>982000</v>
      </c>
      <c r="G20" s="112">
        <v>1219019</v>
      </c>
    </row>
    <row r="21" spans="1:10" ht="22.5">
      <c r="A21" s="67" t="s">
        <v>274</v>
      </c>
      <c r="B21" s="368" t="s">
        <v>1039</v>
      </c>
      <c r="C21" s="369"/>
      <c r="D21" s="124"/>
      <c r="E21" s="111"/>
      <c r="F21" s="111"/>
      <c r="G21" s="112">
        <v>275000</v>
      </c>
    </row>
    <row r="22" spans="1:10" ht="22.5">
      <c r="A22" s="67" t="s">
        <v>274</v>
      </c>
      <c r="B22" s="368" t="s">
        <v>1040</v>
      </c>
      <c r="C22" s="369">
        <v>800000</v>
      </c>
      <c r="D22" s="124"/>
      <c r="E22" s="111"/>
      <c r="F22" s="111">
        <v>800000</v>
      </c>
      <c r="G22" s="112"/>
      <c r="J22" s="15"/>
    </row>
    <row r="23" spans="1:10" ht="22.5">
      <c r="A23" s="67" t="s">
        <v>274</v>
      </c>
      <c r="B23" s="368" t="s">
        <v>1041</v>
      </c>
      <c r="C23" s="369">
        <v>300000</v>
      </c>
      <c r="D23" s="124"/>
      <c r="E23" s="111"/>
      <c r="F23" s="111">
        <v>300000</v>
      </c>
      <c r="G23" s="112"/>
    </row>
    <row r="24" spans="1:10" ht="22.5">
      <c r="A24" s="67" t="s">
        <v>274</v>
      </c>
      <c r="B24" s="368" t="s">
        <v>1042</v>
      </c>
      <c r="C24" s="369">
        <v>2700000</v>
      </c>
      <c r="D24" s="124"/>
      <c r="E24" s="111"/>
      <c r="F24" s="111">
        <v>2700000</v>
      </c>
      <c r="G24" s="112">
        <v>1680880</v>
      </c>
    </row>
    <row r="25" spans="1:10" ht="32.25" thickBot="1">
      <c r="B25" s="370" t="s">
        <v>1043</v>
      </c>
      <c r="C25" s="369"/>
      <c r="D25" s="124"/>
      <c r="E25" s="111"/>
      <c r="F25" s="111"/>
      <c r="G25" s="112"/>
    </row>
    <row r="26" spans="1:10" ht="15.75" thickBot="1">
      <c r="B26" s="113" t="s">
        <v>270</v>
      </c>
      <c r="C26" s="114">
        <f>SUM(C5:C25)</f>
        <v>279957498</v>
      </c>
      <c r="D26" s="115"/>
      <c r="E26" s="114">
        <f>SUM(E5:E25)</f>
        <v>0</v>
      </c>
      <c r="F26" s="114">
        <f>SUM(F5:F25)</f>
        <v>279957498</v>
      </c>
      <c r="G26" s="116">
        <f>SUM(G5:G25)</f>
        <v>6088675</v>
      </c>
    </row>
    <row r="28" spans="1:10" ht="15.75">
      <c r="B28" s="568" t="s">
        <v>271</v>
      </c>
      <c r="C28" s="568"/>
      <c r="D28" s="568"/>
      <c r="E28" s="568"/>
      <c r="F28" s="568"/>
      <c r="G28" s="568"/>
    </row>
    <row r="29" spans="1:10" ht="15.75" thickBot="1">
      <c r="B29" s="46"/>
      <c r="C29" s="43"/>
      <c r="D29" s="43"/>
      <c r="E29" s="43"/>
      <c r="F29" s="43"/>
      <c r="G29" s="106"/>
    </row>
    <row r="30" spans="1:10" ht="48.75" thickBot="1">
      <c r="A30" s="51" t="s">
        <v>273</v>
      </c>
      <c r="B30" s="51" t="s">
        <v>272</v>
      </c>
      <c r="C30" s="52" t="s">
        <v>267</v>
      </c>
      <c r="D30" s="52" t="s">
        <v>268</v>
      </c>
      <c r="E30" s="52" t="s">
        <v>507</v>
      </c>
      <c r="F30" s="52" t="s">
        <v>1012</v>
      </c>
      <c r="G30" s="107" t="s">
        <v>1023</v>
      </c>
    </row>
    <row r="31" spans="1:10" ht="15.75" thickBot="1">
      <c r="B31" s="108">
        <v>1</v>
      </c>
      <c r="C31" s="109">
        <v>2</v>
      </c>
      <c r="D31" s="109">
        <v>3</v>
      </c>
      <c r="E31" s="109">
        <v>4</v>
      </c>
      <c r="F31" s="109">
        <v>5</v>
      </c>
      <c r="G31" s="110">
        <v>6</v>
      </c>
    </row>
    <row r="32" spans="1:10" ht="21">
      <c r="A32" s="67"/>
      <c r="B32" s="371" t="s">
        <v>1044</v>
      </c>
      <c r="C32" s="372"/>
      <c r="D32" s="372"/>
      <c r="E32" s="372"/>
      <c r="F32" s="372"/>
      <c r="G32" s="373"/>
    </row>
    <row r="33" spans="1:11">
      <c r="A33" s="67"/>
      <c r="B33" s="374"/>
      <c r="C33" s="375"/>
      <c r="D33" s="376"/>
      <c r="E33" s="375"/>
      <c r="F33" s="375"/>
      <c r="G33" s="377">
        <f>C33-E33-F33</f>
        <v>0</v>
      </c>
      <c r="K33" s="211"/>
    </row>
    <row r="34" spans="1:11">
      <c r="A34" s="67"/>
      <c r="B34" s="374"/>
      <c r="C34" s="375"/>
      <c r="D34" s="376"/>
      <c r="E34" s="375"/>
      <c r="F34" s="375"/>
      <c r="G34" s="377"/>
    </row>
    <row r="35" spans="1:11">
      <c r="A35" s="67"/>
      <c r="B35" s="368" t="s">
        <v>1045</v>
      </c>
      <c r="C35" s="369">
        <v>800000</v>
      </c>
      <c r="D35" s="378"/>
      <c r="E35" s="369"/>
      <c r="F35" s="369">
        <v>800000</v>
      </c>
      <c r="G35" s="377"/>
    </row>
    <row r="36" spans="1:11">
      <c r="A36" s="67"/>
      <c r="B36" s="374" t="s">
        <v>1046</v>
      </c>
      <c r="C36" s="375">
        <v>1630000</v>
      </c>
      <c r="D36" s="376"/>
      <c r="E36" s="375"/>
      <c r="F36" s="375">
        <v>1630000</v>
      </c>
      <c r="G36" s="377"/>
    </row>
    <row r="37" spans="1:11">
      <c r="A37" s="67"/>
      <c r="B37" s="374" t="s">
        <v>1047</v>
      </c>
      <c r="C37" s="375">
        <v>1000000</v>
      </c>
      <c r="D37" s="376"/>
      <c r="E37" s="375"/>
      <c r="F37" s="375">
        <v>1000000</v>
      </c>
      <c r="G37" s="377"/>
    </row>
    <row r="38" spans="1:11" ht="24">
      <c r="A38" s="67"/>
      <c r="B38" s="374" t="s">
        <v>1048</v>
      </c>
      <c r="C38" s="375">
        <v>300000</v>
      </c>
      <c r="D38" s="376"/>
      <c r="E38" s="375"/>
      <c r="F38" s="375">
        <v>300000</v>
      </c>
      <c r="G38" s="377"/>
    </row>
    <row r="39" spans="1:11">
      <c r="A39" s="67"/>
      <c r="B39" s="368" t="s">
        <v>1049</v>
      </c>
      <c r="C39" s="375">
        <v>700000</v>
      </c>
      <c r="D39" s="378"/>
      <c r="E39" s="369"/>
      <c r="F39" s="369">
        <v>700000</v>
      </c>
      <c r="G39" s="377">
        <f>C39-E39-F39</f>
        <v>0</v>
      </c>
    </row>
    <row r="40" spans="1:11" ht="22.5">
      <c r="A40" s="67"/>
      <c r="B40" s="379" t="s">
        <v>1050</v>
      </c>
      <c r="C40" s="375">
        <v>1394000</v>
      </c>
      <c r="D40" s="378"/>
      <c r="E40" s="369"/>
      <c r="F40" s="369">
        <v>1394000</v>
      </c>
      <c r="G40" s="380"/>
    </row>
    <row r="41" spans="1:11">
      <c r="A41" s="67"/>
      <c r="B41" s="379" t="s">
        <v>1051</v>
      </c>
      <c r="C41" s="369">
        <v>1003000</v>
      </c>
      <c r="D41" s="378"/>
      <c r="E41" s="369"/>
      <c r="F41" s="369">
        <v>1003000</v>
      </c>
      <c r="G41" s="380"/>
    </row>
    <row r="42" spans="1:11">
      <c r="A42" s="67"/>
      <c r="B42" s="379" t="s">
        <v>1052</v>
      </c>
      <c r="C42" s="369">
        <v>502000</v>
      </c>
      <c r="D42" s="378"/>
      <c r="E42" s="369"/>
      <c r="F42" s="369">
        <v>502000</v>
      </c>
      <c r="G42" s="380"/>
    </row>
    <row r="43" spans="1:11" ht="23.25" thickBot="1">
      <c r="A43" s="67" t="s">
        <v>274</v>
      </c>
      <c r="B43" s="379" t="s">
        <v>1053</v>
      </c>
      <c r="C43" s="369">
        <v>13392000</v>
      </c>
      <c r="D43" s="378"/>
      <c r="E43" s="369"/>
      <c r="F43" s="369">
        <v>13392000</v>
      </c>
      <c r="G43" s="380"/>
    </row>
    <row r="44" spans="1:11" ht="15.75" thickBot="1">
      <c r="B44" s="381" t="s">
        <v>270</v>
      </c>
      <c r="C44" s="121">
        <f>SUM(C32:C43)</f>
        <v>20721000</v>
      </c>
      <c r="D44" s="122"/>
      <c r="E44" s="121">
        <f>SUM(E32:E43)</f>
        <v>0</v>
      </c>
      <c r="F44" s="121">
        <f>SUM(F32:F43)</f>
        <v>20721000</v>
      </c>
      <c r="G44" s="123">
        <f>SUM(G32:G43)</f>
        <v>0</v>
      </c>
    </row>
    <row r="46" spans="1:11" ht="15.75">
      <c r="B46" s="568" t="s">
        <v>275</v>
      </c>
      <c r="C46" s="568"/>
      <c r="D46" s="568"/>
      <c r="E46" s="568"/>
      <c r="F46" s="568"/>
      <c r="G46" s="568"/>
    </row>
    <row r="47" spans="1:11" ht="15.75" thickBot="1">
      <c r="B47" s="46"/>
      <c r="C47" s="43"/>
      <c r="D47" s="43"/>
      <c r="E47" s="43"/>
      <c r="F47" s="43"/>
      <c r="G47" s="106"/>
    </row>
    <row r="48" spans="1:11" ht="72.75" thickBot="1">
      <c r="A48" s="51" t="s">
        <v>273</v>
      </c>
      <c r="B48" s="51" t="s">
        <v>276</v>
      </c>
      <c r="C48" s="52" t="s">
        <v>267</v>
      </c>
      <c r="D48" s="52" t="s">
        <v>268</v>
      </c>
      <c r="E48" s="52" t="s">
        <v>507</v>
      </c>
      <c r="F48" s="52" t="s">
        <v>508</v>
      </c>
      <c r="G48" s="107" t="s">
        <v>509</v>
      </c>
    </row>
    <row r="49" spans="1:7" ht="15.75" thickBot="1">
      <c r="B49" s="108">
        <v>1</v>
      </c>
      <c r="C49" s="109">
        <v>2</v>
      </c>
      <c r="D49" s="109">
        <v>3</v>
      </c>
      <c r="E49" s="109">
        <v>4</v>
      </c>
      <c r="F49" s="109">
        <v>5</v>
      </c>
      <c r="G49" s="110">
        <v>6</v>
      </c>
    </row>
    <row r="50" spans="1:7">
      <c r="A50" s="67"/>
      <c r="B50" s="117"/>
      <c r="C50" s="118"/>
      <c r="D50" s="125"/>
      <c r="E50" s="118"/>
      <c r="F50" s="118"/>
      <c r="G50" s="120">
        <f>C50-E50-F50</f>
        <v>0</v>
      </c>
    </row>
    <row r="51" spans="1:7" ht="15.75" thickBot="1">
      <c r="A51" s="67"/>
      <c r="B51" s="117"/>
      <c r="C51" s="118"/>
      <c r="D51" s="119"/>
      <c r="E51" s="118"/>
      <c r="F51" s="118"/>
      <c r="G51" s="120">
        <f>C51-E51-F51</f>
        <v>0</v>
      </c>
    </row>
    <row r="52" spans="1:7" ht="15.75" thickBot="1">
      <c r="B52" s="113" t="s">
        <v>270</v>
      </c>
      <c r="C52" s="121">
        <f>SUM(C50:C51)</f>
        <v>0</v>
      </c>
      <c r="D52" s="122"/>
      <c r="E52" s="121">
        <f>SUM(E50:E51)</f>
        <v>0</v>
      </c>
      <c r="F52" s="121">
        <f>SUM(F50:F51)</f>
        <v>0</v>
      </c>
      <c r="G52" s="123">
        <f>SUM(G50:G51)</f>
        <v>0</v>
      </c>
    </row>
    <row r="54" spans="1:7" ht="15.75">
      <c r="B54" s="568" t="s">
        <v>1063</v>
      </c>
      <c r="C54" s="568"/>
      <c r="D54" s="568"/>
      <c r="E54" s="568"/>
      <c r="F54" s="568"/>
      <c r="G54" s="568"/>
    </row>
    <row r="55" spans="1:7" ht="15.75" thickBot="1">
      <c r="F55" s="211"/>
    </row>
    <row r="56" spans="1:7" ht="48.75" thickBot="1">
      <c r="A56" s="51" t="s">
        <v>273</v>
      </c>
      <c r="B56" s="51" t="s">
        <v>266</v>
      </c>
      <c r="C56" s="52" t="s">
        <v>267</v>
      </c>
      <c r="D56" s="52" t="s">
        <v>268</v>
      </c>
      <c r="E56" s="52" t="s">
        <v>507</v>
      </c>
      <c r="F56" s="52" t="s">
        <v>1012</v>
      </c>
      <c r="G56" s="107" t="s">
        <v>1023</v>
      </c>
    </row>
    <row r="57" spans="1:7" ht="15.75" thickBot="1">
      <c r="B57" s="108">
        <v>1</v>
      </c>
      <c r="C57" s="109">
        <v>2</v>
      </c>
      <c r="D57" s="109">
        <v>3</v>
      </c>
      <c r="E57" s="109">
        <v>4</v>
      </c>
      <c r="F57" s="109">
        <v>5</v>
      </c>
      <c r="G57" s="110" t="s">
        <v>269</v>
      </c>
    </row>
    <row r="58" spans="1:7" ht="22.5">
      <c r="A58" s="67" t="s">
        <v>1054</v>
      </c>
      <c r="B58" s="67" t="s">
        <v>1055</v>
      </c>
      <c r="C58" s="111">
        <v>134620</v>
      </c>
      <c r="D58" s="124"/>
      <c r="E58" s="111"/>
      <c r="F58" s="111">
        <v>134620</v>
      </c>
      <c r="G58" s="112">
        <v>133610</v>
      </c>
    </row>
    <row r="59" spans="1:7" ht="22.5">
      <c r="A59" s="67" t="s">
        <v>1054</v>
      </c>
      <c r="B59" s="67" t="s">
        <v>1056</v>
      </c>
      <c r="C59" s="111">
        <v>85380</v>
      </c>
      <c r="D59" s="124"/>
      <c r="E59" s="111"/>
      <c r="F59" s="111">
        <v>85380</v>
      </c>
      <c r="G59" s="112">
        <v>75040</v>
      </c>
    </row>
    <row r="60" spans="1:7" ht="22.5">
      <c r="A60" s="67" t="s">
        <v>1054</v>
      </c>
      <c r="B60" s="382" t="s">
        <v>270</v>
      </c>
      <c r="C60" s="383">
        <f>C58+C59</f>
        <v>220000</v>
      </c>
      <c r="D60" s="384"/>
      <c r="E60" s="385"/>
      <c r="F60" s="386">
        <f>F58+F59</f>
        <v>220000</v>
      </c>
      <c r="G60" s="387">
        <f>G58+G59</f>
        <v>208650</v>
      </c>
    </row>
    <row r="61" spans="1:7">
      <c r="A61" s="67"/>
      <c r="B61" s="382"/>
      <c r="C61" s="383"/>
      <c r="D61" s="384"/>
      <c r="E61" s="385"/>
      <c r="F61" s="386"/>
      <c r="G61" s="387"/>
    </row>
    <row r="62" spans="1:7">
      <c r="A62" s="67"/>
      <c r="B62" s="368"/>
      <c r="C62" s="369"/>
      <c r="D62" s="124"/>
      <c r="E62" s="111"/>
      <c r="F62" s="111"/>
      <c r="G62" s="112"/>
    </row>
    <row r="63" spans="1:7" ht="22.5">
      <c r="A63" s="67" t="s">
        <v>1057</v>
      </c>
      <c r="B63" s="67" t="s">
        <v>1058</v>
      </c>
      <c r="C63" s="369">
        <v>99000</v>
      </c>
      <c r="D63" s="124"/>
      <c r="E63" s="111"/>
      <c r="F63" s="111">
        <v>99000</v>
      </c>
      <c r="G63" s="112">
        <v>13970</v>
      </c>
    </row>
    <row r="64" spans="1:7" ht="22.5">
      <c r="A64" s="67" t="s">
        <v>1057</v>
      </c>
      <c r="B64" s="382" t="s">
        <v>270</v>
      </c>
      <c r="C64" s="383">
        <f>C63</f>
        <v>99000</v>
      </c>
      <c r="D64" s="388"/>
      <c r="E64" s="386"/>
      <c r="F64" s="386">
        <f>F63</f>
        <v>99000</v>
      </c>
      <c r="G64" s="386">
        <f>G63</f>
        <v>13970</v>
      </c>
    </row>
    <row r="65" spans="1:7">
      <c r="A65" s="334"/>
      <c r="B65" s="368"/>
      <c r="C65" s="369"/>
      <c r="D65" s="124"/>
      <c r="E65" s="111"/>
      <c r="F65" s="111"/>
      <c r="G65" s="112"/>
    </row>
    <row r="66" spans="1:7">
      <c r="A66" s="334"/>
      <c r="B66" s="368"/>
      <c r="C66" s="369"/>
      <c r="D66" s="124"/>
      <c r="E66" s="111"/>
      <c r="F66" s="111"/>
      <c r="G66" s="112"/>
    </row>
    <row r="67" spans="1:7" ht="22.5">
      <c r="A67" s="334" t="s">
        <v>1059</v>
      </c>
      <c r="B67" s="389" t="s">
        <v>1062</v>
      </c>
      <c r="C67" s="369">
        <v>412750</v>
      </c>
      <c r="D67" s="124"/>
      <c r="E67" s="111"/>
      <c r="F67" s="111">
        <v>412750</v>
      </c>
      <c r="G67" s="112">
        <v>411899</v>
      </c>
    </row>
    <row r="68" spans="1:7" ht="22.5">
      <c r="A68" s="334" t="s">
        <v>1059</v>
      </c>
      <c r="B68" s="67" t="s">
        <v>1060</v>
      </c>
      <c r="C68" s="369">
        <v>123190</v>
      </c>
      <c r="D68" s="336"/>
      <c r="E68" s="335"/>
      <c r="F68" s="335">
        <v>123190</v>
      </c>
      <c r="G68" s="337">
        <v>122950</v>
      </c>
    </row>
    <row r="69" spans="1:7" ht="22.5">
      <c r="A69" s="334" t="s">
        <v>1059</v>
      </c>
      <c r="B69" s="67" t="s">
        <v>1061</v>
      </c>
      <c r="C69" s="369">
        <v>325271</v>
      </c>
      <c r="D69" s="336"/>
      <c r="E69" s="335"/>
      <c r="F69" s="335">
        <v>325271</v>
      </c>
      <c r="G69" s="337">
        <v>330188</v>
      </c>
    </row>
    <row r="70" spans="1:7" ht="22.5">
      <c r="A70" s="334" t="s">
        <v>1059</v>
      </c>
      <c r="B70" s="382" t="s">
        <v>270</v>
      </c>
      <c r="C70" s="383">
        <f>C67+C68+C69</f>
        <v>861211</v>
      </c>
      <c r="D70" s="388"/>
      <c r="E70" s="386"/>
      <c r="F70" s="386">
        <f>F67+F68+F69</f>
        <v>861211</v>
      </c>
      <c r="G70" s="387">
        <f>G67+G69</f>
        <v>742087</v>
      </c>
    </row>
    <row r="71" spans="1:7">
      <c r="A71" s="334"/>
      <c r="B71" s="368"/>
      <c r="C71" s="369"/>
      <c r="D71" s="124"/>
      <c r="E71" s="111"/>
      <c r="F71" s="111"/>
      <c r="G71" s="112"/>
    </row>
    <row r="72" spans="1:7">
      <c r="A72" s="334"/>
      <c r="B72" s="368"/>
      <c r="C72" s="369"/>
      <c r="D72" s="124"/>
      <c r="E72" s="111"/>
      <c r="F72" s="111"/>
      <c r="G72" s="112"/>
    </row>
    <row r="73" spans="1:7" ht="22.5">
      <c r="A73" s="334" t="s">
        <v>1059</v>
      </c>
      <c r="B73" s="368" t="s">
        <v>1065</v>
      </c>
      <c r="C73" s="369">
        <v>355000</v>
      </c>
      <c r="D73" s="124"/>
      <c r="E73" s="111"/>
      <c r="F73" s="111">
        <v>355000</v>
      </c>
      <c r="G73" s="112"/>
    </row>
    <row r="74" spans="1:7" ht="22.5">
      <c r="A74" s="334" t="s">
        <v>1059</v>
      </c>
      <c r="B74" s="368" t="s">
        <v>1064</v>
      </c>
      <c r="C74" s="369">
        <v>420000</v>
      </c>
      <c r="D74" s="124"/>
      <c r="E74" s="111"/>
      <c r="F74" s="111">
        <v>420000</v>
      </c>
      <c r="G74" s="112">
        <v>235077</v>
      </c>
    </row>
    <row r="75" spans="1:7">
      <c r="A75" s="67"/>
      <c r="B75" s="382" t="s">
        <v>270</v>
      </c>
      <c r="C75" s="383">
        <f>C73+C74</f>
        <v>775000</v>
      </c>
      <c r="D75" s="388"/>
      <c r="E75" s="386"/>
      <c r="F75" s="386">
        <f>F73+F74</f>
        <v>775000</v>
      </c>
      <c r="G75" s="387">
        <f>G73+G74</f>
        <v>235077</v>
      </c>
    </row>
    <row r="76" spans="1:7">
      <c r="A76" s="67"/>
      <c r="B76" s="368"/>
      <c r="C76" s="369"/>
      <c r="D76" s="124"/>
      <c r="E76" s="111"/>
      <c r="F76" s="111"/>
      <c r="G76" s="112"/>
    </row>
    <row r="77" spans="1:7">
      <c r="A77" s="67"/>
      <c r="B77" s="368"/>
      <c r="C77" s="369"/>
      <c r="D77" s="124"/>
      <c r="E77" s="111"/>
      <c r="F77" s="111"/>
      <c r="G77" s="112"/>
    </row>
    <row r="78" spans="1:7">
      <c r="A78" s="67"/>
      <c r="B78" s="368"/>
      <c r="C78" s="369"/>
      <c r="D78" s="124"/>
      <c r="E78" s="111"/>
      <c r="F78" s="111"/>
      <c r="G78" s="112"/>
    </row>
    <row r="79" spans="1:7">
      <c r="A79" s="67"/>
      <c r="B79" s="368"/>
      <c r="C79" s="369"/>
      <c r="D79" s="124"/>
      <c r="E79" s="111"/>
      <c r="F79" s="111"/>
      <c r="G79" s="112"/>
    </row>
    <row r="80" spans="1:7">
      <c r="A80" s="67"/>
      <c r="B80" s="368"/>
      <c r="C80" s="369"/>
      <c r="D80" s="124"/>
      <c r="E80" s="111"/>
      <c r="F80" s="111"/>
      <c r="G80" s="112"/>
    </row>
    <row r="81" spans="2:7" ht="15.75" thickBot="1">
      <c r="B81" s="370"/>
      <c r="C81" s="369"/>
      <c r="D81" s="124"/>
      <c r="E81" s="111"/>
      <c r="F81" s="111"/>
      <c r="G81" s="112"/>
    </row>
    <row r="82" spans="2:7" ht="15.75" thickBot="1">
      <c r="B82" s="113" t="s">
        <v>270</v>
      </c>
      <c r="C82" s="114">
        <f>SUM(C58:C81)</f>
        <v>3910422</v>
      </c>
      <c r="D82" s="115"/>
      <c r="E82" s="114">
        <f>SUM(E58:E81)</f>
        <v>0</v>
      </c>
      <c r="F82" s="114">
        <f>SUM(F58:F81)</f>
        <v>3910422</v>
      </c>
      <c r="G82" s="116">
        <f>SUM(G58:G81)</f>
        <v>2522518</v>
      </c>
    </row>
  </sheetData>
  <mergeCells count="4">
    <mergeCell ref="B1:G1"/>
    <mergeCell ref="B28:G28"/>
    <mergeCell ref="B46:G46"/>
    <mergeCell ref="B54:G54"/>
  </mergeCells>
  <phoneticPr fontId="0" type="noConversion"/>
  <pageMargins left="0.7" right="0.7" top="0.75" bottom="0.75" header="0.3" footer="0.3"/>
  <pageSetup paperSize="9" scale="65" orientation="portrait" r:id="rId1"/>
  <headerFooter>
    <oddHeader xml:space="preserve">&amp;L9.sz. melléklet 
</oddHeader>
  </headerFooter>
  <rowBreaks count="1" manualBreakCount="1">
    <brk id="52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/>
  </sheetViews>
  <sheetFormatPr defaultRowHeight="15"/>
  <cols>
    <col min="1" max="1" width="31.42578125" bestFit="1" customWidth="1"/>
  </cols>
  <sheetData>
    <row r="1" spans="1:5" ht="34.5" customHeight="1">
      <c r="A1" s="126" t="s">
        <v>277</v>
      </c>
      <c r="B1" s="569" t="e">
        <f>'Felhalmozási kiadások'!#REF!</f>
        <v>#REF!</v>
      </c>
      <c r="C1" s="569"/>
      <c r="D1" s="569"/>
      <c r="E1" s="569"/>
    </row>
    <row r="2" spans="1:5" ht="15.75" thickBot="1">
      <c r="A2" s="127"/>
      <c r="B2" s="127"/>
      <c r="C2" s="127"/>
      <c r="D2" s="570" t="s">
        <v>278</v>
      </c>
      <c r="E2" s="570"/>
    </row>
    <row r="3" spans="1:5" ht="15.75" thickBot="1">
      <c r="A3" s="128" t="s">
        <v>279</v>
      </c>
      <c r="B3" s="129" t="s">
        <v>280</v>
      </c>
      <c r="C3" s="129" t="s">
        <v>281</v>
      </c>
      <c r="D3" s="129" t="s">
        <v>282</v>
      </c>
      <c r="E3" s="130" t="s">
        <v>283</v>
      </c>
    </row>
    <row r="4" spans="1:5">
      <c r="A4" s="131" t="s">
        <v>284</v>
      </c>
      <c r="B4" s="132"/>
      <c r="C4" s="132"/>
      <c r="D4" s="132"/>
      <c r="E4" s="133">
        <f t="shared" ref="E4:E10" si="0">SUM(B4:D4)</f>
        <v>0</v>
      </c>
    </row>
    <row r="5" spans="1:5">
      <c r="A5" s="134" t="s">
        <v>285</v>
      </c>
      <c r="B5" s="135"/>
      <c r="C5" s="135"/>
      <c r="D5" s="135"/>
      <c r="E5" s="136">
        <f t="shared" si="0"/>
        <v>0</v>
      </c>
    </row>
    <row r="6" spans="1:5">
      <c r="A6" s="137" t="s">
        <v>286</v>
      </c>
      <c r="B6" s="138"/>
      <c r="C6" s="138">
        <v>202545</v>
      </c>
      <c r="D6" s="138"/>
      <c r="E6" s="139">
        <f t="shared" si="0"/>
        <v>202545</v>
      </c>
    </row>
    <row r="7" spans="1:5">
      <c r="A7" s="137" t="s">
        <v>287</v>
      </c>
      <c r="B7" s="138"/>
      <c r="C7" s="138"/>
      <c r="D7" s="138"/>
      <c r="E7" s="139">
        <f t="shared" si="0"/>
        <v>0</v>
      </c>
    </row>
    <row r="8" spans="1:5">
      <c r="A8" s="137" t="s">
        <v>288</v>
      </c>
      <c r="B8" s="138"/>
      <c r="C8" s="138"/>
      <c r="D8" s="138"/>
      <c r="E8" s="139">
        <f t="shared" si="0"/>
        <v>0</v>
      </c>
    </row>
    <row r="9" spans="1:5">
      <c r="A9" s="137" t="s">
        <v>289</v>
      </c>
      <c r="B9" s="138"/>
      <c r="C9" s="138"/>
      <c r="D9" s="138"/>
      <c r="E9" s="139">
        <f t="shared" si="0"/>
        <v>0</v>
      </c>
    </row>
    <row r="10" spans="1:5" ht="15.75" thickBot="1">
      <c r="A10" s="140" t="s">
        <v>297</v>
      </c>
      <c r="B10" s="141"/>
      <c r="C10" s="141">
        <v>54687</v>
      </c>
      <c r="D10" s="141"/>
      <c r="E10" s="139">
        <f t="shared" si="0"/>
        <v>54687</v>
      </c>
    </row>
    <row r="11" spans="1:5" ht="15.75" thickBot="1">
      <c r="A11" s="142" t="s">
        <v>290</v>
      </c>
      <c r="B11" s="143">
        <f>B4+SUM(B6:B10)</f>
        <v>0</v>
      </c>
      <c r="C11" s="143">
        <f>C4+SUM(C6:C10)</f>
        <v>257232</v>
      </c>
      <c r="D11" s="143">
        <f>D4+SUM(D6:D10)</f>
        <v>0</v>
      </c>
      <c r="E11" s="144">
        <f>E4+SUM(E6:E10)</f>
        <v>257232</v>
      </c>
    </row>
    <row r="12" spans="1:5" ht="15.75" thickBot="1">
      <c r="A12" s="145"/>
      <c r="B12" s="145"/>
      <c r="C12" s="145"/>
      <c r="D12" s="145"/>
      <c r="E12" s="145"/>
    </row>
    <row r="13" spans="1:5" ht="15.75" thickBot="1">
      <c r="A13" s="128" t="s">
        <v>291</v>
      </c>
      <c r="B13" s="129" t="s">
        <v>280</v>
      </c>
      <c r="C13" s="129" t="s">
        <v>281</v>
      </c>
      <c r="D13" s="129" t="s">
        <v>282</v>
      </c>
      <c r="E13" s="130" t="s">
        <v>283</v>
      </c>
    </row>
    <row r="14" spans="1:5">
      <c r="A14" s="131" t="s">
        <v>292</v>
      </c>
      <c r="B14" s="132"/>
      <c r="C14" s="132"/>
      <c r="D14" s="132"/>
      <c r="E14" s="133">
        <f t="shared" ref="E14:E20" si="1">SUM(B14:D14)</f>
        <v>0</v>
      </c>
    </row>
    <row r="15" spans="1:5">
      <c r="A15" s="146" t="s">
        <v>293</v>
      </c>
      <c r="B15" s="138"/>
      <c r="C15" s="138">
        <v>202545</v>
      </c>
      <c r="D15" s="138"/>
      <c r="E15" s="139">
        <f t="shared" si="1"/>
        <v>202545</v>
      </c>
    </row>
    <row r="16" spans="1:5">
      <c r="A16" s="137" t="s">
        <v>294</v>
      </c>
      <c r="B16" s="138"/>
      <c r="C16" s="138"/>
      <c r="D16" s="138"/>
      <c r="E16" s="139">
        <f t="shared" si="1"/>
        <v>0</v>
      </c>
    </row>
    <row r="17" spans="1:5">
      <c r="A17" s="137" t="s">
        <v>295</v>
      </c>
      <c r="B17" s="138"/>
      <c r="C17" s="138"/>
      <c r="D17" s="138"/>
      <c r="E17" s="139">
        <f t="shared" si="1"/>
        <v>0</v>
      </c>
    </row>
    <row r="18" spans="1:5">
      <c r="A18" s="147" t="s">
        <v>297</v>
      </c>
      <c r="B18" s="138"/>
      <c r="C18" s="138">
        <v>54687</v>
      </c>
      <c r="D18" s="138"/>
      <c r="E18" s="139">
        <f t="shared" si="1"/>
        <v>54687</v>
      </c>
    </row>
    <row r="19" spans="1:5">
      <c r="A19" s="147"/>
      <c r="B19" s="138"/>
      <c r="C19" s="138"/>
      <c r="D19" s="138"/>
      <c r="E19" s="139">
        <f t="shared" si="1"/>
        <v>0</v>
      </c>
    </row>
    <row r="20" spans="1:5" ht="15.75" thickBot="1">
      <c r="A20" s="140"/>
      <c r="B20" s="141"/>
      <c r="C20" s="141"/>
      <c r="D20" s="141"/>
      <c r="E20" s="139">
        <f t="shared" si="1"/>
        <v>0</v>
      </c>
    </row>
    <row r="21" spans="1:5" ht="15.75" thickBot="1">
      <c r="A21" s="142" t="s">
        <v>296</v>
      </c>
      <c r="B21" s="143">
        <f>SUM(B14:B20)</f>
        <v>0</v>
      </c>
      <c r="C21" s="143">
        <f>SUM(C14:C20)</f>
        <v>257232</v>
      </c>
      <c r="D21" s="143">
        <f>SUM(D14:D20)</f>
        <v>0</v>
      </c>
      <c r="E21" s="144">
        <f>SUM(E14:E20)</f>
        <v>257232</v>
      </c>
    </row>
    <row r="23" spans="1:5" ht="34.5" customHeight="1">
      <c r="A23" s="126" t="s">
        <v>277</v>
      </c>
      <c r="B23" s="569" t="str">
        <f>'Felhalmozási kiadások'!B6</f>
        <v>Régészeti skenzen I. ütem</v>
      </c>
      <c r="C23" s="569"/>
      <c r="D23" s="569"/>
      <c r="E23" s="569"/>
    </row>
    <row r="24" spans="1:5" ht="15.75" thickBot="1">
      <c r="A24" s="127"/>
      <c r="B24" s="127"/>
      <c r="C24" s="127"/>
      <c r="D24" s="570" t="s">
        <v>278</v>
      </c>
      <c r="E24" s="570"/>
    </row>
    <row r="25" spans="1:5" ht="15.75" thickBot="1">
      <c r="A25" s="128" t="s">
        <v>279</v>
      </c>
      <c r="B25" s="129" t="s">
        <v>280</v>
      </c>
      <c r="C25" s="129" t="s">
        <v>281</v>
      </c>
      <c r="D25" s="129" t="s">
        <v>282</v>
      </c>
      <c r="E25" s="130" t="s">
        <v>283</v>
      </c>
    </row>
    <row r="26" spans="1:5">
      <c r="A26" s="131" t="s">
        <v>284</v>
      </c>
      <c r="B26" s="148">
        <f>B43-B32-B28</f>
        <v>300</v>
      </c>
      <c r="C26" s="148">
        <f>C43-C32-C28</f>
        <v>51996.900000000023</v>
      </c>
      <c r="D26" s="148">
        <f>D43-D32-D28</f>
        <v>17260.950000000012</v>
      </c>
      <c r="E26" s="149">
        <f t="shared" ref="E26:E32" si="2">SUM(B26:D26)</f>
        <v>69557.850000000035</v>
      </c>
    </row>
    <row r="27" spans="1:5">
      <c r="A27" s="134" t="s">
        <v>285</v>
      </c>
      <c r="B27" s="135">
        <f>B26</f>
        <v>300</v>
      </c>
      <c r="C27" s="135">
        <f>C26</f>
        <v>51996.900000000023</v>
      </c>
      <c r="D27" s="135">
        <f>D26</f>
        <v>17260.950000000012</v>
      </c>
      <c r="E27" s="136">
        <f t="shared" si="2"/>
        <v>69557.850000000035</v>
      </c>
    </row>
    <row r="28" spans="1:5">
      <c r="A28" s="137" t="s">
        <v>286</v>
      </c>
      <c r="B28" s="150">
        <f>B37*0.95</f>
        <v>5700</v>
      </c>
      <c r="C28" s="150">
        <f>C37*0.95</f>
        <v>987941.1</v>
      </c>
      <c r="D28" s="150">
        <f>D37*0.95</f>
        <v>327958.05</v>
      </c>
      <c r="E28" s="151">
        <f t="shared" si="2"/>
        <v>1321599.1499999999</v>
      </c>
    </row>
    <row r="29" spans="1:5">
      <c r="A29" s="137" t="s">
        <v>287</v>
      </c>
      <c r="B29" s="138"/>
      <c r="C29" s="138"/>
      <c r="D29" s="138"/>
      <c r="E29" s="139">
        <f t="shared" si="2"/>
        <v>0</v>
      </c>
    </row>
    <row r="30" spans="1:5">
      <c r="A30" s="137" t="s">
        <v>288</v>
      </c>
      <c r="B30" s="138"/>
      <c r="C30" s="138"/>
      <c r="D30" s="138"/>
      <c r="E30" s="139">
        <f t="shared" si="2"/>
        <v>0</v>
      </c>
    </row>
    <row r="31" spans="1:5">
      <c r="A31" s="137" t="s">
        <v>289</v>
      </c>
      <c r="B31" s="138"/>
      <c r="C31" s="138"/>
      <c r="D31" s="138"/>
      <c r="E31" s="139">
        <f t="shared" si="2"/>
        <v>0</v>
      </c>
    </row>
    <row r="32" spans="1:5" ht="15.75" thickBot="1">
      <c r="A32" s="140" t="s">
        <v>297</v>
      </c>
      <c r="B32" s="141">
        <f>B40</f>
        <v>1620</v>
      </c>
      <c r="C32" s="141">
        <f>C40</f>
        <v>280783</v>
      </c>
      <c r="D32" s="141">
        <f>D40</f>
        <v>93209</v>
      </c>
      <c r="E32" s="139">
        <f t="shared" si="2"/>
        <v>375612</v>
      </c>
    </row>
    <row r="33" spans="1:5" ht="15.75" thickBot="1">
      <c r="A33" s="142" t="s">
        <v>290</v>
      </c>
      <c r="B33" s="143">
        <f>B26+SUM(B28:B32)</f>
        <v>7620</v>
      </c>
      <c r="C33" s="143">
        <f>C26+SUM(C28:C32)</f>
        <v>1320721</v>
      </c>
      <c r="D33" s="143">
        <f>D26+SUM(D28:D32)</f>
        <v>438428</v>
      </c>
      <c r="E33" s="144">
        <f>E26+SUM(E28:E32)</f>
        <v>1766769</v>
      </c>
    </row>
    <row r="34" spans="1:5" ht="15.75" thickBot="1">
      <c r="A34" s="145"/>
      <c r="B34" s="145"/>
      <c r="C34" s="145"/>
      <c r="D34" s="145"/>
      <c r="E34" s="145"/>
    </row>
    <row r="35" spans="1:5" ht="15.75" thickBot="1">
      <c r="A35" s="128" t="s">
        <v>291</v>
      </c>
      <c r="B35" s="129" t="s">
        <v>280</v>
      </c>
      <c r="C35" s="129" t="s">
        <v>281</v>
      </c>
      <c r="D35" s="129" t="s">
        <v>282</v>
      </c>
      <c r="E35" s="130" t="s">
        <v>283</v>
      </c>
    </row>
    <row r="36" spans="1:5">
      <c r="A36" s="131" t="s">
        <v>292</v>
      </c>
      <c r="B36" s="132"/>
      <c r="C36" s="132"/>
      <c r="D36" s="132"/>
      <c r="E36" s="133">
        <f t="shared" ref="E36:E42" si="3">SUM(B36:D36)</f>
        <v>0</v>
      </c>
    </row>
    <row r="37" spans="1:5">
      <c r="A37" s="146" t="s">
        <v>293</v>
      </c>
      <c r="B37" s="138">
        <v>6000</v>
      </c>
      <c r="C37" s="138">
        <v>1039938</v>
      </c>
      <c r="D37" s="138">
        <v>345219</v>
      </c>
      <c r="E37" s="139">
        <f t="shared" si="3"/>
        <v>1391157</v>
      </c>
    </row>
    <row r="38" spans="1:5">
      <c r="A38" s="137" t="s">
        <v>294</v>
      </c>
      <c r="B38" s="138"/>
      <c r="C38" s="138"/>
      <c r="D38" s="138"/>
      <c r="E38" s="139">
        <f t="shared" si="3"/>
        <v>0</v>
      </c>
    </row>
    <row r="39" spans="1:5">
      <c r="A39" s="137" t="s">
        <v>295</v>
      </c>
      <c r="B39" s="138"/>
      <c r="C39" s="138"/>
      <c r="D39" s="138"/>
      <c r="E39" s="139">
        <f t="shared" si="3"/>
        <v>0</v>
      </c>
    </row>
    <row r="40" spans="1:5">
      <c r="A40" s="147" t="s">
        <v>297</v>
      </c>
      <c r="B40" s="138">
        <f>ROUND(B37*0.27,0)</f>
        <v>1620</v>
      </c>
      <c r="C40" s="138">
        <f>ROUND(C37*0.27,0)</f>
        <v>280783</v>
      </c>
      <c r="D40" s="138">
        <f>ROUND(D37*0.27,0)</f>
        <v>93209</v>
      </c>
      <c r="E40" s="139">
        <f t="shared" si="3"/>
        <v>375612</v>
      </c>
    </row>
    <row r="41" spans="1:5">
      <c r="A41" s="147"/>
      <c r="B41" s="138"/>
      <c r="C41" s="138"/>
      <c r="D41" s="138"/>
      <c r="E41" s="139">
        <f t="shared" si="3"/>
        <v>0</v>
      </c>
    </row>
    <row r="42" spans="1:5" ht="15.75" thickBot="1">
      <c r="A42" s="140"/>
      <c r="B42" s="141"/>
      <c r="C42" s="141"/>
      <c r="D42" s="141"/>
      <c r="E42" s="139">
        <f t="shared" si="3"/>
        <v>0</v>
      </c>
    </row>
    <row r="43" spans="1:5" ht="15.75" thickBot="1">
      <c r="A43" s="142" t="s">
        <v>296</v>
      </c>
      <c r="B43" s="143">
        <f>SUM(B36:B42)</f>
        <v>7620</v>
      </c>
      <c r="C43" s="143">
        <f>SUM(C36:C42)</f>
        <v>1320721</v>
      </c>
      <c r="D43" s="143">
        <f>SUM(D36:D42)</f>
        <v>438428</v>
      </c>
      <c r="E43" s="144">
        <f>SUM(E36:E42)</f>
        <v>1766769</v>
      </c>
    </row>
    <row r="45" spans="1:5" ht="36" customHeight="1"/>
  </sheetData>
  <mergeCells count="4">
    <mergeCell ref="B1:E1"/>
    <mergeCell ref="D2:E2"/>
    <mergeCell ref="B23:E23"/>
    <mergeCell ref="D24:E24"/>
  </mergeCells>
  <phoneticPr fontId="0" type="noConversion"/>
  <conditionalFormatting sqref="E4:E11 B11:D11 B21:E21 E14:E20">
    <cfRule type="cellIs" dxfId="3" priority="3" stopIfTrue="1" operator="equal">
      <formula>0</formula>
    </cfRule>
  </conditionalFormatting>
  <conditionalFormatting sqref="E26:E33 B33:D33 B43:E43 E36:E42">
    <cfRule type="cellIs" dxfId="2" priority="2" stopIfTrue="1" operator="equal">
      <formula>0</formula>
    </cfRule>
  </conditionalFormatting>
  <pageMargins left="0.7" right="0.7" top="0.75" bottom="0.75" header="0.3" footer="0.3"/>
  <pageSetup paperSize="9" scale="72" orientation="portrait" horizontalDpi="300" verticalDpi="300" r:id="rId1"/>
  <headerFooter>
    <oddHeader xml:space="preserve">&amp;L10.sz. melléklet 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zoomScaleNormal="100" workbookViewId="0">
      <selection activeCell="E30" sqref="E30"/>
    </sheetView>
  </sheetViews>
  <sheetFormatPr defaultRowHeight="15"/>
  <cols>
    <col min="1" max="1" width="4.85546875" bestFit="1" customWidth="1"/>
    <col min="2" max="2" width="44.7109375" bestFit="1" customWidth="1"/>
    <col min="3" max="3" width="19" bestFit="1" customWidth="1"/>
    <col min="4" max="4" width="10.28515625" customWidth="1"/>
    <col min="5" max="5" width="10.5703125" customWidth="1"/>
  </cols>
  <sheetData>
    <row r="1" spans="1:7" ht="36" customHeight="1">
      <c r="A1" s="571" t="s">
        <v>1013</v>
      </c>
      <c r="B1" s="571"/>
      <c r="C1" s="571"/>
      <c r="D1" s="571"/>
      <c r="E1" s="571"/>
    </row>
    <row r="2" spans="1:7" ht="15.75" thickBot="1"/>
    <row r="3" spans="1:7" ht="24.75" thickBot="1">
      <c r="A3" s="165" t="s">
        <v>542</v>
      </c>
      <c r="B3" s="166" t="s">
        <v>298</v>
      </c>
      <c r="C3" s="166" t="s">
        <v>299</v>
      </c>
      <c r="D3" s="152" t="s">
        <v>1022</v>
      </c>
      <c r="E3" s="152" t="s">
        <v>1021</v>
      </c>
    </row>
    <row r="4" spans="1:7">
      <c r="A4" s="162" t="s">
        <v>545</v>
      </c>
      <c r="B4" s="154" t="s">
        <v>305</v>
      </c>
      <c r="C4" s="163" t="s">
        <v>300</v>
      </c>
      <c r="D4" s="164">
        <v>92000</v>
      </c>
      <c r="E4" s="164"/>
    </row>
    <row r="5" spans="1:7">
      <c r="A5" s="153" t="s">
        <v>546</v>
      </c>
      <c r="B5" s="155" t="s">
        <v>302</v>
      </c>
      <c r="C5" s="155" t="s">
        <v>301</v>
      </c>
      <c r="D5" s="156">
        <v>33000</v>
      </c>
      <c r="E5" s="156">
        <v>32235</v>
      </c>
    </row>
    <row r="6" spans="1:7">
      <c r="A6" s="162" t="s">
        <v>547</v>
      </c>
      <c r="B6" s="155" t="s">
        <v>303</v>
      </c>
      <c r="C6" s="155" t="s">
        <v>301</v>
      </c>
      <c r="D6" s="156">
        <v>10000</v>
      </c>
      <c r="E6" s="156"/>
    </row>
    <row r="7" spans="1:7" ht="22.5">
      <c r="A7" s="153" t="s">
        <v>820</v>
      </c>
      <c r="B7" s="154" t="s">
        <v>518</v>
      </c>
      <c r="C7" s="155" t="s">
        <v>301</v>
      </c>
      <c r="D7" s="156">
        <v>25000</v>
      </c>
      <c r="E7" s="156">
        <v>25000</v>
      </c>
    </row>
    <row r="8" spans="1:7">
      <c r="A8" s="162" t="s">
        <v>821</v>
      </c>
      <c r="B8" s="155" t="s">
        <v>1067</v>
      </c>
      <c r="C8" s="155" t="s">
        <v>301</v>
      </c>
      <c r="D8" s="156">
        <v>42000</v>
      </c>
      <c r="E8" s="156">
        <v>41720</v>
      </c>
    </row>
    <row r="9" spans="1:7">
      <c r="A9" s="153" t="s">
        <v>822</v>
      </c>
      <c r="B9" s="155" t="s">
        <v>304</v>
      </c>
      <c r="C9" s="155"/>
      <c r="D9" s="156">
        <v>21000</v>
      </c>
      <c r="E9" s="156"/>
    </row>
    <row r="10" spans="1:7" ht="22.5">
      <c r="A10" s="153" t="s">
        <v>823</v>
      </c>
      <c r="B10" s="154" t="s">
        <v>1068</v>
      </c>
      <c r="C10" s="155"/>
      <c r="D10" s="156">
        <v>381000</v>
      </c>
      <c r="E10" s="156">
        <v>412750</v>
      </c>
    </row>
    <row r="11" spans="1:7">
      <c r="A11" s="162" t="s">
        <v>824</v>
      </c>
      <c r="B11" s="155" t="s">
        <v>520</v>
      </c>
      <c r="C11" s="155"/>
      <c r="D11" s="156">
        <v>533000</v>
      </c>
      <c r="E11" s="156">
        <v>577850</v>
      </c>
    </row>
    <row r="12" spans="1:7">
      <c r="A12" s="153" t="s">
        <v>825</v>
      </c>
      <c r="B12" s="154" t="s">
        <v>1069</v>
      </c>
      <c r="C12" s="155"/>
      <c r="D12" s="156">
        <v>3000000</v>
      </c>
      <c r="E12" s="156">
        <v>3260000</v>
      </c>
    </row>
    <row r="13" spans="1:7" ht="22.5">
      <c r="A13" s="162" t="s">
        <v>826</v>
      </c>
      <c r="B13" s="154" t="s">
        <v>1070</v>
      </c>
      <c r="C13" s="155"/>
      <c r="D13" s="156"/>
      <c r="E13" s="156"/>
    </row>
    <row r="14" spans="1:7" ht="22.5">
      <c r="A14" s="153" t="s">
        <v>827</v>
      </c>
      <c r="B14" s="154" t="s">
        <v>1071</v>
      </c>
      <c r="C14" s="155"/>
      <c r="D14" s="156">
        <v>50000</v>
      </c>
      <c r="E14" s="156">
        <v>50000</v>
      </c>
    </row>
    <row r="15" spans="1:7" ht="22.5">
      <c r="A15" s="162" t="s">
        <v>886</v>
      </c>
      <c r="B15" s="154" t="s">
        <v>1072</v>
      </c>
      <c r="C15" s="155"/>
      <c r="D15" s="156">
        <v>100000</v>
      </c>
      <c r="E15" s="156"/>
    </row>
    <row r="16" spans="1:7">
      <c r="A16" s="153" t="s">
        <v>149</v>
      </c>
      <c r="B16" s="154" t="s">
        <v>1073</v>
      </c>
      <c r="C16" s="155"/>
      <c r="D16" s="156">
        <v>1000000</v>
      </c>
      <c r="E16" s="156"/>
      <c r="G16" s="338"/>
    </row>
    <row r="17" spans="1:5" ht="22.5">
      <c r="A17" s="162" t="s">
        <v>150</v>
      </c>
      <c r="B17" s="390" t="s">
        <v>1066</v>
      </c>
      <c r="C17" s="155"/>
      <c r="D17" s="156"/>
      <c r="E17" s="156">
        <v>10000</v>
      </c>
    </row>
    <row r="18" spans="1:5">
      <c r="A18" s="153" t="s">
        <v>151</v>
      </c>
      <c r="C18" s="155"/>
      <c r="D18" s="156"/>
      <c r="E18" s="156"/>
    </row>
    <row r="19" spans="1:5">
      <c r="A19" s="162" t="s">
        <v>152</v>
      </c>
      <c r="B19" s="36"/>
      <c r="C19" s="155"/>
      <c r="D19" s="156"/>
      <c r="E19" s="156"/>
    </row>
    <row r="20" spans="1:5">
      <c r="A20" s="153" t="s">
        <v>153</v>
      </c>
      <c r="B20" s="36"/>
      <c r="C20" s="155"/>
      <c r="D20" s="156"/>
      <c r="E20" s="156"/>
    </row>
    <row r="21" spans="1:5">
      <c r="A21" s="162" t="s">
        <v>154</v>
      </c>
      <c r="B21" s="155"/>
      <c r="C21" s="155"/>
      <c r="D21" s="156"/>
      <c r="E21" s="156"/>
    </row>
    <row r="22" spans="1:5">
      <c r="A22" s="153" t="s">
        <v>155</v>
      </c>
      <c r="B22" s="155"/>
      <c r="C22" s="155"/>
      <c r="D22" s="156"/>
      <c r="E22" s="156"/>
    </row>
    <row r="23" spans="1:5">
      <c r="A23" s="162" t="s">
        <v>156</v>
      </c>
      <c r="B23" s="155"/>
      <c r="C23" s="155"/>
      <c r="D23" s="156"/>
      <c r="E23" s="156"/>
    </row>
    <row r="24" spans="1:5">
      <c r="A24" s="153" t="s">
        <v>157</v>
      </c>
      <c r="B24" s="155"/>
      <c r="C24" s="155"/>
      <c r="D24" s="156"/>
      <c r="E24" s="156"/>
    </row>
    <row r="25" spans="1:5">
      <c r="A25" s="162" t="s">
        <v>164</v>
      </c>
      <c r="B25" s="155"/>
      <c r="C25" s="155"/>
      <c r="D25" s="156"/>
      <c r="E25" s="156"/>
    </row>
    <row r="26" spans="1:5">
      <c r="A26" s="153" t="s">
        <v>165</v>
      </c>
      <c r="B26" s="155"/>
      <c r="C26" s="155"/>
      <c r="D26" s="157"/>
      <c r="E26" s="157"/>
    </row>
    <row r="27" spans="1:5">
      <c r="A27" s="162" t="s">
        <v>166</v>
      </c>
      <c r="B27" s="155"/>
      <c r="C27" s="155"/>
      <c r="D27" s="157"/>
      <c r="E27" s="157"/>
    </row>
    <row r="28" spans="1:5">
      <c r="A28" s="153" t="s">
        <v>167</v>
      </c>
      <c r="B28" s="155"/>
      <c r="C28" s="155"/>
      <c r="D28" s="157"/>
      <c r="E28" s="157"/>
    </row>
    <row r="29" spans="1:5" ht="15.75" thickBot="1">
      <c r="A29" s="162" t="s">
        <v>168</v>
      </c>
      <c r="B29" s="158"/>
      <c r="C29" s="158"/>
      <c r="D29" s="159"/>
      <c r="E29" s="159"/>
    </row>
    <row r="30" spans="1:5" ht="15.75" thickBot="1">
      <c r="A30" s="167" t="s">
        <v>296</v>
      </c>
      <c r="B30" s="168"/>
      <c r="C30" s="160"/>
      <c r="D30" s="161">
        <f>SUM(D4:D29)</f>
        <v>5287000</v>
      </c>
      <c r="E30" s="161">
        <f>SUM(E4:E29)</f>
        <v>4409555</v>
      </c>
    </row>
  </sheetData>
  <mergeCells count="1">
    <mergeCell ref="A1:E1"/>
  </mergeCells>
  <phoneticPr fontId="0" type="noConversion"/>
  <conditionalFormatting sqref="E30">
    <cfRule type="cellIs" dxfId="1" priority="2" stopIfTrue="1" operator="equal">
      <formula>0</formula>
    </cfRule>
  </conditionalFormatting>
  <conditionalFormatting sqref="D30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7" orientation="portrait" horizontalDpi="300" verticalDpi="300" r:id="rId1"/>
  <headerFooter>
    <oddHeader xml:space="preserve">&amp;L11.sz. melléklet 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view="pageLayout" zoomScaleNormal="100" workbookViewId="0">
      <selection activeCell="B3" sqref="B3"/>
    </sheetView>
  </sheetViews>
  <sheetFormatPr defaultRowHeight="15"/>
  <cols>
    <col min="1" max="1" width="8.140625" bestFit="1" customWidth="1"/>
    <col min="2" max="2" width="43.140625" customWidth="1"/>
    <col min="3" max="3" width="15.42578125" customWidth="1"/>
    <col min="4" max="4" width="16" customWidth="1"/>
  </cols>
  <sheetData>
    <row r="1" spans="1:4" ht="15.75">
      <c r="B1" s="572" t="s">
        <v>306</v>
      </c>
      <c r="C1" s="572"/>
      <c r="D1" s="572"/>
    </row>
    <row r="2" spans="1:4" ht="16.5" thickBot="1">
      <c r="B2" s="169"/>
      <c r="C2" s="170"/>
      <c r="D2" s="171" t="s">
        <v>193</v>
      </c>
    </row>
    <row r="3" spans="1:4" ht="36.75" thickBot="1">
      <c r="A3" s="188" t="s">
        <v>875</v>
      </c>
      <c r="B3" s="172" t="s">
        <v>307</v>
      </c>
      <c r="C3" s="172" t="s">
        <v>308</v>
      </c>
      <c r="D3" s="173" t="s">
        <v>309</v>
      </c>
    </row>
    <row r="4" spans="1:4" ht="15.75" thickBot="1">
      <c r="A4" s="189">
        <v>1</v>
      </c>
      <c r="B4" s="174">
        <v>2</v>
      </c>
      <c r="C4" s="174">
        <v>3</v>
      </c>
      <c r="D4" s="175">
        <v>4</v>
      </c>
    </row>
    <row r="5" spans="1:4" ht="22.5">
      <c r="A5" s="190" t="s">
        <v>545</v>
      </c>
      <c r="B5" s="176" t="s">
        <v>310</v>
      </c>
      <c r="C5" s="177"/>
      <c r="D5" s="97"/>
    </row>
    <row r="6" spans="1:4" ht="22.5">
      <c r="A6" s="191" t="s">
        <v>546</v>
      </c>
      <c r="B6" s="178" t="s">
        <v>311</v>
      </c>
      <c r="C6" s="179"/>
      <c r="D6" s="82"/>
    </row>
    <row r="7" spans="1:4">
      <c r="A7" s="191" t="s">
        <v>547</v>
      </c>
      <c r="B7" s="178" t="s">
        <v>312</v>
      </c>
      <c r="C7" s="179"/>
      <c r="D7" s="82"/>
    </row>
    <row r="8" spans="1:4" ht="22.5">
      <c r="A8" s="191" t="s">
        <v>820</v>
      </c>
      <c r="B8" s="178" t="s">
        <v>313</v>
      </c>
      <c r="C8" s="179"/>
      <c r="D8" s="82"/>
    </row>
    <row r="9" spans="1:4">
      <c r="A9" s="191" t="s">
        <v>821</v>
      </c>
      <c r="B9" s="178" t="s">
        <v>314</v>
      </c>
      <c r="C9" s="179"/>
      <c r="D9" s="82"/>
    </row>
    <row r="10" spans="1:4">
      <c r="A10" s="191" t="s">
        <v>822</v>
      </c>
      <c r="B10" s="178" t="s">
        <v>315</v>
      </c>
      <c r="C10" s="179"/>
      <c r="D10" s="82"/>
    </row>
    <row r="11" spans="1:4">
      <c r="A11" s="191" t="s">
        <v>823</v>
      </c>
      <c r="B11" s="180" t="s">
        <v>316</v>
      </c>
      <c r="C11" s="179"/>
      <c r="D11" s="82"/>
    </row>
    <row r="12" spans="1:4">
      <c r="A12" s="191" t="s">
        <v>825</v>
      </c>
      <c r="B12" s="180" t="s">
        <v>317</v>
      </c>
      <c r="C12" s="179"/>
      <c r="D12" s="82"/>
    </row>
    <row r="13" spans="1:4">
      <c r="A13" s="191" t="s">
        <v>826</v>
      </c>
      <c r="B13" s="180" t="s">
        <v>318</v>
      </c>
      <c r="C13" s="179"/>
      <c r="D13" s="82"/>
    </row>
    <row r="14" spans="1:4">
      <c r="A14" s="191" t="s">
        <v>827</v>
      </c>
      <c r="B14" s="180" t="s">
        <v>319</v>
      </c>
      <c r="C14" s="179"/>
      <c r="D14" s="82"/>
    </row>
    <row r="15" spans="1:4" ht="22.5">
      <c r="A15" s="191" t="s">
        <v>886</v>
      </c>
      <c r="B15" s="180" t="s">
        <v>320</v>
      </c>
      <c r="C15" s="179"/>
      <c r="D15" s="82"/>
    </row>
    <row r="16" spans="1:4">
      <c r="A16" s="191" t="s">
        <v>149</v>
      </c>
      <c r="B16" s="178" t="s">
        <v>321</v>
      </c>
      <c r="C16" s="179"/>
      <c r="D16" s="82"/>
    </row>
    <row r="17" spans="1:4">
      <c r="A17" s="191" t="s">
        <v>150</v>
      </c>
      <c r="B17" s="178" t="s">
        <v>322</v>
      </c>
      <c r="C17" s="179"/>
      <c r="D17" s="82"/>
    </row>
    <row r="18" spans="1:4">
      <c r="A18" s="191" t="s">
        <v>151</v>
      </c>
      <c r="B18" s="324" t="s">
        <v>503</v>
      </c>
      <c r="C18" s="179"/>
      <c r="D18" s="82" t="s">
        <v>506</v>
      </c>
    </row>
    <row r="19" spans="1:4">
      <c r="A19" s="191" t="s">
        <v>152</v>
      </c>
      <c r="B19" s="324" t="s">
        <v>504</v>
      </c>
      <c r="C19" s="179"/>
      <c r="D19" s="82" t="s">
        <v>506</v>
      </c>
    </row>
    <row r="20" spans="1:4">
      <c r="A20" s="191" t="s">
        <v>153</v>
      </c>
      <c r="B20" s="324" t="s">
        <v>505</v>
      </c>
      <c r="C20" s="179"/>
      <c r="D20" s="82" t="s">
        <v>506</v>
      </c>
    </row>
    <row r="21" spans="1:4">
      <c r="A21" s="191" t="s">
        <v>154</v>
      </c>
      <c r="B21" s="178" t="s">
        <v>323</v>
      </c>
      <c r="C21" s="81"/>
      <c r="D21" s="82"/>
    </row>
    <row r="22" spans="1:4">
      <c r="A22" s="191" t="s">
        <v>155</v>
      </c>
      <c r="B22" s="178" t="s">
        <v>324</v>
      </c>
      <c r="C22" s="81"/>
      <c r="D22" s="82"/>
    </row>
    <row r="23" spans="1:4">
      <c r="A23" s="191" t="s">
        <v>156</v>
      </c>
      <c r="B23" s="178" t="s">
        <v>325</v>
      </c>
      <c r="C23" s="81"/>
      <c r="D23" s="82"/>
    </row>
    <row r="24" spans="1:4">
      <c r="A24" s="191" t="s">
        <v>157</v>
      </c>
      <c r="B24" s="181"/>
      <c r="C24" s="81"/>
      <c r="D24" s="82"/>
    </row>
    <row r="25" spans="1:4">
      <c r="A25" s="191" t="s">
        <v>164</v>
      </c>
      <c r="B25" s="181"/>
      <c r="C25" s="81"/>
      <c r="D25" s="82"/>
    </row>
    <row r="26" spans="1:4">
      <c r="A26" s="191" t="s">
        <v>165</v>
      </c>
      <c r="B26" s="181"/>
      <c r="C26" s="81"/>
      <c r="D26" s="82"/>
    </row>
    <row r="27" spans="1:4">
      <c r="A27" s="191" t="s">
        <v>166</v>
      </c>
      <c r="B27" s="181"/>
      <c r="C27" s="81"/>
      <c r="D27" s="82"/>
    </row>
    <row r="28" spans="1:4">
      <c r="A28" s="191" t="s">
        <v>167</v>
      </c>
      <c r="B28" s="181"/>
      <c r="C28" s="81"/>
      <c r="D28" s="82"/>
    </row>
    <row r="29" spans="1:4" ht="15.75" thickBot="1">
      <c r="A29" s="192" t="s">
        <v>168</v>
      </c>
      <c r="B29" s="182"/>
      <c r="C29" s="183"/>
      <c r="D29" s="184"/>
    </row>
    <row r="30" spans="1:4" ht="15.75" thickBot="1">
      <c r="A30" s="193" t="s">
        <v>169</v>
      </c>
      <c r="B30" s="185" t="s">
        <v>296</v>
      </c>
      <c r="C30" s="186">
        <f>+C5+C6+C7+C8+C9+C16+C17+C18+C19+C20+C21+C22+C23+C24+C25+C26+C27+C28+C29</f>
        <v>0</v>
      </c>
      <c r="D30" s="187"/>
    </row>
  </sheetData>
  <mergeCells count="1">
    <mergeCell ref="B1:D1"/>
  </mergeCells>
  <phoneticPr fontId="0" type="noConversion"/>
  <pageMargins left="0.7" right="0.7" top="0.75" bottom="0.75" header="0.3" footer="0.3"/>
  <pageSetup paperSize="9" orientation="portrait" horizontalDpi="300" verticalDpi="300" r:id="rId1"/>
  <headerFooter>
    <oddHeader xml:space="preserve">&amp;L12.sz. melléklet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H21" sqref="AH21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  <col min="33" max="34" width="10.5703125" bestFit="1" customWidth="1"/>
  </cols>
  <sheetData>
    <row r="1" spans="1:34">
      <c r="A1" s="499" t="s">
        <v>1004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499"/>
      <c r="S1" s="499"/>
      <c r="T1" s="499"/>
      <c r="U1" s="499"/>
      <c r="V1" s="499"/>
      <c r="W1" s="499"/>
      <c r="X1" s="499"/>
      <c r="Y1" s="499"/>
      <c r="Z1" s="499"/>
      <c r="AA1" s="499"/>
      <c r="AB1" s="499"/>
      <c r="AC1" s="499"/>
      <c r="AD1" s="499"/>
      <c r="AE1" s="499"/>
      <c r="AF1" s="499"/>
      <c r="AG1" s="499"/>
      <c r="AH1" s="499"/>
    </row>
    <row r="2" spans="1:34">
      <c r="AG2" s="438" t="s">
        <v>819</v>
      </c>
      <c r="AH2" s="439"/>
    </row>
    <row r="3" spans="1:34" ht="42.75" customHeight="1">
      <c r="A3" s="411" t="s">
        <v>542</v>
      </c>
      <c r="B3" s="412"/>
      <c r="C3" s="413" t="s">
        <v>914</v>
      </c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5"/>
      <c r="AG3" s="330" t="s">
        <v>1005</v>
      </c>
      <c r="AH3" s="331" t="s">
        <v>1006</v>
      </c>
    </row>
    <row r="4" spans="1:34">
      <c r="A4" s="416" t="s">
        <v>545</v>
      </c>
      <c r="B4" s="416"/>
      <c r="C4" s="402" t="s">
        <v>546</v>
      </c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3"/>
      <c r="Z4" s="403"/>
      <c r="AA4" s="403"/>
      <c r="AB4" s="403"/>
      <c r="AC4" s="403"/>
      <c r="AD4" s="403"/>
      <c r="AE4" s="403"/>
      <c r="AF4" s="404"/>
      <c r="AG4" s="34" t="s">
        <v>547</v>
      </c>
      <c r="AH4" s="35" t="s">
        <v>820</v>
      </c>
    </row>
    <row r="5" spans="1:34">
      <c r="A5" s="397" t="s">
        <v>548</v>
      </c>
      <c r="B5" s="397"/>
      <c r="C5" s="398" t="s">
        <v>118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399"/>
      <c r="AD5" s="399"/>
      <c r="AE5" s="399"/>
      <c r="AF5" s="400"/>
      <c r="AG5" s="36">
        <f>'B1-B7 Önkormányzat'!AG64</f>
        <v>580183044</v>
      </c>
      <c r="AH5" s="36">
        <f>'B1-B7 Önkormányzat'!AH64</f>
        <v>304007205</v>
      </c>
    </row>
    <row r="6" spans="1:34">
      <c r="A6" s="397" t="s">
        <v>551</v>
      </c>
      <c r="B6" s="397"/>
      <c r="C6" s="398" t="s">
        <v>119</v>
      </c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9"/>
      <c r="T6" s="399"/>
      <c r="U6" s="399"/>
      <c r="V6" s="399"/>
      <c r="W6" s="399"/>
      <c r="X6" s="399"/>
      <c r="Y6" s="399"/>
      <c r="Z6" s="399"/>
      <c r="AA6" s="399"/>
      <c r="AB6" s="399"/>
      <c r="AC6" s="399"/>
      <c r="AD6" s="399"/>
      <c r="AE6" s="399"/>
      <c r="AF6" s="400"/>
      <c r="AG6" s="36">
        <f>'K1-K8 Önkormányzat'!AG97</f>
        <v>475683729</v>
      </c>
      <c r="AH6" s="36">
        <f>'K1-K8 Önkormányzat'!AH97</f>
        <v>171387287</v>
      </c>
    </row>
    <row r="7" spans="1:34">
      <c r="A7" s="401" t="s">
        <v>120</v>
      </c>
      <c r="B7" s="401"/>
      <c r="C7" s="405" t="s">
        <v>121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6"/>
      <c r="AC7" s="406"/>
      <c r="AD7" s="406"/>
      <c r="AE7" s="406"/>
      <c r="AF7" s="407"/>
      <c r="AG7" s="36">
        <f>AG5-AG6</f>
        <v>104499315</v>
      </c>
      <c r="AH7" s="36">
        <f>AH5-AH6</f>
        <v>132619918</v>
      </c>
    </row>
    <row r="8" spans="1:34">
      <c r="A8" s="397" t="s">
        <v>554</v>
      </c>
      <c r="B8" s="397"/>
      <c r="C8" s="398" t="s">
        <v>122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399"/>
      <c r="AC8" s="399"/>
      <c r="AD8" s="399"/>
      <c r="AE8" s="399"/>
      <c r="AF8" s="400"/>
      <c r="AG8" s="36">
        <f>'B8 Önkormányzat'!AG31</f>
        <v>44169816</v>
      </c>
      <c r="AH8" s="36">
        <f>'B8 Önkormányzat'!AH31</f>
        <v>43572548</v>
      </c>
    </row>
    <row r="9" spans="1:34">
      <c r="A9" s="397" t="s">
        <v>557</v>
      </c>
      <c r="B9" s="397"/>
      <c r="C9" s="398" t="s">
        <v>123</v>
      </c>
      <c r="D9" s="399"/>
      <c r="E9" s="399"/>
      <c r="F9" s="399"/>
      <c r="G9" s="399"/>
      <c r="H9" s="399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399"/>
      <c r="T9" s="399"/>
      <c r="U9" s="399"/>
      <c r="V9" s="399"/>
      <c r="W9" s="399"/>
      <c r="X9" s="399"/>
      <c r="Y9" s="399"/>
      <c r="Z9" s="399"/>
      <c r="AA9" s="399"/>
      <c r="AB9" s="399"/>
      <c r="AC9" s="399"/>
      <c r="AD9" s="399"/>
      <c r="AE9" s="399"/>
      <c r="AF9" s="400"/>
      <c r="AG9" s="36">
        <f>'K9 Önkormányzat'!AG29</f>
        <v>148669131</v>
      </c>
      <c r="AH9" s="36">
        <f>'K9 Önkormányzat'!AH29</f>
        <v>143684624</v>
      </c>
    </row>
    <row r="10" spans="1:34">
      <c r="A10" s="401" t="s">
        <v>124</v>
      </c>
      <c r="B10" s="401"/>
      <c r="C10" s="405" t="s">
        <v>125</v>
      </c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406"/>
      <c r="P10" s="406"/>
      <c r="Q10" s="406"/>
      <c r="R10" s="406"/>
      <c r="S10" s="406"/>
      <c r="T10" s="406"/>
      <c r="U10" s="406"/>
      <c r="V10" s="406"/>
      <c r="W10" s="406"/>
      <c r="X10" s="406"/>
      <c r="Y10" s="406"/>
      <c r="Z10" s="406"/>
      <c r="AA10" s="406"/>
      <c r="AB10" s="406"/>
      <c r="AC10" s="406"/>
      <c r="AD10" s="406"/>
      <c r="AE10" s="406"/>
      <c r="AF10" s="407"/>
      <c r="AG10" s="36">
        <f>AG8-AG9</f>
        <v>-104499315</v>
      </c>
      <c r="AH10" s="36">
        <f>AH8-AH9</f>
        <v>-100112076</v>
      </c>
    </row>
    <row r="11" spans="1:34">
      <c r="A11" s="401" t="s">
        <v>126</v>
      </c>
      <c r="B11" s="401"/>
      <c r="C11" s="405" t="s">
        <v>127</v>
      </c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06"/>
      <c r="W11" s="406"/>
      <c r="X11" s="406"/>
      <c r="Y11" s="406"/>
      <c r="Z11" s="406"/>
      <c r="AA11" s="406"/>
      <c r="AB11" s="406"/>
      <c r="AC11" s="406"/>
      <c r="AD11" s="406"/>
      <c r="AE11" s="406"/>
      <c r="AF11" s="407"/>
      <c r="AG11" s="36">
        <f>AG7+AG10</f>
        <v>0</v>
      </c>
      <c r="AH11" s="36">
        <f>AH7+AH10</f>
        <v>32507842</v>
      </c>
    </row>
    <row r="12" spans="1:34">
      <c r="A12" s="397" t="s">
        <v>560</v>
      </c>
      <c r="B12" s="397"/>
      <c r="C12" s="398" t="s">
        <v>128</v>
      </c>
      <c r="D12" s="399"/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399"/>
      <c r="Y12" s="399"/>
      <c r="Z12" s="399"/>
      <c r="AA12" s="399"/>
      <c r="AB12" s="399"/>
      <c r="AC12" s="399"/>
      <c r="AD12" s="399"/>
      <c r="AE12" s="399"/>
      <c r="AF12" s="400"/>
      <c r="AG12" s="36"/>
      <c r="AH12" s="36"/>
    </row>
    <row r="13" spans="1:34">
      <c r="A13" s="397" t="s">
        <v>563</v>
      </c>
      <c r="B13" s="397"/>
      <c r="C13" s="398" t="s">
        <v>129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399"/>
      <c r="AC13" s="399"/>
      <c r="AD13" s="399"/>
      <c r="AE13" s="399"/>
      <c r="AF13" s="400"/>
      <c r="AG13" s="36"/>
      <c r="AH13" s="36"/>
    </row>
    <row r="14" spans="1:34">
      <c r="A14" s="401" t="s">
        <v>130</v>
      </c>
      <c r="B14" s="401"/>
      <c r="C14" s="405" t="s">
        <v>131</v>
      </c>
      <c r="D14" s="406"/>
      <c r="E14" s="406"/>
      <c r="F14" s="406"/>
      <c r="G14" s="406"/>
      <c r="H14" s="406"/>
      <c r="I14" s="406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  <c r="W14" s="406"/>
      <c r="X14" s="406"/>
      <c r="Y14" s="406"/>
      <c r="Z14" s="406"/>
      <c r="AA14" s="406"/>
      <c r="AB14" s="406"/>
      <c r="AC14" s="406"/>
      <c r="AD14" s="406"/>
      <c r="AE14" s="406"/>
      <c r="AF14" s="407"/>
      <c r="AG14" s="36">
        <f>AG12-AG13</f>
        <v>0</v>
      </c>
      <c r="AH14" s="36">
        <f>AH12-AH13</f>
        <v>0</v>
      </c>
    </row>
    <row r="15" spans="1:34">
      <c r="A15" s="397" t="s">
        <v>566</v>
      </c>
      <c r="B15" s="397"/>
      <c r="C15" s="398" t="s">
        <v>132</v>
      </c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399"/>
      <c r="X15" s="399"/>
      <c r="Y15" s="399"/>
      <c r="Z15" s="399"/>
      <c r="AA15" s="399"/>
      <c r="AB15" s="399"/>
      <c r="AC15" s="399"/>
      <c r="AD15" s="399"/>
      <c r="AE15" s="399"/>
      <c r="AF15" s="400"/>
      <c r="AG15" s="36"/>
      <c r="AH15" s="36"/>
    </row>
    <row r="16" spans="1:34">
      <c r="A16" s="397" t="s">
        <v>569</v>
      </c>
      <c r="B16" s="397"/>
      <c r="C16" s="398" t="s">
        <v>133</v>
      </c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399"/>
      <c r="X16" s="399"/>
      <c r="Y16" s="399"/>
      <c r="Z16" s="399"/>
      <c r="AA16" s="399"/>
      <c r="AB16" s="399"/>
      <c r="AC16" s="399"/>
      <c r="AD16" s="399"/>
      <c r="AE16" s="399"/>
      <c r="AF16" s="400"/>
      <c r="AG16" s="36"/>
      <c r="AH16" s="36"/>
    </row>
    <row r="17" spans="1:34">
      <c r="A17" s="401" t="s">
        <v>134</v>
      </c>
      <c r="B17" s="401"/>
      <c r="C17" s="405" t="s">
        <v>135</v>
      </c>
      <c r="D17" s="406"/>
      <c r="E17" s="406"/>
      <c r="F17" s="406"/>
      <c r="G17" s="406"/>
      <c r="H17" s="406"/>
      <c r="I17" s="406"/>
      <c r="J17" s="406"/>
      <c r="K17" s="406"/>
      <c r="L17" s="406"/>
      <c r="M17" s="406"/>
      <c r="N17" s="406"/>
      <c r="O17" s="406"/>
      <c r="P17" s="406"/>
      <c r="Q17" s="406"/>
      <c r="R17" s="406"/>
      <c r="S17" s="406"/>
      <c r="T17" s="406"/>
      <c r="U17" s="406"/>
      <c r="V17" s="406"/>
      <c r="W17" s="406"/>
      <c r="X17" s="406"/>
      <c r="Y17" s="406"/>
      <c r="Z17" s="406"/>
      <c r="AA17" s="406"/>
      <c r="AB17" s="406"/>
      <c r="AC17" s="406"/>
      <c r="AD17" s="406"/>
      <c r="AE17" s="406"/>
      <c r="AF17" s="407"/>
      <c r="AG17" s="36">
        <f>AG15-AG16</f>
        <v>0</v>
      </c>
      <c r="AH17" s="36">
        <f>AH15-AH16</f>
        <v>0</v>
      </c>
    </row>
    <row r="18" spans="1:34">
      <c r="A18" s="401" t="s">
        <v>136</v>
      </c>
      <c r="B18" s="401"/>
      <c r="C18" s="405" t="s">
        <v>137</v>
      </c>
      <c r="D18" s="406"/>
      <c r="E18" s="406"/>
      <c r="F18" s="406"/>
      <c r="G18" s="406"/>
      <c r="H18" s="406"/>
      <c r="I18" s="406"/>
      <c r="J18" s="406"/>
      <c r="K18" s="406"/>
      <c r="L18" s="406"/>
      <c r="M18" s="406"/>
      <c r="N18" s="406"/>
      <c r="O18" s="406"/>
      <c r="P18" s="406"/>
      <c r="Q18" s="406"/>
      <c r="R18" s="406"/>
      <c r="S18" s="406"/>
      <c r="T18" s="406"/>
      <c r="U18" s="406"/>
      <c r="V18" s="406"/>
      <c r="W18" s="406"/>
      <c r="X18" s="406"/>
      <c r="Y18" s="406"/>
      <c r="Z18" s="406"/>
      <c r="AA18" s="406"/>
      <c r="AB18" s="406"/>
      <c r="AC18" s="406"/>
      <c r="AD18" s="406"/>
      <c r="AE18" s="406"/>
      <c r="AF18" s="407"/>
      <c r="AG18" s="36">
        <f>AG14+AG17</f>
        <v>0</v>
      </c>
      <c r="AH18" s="36">
        <f>AH14+AH17</f>
        <v>0</v>
      </c>
    </row>
    <row r="19" spans="1:34">
      <c r="A19" s="401" t="s">
        <v>138</v>
      </c>
      <c r="B19" s="401"/>
      <c r="C19" s="405" t="s">
        <v>139</v>
      </c>
      <c r="D19" s="406"/>
      <c r="E19" s="406"/>
      <c r="F19" s="406"/>
      <c r="G19" s="406"/>
      <c r="H19" s="406"/>
      <c r="I19" s="406"/>
      <c r="J19" s="406"/>
      <c r="K19" s="406"/>
      <c r="L19" s="406"/>
      <c r="M19" s="406"/>
      <c r="N19" s="406"/>
      <c r="O19" s="406"/>
      <c r="P19" s="406"/>
      <c r="Q19" s="406"/>
      <c r="R19" s="406"/>
      <c r="S19" s="406"/>
      <c r="T19" s="406"/>
      <c r="U19" s="406"/>
      <c r="V19" s="406"/>
      <c r="W19" s="406"/>
      <c r="X19" s="406"/>
      <c r="Y19" s="406"/>
      <c r="Z19" s="406"/>
      <c r="AA19" s="406"/>
      <c r="AB19" s="406"/>
      <c r="AC19" s="406"/>
      <c r="AD19" s="406"/>
      <c r="AE19" s="406"/>
      <c r="AF19" s="407"/>
      <c r="AG19" s="36">
        <f>AG11+AG18</f>
        <v>0</v>
      </c>
      <c r="AH19" s="36">
        <f>AH11+AH18</f>
        <v>32507842</v>
      </c>
    </row>
    <row r="20" spans="1:34">
      <c r="A20" s="401" t="s">
        <v>140</v>
      </c>
      <c r="B20" s="401"/>
      <c r="C20" s="405" t="s">
        <v>141</v>
      </c>
      <c r="D20" s="406"/>
      <c r="E20" s="406"/>
      <c r="F20" s="406"/>
      <c r="G20" s="406"/>
      <c r="H20" s="406"/>
      <c r="I20" s="406"/>
      <c r="J20" s="406"/>
      <c r="K20" s="406"/>
      <c r="L20" s="406"/>
      <c r="M20" s="406"/>
      <c r="N20" s="406"/>
      <c r="O20" s="406"/>
      <c r="P20" s="406"/>
      <c r="Q20" s="406"/>
      <c r="R20" s="406"/>
      <c r="S20" s="406"/>
      <c r="T20" s="406"/>
      <c r="U20" s="406"/>
      <c r="V20" s="406"/>
      <c r="W20" s="406"/>
      <c r="X20" s="406"/>
      <c r="Y20" s="406"/>
      <c r="Z20" s="406"/>
      <c r="AA20" s="406"/>
      <c r="AB20" s="406"/>
      <c r="AC20" s="406"/>
      <c r="AD20" s="406"/>
      <c r="AE20" s="406"/>
      <c r="AF20" s="407"/>
      <c r="AG20" s="36"/>
      <c r="AH20" s="36"/>
    </row>
    <row r="21" spans="1:34">
      <c r="A21" s="401" t="s">
        <v>142</v>
      </c>
      <c r="B21" s="401"/>
      <c r="C21" s="405" t="s">
        <v>143</v>
      </c>
      <c r="D21" s="406"/>
      <c r="E21" s="406"/>
      <c r="F21" s="406"/>
      <c r="G21" s="406"/>
      <c r="H21" s="406"/>
      <c r="I21" s="406"/>
      <c r="J21" s="406"/>
      <c r="K21" s="406"/>
      <c r="L21" s="406"/>
      <c r="M21" s="406"/>
      <c r="N21" s="406"/>
      <c r="O21" s="406"/>
      <c r="P21" s="406"/>
      <c r="Q21" s="406"/>
      <c r="R21" s="406"/>
      <c r="S21" s="406"/>
      <c r="T21" s="406"/>
      <c r="U21" s="406"/>
      <c r="V21" s="406"/>
      <c r="W21" s="406"/>
      <c r="X21" s="406"/>
      <c r="Y21" s="406"/>
      <c r="Z21" s="406"/>
      <c r="AA21" s="406"/>
      <c r="AB21" s="406"/>
      <c r="AC21" s="406"/>
      <c r="AD21" s="406"/>
      <c r="AE21" s="406"/>
      <c r="AF21" s="407"/>
      <c r="AG21" s="36">
        <f>AG11-AG20</f>
        <v>0</v>
      </c>
      <c r="AH21" s="36">
        <f>AH11-AH20</f>
        <v>32507842</v>
      </c>
    </row>
  </sheetData>
  <mergeCells count="40">
    <mergeCell ref="A5:B5"/>
    <mergeCell ref="C5:AF5"/>
    <mergeCell ref="A6:B6"/>
    <mergeCell ref="C6:AF6"/>
    <mergeCell ref="A7:B7"/>
    <mergeCell ref="A11:B11"/>
    <mergeCell ref="C11:AF11"/>
    <mergeCell ref="C7:AF7"/>
    <mergeCell ref="C14:AF14"/>
    <mergeCell ref="A12:B12"/>
    <mergeCell ref="A1:AH1"/>
    <mergeCell ref="C4:AF4"/>
    <mergeCell ref="AG2:AH2"/>
    <mergeCell ref="A3:B3"/>
    <mergeCell ref="C3:AF3"/>
    <mergeCell ref="A4:B4"/>
    <mergeCell ref="A17:B17"/>
    <mergeCell ref="C17:AF17"/>
    <mergeCell ref="A8:B8"/>
    <mergeCell ref="A16:B16"/>
    <mergeCell ref="C16:AF16"/>
    <mergeCell ref="C10:AF10"/>
    <mergeCell ref="A9:B9"/>
    <mergeCell ref="A10:B10"/>
    <mergeCell ref="C9:AF9"/>
    <mergeCell ref="A14:B14"/>
    <mergeCell ref="A15:B15"/>
    <mergeCell ref="C12:AF12"/>
    <mergeCell ref="A13:B13"/>
    <mergeCell ref="C13:AF13"/>
    <mergeCell ref="C15:AF15"/>
    <mergeCell ref="C8:AF8"/>
    <mergeCell ref="A21:B21"/>
    <mergeCell ref="C21:AF21"/>
    <mergeCell ref="A18:B18"/>
    <mergeCell ref="C18:AF18"/>
    <mergeCell ref="A19:B19"/>
    <mergeCell ref="C19:AF19"/>
    <mergeCell ref="A20:B20"/>
    <mergeCell ref="C20:AF20"/>
  </mergeCells>
  <phoneticPr fontId="0" type="noConversion"/>
  <pageMargins left="0.7" right="0.7" top="0.75" bottom="0.75" header="0.3" footer="0.3"/>
  <pageSetup paperSize="9" orientation="portrait" r:id="rId1"/>
  <headerFooter>
    <oddHeader xml:space="preserve">&amp;L13.sz.melléklet 
&amp;Radatok forintban
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64"/>
  <sheetViews>
    <sheetView zoomScale="85" zoomScaleNormal="85" zoomScaleSheetLayoutView="85" zoomScalePageLayoutView="85" workbookViewId="0">
      <pane xSplit="32" ySplit="3" topLeftCell="AG22" activePane="bottomRight" state="frozen"/>
      <selection pane="topRight" activeCell="AG1" sqref="AG1"/>
      <selection pane="bottomLeft" activeCell="A4" sqref="A4"/>
      <selection pane="bottomRight" activeCell="AU53" sqref="AU53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  <col min="33" max="36" width="10.28515625" bestFit="1" customWidth="1"/>
    <col min="42" max="42" width="10" customWidth="1"/>
  </cols>
  <sheetData>
    <row r="1" spans="1:78" ht="15.75">
      <c r="A1" s="575" t="s">
        <v>913</v>
      </c>
      <c r="B1" s="576"/>
      <c r="C1" s="576"/>
      <c r="D1" s="576"/>
      <c r="E1" s="576"/>
      <c r="F1" s="576"/>
      <c r="G1" s="576"/>
      <c r="H1" s="576"/>
      <c r="I1" s="576"/>
      <c r="J1" s="576"/>
      <c r="K1" s="576"/>
      <c r="L1" s="576"/>
      <c r="M1" s="576"/>
      <c r="N1" s="576"/>
      <c r="O1" s="576"/>
      <c r="P1" s="576"/>
      <c r="Q1" s="576"/>
      <c r="R1" s="576"/>
      <c r="S1" s="576"/>
      <c r="T1" s="576"/>
      <c r="U1" s="576"/>
      <c r="V1" s="576"/>
      <c r="W1" s="576"/>
      <c r="X1" s="576"/>
      <c r="Y1" s="576"/>
      <c r="Z1" s="576"/>
      <c r="AA1" s="576"/>
      <c r="AB1" s="576"/>
      <c r="AC1" s="576"/>
      <c r="AD1" s="576"/>
      <c r="AE1" s="576"/>
      <c r="AF1" s="576"/>
      <c r="AG1" s="576"/>
      <c r="AH1" s="576"/>
      <c r="AI1" s="576"/>
      <c r="AJ1" s="576"/>
      <c r="AK1" s="576"/>
      <c r="AL1" s="576"/>
      <c r="AM1" s="576"/>
      <c r="AN1" s="576"/>
      <c r="AO1" s="576"/>
      <c r="AP1" s="576"/>
      <c r="AQ1" s="576"/>
      <c r="AR1" s="576"/>
      <c r="AS1" s="576"/>
      <c r="AT1" s="576"/>
      <c r="AU1" s="576"/>
      <c r="AV1" s="576"/>
      <c r="AW1" s="576"/>
      <c r="AX1" s="576"/>
      <c r="AY1" s="576"/>
      <c r="AZ1" s="576"/>
      <c r="BA1" s="576"/>
      <c r="BB1" s="576"/>
      <c r="BC1" s="576"/>
      <c r="BD1" s="576"/>
      <c r="BE1" s="576"/>
      <c r="BF1" s="576"/>
      <c r="BG1" s="576"/>
      <c r="BH1" s="576"/>
      <c r="BI1" s="576"/>
      <c r="BJ1" s="576"/>
      <c r="BK1" s="576"/>
      <c r="BL1" s="576"/>
      <c r="BM1" s="576"/>
      <c r="BN1" s="576"/>
      <c r="BO1" s="576"/>
      <c r="BP1" s="576"/>
      <c r="BQ1" s="576"/>
      <c r="BR1" s="576"/>
      <c r="BS1" s="576"/>
      <c r="BT1" s="576"/>
      <c r="BU1" s="576"/>
      <c r="BV1" s="576"/>
      <c r="BW1" s="576"/>
      <c r="BX1" s="576"/>
      <c r="BY1" s="576"/>
      <c r="BZ1" s="576"/>
    </row>
    <row r="2" spans="1:78" ht="18.75">
      <c r="A2" s="577"/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578"/>
      <c r="S2" s="578"/>
      <c r="T2" s="578"/>
      <c r="U2" s="578"/>
      <c r="V2" s="578"/>
      <c r="W2" s="578"/>
      <c r="X2" s="578"/>
      <c r="Y2" s="578"/>
      <c r="Z2" s="578"/>
      <c r="AA2" s="578"/>
      <c r="AB2" s="578"/>
      <c r="AC2" s="578"/>
      <c r="AD2" s="578"/>
      <c r="AE2" s="578"/>
      <c r="AF2" s="578"/>
      <c r="AI2" s="573" t="s">
        <v>818</v>
      </c>
      <c r="AJ2" s="573"/>
      <c r="AK2" s="573"/>
      <c r="AL2" s="573"/>
      <c r="AM2" s="573"/>
      <c r="AN2" s="573"/>
      <c r="AO2" s="573"/>
      <c r="AP2" s="573"/>
      <c r="AQ2" s="573"/>
      <c r="AR2" s="573"/>
      <c r="AS2" s="573"/>
      <c r="AT2" s="573"/>
      <c r="AU2" s="573"/>
      <c r="AV2" s="573"/>
      <c r="AW2" s="573"/>
      <c r="AX2" s="573"/>
      <c r="AY2" s="573"/>
      <c r="AZ2" s="573"/>
      <c r="BA2" s="573"/>
      <c r="BB2" s="573"/>
      <c r="BC2" s="573"/>
      <c r="BD2" s="573"/>
      <c r="BE2" s="573"/>
      <c r="BF2" s="573"/>
      <c r="BG2" s="573"/>
      <c r="BH2" s="573"/>
      <c r="BI2" s="573"/>
      <c r="BJ2" s="573"/>
      <c r="BK2" s="573"/>
      <c r="BL2" s="573"/>
      <c r="BM2" s="573"/>
      <c r="BN2" s="573"/>
      <c r="BO2" s="573"/>
      <c r="BP2" s="573"/>
      <c r="BQ2" s="573"/>
      <c r="BR2" s="573"/>
      <c r="BS2" s="573"/>
      <c r="BT2" s="573"/>
      <c r="BU2" s="573"/>
      <c r="BV2" s="573"/>
      <c r="BW2" s="573"/>
      <c r="BX2" s="573"/>
      <c r="BY2" s="573"/>
      <c r="BZ2" s="573"/>
    </row>
    <row r="3" spans="1:78" ht="89.25" customHeight="1">
      <c r="A3" s="545" t="s">
        <v>975</v>
      </c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543"/>
      <c r="M3" s="543"/>
      <c r="N3" s="543"/>
      <c r="O3" s="543"/>
      <c r="P3" s="543"/>
      <c r="Q3" s="543"/>
      <c r="R3" s="543"/>
      <c r="S3" s="543"/>
      <c r="T3" s="543"/>
      <c r="U3" s="543"/>
      <c r="V3" s="543"/>
      <c r="W3" s="543"/>
      <c r="X3" s="543"/>
      <c r="Y3" s="543"/>
      <c r="Z3" s="543"/>
      <c r="AA3" s="543"/>
      <c r="AB3" s="543"/>
      <c r="AC3" s="543"/>
      <c r="AD3" s="543"/>
      <c r="AE3" s="543"/>
      <c r="AF3" s="449"/>
      <c r="AG3" s="583" t="s">
        <v>819</v>
      </c>
      <c r="AH3" s="584"/>
      <c r="AI3" s="580" t="s">
        <v>524</v>
      </c>
      <c r="AJ3" s="439"/>
      <c r="AK3" s="574" t="s">
        <v>528</v>
      </c>
      <c r="AL3" s="482"/>
      <c r="AM3" s="574" t="s">
        <v>527</v>
      </c>
      <c r="AN3" s="482"/>
      <c r="AO3" s="574" t="s">
        <v>982</v>
      </c>
      <c r="AP3" s="482"/>
      <c r="AQ3" s="581" t="s">
        <v>514</v>
      </c>
      <c r="AR3" s="582"/>
      <c r="AS3" s="574" t="s">
        <v>515</v>
      </c>
      <c r="AT3" s="482"/>
      <c r="AU3" s="574" t="s">
        <v>522</v>
      </c>
      <c r="AV3" s="482"/>
      <c r="AW3" s="574" t="s">
        <v>521</v>
      </c>
      <c r="AX3" s="482"/>
      <c r="AY3" s="574" t="s">
        <v>523</v>
      </c>
      <c r="AZ3" s="482"/>
      <c r="BA3" s="574" t="s">
        <v>981</v>
      </c>
      <c r="BB3" s="482"/>
      <c r="BC3" s="574" t="s">
        <v>530</v>
      </c>
      <c r="BD3" s="482"/>
      <c r="BE3" s="579" t="s">
        <v>517</v>
      </c>
      <c r="BF3" s="482"/>
      <c r="BG3" s="574" t="s">
        <v>532</v>
      </c>
      <c r="BH3" s="482"/>
      <c r="BI3" s="574" t="s">
        <v>533</v>
      </c>
      <c r="BJ3" s="482"/>
      <c r="BK3" s="574" t="s">
        <v>158</v>
      </c>
      <c r="BL3" s="482"/>
      <c r="BM3" s="574" t="s">
        <v>159</v>
      </c>
      <c r="BN3" s="482"/>
      <c r="BO3" s="574" t="s">
        <v>972</v>
      </c>
      <c r="BP3" s="482"/>
      <c r="BQ3" s="574" t="s">
        <v>160</v>
      </c>
      <c r="BR3" s="482"/>
      <c r="BS3" s="574" t="s">
        <v>535</v>
      </c>
      <c r="BT3" s="482"/>
      <c r="BU3" s="574" t="s">
        <v>161</v>
      </c>
      <c r="BV3" s="482"/>
      <c r="BW3" s="574" t="s">
        <v>162</v>
      </c>
      <c r="BX3" s="482"/>
      <c r="BY3" s="574" t="s">
        <v>512</v>
      </c>
      <c r="BZ3" s="482"/>
    </row>
    <row r="4" spans="1:78" ht="39.75" customHeight="1">
      <c r="A4" s="411" t="s">
        <v>542</v>
      </c>
      <c r="B4" s="412"/>
      <c r="C4" s="445" t="s">
        <v>543</v>
      </c>
      <c r="D4" s="446"/>
      <c r="E4" s="446"/>
      <c r="F4" s="446"/>
      <c r="G4" s="446"/>
      <c r="H4" s="446"/>
      <c r="I4" s="446"/>
      <c r="J4" s="446"/>
      <c r="K4" s="446"/>
      <c r="L4" s="446"/>
      <c r="M4" s="446"/>
      <c r="N4" s="446"/>
      <c r="O4" s="446"/>
      <c r="P4" s="446"/>
      <c r="Q4" s="446"/>
      <c r="R4" s="446"/>
      <c r="S4" s="446"/>
      <c r="T4" s="446"/>
      <c r="U4" s="446"/>
      <c r="V4" s="446"/>
      <c r="W4" s="446"/>
      <c r="X4" s="446"/>
      <c r="Y4" s="446"/>
      <c r="Z4" s="446"/>
      <c r="AA4" s="446"/>
      <c r="AB4" s="446"/>
      <c r="AC4" s="447" t="s">
        <v>544</v>
      </c>
      <c r="AD4" s="446"/>
      <c r="AE4" s="446"/>
      <c r="AF4" s="446"/>
      <c r="AG4" s="3" t="s">
        <v>969</v>
      </c>
      <c r="AH4" s="6" t="s">
        <v>970</v>
      </c>
      <c r="AI4" s="3" t="s">
        <v>969</v>
      </c>
      <c r="AJ4" s="6" t="s">
        <v>970</v>
      </c>
      <c r="AK4" s="3" t="s">
        <v>969</v>
      </c>
      <c r="AL4" s="6" t="s">
        <v>970</v>
      </c>
      <c r="AM4" s="3" t="s">
        <v>969</v>
      </c>
      <c r="AN4" s="6" t="s">
        <v>970</v>
      </c>
      <c r="AO4" s="3" t="s">
        <v>969</v>
      </c>
      <c r="AP4" s="6" t="s">
        <v>970</v>
      </c>
      <c r="AQ4" s="3" t="s">
        <v>969</v>
      </c>
      <c r="AR4" s="6" t="s">
        <v>970</v>
      </c>
      <c r="AS4" s="3" t="s">
        <v>969</v>
      </c>
      <c r="AT4" s="6" t="s">
        <v>970</v>
      </c>
      <c r="AU4" s="3" t="s">
        <v>969</v>
      </c>
      <c r="AV4" s="6" t="s">
        <v>970</v>
      </c>
      <c r="AW4" s="3" t="s">
        <v>969</v>
      </c>
      <c r="AX4" s="6" t="s">
        <v>970</v>
      </c>
      <c r="AY4" s="3" t="s">
        <v>969</v>
      </c>
      <c r="AZ4" s="6" t="s">
        <v>970</v>
      </c>
      <c r="BA4" s="3" t="s">
        <v>969</v>
      </c>
      <c r="BB4" s="6" t="s">
        <v>970</v>
      </c>
      <c r="BC4" s="3" t="s">
        <v>969</v>
      </c>
      <c r="BD4" s="6" t="s">
        <v>970</v>
      </c>
      <c r="BE4" s="3" t="s">
        <v>969</v>
      </c>
      <c r="BF4" s="6" t="s">
        <v>970</v>
      </c>
      <c r="BG4" s="3" t="s">
        <v>969</v>
      </c>
      <c r="BH4" s="6" t="s">
        <v>970</v>
      </c>
      <c r="BI4" s="3" t="s">
        <v>969</v>
      </c>
      <c r="BJ4" s="6" t="s">
        <v>970</v>
      </c>
      <c r="BK4" s="3" t="s">
        <v>969</v>
      </c>
      <c r="BL4" s="6" t="s">
        <v>970</v>
      </c>
      <c r="BM4" s="3" t="s">
        <v>969</v>
      </c>
      <c r="BN4" s="6" t="s">
        <v>970</v>
      </c>
      <c r="BO4" s="3" t="s">
        <v>969</v>
      </c>
      <c r="BP4" s="6" t="s">
        <v>970</v>
      </c>
      <c r="BQ4" s="3" t="s">
        <v>969</v>
      </c>
      <c r="BR4" s="6" t="s">
        <v>970</v>
      </c>
      <c r="BS4" s="3" t="s">
        <v>969</v>
      </c>
      <c r="BT4" s="6" t="s">
        <v>970</v>
      </c>
      <c r="BU4" s="3" t="s">
        <v>969</v>
      </c>
      <c r="BV4" s="6" t="s">
        <v>970</v>
      </c>
      <c r="BW4" s="3" t="s">
        <v>969</v>
      </c>
      <c r="BX4" s="6" t="s">
        <v>970</v>
      </c>
      <c r="BY4" s="3" t="s">
        <v>969</v>
      </c>
      <c r="BZ4" s="6" t="s">
        <v>970</v>
      </c>
    </row>
    <row r="5" spans="1:78">
      <c r="A5" s="429" t="s">
        <v>545</v>
      </c>
      <c r="B5" s="430"/>
      <c r="C5" s="431" t="s">
        <v>546</v>
      </c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432"/>
      <c r="S5" s="432"/>
      <c r="T5" s="432"/>
      <c r="U5" s="432"/>
      <c r="V5" s="432"/>
      <c r="W5" s="432"/>
      <c r="X5" s="432"/>
      <c r="Y5" s="432"/>
      <c r="Z5" s="432"/>
      <c r="AA5" s="432"/>
      <c r="AB5" s="432"/>
      <c r="AC5" s="431" t="s">
        <v>547</v>
      </c>
      <c r="AD5" s="433"/>
      <c r="AE5" s="433"/>
      <c r="AF5" s="434"/>
      <c r="AG5" s="34" t="s">
        <v>820</v>
      </c>
      <c r="AH5" s="35" t="s">
        <v>821</v>
      </c>
      <c r="AI5" s="34" t="s">
        <v>822</v>
      </c>
      <c r="AJ5" s="35" t="s">
        <v>823</v>
      </c>
      <c r="AK5" s="34" t="s">
        <v>824</v>
      </c>
      <c r="AL5" s="35" t="s">
        <v>825</v>
      </c>
      <c r="AM5" s="34" t="s">
        <v>826</v>
      </c>
      <c r="AN5" s="35" t="s">
        <v>827</v>
      </c>
      <c r="AO5" s="34" t="s">
        <v>886</v>
      </c>
      <c r="AP5" s="35" t="s">
        <v>149</v>
      </c>
      <c r="AQ5" s="34" t="s">
        <v>150</v>
      </c>
      <c r="AR5" s="35" t="s">
        <v>151</v>
      </c>
      <c r="AS5" s="34" t="s">
        <v>152</v>
      </c>
      <c r="AT5" s="35" t="s">
        <v>153</v>
      </c>
      <c r="AU5" s="34" t="s">
        <v>154</v>
      </c>
      <c r="AV5" s="35" t="s">
        <v>155</v>
      </c>
      <c r="AW5" s="34" t="s">
        <v>156</v>
      </c>
      <c r="AX5" s="35" t="s">
        <v>157</v>
      </c>
      <c r="AY5" s="34" t="s">
        <v>164</v>
      </c>
      <c r="AZ5" s="35" t="s">
        <v>165</v>
      </c>
      <c r="BA5" s="34" t="s">
        <v>166</v>
      </c>
      <c r="BB5" s="35" t="s">
        <v>167</v>
      </c>
      <c r="BC5" s="34" t="s">
        <v>168</v>
      </c>
      <c r="BD5" s="35" t="s">
        <v>169</v>
      </c>
      <c r="BE5" s="34" t="s">
        <v>170</v>
      </c>
      <c r="BF5" s="35" t="s">
        <v>171</v>
      </c>
      <c r="BG5" s="34" t="s">
        <v>172</v>
      </c>
      <c r="BH5" s="35" t="s">
        <v>173</v>
      </c>
      <c r="BI5" s="34" t="s">
        <v>174</v>
      </c>
      <c r="BJ5" s="35" t="s">
        <v>175</v>
      </c>
      <c r="BK5" s="34" t="s">
        <v>176</v>
      </c>
      <c r="BL5" s="35" t="s">
        <v>177</v>
      </c>
      <c r="BM5" s="34" t="s">
        <v>178</v>
      </c>
      <c r="BN5" s="35" t="s">
        <v>179</v>
      </c>
      <c r="BO5" s="34" t="s">
        <v>180</v>
      </c>
      <c r="BP5" s="35" t="s">
        <v>181</v>
      </c>
      <c r="BQ5" s="34" t="s">
        <v>182</v>
      </c>
      <c r="BR5" s="35" t="s">
        <v>183</v>
      </c>
      <c r="BS5" s="34" t="s">
        <v>184</v>
      </c>
      <c r="BT5" s="35" t="s">
        <v>185</v>
      </c>
      <c r="BU5" s="34" t="s">
        <v>186</v>
      </c>
      <c r="BV5" s="35" t="s">
        <v>187</v>
      </c>
      <c r="BW5" s="34" t="s">
        <v>188</v>
      </c>
      <c r="BX5" s="35" t="s">
        <v>189</v>
      </c>
      <c r="BY5" s="34" t="s">
        <v>190</v>
      </c>
      <c r="BZ5" s="35" t="s">
        <v>191</v>
      </c>
    </row>
    <row r="6" spans="1:78">
      <c r="A6" s="419" t="s">
        <v>548</v>
      </c>
      <c r="B6" s="404"/>
      <c r="C6" s="440" t="s">
        <v>916</v>
      </c>
      <c r="D6" s="441"/>
      <c r="E6" s="441"/>
      <c r="F6" s="441"/>
      <c r="G6" s="441"/>
      <c r="H6" s="441"/>
      <c r="I6" s="441"/>
      <c r="J6" s="441"/>
      <c r="K6" s="441"/>
      <c r="L6" s="441"/>
      <c r="M6" s="441"/>
      <c r="N6" s="441"/>
      <c r="O6" s="441"/>
      <c r="P6" s="441"/>
      <c r="Q6" s="441"/>
      <c r="R6" s="441"/>
      <c r="S6" s="441"/>
      <c r="T6" s="441"/>
      <c r="U6" s="441"/>
      <c r="V6" s="441"/>
      <c r="W6" s="441"/>
      <c r="X6" s="441"/>
      <c r="Y6" s="441"/>
      <c r="Z6" s="441"/>
      <c r="AA6" s="441"/>
      <c r="AB6" s="442"/>
      <c r="AC6" s="423" t="s">
        <v>917</v>
      </c>
      <c r="AD6" s="424"/>
      <c r="AE6" s="424"/>
      <c r="AF6" s="425"/>
      <c r="AG6" s="10">
        <f t="shared" ref="AG6:AH10" si="0">AI6+AK6+AM6+AO6+AQ6+AS6+AU6+AW6+AY6+BA6+BC6+BE6+BG6+BI6+BK6+BM6+BO6+BQ6+BS6+BU6+BW6</f>
        <v>61609785</v>
      </c>
      <c r="AH6" s="11">
        <f t="shared" si="0"/>
        <v>61609785</v>
      </c>
      <c r="AI6" s="339">
        <v>61609785</v>
      </c>
      <c r="AJ6" s="11">
        <v>61609785</v>
      </c>
      <c r="AK6" s="339"/>
      <c r="AL6" s="11"/>
      <c r="AM6" s="339"/>
      <c r="AN6" s="11"/>
      <c r="AO6" s="339"/>
      <c r="AP6" s="11"/>
      <c r="AQ6" s="339"/>
      <c r="AR6" s="11"/>
      <c r="AS6" s="339"/>
      <c r="AT6" s="11"/>
      <c r="AU6" s="339"/>
      <c r="AV6" s="11"/>
      <c r="AW6" s="339"/>
      <c r="AX6" s="11"/>
      <c r="AY6" s="339"/>
      <c r="AZ6" s="11"/>
      <c r="BA6" s="10"/>
      <c r="BB6" s="11"/>
      <c r="BC6" s="339"/>
      <c r="BD6" s="11"/>
      <c r="BE6" s="10"/>
      <c r="BF6" s="11"/>
      <c r="BG6" s="339"/>
      <c r="BH6" s="11"/>
      <c r="BI6" s="339"/>
      <c r="BJ6" s="11"/>
      <c r="BK6" s="10"/>
      <c r="BL6" s="11"/>
      <c r="BM6" s="10"/>
      <c r="BN6" s="11"/>
      <c r="BO6" s="10"/>
      <c r="BP6" s="11"/>
      <c r="BQ6" s="339"/>
      <c r="BR6" s="11"/>
      <c r="BS6" s="339"/>
      <c r="BT6" s="11"/>
      <c r="BU6" s="10"/>
      <c r="BV6" s="11"/>
      <c r="BW6" s="339"/>
      <c r="BX6" s="11"/>
      <c r="BY6" s="339"/>
      <c r="BZ6" s="11"/>
    </row>
    <row r="7" spans="1:78">
      <c r="A7" s="419" t="s">
        <v>551</v>
      </c>
      <c r="B7" s="404"/>
      <c r="C7" s="420" t="s">
        <v>918</v>
      </c>
      <c r="D7" s="421"/>
      <c r="E7" s="421"/>
      <c r="F7" s="421"/>
      <c r="G7" s="421"/>
      <c r="H7" s="421"/>
      <c r="I7" s="421"/>
      <c r="J7" s="421"/>
      <c r="K7" s="421"/>
      <c r="L7" s="421"/>
      <c r="M7" s="421"/>
      <c r="N7" s="421"/>
      <c r="O7" s="421"/>
      <c r="P7" s="421"/>
      <c r="Q7" s="421"/>
      <c r="R7" s="421"/>
      <c r="S7" s="421"/>
      <c r="T7" s="421"/>
      <c r="U7" s="421"/>
      <c r="V7" s="421"/>
      <c r="W7" s="421"/>
      <c r="X7" s="421"/>
      <c r="Y7" s="421"/>
      <c r="Z7" s="421"/>
      <c r="AA7" s="421"/>
      <c r="AB7" s="422"/>
      <c r="AC7" s="423" t="s">
        <v>919</v>
      </c>
      <c r="AD7" s="424"/>
      <c r="AE7" s="424"/>
      <c r="AF7" s="425"/>
      <c r="AG7" s="10">
        <f t="shared" si="0"/>
        <v>40747867</v>
      </c>
      <c r="AH7" s="11">
        <f t="shared" si="0"/>
        <v>40747867</v>
      </c>
      <c r="AI7" s="339">
        <v>40747867</v>
      </c>
      <c r="AJ7" s="11">
        <v>40747867</v>
      </c>
      <c r="AK7" s="339"/>
      <c r="AL7" s="11"/>
      <c r="AM7" s="339"/>
      <c r="AN7" s="11"/>
      <c r="AO7" s="339"/>
      <c r="AP7" s="11"/>
      <c r="AQ7" s="339"/>
      <c r="AR7" s="11"/>
      <c r="AS7" s="339"/>
      <c r="AT7" s="11"/>
      <c r="AU7" s="339"/>
      <c r="AV7" s="11"/>
      <c r="AW7" s="339"/>
      <c r="AX7" s="11"/>
      <c r="AY7" s="339"/>
      <c r="AZ7" s="11"/>
      <c r="BA7" s="10"/>
      <c r="BB7" s="11"/>
      <c r="BC7" s="339"/>
      <c r="BD7" s="11"/>
      <c r="BE7" s="10"/>
      <c r="BF7" s="11"/>
      <c r="BG7" s="339"/>
      <c r="BH7" s="11"/>
      <c r="BI7" s="339"/>
      <c r="BJ7" s="11"/>
      <c r="BK7" s="10"/>
      <c r="BL7" s="11"/>
      <c r="BM7" s="10"/>
      <c r="BN7" s="11"/>
      <c r="BO7" s="10"/>
      <c r="BP7" s="11"/>
      <c r="BQ7" s="339"/>
      <c r="BR7" s="11"/>
      <c r="BS7" s="339"/>
      <c r="BT7" s="11"/>
      <c r="BU7" s="10"/>
      <c r="BV7" s="11"/>
      <c r="BW7" s="339"/>
      <c r="BX7" s="11"/>
      <c r="BY7" s="339"/>
      <c r="BZ7" s="11"/>
    </row>
    <row r="8" spans="1:78">
      <c r="A8" s="419" t="s">
        <v>554</v>
      </c>
      <c r="B8" s="404"/>
      <c r="C8" s="420" t="s">
        <v>920</v>
      </c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  <c r="P8" s="421"/>
      <c r="Q8" s="421"/>
      <c r="R8" s="421"/>
      <c r="S8" s="421"/>
      <c r="T8" s="421"/>
      <c r="U8" s="421"/>
      <c r="V8" s="421"/>
      <c r="W8" s="421"/>
      <c r="X8" s="421"/>
      <c r="Y8" s="421"/>
      <c r="Z8" s="421"/>
      <c r="AA8" s="421"/>
      <c r="AB8" s="422"/>
      <c r="AC8" s="423" t="s">
        <v>921</v>
      </c>
      <c r="AD8" s="424"/>
      <c r="AE8" s="424"/>
      <c r="AF8" s="425"/>
      <c r="AG8" s="358">
        <f t="shared" si="0"/>
        <v>87147347</v>
      </c>
      <c r="AH8" s="11">
        <f t="shared" si="0"/>
        <v>87147347</v>
      </c>
      <c r="AI8" s="339">
        <v>87147347</v>
      </c>
      <c r="AJ8" s="11">
        <v>87147347</v>
      </c>
      <c r="AK8" s="339"/>
      <c r="AL8" s="11"/>
      <c r="AM8" s="339"/>
      <c r="AN8" s="11"/>
      <c r="AO8" s="339"/>
      <c r="AP8" s="11"/>
      <c r="AQ8" s="339"/>
      <c r="AR8" s="11"/>
      <c r="AS8" s="339"/>
      <c r="AT8" s="11"/>
      <c r="AU8" s="339"/>
      <c r="AV8" s="11"/>
      <c r="AW8" s="339"/>
      <c r="AX8" s="11"/>
      <c r="AY8" s="339"/>
      <c r="AZ8" s="11"/>
      <c r="BA8" s="10"/>
      <c r="BB8" s="11"/>
      <c r="BC8" s="339"/>
      <c r="BD8" s="11"/>
      <c r="BE8" s="10"/>
      <c r="BF8" s="11"/>
      <c r="BG8" s="339"/>
      <c r="BH8" s="11"/>
      <c r="BI8" s="339"/>
      <c r="BJ8" s="11"/>
      <c r="BK8" s="10"/>
      <c r="BL8" s="11"/>
      <c r="BM8" s="10"/>
      <c r="BN8" s="11"/>
      <c r="BO8" s="10"/>
      <c r="BP8" s="11"/>
      <c r="BQ8" s="339"/>
      <c r="BR8" s="11"/>
      <c r="BS8" s="339"/>
      <c r="BT8" s="11"/>
      <c r="BU8" s="10"/>
      <c r="BV8" s="11"/>
      <c r="BW8" s="339"/>
      <c r="BX8" s="11"/>
      <c r="BY8" s="339"/>
      <c r="BZ8" s="11"/>
    </row>
    <row r="9" spans="1:78">
      <c r="A9" s="419" t="s">
        <v>557</v>
      </c>
      <c r="B9" s="404"/>
      <c r="C9" s="420" t="s">
        <v>922</v>
      </c>
      <c r="D9" s="421"/>
      <c r="E9" s="421"/>
      <c r="F9" s="421"/>
      <c r="G9" s="421"/>
      <c r="H9" s="421"/>
      <c r="I9" s="421"/>
      <c r="J9" s="421"/>
      <c r="K9" s="421"/>
      <c r="L9" s="421"/>
      <c r="M9" s="421"/>
      <c r="N9" s="421"/>
      <c r="O9" s="421"/>
      <c r="P9" s="421"/>
      <c r="Q9" s="421"/>
      <c r="R9" s="421"/>
      <c r="S9" s="421"/>
      <c r="T9" s="421"/>
      <c r="U9" s="421"/>
      <c r="V9" s="421"/>
      <c r="W9" s="421"/>
      <c r="X9" s="421"/>
      <c r="Y9" s="421"/>
      <c r="Z9" s="421"/>
      <c r="AA9" s="421"/>
      <c r="AB9" s="422"/>
      <c r="AC9" s="423" t="s">
        <v>923</v>
      </c>
      <c r="AD9" s="424"/>
      <c r="AE9" s="424"/>
      <c r="AF9" s="425"/>
      <c r="AG9" s="10">
        <f t="shared" si="0"/>
        <v>2487480</v>
      </c>
      <c r="AH9" s="11">
        <f t="shared" si="0"/>
        <v>2487480</v>
      </c>
      <c r="AI9" s="339">
        <v>2487480</v>
      </c>
      <c r="AJ9" s="11">
        <v>2487480</v>
      </c>
      <c r="AK9" s="339"/>
      <c r="AL9" s="11"/>
      <c r="AM9" s="339"/>
      <c r="AN9" s="11"/>
      <c r="AO9" s="339"/>
      <c r="AP9" s="11"/>
      <c r="AQ9" s="339"/>
      <c r="AR9" s="11"/>
      <c r="AS9" s="339"/>
      <c r="AT9" s="11"/>
      <c r="AU9" s="339"/>
      <c r="AV9" s="11"/>
      <c r="AW9" s="339"/>
      <c r="AX9" s="11"/>
      <c r="AY9" s="339"/>
      <c r="AZ9" s="11"/>
      <c r="BA9" s="10"/>
      <c r="BB9" s="11"/>
      <c r="BC9" s="339"/>
      <c r="BD9" s="11"/>
      <c r="BE9" s="10"/>
      <c r="BF9" s="11"/>
      <c r="BG9" s="339"/>
      <c r="BH9" s="11"/>
      <c r="BI9" s="339"/>
      <c r="BJ9" s="11"/>
      <c r="BK9" s="10"/>
      <c r="BL9" s="11"/>
      <c r="BM9" s="10"/>
      <c r="BN9" s="11"/>
      <c r="BO9" s="10"/>
      <c r="BP9" s="11"/>
      <c r="BQ9" s="339"/>
      <c r="BR9" s="11"/>
      <c r="BS9" s="339"/>
      <c r="BT9" s="11"/>
      <c r="BU9" s="10"/>
      <c r="BV9" s="11"/>
      <c r="BW9" s="339"/>
      <c r="BX9" s="11"/>
      <c r="BY9" s="339"/>
      <c r="BZ9" s="11"/>
    </row>
    <row r="10" spans="1:78">
      <c r="A10" s="419" t="s">
        <v>560</v>
      </c>
      <c r="B10" s="404"/>
      <c r="C10" s="420" t="s">
        <v>976</v>
      </c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1"/>
      <c r="V10" s="421"/>
      <c r="W10" s="421"/>
      <c r="X10" s="421"/>
      <c r="Y10" s="421"/>
      <c r="Z10" s="421"/>
      <c r="AA10" s="421"/>
      <c r="AB10" s="422"/>
      <c r="AC10" s="423" t="s">
        <v>925</v>
      </c>
      <c r="AD10" s="424"/>
      <c r="AE10" s="424"/>
      <c r="AF10" s="425"/>
      <c r="AG10" s="358">
        <f t="shared" si="0"/>
        <v>2324354</v>
      </c>
      <c r="AH10" s="357">
        <f t="shared" si="0"/>
        <v>2324354</v>
      </c>
      <c r="AI10" s="339">
        <v>2324354</v>
      </c>
      <c r="AJ10" s="11">
        <v>2324354</v>
      </c>
      <c r="AK10" s="339"/>
      <c r="AL10" s="11"/>
      <c r="AM10" s="339"/>
      <c r="AN10" s="11"/>
      <c r="AO10" s="339"/>
      <c r="AP10" s="11"/>
      <c r="AQ10" s="339"/>
      <c r="AR10" s="11"/>
      <c r="AS10" s="339"/>
      <c r="AT10" s="11"/>
      <c r="AU10" s="339"/>
      <c r="AV10" s="11"/>
      <c r="AW10" s="339"/>
      <c r="AX10" s="11"/>
      <c r="AY10" s="339"/>
      <c r="AZ10" s="11"/>
      <c r="BA10" s="10"/>
      <c r="BB10" s="11"/>
      <c r="BC10" s="339"/>
      <c r="BD10" s="11"/>
      <c r="BE10" s="10"/>
      <c r="BF10" s="11"/>
      <c r="BG10" s="339"/>
      <c r="BH10" s="11"/>
      <c r="BI10" s="339"/>
      <c r="BJ10" s="11"/>
      <c r="BK10" s="10"/>
      <c r="BL10" s="11"/>
      <c r="BM10" s="10"/>
      <c r="BN10" s="11"/>
      <c r="BO10" s="10"/>
      <c r="BP10" s="11"/>
      <c r="BQ10" s="339"/>
      <c r="BR10" s="11"/>
      <c r="BS10" s="339"/>
      <c r="BT10" s="11"/>
      <c r="BU10" s="10"/>
      <c r="BV10" s="11"/>
      <c r="BW10" s="339"/>
      <c r="BX10" s="11"/>
      <c r="BY10" s="339"/>
      <c r="BZ10" s="11"/>
    </row>
    <row r="11" spans="1:78">
      <c r="A11" s="419" t="s">
        <v>563</v>
      </c>
      <c r="B11" s="404"/>
      <c r="C11" s="420" t="s">
        <v>977</v>
      </c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1"/>
      <c r="X11" s="421"/>
      <c r="Y11" s="421"/>
      <c r="Z11" s="421"/>
      <c r="AA11" s="421"/>
      <c r="AB11" s="422"/>
      <c r="AC11" s="423" t="s">
        <v>927</v>
      </c>
      <c r="AD11" s="424"/>
      <c r="AE11" s="424"/>
      <c r="AF11" s="425"/>
      <c r="AG11" s="10">
        <f>AI11+AK11+AM11+AO11+AQ11+AS11+AU11+AW11+AY11+BA11+BC11+BE11+BG11+BI11+BK11+BM11+BO11+BQ11+BS11+BU11+BW11</f>
        <v>136416</v>
      </c>
      <c r="AH11" s="11">
        <f>AJ11+AL11+AN11+AP11+AR11+AT11+AV11+AX11+AZ11+BB11+BD11+BF11+BH11+BJ11+BL11+BN11+BP11+BR11+BT11+BV11+BX11</f>
        <v>136416</v>
      </c>
      <c r="AI11" s="339">
        <v>136416</v>
      </c>
      <c r="AJ11" s="11">
        <v>136416</v>
      </c>
      <c r="AK11" s="339"/>
      <c r="AL11" s="11"/>
      <c r="AM11" s="339"/>
      <c r="AN11" s="11"/>
      <c r="AO11" s="339"/>
      <c r="AP11" s="11"/>
      <c r="AQ11" s="339"/>
      <c r="AR11" s="11"/>
      <c r="AS11" s="339"/>
      <c r="AT11" s="11"/>
      <c r="AU11" s="339"/>
      <c r="AV11" s="11"/>
      <c r="AW11" s="339"/>
      <c r="AX11" s="11"/>
      <c r="AY11" s="339"/>
      <c r="AZ11" s="11"/>
      <c r="BA11" s="10"/>
      <c r="BB11" s="11"/>
      <c r="BC11" s="339"/>
      <c r="BD11" s="11"/>
      <c r="BE11" s="10"/>
      <c r="BF11" s="11"/>
      <c r="BG11" s="339"/>
      <c r="BH11" s="11"/>
      <c r="BI11" s="339"/>
      <c r="BJ11" s="11"/>
      <c r="BK11" s="10"/>
      <c r="BL11" s="11"/>
      <c r="BM11" s="10"/>
      <c r="BN11" s="11"/>
      <c r="BO11" s="10"/>
      <c r="BP11" s="11"/>
      <c r="BQ11" s="339"/>
      <c r="BR11" s="11"/>
      <c r="BS11" s="339"/>
      <c r="BT11" s="11"/>
      <c r="BU11" s="10"/>
      <c r="BV11" s="11"/>
      <c r="BW11" s="339"/>
      <c r="BX11" s="11"/>
      <c r="BY11" s="339"/>
      <c r="BZ11" s="11"/>
    </row>
    <row r="12" spans="1:78" s="14" customFormat="1">
      <c r="A12" s="448" t="s">
        <v>566</v>
      </c>
      <c r="B12" s="449"/>
      <c r="C12" s="450" t="s">
        <v>928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1"/>
      <c r="AA12" s="451"/>
      <c r="AB12" s="452"/>
      <c r="AC12" s="453" t="s">
        <v>929</v>
      </c>
      <c r="AD12" s="454"/>
      <c r="AE12" s="454"/>
      <c r="AF12" s="455"/>
      <c r="AG12" s="12">
        <f t="shared" ref="AG12:AN12" si="1">SUM(AG6:AG11)</f>
        <v>194453249</v>
      </c>
      <c r="AH12" s="13">
        <f t="shared" si="1"/>
        <v>194453249</v>
      </c>
      <c r="AI12" s="340">
        <f t="shared" ref="AI12" si="2">SUM(AI6:AI11)</f>
        <v>194453249</v>
      </c>
      <c r="AJ12" s="13">
        <f t="shared" si="1"/>
        <v>194453249</v>
      </c>
      <c r="AK12" s="340">
        <f t="shared" ref="AK12" si="3">SUM(AK6:AK11)</f>
        <v>0</v>
      </c>
      <c r="AL12" s="13">
        <f t="shared" si="1"/>
        <v>0</v>
      </c>
      <c r="AM12" s="340">
        <f t="shared" ref="AM12" si="4">SUM(AM6:AM11)</f>
        <v>0</v>
      </c>
      <c r="AN12" s="13">
        <f t="shared" si="1"/>
        <v>0</v>
      </c>
      <c r="AO12" s="340">
        <f t="shared" ref="AO12" si="5">SUM(AO6:AO11)</f>
        <v>0</v>
      </c>
      <c r="AP12" s="13">
        <f t="shared" ref="AP12:BC12" si="6">SUM(AP6:AP11)</f>
        <v>0</v>
      </c>
      <c r="AQ12" s="340">
        <f t="shared" si="6"/>
        <v>0</v>
      </c>
      <c r="AR12" s="13">
        <f t="shared" si="6"/>
        <v>0</v>
      </c>
      <c r="AS12" s="340">
        <f t="shared" si="6"/>
        <v>0</v>
      </c>
      <c r="AT12" s="13">
        <f t="shared" si="6"/>
        <v>0</v>
      </c>
      <c r="AU12" s="340">
        <f t="shared" si="6"/>
        <v>0</v>
      </c>
      <c r="AV12" s="13">
        <f t="shared" si="6"/>
        <v>0</v>
      </c>
      <c r="AW12" s="340">
        <f t="shared" si="6"/>
        <v>0</v>
      </c>
      <c r="AX12" s="13">
        <f t="shared" si="6"/>
        <v>0</v>
      </c>
      <c r="AY12" s="340">
        <f t="shared" si="6"/>
        <v>0</v>
      </c>
      <c r="AZ12" s="13">
        <f t="shared" si="6"/>
        <v>0</v>
      </c>
      <c r="BA12" s="12">
        <f t="shared" si="6"/>
        <v>0</v>
      </c>
      <c r="BB12" s="13">
        <f t="shared" si="6"/>
        <v>0</v>
      </c>
      <c r="BC12" s="340">
        <f t="shared" si="6"/>
        <v>0</v>
      </c>
      <c r="BD12" s="13">
        <f t="shared" ref="BD12:BZ12" si="7">SUM(BD6:BD11)</f>
        <v>0</v>
      </c>
      <c r="BE12" s="12">
        <f t="shared" si="7"/>
        <v>0</v>
      </c>
      <c r="BF12" s="13">
        <f t="shared" si="7"/>
        <v>0</v>
      </c>
      <c r="BG12" s="340">
        <f t="shared" si="7"/>
        <v>0</v>
      </c>
      <c r="BH12" s="13">
        <f t="shared" si="7"/>
        <v>0</v>
      </c>
      <c r="BI12" s="340">
        <f t="shared" si="7"/>
        <v>0</v>
      </c>
      <c r="BJ12" s="13">
        <f t="shared" si="7"/>
        <v>0</v>
      </c>
      <c r="BK12" s="12">
        <f t="shared" si="7"/>
        <v>0</v>
      </c>
      <c r="BL12" s="13">
        <f t="shared" si="7"/>
        <v>0</v>
      </c>
      <c r="BM12" s="12">
        <f t="shared" si="7"/>
        <v>0</v>
      </c>
      <c r="BN12" s="13">
        <f t="shared" si="7"/>
        <v>0</v>
      </c>
      <c r="BO12" s="12">
        <f t="shared" si="7"/>
        <v>0</v>
      </c>
      <c r="BP12" s="13">
        <f t="shared" si="7"/>
        <v>0</v>
      </c>
      <c r="BQ12" s="340">
        <f t="shared" si="7"/>
        <v>0</v>
      </c>
      <c r="BR12" s="13">
        <f t="shared" si="7"/>
        <v>0</v>
      </c>
      <c r="BS12" s="340">
        <f t="shared" si="7"/>
        <v>0</v>
      </c>
      <c r="BT12" s="13">
        <f t="shared" si="7"/>
        <v>0</v>
      </c>
      <c r="BU12" s="12">
        <f t="shared" si="7"/>
        <v>0</v>
      </c>
      <c r="BV12" s="13">
        <f t="shared" si="7"/>
        <v>0</v>
      </c>
      <c r="BW12" s="340">
        <f t="shared" si="7"/>
        <v>0</v>
      </c>
      <c r="BX12" s="13">
        <f t="shared" si="7"/>
        <v>0</v>
      </c>
      <c r="BY12" s="340">
        <f t="shared" si="7"/>
        <v>0</v>
      </c>
      <c r="BZ12" s="13">
        <f t="shared" si="7"/>
        <v>0</v>
      </c>
    </row>
    <row r="13" spans="1:78">
      <c r="A13" s="419" t="s">
        <v>569</v>
      </c>
      <c r="B13" s="404"/>
      <c r="C13" s="420" t="s">
        <v>930</v>
      </c>
      <c r="D13" s="421"/>
      <c r="E13" s="421"/>
      <c r="F13" s="421"/>
      <c r="G13" s="421"/>
      <c r="H13" s="421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21"/>
      <c r="W13" s="421"/>
      <c r="X13" s="421"/>
      <c r="Y13" s="421"/>
      <c r="Z13" s="421"/>
      <c r="AA13" s="421"/>
      <c r="AB13" s="422"/>
      <c r="AC13" s="423" t="s">
        <v>931</v>
      </c>
      <c r="AD13" s="424"/>
      <c r="AE13" s="424"/>
      <c r="AF13" s="425"/>
      <c r="AG13" s="10">
        <f t="shared" ref="AG13:AH16" si="8">AI13+AK13+AM13+AO13+AQ13+AS13+AU13+AW13+AY13+BA13+BC13+BE13+BG13+BI13+BK13+BM13+BO13+BQ13+BS13+BU13+BW13</f>
        <v>0</v>
      </c>
      <c r="AH13" s="11">
        <f t="shared" si="8"/>
        <v>0</v>
      </c>
      <c r="AI13" s="339"/>
      <c r="AJ13" s="11"/>
      <c r="AK13" s="339"/>
      <c r="AL13" s="11"/>
      <c r="AM13" s="339"/>
      <c r="AN13" s="11"/>
      <c r="AO13" s="339"/>
      <c r="AP13" s="11"/>
      <c r="AQ13" s="339"/>
      <c r="AR13" s="11"/>
      <c r="AS13" s="339"/>
      <c r="AT13" s="11"/>
      <c r="AU13" s="339"/>
      <c r="AV13" s="11"/>
      <c r="AW13" s="339"/>
      <c r="AX13" s="11"/>
      <c r="AY13" s="339"/>
      <c r="AZ13" s="11"/>
      <c r="BA13" s="10"/>
      <c r="BB13" s="11"/>
      <c r="BC13" s="339"/>
      <c r="BD13" s="11"/>
      <c r="BE13" s="10"/>
      <c r="BF13" s="11"/>
      <c r="BG13" s="339"/>
      <c r="BH13" s="11"/>
      <c r="BI13" s="339"/>
      <c r="BJ13" s="11"/>
      <c r="BK13" s="10"/>
      <c r="BL13" s="11"/>
      <c r="BM13" s="10"/>
      <c r="BN13" s="11"/>
      <c r="BO13" s="10"/>
      <c r="BP13" s="11"/>
      <c r="BQ13" s="339"/>
      <c r="BR13" s="11"/>
      <c r="BS13" s="339"/>
      <c r="BT13" s="11"/>
      <c r="BU13" s="10"/>
      <c r="BV13" s="11"/>
      <c r="BW13" s="339"/>
      <c r="BX13" s="11"/>
      <c r="BY13" s="339"/>
      <c r="BZ13" s="11"/>
    </row>
    <row r="14" spans="1:78">
      <c r="A14" s="419" t="s">
        <v>572</v>
      </c>
      <c r="B14" s="404"/>
      <c r="C14" s="420" t="s">
        <v>932</v>
      </c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421"/>
      <c r="AA14" s="421"/>
      <c r="AB14" s="422"/>
      <c r="AC14" s="423" t="s">
        <v>933</v>
      </c>
      <c r="AD14" s="424"/>
      <c r="AE14" s="424"/>
      <c r="AF14" s="425"/>
      <c r="AG14" s="10">
        <f t="shared" si="8"/>
        <v>0</v>
      </c>
      <c r="AH14" s="11">
        <f t="shared" si="8"/>
        <v>0</v>
      </c>
      <c r="AI14" s="339"/>
      <c r="AJ14" s="11"/>
      <c r="AK14" s="339"/>
      <c r="AL14" s="11"/>
      <c r="AM14" s="339"/>
      <c r="AN14" s="11"/>
      <c r="AO14" s="339"/>
      <c r="AP14" s="11"/>
      <c r="AQ14" s="339"/>
      <c r="AR14" s="11"/>
      <c r="AS14" s="339"/>
      <c r="AT14" s="11"/>
      <c r="AU14" s="339"/>
      <c r="AV14" s="11"/>
      <c r="AW14" s="339"/>
      <c r="AX14" s="11"/>
      <c r="AY14" s="339"/>
      <c r="AZ14" s="11"/>
      <c r="BA14" s="10"/>
      <c r="BB14" s="11"/>
      <c r="BC14" s="339"/>
      <c r="BD14" s="11"/>
      <c r="BE14" s="10"/>
      <c r="BF14" s="11"/>
      <c r="BG14" s="339"/>
      <c r="BH14" s="11"/>
      <c r="BI14" s="339"/>
      <c r="BJ14" s="11"/>
      <c r="BK14" s="10"/>
      <c r="BL14" s="11"/>
      <c r="BM14" s="10"/>
      <c r="BN14" s="11"/>
      <c r="BO14" s="10"/>
      <c r="BP14" s="11"/>
      <c r="BQ14" s="339"/>
      <c r="BR14" s="11"/>
      <c r="BS14" s="339"/>
      <c r="BT14" s="11"/>
      <c r="BU14" s="10"/>
      <c r="BV14" s="11"/>
      <c r="BW14" s="339"/>
      <c r="BX14" s="11"/>
      <c r="BY14" s="339"/>
      <c r="BZ14" s="11"/>
    </row>
    <row r="15" spans="1:78">
      <c r="A15" s="419" t="s">
        <v>575</v>
      </c>
      <c r="B15" s="404"/>
      <c r="C15" s="420" t="s">
        <v>934</v>
      </c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  <c r="AA15" s="421"/>
      <c r="AB15" s="422"/>
      <c r="AC15" s="423" t="s">
        <v>935</v>
      </c>
      <c r="AD15" s="424"/>
      <c r="AE15" s="424"/>
      <c r="AF15" s="425"/>
      <c r="AG15" s="10">
        <f t="shared" si="8"/>
        <v>0</v>
      </c>
      <c r="AH15" s="11">
        <f t="shared" si="8"/>
        <v>0</v>
      </c>
      <c r="AI15" s="339"/>
      <c r="AJ15" s="11"/>
      <c r="AK15" s="339"/>
      <c r="AL15" s="11"/>
      <c r="AM15" s="339"/>
      <c r="AN15" s="11"/>
      <c r="AO15" s="339"/>
      <c r="AP15" s="11"/>
      <c r="AQ15" s="339"/>
      <c r="AR15" s="11"/>
      <c r="AS15" s="339"/>
      <c r="AT15" s="11"/>
      <c r="AU15" s="339"/>
      <c r="AV15" s="11"/>
      <c r="AW15" s="339"/>
      <c r="AX15" s="11"/>
      <c r="AY15" s="339"/>
      <c r="AZ15" s="11"/>
      <c r="BA15" s="10"/>
      <c r="BB15" s="11"/>
      <c r="BC15" s="339"/>
      <c r="BD15" s="11"/>
      <c r="BE15" s="10"/>
      <c r="BF15" s="11"/>
      <c r="BG15" s="339"/>
      <c r="BH15" s="11"/>
      <c r="BI15" s="339"/>
      <c r="BJ15" s="11"/>
      <c r="BK15" s="10"/>
      <c r="BL15" s="11"/>
      <c r="BM15" s="10"/>
      <c r="BN15" s="11"/>
      <c r="BO15" s="10"/>
      <c r="BP15" s="11"/>
      <c r="BQ15" s="339"/>
      <c r="BR15" s="11"/>
      <c r="BS15" s="339"/>
      <c r="BT15" s="11"/>
      <c r="BU15" s="10"/>
      <c r="BV15" s="11"/>
      <c r="BW15" s="339"/>
      <c r="BX15" s="11"/>
      <c r="BY15" s="339"/>
      <c r="BZ15" s="11"/>
    </row>
    <row r="16" spans="1:78">
      <c r="A16" s="419" t="s">
        <v>578</v>
      </c>
      <c r="B16" s="404"/>
      <c r="C16" s="420" t="s">
        <v>936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423" t="s">
        <v>937</v>
      </c>
      <c r="AD16" s="424"/>
      <c r="AE16" s="424"/>
      <c r="AF16" s="425"/>
      <c r="AG16" s="10">
        <f t="shared" si="8"/>
        <v>0</v>
      </c>
      <c r="AH16" s="11">
        <f t="shared" si="8"/>
        <v>0</v>
      </c>
      <c r="AI16" s="339"/>
      <c r="AJ16" s="11"/>
      <c r="AK16" s="339"/>
      <c r="AL16" s="11"/>
      <c r="AM16" s="339"/>
      <c r="AN16" s="11"/>
      <c r="AO16" s="339"/>
      <c r="AP16" s="11"/>
      <c r="AQ16" s="339"/>
      <c r="AR16" s="11"/>
      <c r="AS16" s="339"/>
      <c r="AT16" s="11"/>
      <c r="AU16" s="339"/>
      <c r="AV16" s="11"/>
      <c r="AW16" s="339"/>
      <c r="AX16" s="11"/>
      <c r="AY16" s="339"/>
      <c r="AZ16" s="11"/>
      <c r="BA16" s="10"/>
      <c r="BB16" s="11"/>
      <c r="BC16" s="339"/>
      <c r="BD16" s="11"/>
      <c r="BE16" s="10"/>
      <c r="BF16" s="11"/>
      <c r="BG16" s="339"/>
      <c r="BH16" s="11"/>
      <c r="BI16" s="339"/>
      <c r="BJ16" s="11"/>
      <c r="BK16" s="10"/>
      <c r="BL16" s="11"/>
      <c r="BM16" s="10"/>
      <c r="BN16" s="11"/>
      <c r="BO16" s="10"/>
      <c r="BP16" s="11"/>
      <c r="BQ16" s="339"/>
      <c r="BR16" s="11"/>
      <c r="BS16" s="339"/>
      <c r="BT16" s="11"/>
      <c r="BU16" s="10"/>
      <c r="BV16" s="11"/>
      <c r="BW16" s="339"/>
      <c r="BX16" s="11"/>
      <c r="BY16" s="339"/>
      <c r="BZ16" s="11"/>
    </row>
    <row r="17" spans="1:78">
      <c r="A17" s="419" t="s">
        <v>581</v>
      </c>
      <c r="B17" s="404"/>
      <c r="C17" s="420" t="s">
        <v>938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423" t="s">
        <v>939</v>
      </c>
      <c r="AD17" s="424"/>
      <c r="AE17" s="424"/>
      <c r="AF17" s="425"/>
      <c r="AG17" s="10">
        <f>AI17+AK17+AM17+AO17+AQ17+AS17+AU17+AW17+AY17+BA17+BC17+BE17+BG17+BI17+BK17+BM17+BO17+BQ17+BS17+BU17+BW17+BY17</f>
        <v>45581507</v>
      </c>
      <c r="AH17" s="11">
        <f>AJ17+AL17+AN17+AP17+AR17+AT17+AV17+AX17+AZ17+BB17+BD17+BF17+BH17+BJ17+BL17+BN17+BP17+BR17+BT17+BV17+BX17+BZ17</f>
        <v>44943294</v>
      </c>
      <c r="AI17" s="339">
        <v>736600</v>
      </c>
      <c r="AJ17" s="11"/>
      <c r="AK17" s="339"/>
      <c r="AL17" s="11"/>
      <c r="AM17" s="339"/>
      <c r="AN17" s="11"/>
      <c r="AO17" s="339"/>
      <c r="AP17" s="11"/>
      <c r="AQ17" s="339"/>
      <c r="AR17" s="11"/>
      <c r="AS17" s="339"/>
      <c r="AT17" s="11"/>
      <c r="AU17" s="339"/>
      <c r="AV17" s="11"/>
      <c r="AW17" s="339"/>
      <c r="AX17" s="11">
        <v>386691</v>
      </c>
      <c r="AY17" s="339"/>
      <c r="AZ17" s="11"/>
      <c r="BA17" s="10"/>
      <c r="BB17" s="11"/>
      <c r="BC17" s="339"/>
      <c r="BD17" s="11"/>
      <c r="BE17" s="10"/>
      <c r="BF17" s="11"/>
      <c r="BG17" s="339">
        <v>6041000</v>
      </c>
      <c r="BH17" s="11">
        <v>6625800</v>
      </c>
      <c r="BI17" s="339">
        <v>3990800</v>
      </c>
      <c r="BJ17" s="11">
        <v>3979900</v>
      </c>
      <c r="BK17" s="10"/>
      <c r="BL17" s="11"/>
      <c r="BM17" s="10"/>
      <c r="BN17" s="11"/>
      <c r="BO17" s="10"/>
      <c r="BP17" s="11"/>
      <c r="BQ17" s="339">
        <v>34134107</v>
      </c>
      <c r="BR17" s="11">
        <v>32458354</v>
      </c>
      <c r="BS17" s="339"/>
      <c r="BT17" s="11">
        <v>77349</v>
      </c>
      <c r="BU17" s="10"/>
      <c r="BV17" s="11"/>
      <c r="BW17" s="339"/>
      <c r="BX17" s="11"/>
      <c r="BY17" s="339">
        <v>679000</v>
      </c>
      <c r="BZ17" s="11">
        <v>1415200</v>
      </c>
    </row>
    <row r="18" spans="1:78" s="14" customFormat="1">
      <c r="A18" s="448" t="s">
        <v>584</v>
      </c>
      <c r="B18" s="449"/>
      <c r="C18" s="450" t="s">
        <v>940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2"/>
      <c r="AC18" s="453" t="s">
        <v>941</v>
      </c>
      <c r="AD18" s="454"/>
      <c r="AE18" s="454"/>
      <c r="AF18" s="455"/>
      <c r="AG18" s="12">
        <f>SUM(AG12:AG17)</f>
        <v>240034756</v>
      </c>
      <c r="AH18" s="13">
        <f>SUM(AH12:AH17)</f>
        <v>239396543</v>
      </c>
      <c r="AI18" s="340">
        <f t="shared" ref="AI18:AO18" si="9">SUM(AI12:AI17)</f>
        <v>195189849</v>
      </c>
      <c r="AJ18" s="13">
        <f t="shared" si="9"/>
        <v>194453249</v>
      </c>
      <c r="AK18" s="340">
        <f t="shared" si="9"/>
        <v>0</v>
      </c>
      <c r="AL18" s="13">
        <f t="shared" si="9"/>
        <v>0</v>
      </c>
      <c r="AM18" s="340">
        <f t="shared" si="9"/>
        <v>0</v>
      </c>
      <c r="AN18" s="13">
        <f t="shared" si="9"/>
        <v>0</v>
      </c>
      <c r="AO18" s="340">
        <f t="shared" si="9"/>
        <v>0</v>
      </c>
      <c r="AP18" s="13">
        <f t="shared" ref="AP18:BC18" si="10">SUM(AP12:AP17)</f>
        <v>0</v>
      </c>
      <c r="AQ18" s="340">
        <f t="shared" si="10"/>
        <v>0</v>
      </c>
      <c r="AR18" s="13">
        <f t="shared" si="10"/>
        <v>0</v>
      </c>
      <c r="AS18" s="340">
        <f t="shared" si="10"/>
        <v>0</v>
      </c>
      <c r="AT18" s="13">
        <f t="shared" si="10"/>
        <v>0</v>
      </c>
      <c r="AU18" s="340">
        <f t="shared" si="10"/>
        <v>0</v>
      </c>
      <c r="AV18" s="13">
        <f t="shared" si="10"/>
        <v>0</v>
      </c>
      <c r="AW18" s="340">
        <f t="shared" si="10"/>
        <v>0</v>
      </c>
      <c r="AX18" s="13">
        <f t="shared" si="10"/>
        <v>386691</v>
      </c>
      <c r="AY18" s="340">
        <f t="shared" si="10"/>
        <v>0</v>
      </c>
      <c r="AZ18" s="13">
        <f t="shared" si="10"/>
        <v>0</v>
      </c>
      <c r="BA18" s="12">
        <f t="shared" si="10"/>
        <v>0</v>
      </c>
      <c r="BB18" s="13">
        <f t="shared" si="10"/>
        <v>0</v>
      </c>
      <c r="BC18" s="340">
        <f t="shared" si="10"/>
        <v>0</v>
      </c>
      <c r="BD18" s="13">
        <f t="shared" ref="BD18:BZ18" si="11">SUM(BD12:BD17)</f>
        <v>0</v>
      </c>
      <c r="BE18" s="12">
        <f t="shared" si="11"/>
        <v>0</v>
      </c>
      <c r="BF18" s="13">
        <f t="shared" si="11"/>
        <v>0</v>
      </c>
      <c r="BG18" s="340">
        <f t="shared" si="11"/>
        <v>6041000</v>
      </c>
      <c r="BH18" s="13">
        <f t="shared" si="11"/>
        <v>6625800</v>
      </c>
      <c r="BI18" s="340">
        <f t="shared" si="11"/>
        <v>3990800</v>
      </c>
      <c r="BJ18" s="13">
        <f t="shared" si="11"/>
        <v>3979900</v>
      </c>
      <c r="BK18" s="12">
        <f t="shared" si="11"/>
        <v>0</v>
      </c>
      <c r="BL18" s="13">
        <f t="shared" si="11"/>
        <v>0</v>
      </c>
      <c r="BM18" s="12">
        <f t="shared" si="11"/>
        <v>0</v>
      </c>
      <c r="BN18" s="13">
        <f t="shared" si="11"/>
        <v>0</v>
      </c>
      <c r="BO18" s="12">
        <f t="shared" si="11"/>
        <v>0</v>
      </c>
      <c r="BP18" s="13">
        <f t="shared" si="11"/>
        <v>0</v>
      </c>
      <c r="BQ18" s="340">
        <f t="shared" si="11"/>
        <v>34134107</v>
      </c>
      <c r="BR18" s="13">
        <f t="shared" si="11"/>
        <v>32458354</v>
      </c>
      <c r="BS18" s="340">
        <f t="shared" si="11"/>
        <v>0</v>
      </c>
      <c r="BT18" s="13">
        <f t="shared" si="11"/>
        <v>77349</v>
      </c>
      <c r="BU18" s="12">
        <f t="shared" si="11"/>
        <v>0</v>
      </c>
      <c r="BV18" s="13">
        <f t="shared" si="11"/>
        <v>0</v>
      </c>
      <c r="BW18" s="340">
        <f t="shared" si="11"/>
        <v>0</v>
      </c>
      <c r="BX18" s="13">
        <f t="shared" si="11"/>
        <v>0</v>
      </c>
      <c r="BY18" s="340">
        <f t="shared" si="11"/>
        <v>679000</v>
      </c>
      <c r="BZ18" s="13">
        <f t="shared" si="11"/>
        <v>1415200</v>
      </c>
    </row>
    <row r="19" spans="1:78">
      <c r="A19" s="419" t="s">
        <v>587</v>
      </c>
      <c r="B19" s="404"/>
      <c r="C19" s="420" t="s">
        <v>942</v>
      </c>
      <c r="D19" s="421"/>
      <c r="E19" s="421"/>
      <c r="F19" s="421"/>
      <c r="G19" s="421"/>
      <c r="H19" s="421"/>
      <c r="I19" s="421"/>
      <c r="J19" s="421"/>
      <c r="K19" s="421"/>
      <c r="L19" s="421"/>
      <c r="M19" s="421"/>
      <c r="N19" s="421"/>
      <c r="O19" s="421"/>
      <c r="P19" s="421"/>
      <c r="Q19" s="421"/>
      <c r="R19" s="421"/>
      <c r="S19" s="421"/>
      <c r="T19" s="421"/>
      <c r="U19" s="421"/>
      <c r="V19" s="421"/>
      <c r="W19" s="421"/>
      <c r="X19" s="421"/>
      <c r="Y19" s="421"/>
      <c r="Z19" s="421"/>
      <c r="AA19" s="421"/>
      <c r="AB19" s="422"/>
      <c r="AC19" s="423" t="s">
        <v>943</v>
      </c>
      <c r="AD19" s="424"/>
      <c r="AE19" s="424"/>
      <c r="AF19" s="425"/>
      <c r="AG19" s="10">
        <f t="shared" ref="AG19:AH23" si="12">AI19+AK19+AM19+AO19+AQ19+AS19+AU19+AW19+AY19+BA19+BC19+BE19+BG19+BI19+BK19+BM19+BO19+BQ19+BS19+BU19+BW19</f>
        <v>3057635</v>
      </c>
      <c r="AH19" s="11">
        <f t="shared" si="12"/>
        <v>3057635</v>
      </c>
      <c r="AI19" s="339">
        <v>3057635</v>
      </c>
      <c r="AJ19" s="11">
        <v>3057635</v>
      </c>
      <c r="AK19" s="356"/>
      <c r="AL19" s="11"/>
      <c r="AM19" s="339"/>
      <c r="AN19" s="11"/>
      <c r="AO19" s="339"/>
      <c r="AP19" s="11"/>
      <c r="AQ19" s="339"/>
      <c r="AR19" s="11"/>
      <c r="AS19" s="339"/>
      <c r="AT19" s="11"/>
      <c r="AU19" s="339"/>
      <c r="AV19" s="11"/>
      <c r="AW19" s="339"/>
      <c r="AX19" s="11"/>
      <c r="AY19" s="339"/>
      <c r="AZ19" s="11"/>
      <c r="BA19" s="10"/>
      <c r="BB19" s="11"/>
      <c r="BC19" s="339"/>
      <c r="BD19" s="11"/>
      <c r="BE19" s="10"/>
      <c r="BF19" s="11"/>
      <c r="BG19" s="339"/>
      <c r="BH19" s="11"/>
      <c r="BI19" s="339"/>
      <c r="BJ19" s="11"/>
      <c r="BK19" s="10"/>
      <c r="BL19" s="11"/>
      <c r="BM19" s="10"/>
      <c r="BN19" s="11"/>
      <c r="BO19" s="10"/>
      <c r="BP19" s="11"/>
      <c r="BQ19" s="339"/>
      <c r="BR19" s="11"/>
      <c r="BS19" s="339"/>
      <c r="BT19" s="11"/>
      <c r="BU19" s="10"/>
      <c r="BV19" s="11"/>
      <c r="BW19" s="339"/>
      <c r="BX19" s="11"/>
      <c r="BY19" s="339"/>
      <c r="BZ19" s="11"/>
    </row>
    <row r="20" spans="1:78">
      <c r="A20" s="419" t="s">
        <v>590</v>
      </c>
      <c r="B20" s="404"/>
      <c r="C20" s="420" t="s">
        <v>944</v>
      </c>
      <c r="D20" s="421"/>
      <c r="E20" s="421"/>
      <c r="F20" s="421"/>
      <c r="G20" s="421"/>
      <c r="H20" s="421"/>
      <c r="I20" s="421"/>
      <c r="J20" s="421"/>
      <c r="K20" s="421"/>
      <c r="L20" s="421"/>
      <c r="M20" s="421"/>
      <c r="N20" s="421"/>
      <c r="O20" s="421"/>
      <c r="P20" s="421"/>
      <c r="Q20" s="421"/>
      <c r="R20" s="421"/>
      <c r="S20" s="421"/>
      <c r="T20" s="421"/>
      <c r="U20" s="421"/>
      <c r="V20" s="421"/>
      <c r="W20" s="421"/>
      <c r="X20" s="421"/>
      <c r="Y20" s="421"/>
      <c r="Z20" s="421"/>
      <c r="AA20" s="421"/>
      <c r="AB20" s="422"/>
      <c r="AC20" s="423" t="s">
        <v>945</v>
      </c>
      <c r="AD20" s="424"/>
      <c r="AE20" s="424"/>
      <c r="AF20" s="425"/>
      <c r="AG20" s="10">
        <f t="shared" si="12"/>
        <v>0</v>
      </c>
      <c r="AH20" s="11">
        <f t="shared" si="12"/>
        <v>0</v>
      </c>
      <c r="AI20" s="339"/>
      <c r="AJ20" s="11"/>
      <c r="AK20" s="339"/>
      <c r="AL20" s="11"/>
      <c r="AM20" s="339"/>
      <c r="AN20" s="11"/>
      <c r="AO20" s="339"/>
      <c r="AP20" s="11"/>
      <c r="AQ20" s="339"/>
      <c r="AR20" s="11"/>
      <c r="AS20" s="339"/>
      <c r="AT20" s="11"/>
      <c r="AU20" s="339"/>
      <c r="AV20" s="11"/>
      <c r="AW20" s="339"/>
      <c r="AX20" s="11"/>
      <c r="AY20" s="339"/>
      <c r="AZ20" s="11"/>
      <c r="BA20" s="10"/>
      <c r="BB20" s="11"/>
      <c r="BC20" s="339"/>
      <c r="BD20" s="11"/>
      <c r="BE20" s="10"/>
      <c r="BF20" s="11"/>
      <c r="BG20" s="339"/>
      <c r="BH20" s="11"/>
      <c r="BI20" s="339"/>
      <c r="BJ20" s="11"/>
      <c r="BK20" s="10"/>
      <c r="BL20" s="11"/>
      <c r="BM20" s="10"/>
      <c r="BN20" s="11"/>
      <c r="BO20" s="10"/>
      <c r="BP20" s="11"/>
      <c r="BQ20" s="339"/>
      <c r="BR20" s="11"/>
      <c r="BS20" s="339"/>
      <c r="BT20" s="11"/>
      <c r="BU20" s="10"/>
      <c r="BV20" s="11"/>
      <c r="BW20" s="339"/>
      <c r="BX20" s="11"/>
      <c r="BY20" s="339"/>
      <c r="BZ20" s="11"/>
    </row>
    <row r="21" spans="1:78">
      <c r="A21" s="419" t="s">
        <v>593</v>
      </c>
      <c r="B21" s="404"/>
      <c r="C21" s="420" t="s">
        <v>946</v>
      </c>
      <c r="D21" s="421"/>
      <c r="E21" s="421"/>
      <c r="F21" s="421"/>
      <c r="G21" s="421"/>
      <c r="H21" s="421"/>
      <c r="I21" s="421"/>
      <c r="J21" s="421"/>
      <c r="K21" s="421"/>
      <c r="L21" s="421"/>
      <c r="M21" s="421"/>
      <c r="N21" s="421"/>
      <c r="O21" s="421"/>
      <c r="P21" s="421"/>
      <c r="Q21" s="421"/>
      <c r="R21" s="421"/>
      <c r="S21" s="421"/>
      <c r="T21" s="421"/>
      <c r="U21" s="421"/>
      <c r="V21" s="421"/>
      <c r="W21" s="421"/>
      <c r="X21" s="421"/>
      <c r="Y21" s="421"/>
      <c r="Z21" s="421"/>
      <c r="AA21" s="421"/>
      <c r="AB21" s="422"/>
      <c r="AC21" s="423" t="s">
        <v>947</v>
      </c>
      <c r="AD21" s="424"/>
      <c r="AE21" s="424"/>
      <c r="AF21" s="425"/>
      <c r="AG21" s="10">
        <f t="shared" si="12"/>
        <v>0</v>
      </c>
      <c r="AH21" s="11">
        <f t="shared" si="12"/>
        <v>0</v>
      </c>
      <c r="AI21" s="339"/>
      <c r="AJ21" s="11"/>
      <c r="AK21" s="339"/>
      <c r="AL21" s="11"/>
      <c r="AM21" s="339"/>
      <c r="AN21" s="11"/>
      <c r="AO21" s="339"/>
      <c r="AP21" s="11"/>
      <c r="AQ21" s="339"/>
      <c r="AR21" s="11"/>
      <c r="AS21" s="339"/>
      <c r="AT21" s="11"/>
      <c r="AU21" s="339"/>
      <c r="AV21" s="11"/>
      <c r="AW21" s="339"/>
      <c r="AX21" s="11"/>
      <c r="AY21" s="339"/>
      <c r="AZ21" s="11"/>
      <c r="BA21" s="10"/>
      <c r="BB21" s="11"/>
      <c r="BC21" s="339"/>
      <c r="BD21" s="11"/>
      <c r="BE21" s="10"/>
      <c r="BF21" s="11"/>
      <c r="BG21" s="339"/>
      <c r="BH21" s="11"/>
      <c r="BI21" s="339"/>
      <c r="BJ21" s="11"/>
      <c r="BK21" s="10"/>
      <c r="BL21" s="11"/>
      <c r="BM21" s="10"/>
      <c r="BN21" s="11"/>
      <c r="BO21" s="10"/>
      <c r="BP21" s="11"/>
      <c r="BQ21" s="339"/>
      <c r="BR21" s="11"/>
      <c r="BS21" s="339"/>
      <c r="BT21" s="11"/>
      <c r="BU21" s="10"/>
      <c r="BV21" s="11"/>
      <c r="BW21" s="339"/>
      <c r="BX21" s="11"/>
      <c r="BY21" s="339"/>
      <c r="BZ21" s="11"/>
    </row>
    <row r="22" spans="1:78">
      <c r="A22" s="419" t="s">
        <v>596</v>
      </c>
      <c r="B22" s="404"/>
      <c r="C22" s="420" t="s">
        <v>948</v>
      </c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2"/>
      <c r="AC22" s="423" t="s">
        <v>163</v>
      </c>
      <c r="AD22" s="424"/>
      <c r="AE22" s="424"/>
      <c r="AF22" s="425"/>
      <c r="AG22" s="10">
        <f t="shared" si="12"/>
        <v>0</v>
      </c>
      <c r="AH22" s="11">
        <f t="shared" si="12"/>
        <v>0</v>
      </c>
      <c r="AI22" s="339"/>
      <c r="AJ22" s="11"/>
      <c r="AK22" s="339"/>
      <c r="AL22" s="11"/>
      <c r="AM22" s="339"/>
      <c r="AN22" s="11"/>
      <c r="AO22" s="339"/>
      <c r="AP22" s="11"/>
      <c r="AQ22" s="339"/>
      <c r="AR22" s="11"/>
      <c r="AS22" s="339"/>
      <c r="AT22" s="11"/>
      <c r="AU22" s="339"/>
      <c r="AV22" s="11"/>
      <c r="AW22" s="339"/>
      <c r="AX22" s="11"/>
      <c r="AY22" s="339"/>
      <c r="AZ22" s="11"/>
      <c r="BA22" s="10"/>
      <c r="BB22" s="11"/>
      <c r="BC22" s="339"/>
      <c r="BD22" s="11"/>
      <c r="BE22" s="10"/>
      <c r="BF22" s="11"/>
      <c r="BG22" s="339"/>
      <c r="BH22" s="11"/>
      <c r="BI22" s="339"/>
      <c r="BJ22" s="11"/>
      <c r="BK22" s="10"/>
      <c r="BL22" s="11"/>
      <c r="BM22" s="10"/>
      <c r="BN22" s="11"/>
      <c r="BO22" s="10"/>
      <c r="BP22" s="11"/>
      <c r="BQ22" s="339"/>
      <c r="BR22" s="11"/>
      <c r="BS22" s="339"/>
      <c r="BT22" s="11"/>
      <c r="BU22" s="10"/>
      <c r="BV22" s="11"/>
      <c r="BW22" s="339"/>
      <c r="BX22" s="11"/>
      <c r="BY22" s="339"/>
      <c r="BZ22" s="11"/>
    </row>
    <row r="23" spans="1:78">
      <c r="A23" s="419" t="s">
        <v>599</v>
      </c>
      <c r="B23" s="404"/>
      <c r="C23" s="420" t="s">
        <v>950</v>
      </c>
      <c r="D23" s="421"/>
      <c r="E23" s="421"/>
      <c r="F23" s="421"/>
      <c r="G23" s="421"/>
      <c r="H23" s="421"/>
      <c r="I23" s="421"/>
      <c r="J23" s="421"/>
      <c r="K23" s="421"/>
      <c r="L23" s="421"/>
      <c r="M23" s="421"/>
      <c r="N23" s="421"/>
      <c r="O23" s="421"/>
      <c r="P23" s="421"/>
      <c r="Q23" s="421"/>
      <c r="R23" s="421"/>
      <c r="S23" s="421"/>
      <c r="T23" s="421"/>
      <c r="U23" s="421"/>
      <c r="V23" s="421"/>
      <c r="W23" s="421"/>
      <c r="X23" s="421"/>
      <c r="Y23" s="421"/>
      <c r="Z23" s="421"/>
      <c r="AA23" s="421"/>
      <c r="AB23" s="422"/>
      <c r="AC23" s="423" t="s">
        <v>951</v>
      </c>
      <c r="AD23" s="424"/>
      <c r="AE23" s="424"/>
      <c r="AF23" s="425"/>
      <c r="AG23" s="10">
        <f t="shared" si="12"/>
        <v>270944757</v>
      </c>
      <c r="AH23" s="11">
        <f>AJ23+AL23+AN23+AP23+AR23+AT23+AV23+AX23+AZ23+BB23+BD23+BF23+BH23+BJ23+BL23+BN23+BP23+BR23+BT23+BV23+BX23</f>
        <v>6011422</v>
      </c>
      <c r="AI23" s="339">
        <v>265000000</v>
      </c>
      <c r="AJ23" s="11"/>
      <c r="AK23" s="339"/>
      <c r="AL23" s="11"/>
      <c r="AM23" s="339"/>
      <c r="AN23" s="11"/>
      <c r="AO23" s="339"/>
      <c r="AP23" s="11"/>
      <c r="AQ23" s="339"/>
      <c r="AR23" s="11"/>
      <c r="AS23" s="339"/>
      <c r="AT23" s="11"/>
      <c r="AU23" s="339"/>
      <c r="AV23" s="11"/>
      <c r="AW23" s="339">
        <v>5944757</v>
      </c>
      <c r="AX23" s="11">
        <v>5944757</v>
      </c>
      <c r="AY23" s="339"/>
      <c r="AZ23" s="11"/>
      <c r="BA23" s="10"/>
      <c r="BB23" s="11"/>
      <c r="BC23" s="339"/>
      <c r="BD23" s="11">
        <v>66665</v>
      </c>
      <c r="BE23" s="10"/>
      <c r="BF23" s="11"/>
      <c r="BG23" s="339"/>
      <c r="BH23" s="11"/>
      <c r="BI23" s="339"/>
      <c r="BJ23" s="11"/>
      <c r="BK23" s="10"/>
      <c r="BL23" s="11"/>
      <c r="BM23" s="10"/>
      <c r="BN23" s="11"/>
      <c r="BO23" s="10"/>
      <c r="BP23" s="11"/>
      <c r="BQ23" s="339"/>
      <c r="BR23" s="11"/>
      <c r="BS23" s="339"/>
      <c r="BT23" s="11"/>
      <c r="BU23" s="10"/>
      <c r="BV23" s="11"/>
      <c r="BW23" s="339"/>
      <c r="BX23" s="11"/>
      <c r="BY23" s="339"/>
      <c r="BZ23" s="11"/>
    </row>
    <row r="24" spans="1:78" s="14" customFormat="1">
      <c r="A24" s="448" t="s">
        <v>602</v>
      </c>
      <c r="B24" s="449"/>
      <c r="C24" s="450" t="s">
        <v>952</v>
      </c>
      <c r="D24" s="451"/>
      <c r="E24" s="451"/>
      <c r="F24" s="451"/>
      <c r="G24" s="451"/>
      <c r="H24" s="451"/>
      <c r="I24" s="451"/>
      <c r="J24" s="451"/>
      <c r="K24" s="451"/>
      <c r="L24" s="451"/>
      <c r="M24" s="451"/>
      <c r="N24" s="451"/>
      <c r="O24" s="451"/>
      <c r="P24" s="451"/>
      <c r="Q24" s="451"/>
      <c r="R24" s="451"/>
      <c r="S24" s="451"/>
      <c r="T24" s="451"/>
      <c r="U24" s="451"/>
      <c r="V24" s="451"/>
      <c r="W24" s="451"/>
      <c r="X24" s="451"/>
      <c r="Y24" s="451"/>
      <c r="Z24" s="451"/>
      <c r="AA24" s="451"/>
      <c r="AB24" s="452"/>
      <c r="AC24" s="453" t="s">
        <v>953</v>
      </c>
      <c r="AD24" s="454"/>
      <c r="AE24" s="454"/>
      <c r="AF24" s="455"/>
      <c r="AG24" s="12">
        <f>SUM(AG19:AG23)</f>
        <v>274002392</v>
      </c>
      <c r="AH24" s="13">
        <f>SUM(AH19:AH23)</f>
        <v>9069057</v>
      </c>
      <c r="AI24" s="340">
        <f t="shared" ref="AI24:AO24" si="13">SUM(AI19:AI23)</f>
        <v>268057635</v>
      </c>
      <c r="AJ24" s="13">
        <f t="shared" si="13"/>
        <v>3057635</v>
      </c>
      <c r="AK24" s="340">
        <f t="shared" si="13"/>
        <v>0</v>
      </c>
      <c r="AL24" s="13">
        <f t="shared" si="13"/>
        <v>0</v>
      </c>
      <c r="AM24" s="340">
        <f t="shared" si="13"/>
        <v>0</v>
      </c>
      <c r="AN24" s="13">
        <f t="shared" si="13"/>
        <v>0</v>
      </c>
      <c r="AO24" s="340">
        <f t="shared" si="13"/>
        <v>0</v>
      </c>
      <c r="AP24" s="13">
        <f t="shared" ref="AP24:BC24" si="14">SUM(AP19:AP23)</f>
        <v>0</v>
      </c>
      <c r="AQ24" s="340">
        <f t="shared" si="14"/>
        <v>0</v>
      </c>
      <c r="AR24" s="13">
        <f t="shared" si="14"/>
        <v>0</v>
      </c>
      <c r="AS24" s="340">
        <f t="shared" si="14"/>
        <v>0</v>
      </c>
      <c r="AT24" s="13">
        <f t="shared" si="14"/>
        <v>0</v>
      </c>
      <c r="AU24" s="340">
        <f t="shared" si="14"/>
        <v>0</v>
      </c>
      <c r="AV24" s="13">
        <f t="shared" si="14"/>
        <v>0</v>
      </c>
      <c r="AW24" s="340">
        <f t="shared" si="14"/>
        <v>5944757</v>
      </c>
      <c r="AX24" s="13">
        <f t="shared" si="14"/>
        <v>5944757</v>
      </c>
      <c r="AY24" s="340">
        <f t="shared" si="14"/>
        <v>0</v>
      </c>
      <c r="AZ24" s="13">
        <f t="shared" si="14"/>
        <v>0</v>
      </c>
      <c r="BA24" s="12">
        <f t="shared" si="14"/>
        <v>0</v>
      </c>
      <c r="BB24" s="13">
        <f t="shared" si="14"/>
        <v>0</v>
      </c>
      <c r="BC24" s="340">
        <f t="shared" si="14"/>
        <v>0</v>
      </c>
      <c r="BD24" s="13">
        <f t="shared" ref="BD24:BZ24" si="15">SUM(BD19:BD23)</f>
        <v>66665</v>
      </c>
      <c r="BE24" s="12">
        <f t="shared" si="15"/>
        <v>0</v>
      </c>
      <c r="BF24" s="13">
        <f t="shared" si="15"/>
        <v>0</v>
      </c>
      <c r="BG24" s="340">
        <f t="shared" si="15"/>
        <v>0</v>
      </c>
      <c r="BH24" s="13">
        <f t="shared" si="15"/>
        <v>0</v>
      </c>
      <c r="BI24" s="340">
        <f t="shared" si="15"/>
        <v>0</v>
      </c>
      <c r="BJ24" s="13">
        <f t="shared" si="15"/>
        <v>0</v>
      </c>
      <c r="BK24" s="12">
        <f t="shared" si="15"/>
        <v>0</v>
      </c>
      <c r="BL24" s="13">
        <f t="shared" si="15"/>
        <v>0</v>
      </c>
      <c r="BM24" s="12">
        <f t="shared" si="15"/>
        <v>0</v>
      </c>
      <c r="BN24" s="13">
        <f t="shared" si="15"/>
        <v>0</v>
      </c>
      <c r="BO24" s="12">
        <f t="shared" si="15"/>
        <v>0</v>
      </c>
      <c r="BP24" s="13">
        <f t="shared" si="15"/>
        <v>0</v>
      </c>
      <c r="BQ24" s="340">
        <f t="shared" si="15"/>
        <v>0</v>
      </c>
      <c r="BR24" s="13">
        <f t="shared" si="15"/>
        <v>0</v>
      </c>
      <c r="BS24" s="340">
        <f t="shared" si="15"/>
        <v>0</v>
      </c>
      <c r="BT24" s="13">
        <f t="shared" si="15"/>
        <v>0</v>
      </c>
      <c r="BU24" s="12">
        <f t="shared" si="15"/>
        <v>0</v>
      </c>
      <c r="BV24" s="13">
        <f t="shared" si="15"/>
        <v>0</v>
      </c>
      <c r="BW24" s="340">
        <f t="shared" si="15"/>
        <v>0</v>
      </c>
      <c r="BX24" s="13">
        <f t="shared" si="15"/>
        <v>0</v>
      </c>
      <c r="BY24" s="340">
        <f t="shared" si="15"/>
        <v>0</v>
      </c>
      <c r="BZ24" s="13">
        <f t="shared" si="15"/>
        <v>0</v>
      </c>
    </row>
    <row r="25" spans="1:78">
      <c r="A25" s="419" t="s">
        <v>605</v>
      </c>
      <c r="B25" s="404"/>
      <c r="C25" s="420" t="s">
        <v>954</v>
      </c>
      <c r="D25" s="421"/>
      <c r="E25" s="421"/>
      <c r="F25" s="421"/>
      <c r="G25" s="421"/>
      <c r="H25" s="421"/>
      <c r="I25" s="421"/>
      <c r="J25" s="421"/>
      <c r="K25" s="421"/>
      <c r="L25" s="421"/>
      <c r="M25" s="421"/>
      <c r="N25" s="421"/>
      <c r="O25" s="421"/>
      <c r="P25" s="421"/>
      <c r="Q25" s="421"/>
      <c r="R25" s="421"/>
      <c r="S25" s="421"/>
      <c r="T25" s="421"/>
      <c r="U25" s="421"/>
      <c r="V25" s="421"/>
      <c r="W25" s="421"/>
      <c r="X25" s="421"/>
      <c r="Y25" s="421"/>
      <c r="Z25" s="421"/>
      <c r="AA25" s="421"/>
      <c r="AB25" s="422"/>
      <c r="AC25" s="423" t="s">
        <v>955</v>
      </c>
      <c r="AD25" s="424"/>
      <c r="AE25" s="424"/>
      <c r="AF25" s="425"/>
      <c r="AG25" s="10">
        <f>AI25+AK25+AM25+AO25+AQ25+AS25+AU25+AW25+AY25+BA25+BC25+BE25+BG25+BI25+BK25+BM25+BO25+BQ25+BS25+BU25+BW25</f>
        <v>0</v>
      </c>
      <c r="AH25" s="11">
        <v>0</v>
      </c>
      <c r="AI25" s="339"/>
      <c r="AJ25" s="11"/>
      <c r="AK25" s="339"/>
      <c r="AL25" s="11"/>
      <c r="AM25" s="339"/>
      <c r="AN25" s="11"/>
      <c r="AO25" s="339"/>
      <c r="AP25" s="11"/>
      <c r="AQ25" s="339"/>
      <c r="AR25" s="11"/>
      <c r="AS25" s="339"/>
      <c r="AT25" s="11"/>
      <c r="AU25" s="339"/>
      <c r="AV25" s="11"/>
      <c r="AW25" s="339"/>
      <c r="AX25" s="11"/>
      <c r="AY25" s="339"/>
      <c r="AZ25" s="11"/>
      <c r="BA25" s="10"/>
      <c r="BB25" s="11"/>
      <c r="BC25" s="339"/>
      <c r="BD25" s="11"/>
      <c r="BE25" s="10"/>
      <c r="BF25" s="11"/>
      <c r="BG25" s="339"/>
      <c r="BH25" s="11"/>
      <c r="BI25" s="339"/>
      <c r="BJ25" s="11"/>
      <c r="BK25" s="10"/>
      <c r="BL25" s="11"/>
      <c r="BM25" s="10"/>
      <c r="BN25" s="11"/>
      <c r="BO25" s="10"/>
      <c r="BP25" s="11"/>
      <c r="BQ25" s="339"/>
      <c r="BR25" s="11"/>
      <c r="BS25" s="339"/>
      <c r="BT25" s="11"/>
      <c r="BU25" s="10"/>
      <c r="BV25" s="11"/>
      <c r="BW25" s="339"/>
      <c r="BX25" s="11"/>
      <c r="BY25" s="339"/>
      <c r="BZ25" s="11"/>
    </row>
    <row r="26" spans="1:78">
      <c r="A26" s="419" t="s">
        <v>608</v>
      </c>
      <c r="B26" s="404"/>
      <c r="C26" s="420" t="s">
        <v>956</v>
      </c>
      <c r="D26" s="421"/>
      <c r="E26" s="421"/>
      <c r="F26" s="421"/>
      <c r="G26" s="421"/>
      <c r="H26" s="421"/>
      <c r="I26" s="421"/>
      <c r="J26" s="421"/>
      <c r="K26" s="421"/>
      <c r="L26" s="421"/>
      <c r="M26" s="421"/>
      <c r="N26" s="421"/>
      <c r="O26" s="421"/>
      <c r="P26" s="421"/>
      <c r="Q26" s="421"/>
      <c r="R26" s="421"/>
      <c r="S26" s="421"/>
      <c r="T26" s="421"/>
      <c r="U26" s="421"/>
      <c r="V26" s="421"/>
      <c r="W26" s="421"/>
      <c r="X26" s="421"/>
      <c r="Y26" s="421"/>
      <c r="Z26" s="421"/>
      <c r="AA26" s="421"/>
      <c r="AB26" s="422"/>
      <c r="AC26" s="423" t="s">
        <v>957</v>
      </c>
      <c r="AD26" s="424"/>
      <c r="AE26" s="424"/>
      <c r="AF26" s="425"/>
      <c r="AG26" s="10">
        <f>AI26+AK26+AM26+AO26+AQ26+AS26+AU26+AW26+AY26+BA26+BC26+BE26+BG26+BI26+BK26+BM26+BO26+BQ26+BS26+BU26+BW26</f>
        <v>0</v>
      </c>
      <c r="AH26" s="11">
        <f>AJ26+AL26+AN26+AP26+AR26+AT26+AV26+AX26+AZ26+BB26+BD26+BF26+BH26+BJ26+BL26+BN26+BP26+BR26+BT26+BV26+BX26</f>
        <v>0</v>
      </c>
      <c r="AI26" s="339"/>
      <c r="AJ26" s="11"/>
      <c r="AK26" s="339"/>
      <c r="AL26" s="11"/>
      <c r="AM26" s="339"/>
      <c r="AN26" s="11"/>
      <c r="AO26" s="339"/>
      <c r="AP26" s="11"/>
      <c r="AQ26" s="339"/>
      <c r="AR26" s="11"/>
      <c r="AS26" s="339"/>
      <c r="AT26" s="11"/>
      <c r="AU26" s="339"/>
      <c r="AV26" s="11"/>
      <c r="AW26" s="339"/>
      <c r="AX26" s="11"/>
      <c r="AY26" s="339"/>
      <c r="AZ26" s="11"/>
      <c r="BA26" s="10"/>
      <c r="BB26" s="11"/>
      <c r="BC26" s="339"/>
      <c r="BD26" s="11"/>
      <c r="BE26" s="10"/>
      <c r="BF26" s="11"/>
      <c r="BG26" s="339"/>
      <c r="BH26" s="11"/>
      <c r="BI26" s="339"/>
      <c r="BJ26" s="11"/>
      <c r="BK26" s="10"/>
      <c r="BL26" s="11"/>
      <c r="BM26" s="10"/>
      <c r="BN26" s="11"/>
      <c r="BO26" s="10"/>
      <c r="BP26" s="11"/>
      <c r="BQ26" s="339"/>
      <c r="BR26" s="11"/>
      <c r="BS26" s="339"/>
      <c r="BT26" s="11"/>
      <c r="BU26" s="10"/>
      <c r="BV26" s="11"/>
      <c r="BW26" s="339"/>
      <c r="BX26" s="11"/>
      <c r="BY26" s="339"/>
      <c r="BZ26" s="11"/>
    </row>
    <row r="27" spans="1:78" s="14" customFormat="1">
      <c r="A27" s="448" t="s">
        <v>611</v>
      </c>
      <c r="B27" s="449"/>
      <c r="C27" s="450" t="s">
        <v>958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2"/>
      <c r="AC27" s="453" t="s">
        <v>959</v>
      </c>
      <c r="AD27" s="454"/>
      <c r="AE27" s="454"/>
      <c r="AF27" s="455"/>
      <c r="AG27" s="12">
        <f>SUM(AG25:AG26)</f>
        <v>0</v>
      </c>
      <c r="AH27" s="13">
        <f t="shared" ref="AH27:AO27" si="16">SUM(AH25:AH26)</f>
        <v>0</v>
      </c>
      <c r="AI27" s="340">
        <f t="shared" si="16"/>
        <v>0</v>
      </c>
      <c r="AJ27" s="12">
        <f t="shared" si="16"/>
        <v>0</v>
      </c>
      <c r="AK27" s="340">
        <f t="shared" si="16"/>
        <v>0</v>
      </c>
      <c r="AL27" s="13">
        <f t="shared" si="16"/>
        <v>0</v>
      </c>
      <c r="AM27" s="340">
        <f t="shared" si="16"/>
        <v>0</v>
      </c>
      <c r="AN27" s="13">
        <f t="shared" si="16"/>
        <v>0</v>
      </c>
      <c r="AO27" s="340">
        <f t="shared" si="16"/>
        <v>0</v>
      </c>
      <c r="AP27" s="13">
        <f t="shared" ref="AP27:BC27" si="17">SUM(AP25:AP26)</f>
        <v>0</v>
      </c>
      <c r="AQ27" s="340">
        <f t="shared" si="17"/>
        <v>0</v>
      </c>
      <c r="AR27" s="13">
        <f t="shared" si="17"/>
        <v>0</v>
      </c>
      <c r="AS27" s="340">
        <f t="shared" si="17"/>
        <v>0</v>
      </c>
      <c r="AT27" s="13">
        <f t="shared" si="17"/>
        <v>0</v>
      </c>
      <c r="AU27" s="340">
        <f t="shared" si="17"/>
        <v>0</v>
      </c>
      <c r="AV27" s="13">
        <f t="shared" si="17"/>
        <v>0</v>
      </c>
      <c r="AW27" s="340">
        <f t="shared" si="17"/>
        <v>0</v>
      </c>
      <c r="AX27" s="13">
        <f t="shared" si="17"/>
        <v>0</v>
      </c>
      <c r="AY27" s="340">
        <f t="shared" si="17"/>
        <v>0</v>
      </c>
      <c r="AZ27" s="13">
        <f t="shared" si="17"/>
        <v>0</v>
      </c>
      <c r="BA27" s="12">
        <f t="shared" si="17"/>
        <v>0</v>
      </c>
      <c r="BB27" s="13">
        <f t="shared" si="17"/>
        <v>0</v>
      </c>
      <c r="BC27" s="340">
        <f t="shared" si="17"/>
        <v>0</v>
      </c>
      <c r="BD27" s="13">
        <f t="shared" ref="BD27:BZ27" si="18">SUM(BD25:BD26)</f>
        <v>0</v>
      </c>
      <c r="BE27" s="12">
        <f t="shared" si="18"/>
        <v>0</v>
      </c>
      <c r="BF27" s="13">
        <f t="shared" si="18"/>
        <v>0</v>
      </c>
      <c r="BG27" s="340">
        <f t="shared" si="18"/>
        <v>0</v>
      </c>
      <c r="BH27" s="13">
        <f t="shared" si="18"/>
        <v>0</v>
      </c>
      <c r="BI27" s="340">
        <f t="shared" si="18"/>
        <v>0</v>
      </c>
      <c r="BJ27" s="13">
        <f t="shared" si="18"/>
        <v>0</v>
      </c>
      <c r="BK27" s="12">
        <f t="shared" si="18"/>
        <v>0</v>
      </c>
      <c r="BL27" s="13">
        <f t="shared" si="18"/>
        <v>0</v>
      </c>
      <c r="BM27" s="12">
        <f t="shared" si="18"/>
        <v>0</v>
      </c>
      <c r="BN27" s="13">
        <f t="shared" si="18"/>
        <v>0</v>
      </c>
      <c r="BO27" s="12">
        <f t="shared" si="18"/>
        <v>0</v>
      </c>
      <c r="BP27" s="13">
        <f t="shared" si="18"/>
        <v>0</v>
      </c>
      <c r="BQ27" s="340">
        <f t="shared" si="18"/>
        <v>0</v>
      </c>
      <c r="BR27" s="13">
        <f t="shared" si="18"/>
        <v>0</v>
      </c>
      <c r="BS27" s="340">
        <f t="shared" si="18"/>
        <v>0</v>
      </c>
      <c r="BT27" s="13">
        <f t="shared" si="18"/>
        <v>0</v>
      </c>
      <c r="BU27" s="12">
        <f t="shared" si="18"/>
        <v>0</v>
      </c>
      <c r="BV27" s="13">
        <f t="shared" si="18"/>
        <v>0</v>
      </c>
      <c r="BW27" s="340">
        <f t="shared" si="18"/>
        <v>0</v>
      </c>
      <c r="BX27" s="13">
        <f t="shared" si="18"/>
        <v>0</v>
      </c>
      <c r="BY27" s="340">
        <f t="shared" si="18"/>
        <v>0</v>
      </c>
      <c r="BZ27" s="13">
        <f t="shared" si="18"/>
        <v>0</v>
      </c>
    </row>
    <row r="28" spans="1:78">
      <c r="A28" s="419" t="s">
        <v>614</v>
      </c>
      <c r="B28" s="404"/>
      <c r="C28" s="420" t="s">
        <v>960</v>
      </c>
      <c r="D28" s="421"/>
      <c r="E28" s="421"/>
      <c r="F28" s="421"/>
      <c r="G28" s="421"/>
      <c r="H28" s="421"/>
      <c r="I28" s="421"/>
      <c r="J28" s="421"/>
      <c r="K28" s="421"/>
      <c r="L28" s="421"/>
      <c r="M28" s="421"/>
      <c r="N28" s="421"/>
      <c r="O28" s="421"/>
      <c r="P28" s="421"/>
      <c r="Q28" s="421"/>
      <c r="R28" s="421"/>
      <c r="S28" s="421"/>
      <c r="T28" s="421"/>
      <c r="U28" s="421"/>
      <c r="V28" s="421"/>
      <c r="W28" s="421"/>
      <c r="X28" s="421"/>
      <c r="Y28" s="421"/>
      <c r="Z28" s="421"/>
      <c r="AA28" s="421"/>
      <c r="AB28" s="422"/>
      <c r="AC28" s="423" t="s">
        <v>961</v>
      </c>
      <c r="AD28" s="424"/>
      <c r="AE28" s="424"/>
      <c r="AF28" s="425"/>
      <c r="AG28" s="10">
        <f t="shared" ref="AG28:AG35" si="19">AI28+AK28+AM28+AO28+AQ28+AS28+AU28+AW28+AY28+BA28+BC28+BE28+BG28+BI28+BK28+BM28+BO28+BQ28+BS28+BU28+BW28</f>
        <v>0</v>
      </c>
      <c r="AH28" s="11">
        <f t="shared" ref="AH28:AH35" si="20">AJ28+AL28+AN28+AP28+AR28+AT28+AV28+AX28+AZ28+BB28+BD28+BF28+BH28+BJ28+BL28+BN28+BP28+BR28+BT28+BV28+BX28</f>
        <v>0</v>
      </c>
      <c r="AI28" s="339"/>
      <c r="AJ28" s="11"/>
      <c r="AK28" s="339"/>
      <c r="AL28" s="11"/>
      <c r="AM28" s="339"/>
      <c r="AN28" s="11"/>
      <c r="AO28" s="339"/>
      <c r="AP28" s="11"/>
      <c r="AQ28" s="339"/>
      <c r="AR28" s="11"/>
      <c r="AS28" s="339"/>
      <c r="AT28" s="11"/>
      <c r="AU28" s="339"/>
      <c r="AV28" s="11"/>
      <c r="AW28" s="339"/>
      <c r="AX28" s="11"/>
      <c r="AY28" s="339"/>
      <c r="AZ28" s="11"/>
      <c r="BA28" s="10"/>
      <c r="BB28" s="11"/>
      <c r="BC28" s="339"/>
      <c r="BD28" s="11"/>
      <c r="BE28" s="10"/>
      <c r="BF28" s="11"/>
      <c r="BG28" s="339"/>
      <c r="BH28" s="11"/>
      <c r="BI28" s="339"/>
      <c r="BJ28" s="11"/>
      <c r="BK28" s="10"/>
      <c r="BL28" s="11"/>
      <c r="BM28" s="10"/>
      <c r="BN28" s="11"/>
      <c r="BO28" s="10"/>
      <c r="BP28" s="11"/>
      <c r="BQ28" s="339"/>
      <c r="BR28" s="11"/>
      <c r="BS28" s="339"/>
      <c r="BT28" s="11"/>
      <c r="BU28" s="10"/>
      <c r="BV28" s="11"/>
      <c r="BW28" s="339"/>
      <c r="BX28" s="11"/>
      <c r="BY28" s="339"/>
      <c r="BZ28" s="11"/>
    </row>
    <row r="29" spans="1:78">
      <c r="A29" s="419" t="s">
        <v>617</v>
      </c>
      <c r="B29" s="404"/>
      <c r="C29" s="420" t="s">
        <v>962</v>
      </c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2"/>
      <c r="AC29" s="423" t="s">
        <v>963</v>
      </c>
      <c r="AD29" s="424"/>
      <c r="AE29" s="424"/>
      <c r="AF29" s="425"/>
      <c r="AG29" s="10">
        <f t="shared" si="19"/>
        <v>0</v>
      </c>
      <c r="AH29" s="11">
        <f t="shared" si="20"/>
        <v>0</v>
      </c>
      <c r="AI29" s="339"/>
      <c r="AJ29" s="11"/>
      <c r="AK29" s="339"/>
      <c r="AL29" s="11"/>
      <c r="AM29" s="339"/>
      <c r="AN29" s="11"/>
      <c r="AO29" s="339"/>
      <c r="AP29" s="11"/>
      <c r="AQ29" s="339"/>
      <c r="AR29" s="11"/>
      <c r="AS29" s="339"/>
      <c r="AT29" s="11"/>
      <c r="AU29" s="339"/>
      <c r="AV29" s="11"/>
      <c r="AW29" s="339"/>
      <c r="AX29" s="11"/>
      <c r="AY29" s="339"/>
      <c r="AZ29" s="11"/>
      <c r="BA29" s="10"/>
      <c r="BB29" s="11"/>
      <c r="BC29" s="339"/>
      <c r="BD29" s="11"/>
      <c r="BE29" s="10"/>
      <c r="BF29" s="11"/>
      <c r="BG29" s="339"/>
      <c r="BH29" s="11"/>
      <c r="BI29" s="339"/>
      <c r="BJ29" s="11"/>
      <c r="BK29" s="10"/>
      <c r="BL29" s="11"/>
      <c r="BM29" s="10"/>
      <c r="BN29" s="11"/>
      <c r="BO29" s="10"/>
      <c r="BP29" s="11"/>
      <c r="BQ29" s="339"/>
      <c r="BR29" s="11"/>
      <c r="BS29" s="339"/>
      <c r="BT29" s="11"/>
      <c r="BU29" s="10"/>
      <c r="BV29" s="11"/>
      <c r="BW29" s="339"/>
      <c r="BX29" s="11"/>
      <c r="BY29" s="339"/>
      <c r="BZ29" s="11"/>
    </row>
    <row r="30" spans="1:78">
      <c r="A30" s="419" t="s">
        <v>620</v>
      </c>
      <c r="B30" s="404"/>
      <c r="C30" s="420" t="s">
        <v>964</v>
      </c>
      <c r="D30" s="421"/>
      <c r="E30" s="421"/>
      <c r="F30" s="421"/>
      <c r="G30" s="421"/>
      <c r="H30" s="421"/>
      <c r="I30" s="421"/>
      <c r="J30" s="421"/>
      <c r="K30" s="421"/>
      <c r="L30" s="421"/>
      <c r="M30" s="421"/>
      <c r="N30" s="421"/>
      <c r="O30" s="421"/>
      <c r="P30" s="421"/>
      <c r="Q30" s="421"/>
      <c r="R30" s="421"/>
      <c r="S30" s="421"/>
      <c r="T30" s="421"/>
      <c r="U30" s="421"/>
      <c r="V30" s="421"/>
      <c r="W30" s="421"/>
      <c r="X30" s="421"/>
      <c r="Y30" s="421"/>
      <c r="Z30" s="421"/>
      <c r="AA30" s="421"/>
      <c r="AB30" s="422"/>
      <c r="AC30" s="423" t="s">
        <v>965</v>
      </c>
      <c r="AD30" s="424"/>
      <c r="AE30" s="424"/>
      <c r="AF30" s="425"/>
      <c r="AG30" s="10">
        <f t="shared" si="19"/>
        <v>500000</v>
      </c>
      <c r="AH30" s="11">
        <f>BP30</f>
        <v>398616</v>
      </c>
      <c r="AI30" s="339">
        <v>500000</v>
      </c>
      <c r="AJ30" s="11"/>
      <c r="AK30" s="339"/>
      <c r="AL30" s="11"/>
      <c r="AM30" s="339"/>
      <c r="AN30" s="11"/>
      <c r="AO30" s="339"/>
      <c r="AP30" s="11"/>
      <c r="AQ30" s="339"/>
      <c r="AR30" s="11"/>
      <c r="AS30" s="339"/>
      <c r="AT30" s="11"/>
      <c r="AU30" s="339"/>
      <c r="AV30" s="11"/>
      <c r="AW30" s="339"/>
      <c r="AX30" s="11"/>
      <c r="AY30" s="339"/>
      <c r="AZ30" s="11"/>
      <c r="BA30" s="10"/>
      <c r="BB30" s="11"/>
      <c r="BC30" s="339"/>
      <c r="BD30" s="11"/>
      <c r="BE30" s="10"/>
      <c r="BF30" s="11"/>
      <c r="BG30" s="339"/>
      <c r="BH30" s="11"/>
      <c r="BI30" s="339"/>
      <c r="BJ30" s="11"/>
      <c r="BK30" s="10"/>
      <c r="BL30" s="11"/>
      <c r="BM30" s="10"/>
      <c r="BN30" s="11"/>
      <c r="BO30" s="10"/>
      <c r="BP30" s="11">
        <v>398616</v>
      </c>
      <c r="BQ30" s="339"/>
      <c r="BR30" s="11"/>
      <c r="BS30" s="339"/>
      <c r="BT30" s="11"/>
      <c r="BU30" s="10"/>
      <c r="BV30" s="11"/>
      <c r="BW30" s="339"/>
      <c r="BX30" s="11"/>
      <c r="BY30" s="339"/>
      <c r="BZ30" s="11"/>
    </row>
    <row r="31" spans="1:78">
      <c r="A31" s="419" t="s">
        <v>623</v>
      </c>
      <c r="B31" s="404"/>
      <c r="C31" s="420" t="s">
        <v>966</v>
      </c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2"/>
      <c r="AC31" s="423" t="s">
        <v>967</v>
      </c>
      <c r="AD31" s="424"/>
      <c r="AE31" s="424"/>
      <c r="AF31" s="425"/>
      <c r="AG31" s="10">
        <f t="shared" si="19"/>
        <v>31000000</v>
      </c>
      <c r="AH31" s="11">
        <f>BP31</f>
        <v>29618651</v>
      </c>
      <c r="AI31" s="339">
        <v>31000000</v>
      </c>
      <c r="AJ31" s="11"/>
      <c r="AK31" s="339"/>
      <c r="AL31" s="11"/>
      <c r="AM31" s="339"/>
      <c r="AN31" s="11"/>
      <c r="AO31" s="339"/>
      <c r="AP31" s="11"/>
      <c r="AQ31" s="339"/>
      <c r="AR31" s="11"/>
      <c r="AS31" s="339"/>
      <c r="AT31" s="11"/>
      <c r="AU31" s="339"/>
      <c r="AV31" s="11"/>
      <c r="AW31" s="339"/>
      <c r="AX31" s="11"/>
      <c r="AY31" s="339"/>
      <c r="AZ31" s="11"/>
      <c r="BA31" s="10"/>
      <c r="BB31" s="11"/>
      <c r="BC31" s="339"/>
      <c r="BD31" s="11"/>
      <c r="BE31" s="10"/>
      <c r="BF31" s="11"/>
      <c r="BG31" s="339"/>
      <c r="BH31" s="11"/>
      <c r="BI31" s="339"/>
      <c r="BJ31" s="11"/>
      <c r="BK31" s="10"/>
      <c r="BL31" s="11"/>
      <c r="BM31" s="10"/>
      <c r="BN31" s="11"/>
      <c r="BO31" s="10"/>
      <c r="BP31" s="11">
        <v>29618651</v>
      </c>
      <c r="BQ31" s="339"/>
      <c r="BR31" s="11"/>
      <c r="BS31" s="339"/>
      <c r="BT31" s="11"/>
      <c r="BU31" s="10"/>
      <c r="BV31" s="11"/>
      <c r="BW31" s="339"/>
      <c r="BX31" s="11"/>
      <c r="BY31" s="339"/>
      <c r="BZ31" s="11"/>
    </row>
    <row r="32" spans="1:78">
      <c r="A32" s="419" t="s">
        <v>626</v>
      </c>
      <c r="B32" s="404"/>
      <c r="C32" s="420" t="s">
        <v>0</v>
      </c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2"/>
      <c r="AC32" s="423" t="s">
        <v>1</v>
      </c>
      <c r="AD32" s="424"/>
      <c r="AE32" s="424"/>
      <c r="AF32" s="425"/>
      <c r="AG32" s="10">
        <f t="shared" si="19"/>
        <v>0</v>
      </c>
      <c r="AH32" s="11">
        <f t="shared" si="20"/>
        <v>0</v>
      </c>
      <c r="AI32" s="339"/>
      <c r="AJ32" s="11"/>
      <c r="AK32" s="339"/>
      <c r="AL32" s="11"/>
      <c r="AM32" s="339"/>
      <c r="AN32" s="11"/>
      <c r="AO32" s="339"/>
      <c r="AP32" s="11"/>
      <c r="AQ32" s="339"/>
      <c r="AR32" s="11"/>
      <c r="AS32" s="339"/>
      <c r="AT32" s="11"/>
      <c r="AU32" s="339"/>
      <c r="AV32" s="11"/>
      <c r="AW32" s="339"/>
      <c r="AX32" s="11"/>
      <c r="AY32" s="339"/>
      <c r="AZ32" s="11"/>
      <c r="BA32" s="10"/>
      <c r="BB32" s="11"/>
      <c r="BC32" s="339"/>
      <c r="BD32" s="11"/>
      <c r="BE32" s="10"/>
      <c r="BF32" s="11"/>
      <c r="BG32" s="339"/>
      <c r="BH32" s="11"/>
      <c r="BI32" s="339"/>
      <c r="BJ32" s="11"/>
      <c r="BK32" s="10"/>
      <c r="BL32" s="11"/>
      <c r="BM32" s="10"/>
      <c r="BN32" s="11"/>
      <c r="BO32" s="10"/>
      <c r="BP32" s="11"/>
      <c r="BQ32" s="339"/>
      <c r="BR32" s="11"/>
      <c r="BS32" s="339"/>
      <c r="BT32" s="11"/>
      <c r="BU32" s="10"/>
      <c r="BV32" s="11"/>
      <c r="BW32" s="339"/>
      <c r="BX32" s="11"/>
      <c r="BY32" s="339"/>
      <c r="BZ32" s="11"/>
    </row>
    <row r="33" spans="1:78">
      <c r="A33" s="419" t="s">
        <v>629</v>
      </c>
      <c r="B33" s="404"/>
      <c r="C33" s="420" t="s">
        <v>2</v>
      </c>
      <c r="D33" s="421"/>
      <c r="E33" s="421"/>
      <c r="F33" s="421"/>
      <c r="G33" s="421"/>
      <c r="H33" s="421"/>
      <c r="I33" s="421"/>
      <c r="J33" s="421"/>
      <c r="K33" s="421"/>
      <c r="L33" s="421"/>
      <c r="M33" s="421"/>
      <c r="N33" s="421"/>
      <c r="O33" s="421"/>
      <c r="P33" s="421"/>
      <c r="Q33" s="421"/>
      <c r="R33" s="421"/>
      <c r="S33" s="421"/>
      <c r="T33" s="421"/>
      <c r="U33" s="421"/>
      <c r="V33" s="421"/>
      <c r="W33" s="421"/>
      <c r="X33" s="421"/>
      <c r="Y33" s="421"/>
      <c r="Z33" s="421"/>
      <c r="AA33" s="421"/>
      <c r="AB33" s="422"/>
      <c r="AC33" s="423" t="s">
        <v>3</v>
      </c>
      <c r="AD33" s="424"/>
      <c r="AE33" s="424"/>
      <c r="AF33" s="425"/>
      <c r="AG33" s="10">
        <f t="shared" si="19"/>
        <v>0</v>
      </c>
      <c r="AH33" s="11">
        <f t="shared" si="20"/>
        <v>0</v>
      </c>
      <c r="AI33" s="339"/>
      <c r="AJ33" s="11"/>
      <c r="AK33" s="339"/>
      <c r="AL33" s="11"/>
      <c r="AM33" s="339"/>
      <c r="AN33" s="11"/>
      <c r="AO33" s="339"/>
      <c r="AP33" s="11"/>
      <c r="AQ33" s="339"/>
      <c r="AR33" s="11"/>
      <c r="AS33" s="339"/>
      <c r="AT33" s="11"/>
      <c r="AU33" s="339"/>
      <c r="AV33" s="11"/>
      <c r="AW33" s="339"/>
      <c r="AX33" s="11"/>
      <c r="AY33" s="339"/>
      <c r="AZ33" s="11"/>
      <c r="BA33" s="10"/>
      <c r="BB33" s="11"/>
      <c r="BC33" s="339"/>
      <c r="BD33" s="11"/>
      <c r="BE33" s="10"/>
      <c r="BF33" s="11"/>
      <c r="BG33" s="339"/>
      <c r="BH33" s="11"/>
      <c r="BI33" s="339"/>
      <c r="BJ33" s="11"/>
      <c r="BK33" s="10"/>
      <c r="BL33" s="11"/>
      <c r="BM33" s="10"/>
      <c r="BN33" s="11"/>
      <c r="BO33" s="10"/>
      <c r="BP33" s="11"/>
      <c r="BQ33" s="339"/>
      <c r="BR33" s="11"/>
      <c r="BS33" s="339"/>
      <c r="BT33" s="11"/>
      <c r="BU33" s="10"/>
      <c r="BV33" s="11"/>
      <c r="BW33" s="339"/>
      <c r="BX33" s="11"/>
      <c r="BY33" s="339"/>
      <c r="BZ33" s="11"/>
    </row>
    <row r="34" spans="1:78">
      <c r="A34" s="419" t="s">
        <v>632</v>
      </c>
      <c r="B34" s="404"/>
      <c r="C34" s="420" t="s">
        <v>4</v>
      </c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2"/>
      <c r="AC34" s="423" t="s">
        <v>5</v>
      </c>
      <c r="AD34" s="424"/>
      <c r="AE34" s="424"/>
      <c r="AF34" s="425"/>
      <c r="AG34" s="10">
        <f t="shared" si="19"/>
        <v>3800000</v>
      </c>
      <c r="AH34" s="11">
        <f>BP34</f>
        <v>3895398</v>
      </c>
      <c r="AI34" s="339">
        <v>3800000</v>
      </c>
      <c r="AJ34" s="11"/>
      <c r="AK34" s="339"/>
      <c r="AL34" s="11"/>
      <c r="AM34" s="339"/>
      <c r="AN34" s="11"/>
      <c r="AO34" s="339"/>
      <c r="AP34" s="11"/>
      <c r="AQ34" s="339"/>
      <c r="AR34" s="11"/>
      <c r="AS34" s="339"/>
      <c r="AT34" s="11"/>
      <c r="AU34" s="339"/>
      <c r="AV34" s="11"/>
      <c r="AW34" s="339"/>
      <c r="AX34" s="11"/>
      <c r="AY34" s="339"/>
      <c r="AZ34" s="11"/>
      <c r="BA34" s="10"/>
      <c r="BB34" s="11"/>
      <c r="BC34" s="339"/>
      <c r="BD34" s="11"/>
      <c r="BE34" s="10"/>
      <c r="BF34" s="11"/>
      <c r="BG34" s="339"/>
      <c r="BH34" s="11"/>
      <c r="BI34" s="339"/>
      <c r="BJ34" s="11"/>
      <c r="BK34" s="10"/>
      <c r="BL34" s="11"/>
      <c r="BM34" s="10"/>
      <c r="BN34" s="11"/>
      <c r="BO34" s="10"/>
      <c r="BP34" s="11">
        <v>3895398</v>
      </c>
      <c r="BQ34" s="339"/>
      <c r="BR34" s="11"/>
      <c r="BS34" s="339"/>
      <c r="BT34" s="11"/>
      <c r="BU34" s="10"/>
      <c r="BV34" s="11"/>
      <c r="BW34" s="339"/>
      <c r="BX34" s="11"/>
      <c r="BY34" s="339"/>
      <c r="BZ34" s="11"/>
    </row>
    <row r="35" spans="1:78">
      <c r="A35" s="419" t="s">
        <v>635</v>
      </c>
      <c r="B35" s="404"/>
      <c r="C35" s="420" t="s">
        <v>6</v>
      </c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2"/>
      <c r="AC35" s="423" t="s">
        <v>7</v>
      </c>
      <c r="AD35" s="424"/>
      <c r="AE35" s="424"/>
      <c r="AF35" s="425"/>
      <c r="AG35" s="10">
        <f t="shared" si="19"/>
        <v>0</v>
      </c>
      <c r="AH35" s="11">
        <f t="shared" si="20"/>
        <v>0</v>
      </c>
      <c r="AI35" s="339"/>
      <c r="AJ35" s="11"/>
      <c r="AK35" s="339"/>
      <c r="AL35" s="11"/>
      <c r="AM35" s="339"/>
      <c r="AN35" s="11"/>
      <c r="AO35" s="339"/>
      <c r="AP35" s="11"/>
      <c r="AQ35" s="339"/>
      <c r="AR35" s="11"/>
      <c r="AS35" s="339"/>
      <c r="AT35" s="11"/>
      <c r="AU35" s="339"/>
      <c r="AV35" s="11"/>
      <c r="AW35" s="339"/>
      <c r="AX35" s="11"/>
      <c r="AY35" s="339"/>
      <c r="AZ35" s="11"/>
      <c r="BA35" s="10"/>
      <c r="BB35" s="11"/>
      <c r="BC35" s="339"/>
      <c r="BD35" s="11"/>
      <c r="BE35" s="10"/>
      <c r="BF35" s="11"/>
      <c r="BG35" s="339"/>
      <c r="BH35" s="11"/>
      <c r="BI35" s="339"/>
      <c r="BJ35" s="11"/>
      <c r="BK35" s="10"/>
      <c r="BL35" s="11"/>
      <c r="BM35" s="10"/>
      <c r="BN35" s="11"/>
      <c r="BO35" s="10"/>
      <c r="BP35" s="11"/>
      <c r="BQ35" s="339"/>
      <c r="BR35" s="11"/>
      <c r="BS35" s="339"/>
      <c r="BT35" s="11"/>
      <c r="BU35" s="10"/>
      <c r="BV35" s="11"/>
      <c r="BW35" s="339"/>
      <c r="BX35" s="11"/>
      <c r="BY35" s="339"/>
      <c r="BZ35" s="11"/>
    </row>
    <row r="36" spans="1:78" s="14" customFormat="1">
      <c r="A36" s="448" t="s">
        <v>638</v>
      </c>
      <c r="B36" s="449"/>
      <c r="C36" s="450" t="s">
        <v>8</v>
      </c>
      <c r="D36" s="451"/>
      <c r="E36" s="451"/>
      <c r="F36" s="451"/>
      <c r="G36" s="451"/>
      <c r="H36" s="451"/>
      <c r="I36" s="451"/>
      <c r="J36" s="451"/>
      <c r="K36" s="451"/>
      <c r="L36" s="451"/>
      <c r="M36" s="451"/>
      <c r="N36" s="451"/>
      <c r="O36" s="451"/>
      <c r="P36" s="451"/>
      <c r="Q36" s="451"/>
      <c r="R36" s="451"/>
      <c r="S36" s="451"/>
      <c r="T36" s="451"/>
      <c r="U36" s="451"/>
      <c r="V36" s="451"/>
      <c r="W36" s="451"/>
      <c r="X36" s="451"/>
      <c r="Y36" s="451"/>
      <c r="Z36" s="451"/>
      <c r="AA36" s="451"/>
      <c r="AB36" s="452"/>
      <c r="AC36" s="453" t="s">
        <v>9</v>
      </c>
      <c r="AD36" s="454"/>
      <c r="AE36" s="454"/>
      <c r="AF36" s="455"/>
      <c r="AG36" s="12">
        <f>SUM(AG31:AG35)</f>
        <v>34800000</v>
      </c>
      <c r="AH36" s="13">
        <f t="shared" ref="AH36:AO36" si="21">SUM(AH31:AH35)</f>
        <v>33514049</v>
      </c>
      <c r="AI36" s="340">
        <f t="shared" si="21"/>
        <v>34800000</v>
      </c>
      <c r="AJ36" s="13">
        <f t="shared" si="21"/>
        <v>0</v>
      </c>
      <c r="AK36" s="340">
        <f t="shared" si="21"/>
        <v>0</v>
      </c>
      <c r="AL36" s="13">
        <f t="shared" si="21"/>
        <v>0</v>
      </c>
      <c r="AM36" s="340">
        <f t="shared" si="21"/>
        <v>0</v>
      </c>
      <c r="AN36" s="13">
        <f t="shared" si="21"/>
        <v>0</v>
      </c>
      <c r="AO36" s="340">
        <f t="shared" si="21"/>
        <v>0</v>
      </c>
      <c r="AP36" s="13">
        <f t="shared" ref="AP36:BC36" si="22">SUM(AP31:AP35)</f>
        <v>0</v>
      </c>
      <c r="AQ36" s="340">
        <f t="shared" si="22"/>
        <v>0</v>
      </c>
      <c r="AR36" s="13">
        <f t="shared" si="22"/>
        <v>0</v>
      </c>
      <c r="AS36" s="340">
        <f t="shared" si="22"/>
        <v>0</v>
      </c>
      <c r="AT36" s="13">
        <f t="shared" si="22"/>
        <v>0</v>
      </c>
      <c r="AU36" s="340">
        <f t="shared" si="22"/>
        <v>0</v>
      </c>
      <c r="AV36" s="13">
        <f t="shared" si="22"/>
        <v>0</v>
      </c>
      <c r="AW36" s="340">
        <f t="shared" si="22"/>
        <v>0</v>
      </c>
      <c r="AX36" s="13">
        <f t="shared" si="22"/>
        <v>0</v>
      </c>
      <c r="AY36" s="340">
        <f t="shared" si="22"/>
        <v>0</v>
      </c>
      <c r="AZ36" s="13">
        <f t="shared" si="22"/>
        <v>0</v>
      </c>
      <c r="BA36" s="12">
        <f t="shared" si="22"/>
        <v>0</v>
      </c>
      <c r="BB36" s="13">
        <f t="shared" si="22"/>
        <v>0</v>
      </c>
      <c r="BC36" s="340">
        <f t="shared" si="22"/>
        <v>0</v>
      </c>
      <c r="BD36" s="13">
        <f t="shared" ref="BD36:BZ36" si="23">SUM(BD31:BD35)</f>
        <v>0</v>
      </c>
      <c r="BE36" s="12">
        <f t="shared" si="23"/>
        <v>0</v>
      </c>
      <c r="BF36" s="13">
        <f t="shared" si="23"/>
        <v>0</v>
      </c>
      <c r="BG36" s="340">
        <f t="shared" si="23"/>
        <v>0</v>
      </c>
      <c r="BH36" s="13">
        <f t="shared" si="23"/>
        <v>0</v>
      </c>
      <c r="BI36" s="340">
        <f t="shared" si="23"/>
        <v>0</v>
      </c>
      <c r="BJ36" s="13">
        <f t="shared" si="23"/>
        <v>0</v>
      </c>
      <c r="BK36" s="12">
        <f t="shared" si="23"/>
        <v>0</v>
      </c>
      <c r="BL36" s="13">
        <f t="shared" si="23"/>
        <v>0</v>
      </c>
      <c r="BM36" s="12">
        <f t="shared" si="23"/>
        <v>0</v>
      </c>
      <c r="BN36" s="13">
        <f t="shared" si="23"/>
        <v>0</v>
      </c>
      <c r="BO36" s="12">
        <f t="shared" si="23"/>
        <v>0</v>
      </c>
      <c r="BP36" s="13">
        <f t="shared" si="23"/>
        <v>33514049</v>
      </c>
      <c r="BQ36" s="340">
        <f t="shared" si="23"/>
        <v>0</v>
      </c>
      <c r="BR36" s="13">
        <f t="shared" si="23"/>
        <v>0</v>
      </c>
      <c r="BS36" s="340">
        <f t="shared" si="23"/>
        <v>0</v>
      </c>
      <c r="BT36" s="13">
        <f t="shared" si="23"/>
        <v>0</v>
      </c>
      <c r="BU36" s="12">
        <f t="shared" si="23"/>
        <v>0</v>
      </c>
      <c r="BV36" s="13">
        <f t="shared" si="23"/>
        <v>0</v>
      </c>
      <c r="BW36" s="340">
        <f t="shared" si="23"/>
        <v>0</v>
      </c>
      <c r="BX36" s="13">
        <f t="shared" si="23"/>
        <v>0</v>
      </c>
      <c r="BY36" s="340">
        <f t="shared" si="23"/>
        <v>0</v>
      </c>
      <c r="BZ36" s="13">
        <f t="shared" si="23"/>
        <v>0</v>
      </c>
    </row>
    <row r="37" spans="1:78">
      <c r="A37" s="419" t="s">
        <v>641</v>
      </c>
      <c r="B37" s="404"/>
      <c r="C37" s="420" t="s">
        <v>10</v>
      </c>
      <c r="D37" s="421"/>
      <c r="E37" s="421"/>
      <c r="F37" s="421"/>
      <c r="G37" s="421"/>
      <c r="H37" s="421"/>
      <c r="I37" s="421"/>
      <c r="J37" s="421"/>
      <c r="K37" s="421"/>
      <c r="L37" s="421"/>
      <c r="M37" s="421"/>
      <c r="N37" s="421"/>
      <c r="O37" s="421"/>
      <c r="P37" s="421"/>
      <c r="Q37" s="421"/>
      <c r="R37" s="421"/>
      <c r="S37" s="421"/>
      <c r="T37" s="421"/>
      <c r="U37" s="421"/>
      <c r="V37" s="421"/>
      <c r="W37" s="421"/>
      <c r="X37" s="421"/>
      <c r="Y37" s="421"/>
      <c r="Z37" s="421"/>
      <c r="AA37" s="421"/>
      <c r="AB37" s="422"/>
      <c r="AC37" s="423" t="s">
        <v>11</v>
      </c>
      <c r="AD37" s="424"/>
      <c r="AE37" s="424"/>
      <c r="AF37" s="425"/>
      <c r="AG37" s="10">
        <f>AI37+AK37+AM37+AO37+AQ37+AS37+AU37+AW37+AY37+BA37+BC37+BE37+BG37+BI37+BK37+BM37+BO37+BQ37+BS37+BU37+BW37</f>
        <v>300000</v>
      </c>
      <c r="AH37" s="11">
        <f>AJ37+AL37+AN37+AP37+AR37+AT37+AV37+AX37+AZ37+BB37+BD37+BF37+BH37+BJ37+BL37+BN37+BP37+BR37+BT37+BV37+BX37</f>
        <v>273834</v>
      </c>
      <c r="AI37" s="339">
        <v>300000</v>
      </c>
      <c r="AJ37" s="11"/>
      <c r="AK37" s="339"/>
      <c r="AL37" s="11"/>
      <c r="AM37" s="339"/>
      <c r="AN37" s="11"/>
      <c r="AO37" s="339"/>
      <c r="AP37" s="11"/>
      <c r="AQ37" s="339"/>
      <c r="AR37" s="11"/>
      <c r="AS37" s="339"/>
      <c r="AT37" s="11"/>
      <c r="AU37" s="339"/>
      <c r="AV37" s="11"/>
      <c r="AW37" s="339"/>
      <c r="AX37" s="11"/>
      <c r="AY37" s="339"/>
      <c r="AZ37" s="11"/>
      <c r="BA37" s="10"/>
      <c r="BB37" s="11"/>
      <c r="BC37" s="339"/>
      <c r="BD37" s="11"/>
      <c r="BE37" s="10"/>
      <c r="BF37" s="11">
        <v>117785</v>
      </c>
      <c r="BG37" s="339"/>
      <c r="BH37" s="11"/>
      <c r="BI37" s="339"/>
      <c r="BJ37" s="11"/>
      <c r="BK37" s="10"/>
      <c r="BL37" s="11"/>
      <c r="BM37" s="10"/>
      <c r="BN37" s="11"/>
      <c r="BO37" s="10"/>
      <c r="BP37" s="11">
        <v>156049</v>
      </c>
      <c r="BQ37" s="339"/>
      <c r="BR37" s="11"/>
      <c r="BS37" s="339"/>
      <c r="BT37" s="11"/>
      <c r="BU37" s="10"/>
      <c r="BV37" s="11"/>
      <c r="BW37" s="339"/>
      <c r="BX37" s="11"/>
      <c r="BY37" s="339"/>
      <c r="BZ37" s="11"/>
    </row>
    <row r="38" spans="1:78" s="14" customFormat="1">
      <c r="A38" s="448" t="s">
        <v>644</v>
      </c>
      <c r="B38" s="449"/>
      <c r="C38" s="450" t="s">
        <v>12</v>
      </c>
      <c r="D38" s="451"/>
      <c r="E38" s="451"/>
      <c r="F38" s="451"/>
      <c r="G38" s="451"/>
      <c r="H38" s="451"/>
      <c r="I38" s="451"/>
      <c r="J38" s="451"/>
      <c r="K38" s="451"/>
      <c r="L38" s="451"/>
      <c r="M38" s="451"/>
      <c r="N38" s="451"/>
      <c r="O38" s="451"/>
      <c r="P38" s="451"/>
      <c r="Q38" s="451"/>
      <c r="R38" s="451"/>
      <c r="S38" s="451"/>
      <c r="T38" s="451"/>
      <c r="U38" s="451"/>
      <c r="V38" s="451"/>
      <c r="W38" s="451"/>
      <c r="X38" s="451"/>
      <c r="Y38" s="451"/>
      <c r="Z38" s="451"/>
      <c r="AA38" s="451"/>
      <c r="AB38" s="452"/>
      <c r="AC38" s="453" t="s">
        <v>13</v>
      </c>
      <c r="AD38" s="454"/>
      <c r="AE38" s="454"/>
      <c r="AF38" s="455"/>
      <c r="AG38" s="12">
        <f>SUM(AG27:AG30)+AG36+AG37</f>
        <v>35600000</v>
      </c>
      <c r="AH38" s="340">
        <f t="shared" ref="AH38:AI38" si="24">SUM(AH27:AH30)+AH36+AH37</f>
        <v>34186499</v>
      </c>
      <c r="AI38" s="340">
        <f t="shared" si="24"/>
        <v>35600000</v>
      </c>
      <c r="AJ38" s="13">
        <f t="shared" ref="AJ38:AN38" si="25">SUM(AJ27:AJ30)+AJ36+AJ37</f>
        <v>0</v>
      </c>
      <c r="AK38" s="340">
        <f t="shared" ref="AK38" si="26">SUM(AK27:AK30)+AK36+AK37</f>
        <v>0</v>
      </c>
      <c r="AL38" s="13">
        <f t="shared" si="25"/>
        <v>0</v>
      </c>
      <c r="AM38" s="340">
        <f t="shared" ref="AM38" si="27">SUM(AM27:AM30)+AM36+AM37</f>
        <v>0</v>
      </c>
      <c r="AN38" s="13">
        <f t="shared" si="25"/>
        <v>0</v>
      </c>
      <c r="AO38" s="340">
        <f t="shared" ref="AO38" si="28">SUM(AO27:AO30)+AO36+AO37</f>
        <v>0</v>
      </c>
      <c r="AP38" s="13">
        <f t="shared" ref="AP38:BB38" si="29">SUM(AP27:AP30)+AP36+AP37</f>
        <v>0</v>
      </c>
      <c r="AQ38" s="340">
        <f t="shared" ref="AQ38" si="30">SUM(AQ27:AQ30)+AQ36+AQ37</f>
        <v>0</v>
      </c>
      <c r="AR38" s="13">
        <f t="shared" si="29"/>
        <v>0</v>
      </c>
      <c r="AS38" s="340">
        <f t="shared" ref="AS38" si="31">SUM(AS27:AS30)+AS36+AS37</f>
        <v>0</v>
      </c>
      <c r="AT38" s="13">
        <f t="shared" si="29"/>
        <v>0</v>
      </c>
      <c r="AU38" s="340">
        <f t="shared" ref="AU38" si="32">SUM(AU27:AU30)+AU36+AU37</f>
        <v>0</v>
      </c>
      <c r="AV38" s="13">
        <f t="shared" si="29"/>
        <v>0</v>
      </c>
      <c r="AW38" s="340">
        <f t="shared" ref="AW38" si="33">SUM(AW27:AW30)+AW36+AW37</f>
        <v>0</v>
      </c>
      <c r="AX38" s="13">
        <f t="shared" si="29"/>
        <v>0</v>
      </c>
      <c r="AY38" s="340">
        <f t="shared" ref="AY38" si="34">SUM(AY27:AY30)+AY36+AY37</f>
        <v>0</v>
      </c>
      <c r="AZ38" s="13">
        <f t="shared" si="29"/>
        <v>0</v>
      </c>
      <c r="BA38" s="12">
        <f t="shared" si="29"/>
        <v>0</v>
      </c>
      <c r="BB38" s="13">
        <f t="shared" si="29"/>
        <v>0</v>
      </c>
      <c r="BC38" s="340">
        <f t="shared" ref="BC38" si="35">SUM(BC27:BC30)+BC36+BC37</f>
        <v>0</v>
      </c>
      <c r="BD38" s="13">
        <f t="shared" ref="BD38:BZ38" si="36">SUM(BD27:BD30)+BD36+BD37</f>
        <v>0</v>
      </c>
      <c r="BE38" s="12">
        <f t="shared" si="36"/>
        <v>0</v>
      </c>
      <c r="BF38" s="13">
        <f t="shared" si="36"/>
        <v>117785</v>
      </c>
      <c r="BG38" s="340">
        <f t="shared" ref="BG38" si="37">SUM(BG27:BG30)+BG36+BG37</f>
        <v>0</v>
      </c>
      <c r="BH38" s="13">
        <f t="shared" si="36"/>
        <v>0</v>
      </c>
      <c r="BI38" s="340">
        <f t="shared" ref="BI38" si="38">SUM(BI27:BI30)+BI36+BI37</f>
        <v>0</v>
      </c>
      <c r="BJ38" s="13">
        <f t="shared" si="36"/>
        <v>0</v>
      </c>
      <c r="BK38" s="12">
        <f t="shared" si="36"/>
        <v>0</v>
      </c>
      <c r="BL38" s="13">
        <f t="shared" si="36"/>
        <v>0</v>
      </c>
      <c r="BM38" s="12">
        <f t="shared" si="36"/>
        <v>0</v>
      </c>
      <c r="BN38" s="13">
        <f t="shared" si="36"/>
        <v>0</v>
      </c>
      <c r="BO38" s="12">
        <f t="shared" si="36"/>
        <v>0</v>
      </c>
      <c r="BP38" s="13">
        <f t="shared" si="36"/>
        <v>34068714</v>
      </c>
      <c r="BQ38" s="340">
        <f t="shared" ref="BQ38" si="39">SUM(BQ27:BQ30)+BQ36+BQ37</f>
        <v>0</v>
      </c>
      <c r="BR38" s="13">
        <f t="shared" si="36"/>
        <v>0</v>
      </c>
      <c r="BS38" s="340">
        <f t="shared" ref="BS38" si="40">SUM(BS27:BS30)+BS36+BS37</f>
        <v>0</v>
      </c>
      <c r="BT38" s="13">
        <f t="shared" si="36"/>
        <v>0</v>
      </c>
      <c r="BU38" s="12">
        <f t="shared" si="36"/>
        <v>0</v>
      </c>
      <c r="BV38" s="13">
        <f t="shared" si="36"/>
        <v>0</v>
      </c>
      <c r="BW38" s="340">
        <f t="shared" ref="BW38" si="41">SUM(BW27:BW30)+BW36+BW37</f>
        <v>0</v>
      </c>
      <c r="BX38" s="13">
        <f t="shared" si="36"/>
        <v>0</v>
      </c>
      <c r="BY38" s="340">
        <f t="shared" ref="BY38" si="42">SUM(BY27:BY30)+BY36+BY37</f>
        <v>0</v>
      </c>
      <c r="BZ38" s="13">
        <f t="shared" si="36"/>
        <v>0</v>
      </c>
    </row>
    <row r="39" spans="1:78">
      <c r="A39" s="419" t="s">
        <v>647</v>
      </c>
      <c r="B39" s="404"/>
      <c r="C39" s="456" t="s">
        <v>14</v>
      </c>
      <c r="D39" s="457"/>
      <c r="E39" s="457"/>
      <c r="F39" s="457"/>
      <c r="G39" s="457"/>
      <c r="H39" s="457"/>
      <c r="I39" s="457"/>
      <c r="J39" s="457"/>
      <c r="K39" s="457"/>
      <c r="L39" s="457"/>
      <c r="M39" s="457"/>
      <c r="N39" s="457"/>
      <c r="O39" s="457"/>
      <c r="P39" s="457"/>
      <c r="Q39" s="457"/>
      <c r="R39" s="457"/>
      <c r="S39" s="457"/>
      <c r="T39" s="457"/>
      <c r="U39" s="457"/>
      <c r="V39" s="457"/>
      <c r="W39" s="457"/>
      <c r="X39" s="457"/>
      <c r="Y39" s="457"/>
      <c r="Z39" s="457"/>
      <c r="AA39" s="457"/>
      <c r="AB39" s="458"/>
      <c r="AC39" s="423" t="s">
        <v>15</v>
      </c>
      <c r="AD39" s="424"/>
      <c r="AE39" s="424"/>
      <c r="AF39" s="425"/>
      <c r="AG39" s="10">
        <f t="shared" ref="AG39:AG48" si="43">AI39+AK39+AM39+AO39+AQ39+AS39+AU39+AW39+AY39+BA39+BC39+BE39+BG39+BI39+BK39+BM39+BO39+BQ39+BS39+BU39+BW39</f>
        <v>0</v>
      </c>
      <c r="AH39" s="11">
        <f t="shared" ref="AH39:AH48" si="44">AJ39+AL39+AN39+AP39+AR39+AT39+AV39+AX39+AZ39+BB39+BD39+BF39+BH39+BJ39+BL39+BN39+BP39+BR39+BT39+BV39+BX39</f>
        <v>220067</v>
      </c>
      <c r="AI39" s="339"/>
      <c r="AJ39" s="11"/>
      <c r="AK39" s="339"/>
      <c r="AL39" s="11"/>
      <c r="AM39" s="339"/>
      <c r="AN39" s="11"/>
      <c r="AO39" s="339"/>
      <c r="AP39" s="11"/>
      <c r="AQ39" s="339"/>
      <c r="AR39" s="11"/>
      <c r="AS39" s="339"/>
      <c r="AT39" s="11"/>
      <c r="AU39" s="339"/>
      <c r="AV39" s="11"/>
      <c r="AW39" s="339"/>
      <c r="AX39" s="11"/>
      <c r="AY39" s="339"/>
      <c r="AZ39" s="11"/>
      <c r="BA39" s="10"/>
      <c r="BB39" s="11"/>
      <c r="BC39" s="339"/>
      <c r="BD39" s="11"/>
      <c r="BE39" s="10"/>
      <c r="BF39" s="11"/>
      <c r="BG39" s="339"/>
      <c r="BH39" s="11"/>
      <c r="BI39" s="339"/>
      <c r="BJ39" s="11"/>
      <c r="BK39" s="10"/>
      <c r="BL39" s="11"/>
      <c r="BM39" s="10"/>
      <c r="BN39" s="11"/>
      <c r="BO39" s="10"/>
      <c r="BP39" s="11"/>
      <c r="BQ39" s="339"/>
      <c r="BR39" s="11">
        <v>211221</v>
      </c>
      <c r="BS39" s="339"/>
      <c r="BT39" s="11">
        <v>8846</v>
      </c>
      <c r="BU39" s="10"/>
      <c r="BV39" s="11"/>
      <c r="BW39" s="339"/>
      <c r="BX39" s="11"/>
      <c r="BY39" s="339"/>
      <c r="BZ39" s="11"/>
    </row>
    <row r="40" spans="1:78">
      <c r="A40" s="419" t="s">
        <v>650</v>
      </c>
      <c r="B40" s="404"/>
      <c r="C40" s="456" t="s">
        <v>16</v>
      </c>
      <c r="D40" s="457"/>
      <c r="E40" s="457"/>
      <c r="F40" s="457"/>
      <c r="G40" s="457"/>
      <c r="H40" s="457"/>
      <c r="I40" s="457"/>
      <c r="J40" s="457"/>
      <c r="K40" s="457"/>
      <c r="L40" s="457"/>
      <c r="M40" s="457"/>
      <c r="N40" s="457"/>
      <c r="O40" s="457"/>
      <c r="P40" s="457"/>
      <c r="Q40" s="457"/>
      <c r="R40" s="457"/>
      <c r="S40" s="457"/>
      <c r="T40" s="457"/>
      <c r="U40" s="457"/>
      <c r="V40" s="457"/>
      <c r="W40" s="457"/>
      <c r="X40" s="457"/>
      <c r="Y40" s="457"/>
      <c r="Z40" s="457"/>
      <c r="AA40" s="457"/>
      <c r="AB40" s="458"/>
      <c r="AC40" s="423" t="s">
        <v>17</v>
      </c>
      <c r="AD40" s="424"/>
      <c r="AE40" s="424"/>
      <c r="AF40" s="425"/>
      <c r="AG40" s="10">
        <f t="shared" si="43"/>
        <v>4758000</v>
      </c>
      <c r="AH40" s="11">
        <f t="shared" si="44"/>
        <v>1866572</v>
      </c>
      <c r="AI40" s="339"/>
      <c r="AJ40" s="11"/>
      <c r="AK40" s="339"/>
      <c r="AL40" s="11"/>
      <c r="AM40" s="339">
        <v>3194000</v>
      </c>
      <c r="AN40" s="11"/>
      <c r="AO40" s="339"/>
      <c r="AP40" s="11"/>
      <c r="AQ40" s="339"/>
      <c r="AR40" s="11"/>
      <c r="AS40" s="339"/>
      <c r="AT40" s="11"/>
      <c r="AU40" s="339"/>
      <c r="AV40" s="11">
        <v>26525</v>
      </c>
      <c r="AW40" s="339"/>
      <c r="AX40" s="11">
        <v>168959</v>
      </c>
      <c r="AY40" s="339"/>
      <c r="AZ40" s="11">
        <v>23937</v>
      </c>
      <c r="BA40" s="10"/>
      <c r="BB40" s="11">
        <v>7560</v>
      </c>
      <c r="BC40" s="339">
        <v>1250000</v>
      </c>
      <c r="BD40" s="11">
        <v>1124360</v>
      </c>
      <c r="BE40" s="10"/>
      <c r="BF40" s="11"/>
      <c r="BG40" s="339"/>
      <c r="BH40" s="11"/>
      <c r="BI40" s="339"/>
      <c r="BJ40" s="11"/>
      <c r="BK40" s="10"/>
      <c r="BL40" s="11"/>
      <c r="BM40" s="10"/>
      <c r="BN40" s="11"/>
      <c r="BO40" s="10"/>
      <c r="BP40" s="11"/>
      <c r="BQ40" s="339"/>
      <c r="BR40" s="11"/>
      <c r="BS40" s="339">
        <v>78000</v>
      </c>
      <c r="BT40" s="11">
        <v>70034</v>
      </c>
      <c r="BU40" s="10"/>
      <c r="BV40" s="11"/>
      <c r="BW40" s="339">
        <v>236000</v>
      </c>
      <c r="BX40" s="11">
        <v>445197</v>
      </c>
      <c r="BY40" s="339"/>
      <c r="BZ40" s="11"/>
    </row>
    <row r="41" spans="1:78">
      <c r="A41" s="419" t="s">
        <v>653</v>
      </c>
      <c r="B41" s="404"/>
      <c r="C41" s="456" t="s">
        <v>18</v>
      </c>
      <c r="D41" s="457"/>
      <c r="E41" s="457"/>
      <c r="F41" s="457"/>
      <c r="G41" s="457"/>
      <c r="H41" s="457"/>
      <c r="I41" s="457"/>
      <c r="J41" s="457"/>
      <c r="K41" s="457"/>
      <c r="L41" s="457"/>
      <c r="M41" s="457"/>
      <c r="N41" s="457"/>
      <c r="O41" s="457"/>
      <c r="P41" s="457"/>
      <c r="Q41" s="457"/>
      <c r="R41" s="457"/>
      <c r="S41" s="457"/>
      <c r="T41" s="457"/>
      <c r="U41" s="457"/>
      <c r="V41" s="457"/>
      <c r="W41" s="457"/>
      <c r="X41" s="457"/>
      <c r="Y41" s="457"/>
      <c r="Z41" s="457"/>
      <c r="AA41" s="457"/>
      <c r="AB41" s="458"/>
      <c r="AC41" s="423" t="s">
        <v>19</v>
      </c>
      <c r="AD41" s="424"/>
      <c r="AE41" s="424"/>
      <c r="AF41" s="425"/>
      <c r="AG41" s="10">
        <f t="shared" si="43"/>
        <v>5423096</v>
      </c>
      <c r="AH41" s="11">
        <f t="shared" si="44"/>
        <v>2432767</v>
      </c>
      <c r="AI41" s="339"/>
      <c r="AJ41" s="11"/>
      <c r="AK41" s="339"/>
      <c r="AL41" s="11"/>
      <c r="AM41" s="339">
        <v>4246096</v>
      </c>
      <c r="AN41" s="11">
        <v>1941596</v>
      </c>
      <c r="AO41" s="339"/>
      <c r="AP41" s="11"/>
      <c r="AQ41" s="339"/>
      <c r="AR41" s="11"/>
      <c r="AS41" s="339"/>
      <c r="AT41" s="11"/>
      <c r="AU41" s="339">
        <v>520000</v>
      </c>
      <c r="AV41" s="11">
        <v>33000</v>
      </c>
      <c r="AW41" s="339"/>
      <c r="AX41" s="11"/>
      <c r="AY41" s="339"/>
      <c r="AZ41" s="11"/>
      <c r="BA41" s="10"/>
      <c r="BB41" s="11"/>
      <c r="BC41" s="339">
        <v>146000</v>
      </c>
      <c r="BD41" s="11">
        <v>3854</v>
      </c>
      <c r="BE41" s="10"/>
      <c r="BF41" s="11"/>
      <c r="BG41" s="339">
        <v>236000</v>
      </c>
      <c r="BH41" s="328">
        <v>211592</v>
      </c>
      <c r="BI41" s="339">
        <v>275000</v>
      </c>
      <c r="BJ41" s="11">
        <v>242725</v>
      </c>
      <c r="BK41" s="10"/>
      <c r="BL41" s="11"/>
      <c r="BM41" s="10"/>
      <c r="BN41" s="11"/>
      <c r="BO41" s="10"/>
      <c r="BP41" s="11"/>
      <c r="BQ41" s="339"/>
      <c r="BR41" s="11"/>
      <c r="BS41" s="339"/>
      <c r="BT41" s="11"/>
      <c r="BU41" s="10"/>
      <c r="BV41" s="11"/>
      <c r="BW41" s="339"/>
      <c r="BX41" s="11"/>
      <c r="BY41" s="339"/>
      <c r="BZ41" s="11"/>
    </row>
    <row r="42" spans="1:78">
      <c r="A42" s="419" t="s">
        <v>656</v>
      </c>
      <c r="B42" s="404"/>
      <c r="C42" s="456" t="s">
        <v>20</v>
      </c>
      <c r="D42" s="457"/>
      <c r="E42" s="457"/>
      <c r="F42" s="457"/>
      <c r="G42" s="457"/>
      <c r="H42" s="457"/>
      <c r="I42" s="457"/>
      <c r="J42" s="457"/>
      <c r="K42" s="457"/>
      <c r="L42" s="457"/>
      <c r="M42" s="457"/>
      <c r="N42" s="457"/>
      <c r="O42" s="457"/>
      <c r="P42" s="457"/>
      <c r="Q42" s="457"/>
      <c r="R42" s="457"/>
      <c r="S42" s="457"/>
      <c r="T42" s="457"/>
      <c r="U42" s="457"/>
      <c r="V42" s="457"/>
      <c r="W42" s="457"/>
      <c r="X42" s="457"/>
      <c r="Y42" s="457"/>
      <c r="Z42" s="457"/>
      <c r="AA42" s="457"/>
      <c r="AB42" s="458"/>
      <c r="AC42" s="423" t="s">
        <v>21</v>
      </c>
      <c r="AD42" s="424"/>
      <c r="AE42" s="424"/>
      <c r="AF42" s="425"/>
      <c r="AG42" s="10">
        <f t="shared" si="43"/>
        <v>0</v>
      </c>
      <c r="AH42" s="11">
        <f t="shared" si="44"/>
        <v>0</v>
      </c>
      <c r="AI42" s="339"/>
      <c r="AJ42" s="11"/>
      <c r="AK42" s="339"/>
      <c r="AL42" s="11"/>
      <c r="AM42" s="339"/>
      <c r="AN42" s="11"/>
      <c r="AO42" s="339"/>
      <c r="AP42" s="11"/>
      <c r="AQ42" s="339"/>
      <c r="AR42" s="11"/>
      <c r="AS42" s="339"/>
      <c r="AT42" s="11"/>
      <c r="AU42" s="339"/>
      <c r="AV42" s="11"/>
      <c r="AW42" s="339"/>
      <c r="AX42" s="11"/>
      <c r="AY42" s="339"/>
      <c r="AZ42" s="11"/>
      <c r="BA42" s="10"/>
      <c r="BB42" s="11"/>
      <c r="BC42" s="339"/>
      <c r="BD42" s="11">
        <v>0</v>
      </c>
      <c r="BE42" s="10"/>
      <c r="BF42" s="11"/>
      <c r="BG42" s="339"/>
      <c r="BH42" s="11"/>
      <c r="BI42" s="339"/>
      <c r="BJ42" s="11"/>
      <c r="BK42" s="10"/>
      <c r="BL42" s="11"/>
      <c r="BM42" s="10"/>
      <c r="BN42" s="11"/>
      <c r="BO42" s="10"/>
      <c r="BP42" s="11"/>
      <c r="BQ42" s="339"/>
      <c r="BR42" s="11"/>
      <c r="BS42" s="339"/>
      <c r="BT42" s="11"/>
      <c r="BU42" s="10"/>
      <c r="BV42" s="11"/>
      <c r="BW42" s="339"/>
      <c r="BX42" s="11"/>
      <c r="BY42" s="339"/>
      <c r="BZ42" s="11"/>
    </row>
    <row r="43" spans="1:78">
      <c r="A43" s="419" t="s">
        <v>659</v>
      </c>
      <c r="B43" s="404"/>
      <c r="C43" s="456" t="s">
        <v>22</v>
      </c>
      <c r="D43" s="457"/>
      <c r="E43" s="457"/>
      <c r="F43" s="457"/>
      <c r="G43" s="457"/>
      <c r="H43" s="457"/>
      <c r="I43" s="457"/>
      <c r="J43" s="457"/>
      <c r="K43" s="457"/>
      <c r="L43" s="457"/>
      <c r="M43" s="457"/>
      <c r="N43" s="457"/>
      <c r="O43" s="457"/>
      <c r="P43" s="457"/>
      <c r="Q43" s="457"/>
      <c r="R43" s="457"/>
      <c r="S43" s="457"/>
      <c r="T43" s="457"/>
      <c r="U43" s="457"/>
      <c r="V43" s="457"/>
      <c r="W43" s="457"/>
      <c r="X43" s="457"/>
      <c r="Y43" s="457"/>
      <c r="Z43" s="457"/>
      <c r="AA43" s="457"/>
      <c r="AB43" s="458"/>
      <c r="AC43" s="423" t="s">
        <v>23</v>
      </c>
      <c r="AD43" s="424"/>
      <c r="AE43" s="424"/>
      <c r="AF43" s="425"/>
      <c r="AG43" s="10">
        <f t="shared" si="43"/>
        <v>3445000</v>
      </c>
      <c r="AH43" s="11">
        <f t="shared" si="44"/>
        <v>3315922</v>
      </c>
      <c r="AI43" s="339"/>
      <c r="AJ43" s="11"/>
      <c r="AK43" s="339"/>
      <c r="AL43" s="11"/>
      <c r="AM43" s="339"/>
      <c r="AN43" s="11"/>
      <c r="AO43" s="339">
        <v>81000</v>
      </c>
      <c r="AP43" s="11">
        <v>68151</v>
      </c>
      <c r="AQ43" s="339">
        <v>771000</v>
      </c>
      <c r="AR43" s="11"/>
      <c r="AS43" s="339">
        <v>2593000</v>
      </c>
      <c r="AT43" s="11">
        <v>3247771</v>
      </c>
      <c r="AU43" s="339"/>
      <c r="AV43" s="11"/>
      <c r="AW43" s="339"/>
      <c r="AX43" s="11"/>
      <c r="AY43" s="339"/>
      <c r="AZ43" s="11"/>
      <c r="BA43" s="10"/>
      <c r="BB43" s="11"/>
      <c r="BC43" s="339"/>
      <c r="BD43" s="11"/>
      <c r="BE43" s="10"/>
      <c r="BF43" s="11"/>
      <c r="BG43" s="339"/>
      <c r="BH43" s="11"/>
      <c r="BI43" s="339"/>
      <c r="BJ43" s="11"/>
      <c r="BK43" s="10"/>
      <c r="BL43" s="11"/>
      <c r="BM43" s="10"/>
      <c r="BN43" s="11"/>
      <c r="BO43" s="10"/>
      <c r="BP43" s="11"/>
      <c r="BQ43" s="339"/>
      <c r="BR43" s="11"/>
      <c r="BS43" s="339"/>
      <c r="BT43" s="11"/>
      <c r="BU43" s="10"/>
      <c r="BV43" s="11"/>
      <c r="BW43" s="339"/>
      <c r="BX43" s="11"/>
      <c r="BY43" s="339"/>
      <c r="BZ43" s="11"/>
    </row>
    <row r="44" spans="1:78">
      <c r="A44" s="419" t="s">
        <v>662</v>
      </c>
      <c r="B44" s="404"/>
      <c r="C44" s="456" t="s">
        <v>24</v>
      </c>
      <c r="D44" s="457"/>
      <c r="E44" s="457"/>
      <c r="F44" s="457"/>
      <c r="G44" s="457"/>
      <c r="H44" s="457"/>
      <c r="I44" s="457"/>
      <c r="J44" s="457"/>
      <c r="K44" s="457"/>
      <c r="L44" s="457"/>
      <c r="M44" s="457"/>
      <c r="N44" s="457"/>
      <c r="O44" s="457"/>
      <c r="P44" s="457"/>
      <c r="Q44" s="457"/>
      <c r="R44" s="457"/>
      <c r="S44" s="457"/>
      <c r="T44" s="457"/>
      <c r="U44" s="457"/>
      <c r="V44" s="457"/>
      <c r="W44" s="457"/>
      <c r="X44" s="457"/>
      <c r="Y44" s="457"/>
      <c r="Z44" s="457"/>
      <c r="AA44" s="457"/>
      <c r="AB44" s="458"/>
      <c r="AC44" s="423" t="s">
        <v>25</v>
      </c>
      <c r="AD44" s="424"/>
      <c r="AE44" s="424"/>
      <c r="AF44" s="425"/>
      <c r="AG44" s="10">
        <f t="shared" si="43"/>
        <v>3543000</v>
      </c>
      <c r="AH44" s="11">
        <f t="shared" si="44"/>
        <v>2160154</v>
      </c>
      <c r="AI44" s="339"/>
      <c r="AJ44" s="11"/>
      <c r="AK44" s="339"/>
      <c r="AL44" s="11"/>
      <c r="AM44" s="339">
        <v>1910000</v>
      </c>
      <c r="AN44" s="11">
        <v>501111</v>
      </c>
      <c r="AO44" s="339">
        <v>22000</v>
      </c>
      <c r="AP44" s="11">
        <v>18403</v>
      </c>
      <c r="AQ44" s="339">
        <v>208000</v>
      </c>
      <c r="AR44" s="11"/>
      <c r="AS44" s="339">
        <v>700000</v>
      </c>
      <c r="AT44" s="11">
        <v>876938</v>
      </c>
      <c r="AU44" s="339">
        <v>140000</v>
      </c>
      <c r="AV44" s="11">
        <v>16070</v>
      </c>
      <c r="AW44" s="339"/>
      <c r="AX44" s="11">
        <v>150164</v>
      </c>
      <c r="AY44" s="339"/>
      <c r="AZ44" s="11">
        <v>6463</v>
      </c>
      <c r="BA44" s="10"/>
      <c r="BB44" s="11">
        <v>2040</v>
      </c>
      <c r="BC44" s="339">
        <v>338000</v>
      </c>
      <c r="BD44" s="11">
        <v>304628</v>
      </c>
      <c r="BE44" s="10"/>
      <c r="BF44" s="11"/>
      <c r="BG44" s="339">
        <v>64000</v>
      </c>
      <c r="BH44" s="328">
        <v>56573</v>
      </c>
      <c r="BI44" s="339">
        <v>75000</v>
      </c>
      <c r="BJ44" s="11">
        <v>64740</v>
      </c>
      <c r="BK44" s="10"/>
      <c r="BL44" s="11"/>
      <c r="BM44" s="10"/>
      <c r="BN44" s="11"/>
      <c r="BO44" s="10"/>
      <c r="BP44" s="11"/>
      <c r="BQ44" s="339"/>
      <c r="BR44" s="11">
        <v>21506</v>
      </c>
      <c r="BS44" s="339">
        <v>22000</v>
      </c>
      <c r="BT44" s="11">
        <v>21315</v>
      </c>
      <c r="BU44" s="10"/>
      <c r="BV44" s="11"/>
      <c r="BW44" s="339">
        <v>64000</v>
      </c>
      <c r="BX44" s="11">
        <v>120203</v>
      </c>
      <c r="BY44" s="339"/>
      <c r="BZ44" s="11"/>
    </row>
    <row r="45" spans="1:78">
      <c r="A45" s="419" t="s">
        <v>665</v>
      </c>
      <c r="B45" s="404"/>
      <c r="C45" s="456" t="s">
        <v>26</v>
      </c>
      <c r="D45" s="457"/>
      <c r="E45" s="457"/>
      <c r="F45" s="457"/>
      <c r="G45" s="457"/>
      <c r="H45" s="457"/>
      <c r="I45" s="457"/>
      <c r="J45" s="457"/>
      <c r="K45" s="457"/>
      <c r="L45" s="457"/>
      <c r="M45" s="457"/>
      <c r="N45" s="457"/>
      <c r="O45" s="457"/>
      <c r="P45" s="457"/>
      <c r="Q45" s="457"/>
      <c r="R45" s="457"/>
      <c r="S45" s="457"/>
      <c r="T45" s="457"/>
      <c r="U45" s="457"/>
      <c r="V45" s="457"/>
      <c r="W45" s="457"/>
      <c r="X45" s="457"/>
      <c r="Y45" s="457"/>
      <c r="Z45" s="457"/>
      <c r="AA45" s="457"/>
      <c r="AB45" s="458"/>
      <c r="AC45" s="423" t="s">
        <v>27</v>
      </c>
      <c r="AD45" s="424"/>
      <c r="AE45" s="424"/>
      <c r="AF45" s="425"/>
      <c r="AG45" s="10">
        <f t="shared" si="43"/>
        <v>8814000</v>
      </c>
      <c r="AH45" s="11">
        <f t="shared" si="44"/>
        <v>8571000</v>
      </c>
      <c r="AI45" s="339"/>
      <c r="AJ45" s="11"/>
      <c r="AK45" s="339">
        <v>1454000</v>
      </c>
      <c r="AL45" s="11">
        <v>1454000</v>
      </c>
      <c r="AM45" s="339">
        <v>6430000</v>
      </c>
      <c r="AN45" s="11">
        <v>6433000</v>
      </c>
      <c r="AO45" s="339">
        <v>22000</v>
      </c>
      <c r="AP45" s="11">
        <v>12000</v>
      </c>
      <c r="AQ45" s="339">
        <v>208000</v>
      </c>
      <c r="AR45" s="11"/>
      <c r="AS45" s="339">
        <v>700000</v>
      </c>
      <c r="AT45" s="11">
        <v>647000</v>
      </c>
      <c r="AU45" s="339"/>
      <c r="AV45" s="11"/>
      <c r="AW45" s="339"/>
      <c r="AX45" s="11"/>
      <c r="AY45" s="339"/>
      <c r="AZ45" s="11"/>
      <c r="BA45" s="10"/>
      <c r="BB45" s="11"/>
      <c r="BC45" s="339"/>
      <c r="BD45" s="11"/>
      <c r="BE45" s="10"/>
      <c r="BF45" s="11"/>
      <c r="BG45" s="339"/>
      <c r="BH45" s="357">
        <v>8000</v>
      </c>
      <c r="BI45" s="339"/>
      <c r="BJ45" s="11">
        <v>17000</v>
      </c>
      <c r="BK45" s="10"/>
      <c r="BL45" s="11"/>
      <c r="BM45" s="10"/>
      <c r="BN45" s="11"/>
      <c r="BO45" s="10"/>
      <c r="BP45" s="11"/>
      <c r="BQ45" s="339"/>
      <c r="BR45" s="11"/>
      <c r="BS45" s="339"/>
      <c r="BT45" s="11"/>
      <c r="BU45" s="10"/>
      <c r="BV45" s="11"/>
      <c r="BW45" s="339"/>
      <c r="BX45" s="11"/>
      <c r="BY45" s="339"/>
      <c r="BZ45" s="11"/>
    </row>
    <row r="46" spans="1:78">
      <c r="A46" s="419" t="s">
        <v>668</v>
      </c>
      <c r="B46" s="404"/>
      <c r="C46" s="456" t="s">
        <v>28</v>
      </c>
      <c r="D46" s="457"/>
      <c r="E46" s="457"/>
      <c r="F46" s="457"/>
      <c r="G46" s="457"/>
      <c r="H46" s="457"/>
      <c r="I46" s="457"/>
      <c r="J46" s="457"/>
      <c r="K46" s="457"/>
      <c r="L46" s="457"/>
      <c r="M46" s="457"/>
      <c r="N46" s="457"/>
      <c r="O46" s="457"/>
      <c r="P46" s="457"/>
      <c r="Q46" s="457"/>
      <c r="R46" s="457"/>
      <c r="S46" s="457"/>
      <c r="T46" s="457"/>
      <c r="U46" s="457"/>
      <c r="V46" s="457"/>
      <c r="W46" s="457"/>
      <c r="X46" s="457"/>
      <c r="Y46" s="457"/>
      <c r="Z46" s="457"/>
      <c r="AA46" s="457"/>
      <c r="AB46" s="458"/>
      <c r="AC46" s="423" t="s">
        <v>29</v>
      </c>
      <c r="AD46" s="424"/>
      <c r="AE46" s="424"/>
      <c r="AF46" s="425"/>
      <c r="AG46" s="10">
        <f t="shared" si="43"/>
        <v>184618</v>
      </c>
      <c r="AH46" s="11">
        <f t="shared" si="44"/>
        <v>235321</v>
      </c>
      <c r="AI46" s="339"/>
      <c r="AJ46" s="11"/>
      <c r="AK46" s="339"/>
      <c r="AL46" s="11"/>
      <c r="AM46" s="339"/>
      <c r="AN46" s="11"/>
      <c r="AO46" s="339"/>
      <c r="AP46" s="11"/>
      <c r="AQ46" s="339"/>
      <c r="AR46" s="11"/>
      <c r="AS46" s="339"/>
      <c r="AT46" s="11"/>
      <c r="AU46" s="339"/>
      <c r="AV46" s="11"/>
      <c r="AW46" s="339">
        <v>184618</v>
      </c>
      <c r="AX46" s="11">
        <v>235321</v>
      </c>
      <c r="AY46" s="339"/>
      <c r="AZ46" s="11"/>
      <c r="BA46" s="10"/>
      <c r="BB46" s="11"/>
      <c r="BC46" s="339"/>
      <c r="BD46" s="11"/>
      <c r="BE46" s="10"/>
      <c r="BF46" s="11"/>
      <c r="BG46" s="339"/>
      <c r="BH46" s="11"/>
      <c r="BI46" s="339"/>
      <c r="BJ46" s="11"/>
      <c r="BK46" s="10"/>
      <c r="BL46" s="11"/>
      <c r="BM46" s="10"/>
      <c r="BN46" s="11"/>
      <c r="BO46" s="10"/>
      <c r="BP46" s="11"/>
      <c r="BQ46" s="339"/>
      <c r="BR46" s="11"/>
      <c r="BS46" s="339"/>
      <c r="BT46" s="11"/>
      <c r="BU46" s="10"/>
      <c r="BV46" s="11"/>
      <c r="BW46" s="339"/>
      <c r="BX46" s="11"/>
      <c r="BY46" s="339"/>
      <c r="BZ46" s="11"/>
    </row>
    <row r="47" spans="1:78">
      <c r="A47" s="419" t="s">
        <v>671</v>
      </c>
      <c r="B47" s="404"/>
      <c r="C47" s="456" t="s">
        <v>30</v>
      </c>
      <c r="D47" s="457"/>
      <c r="E47" s="457"/>
      <c r="F47" s="457"/>
      <c r="G47" s="457"/>
      <c r="H47" s="457"/>
      <c r="I47" s="457"/>
      <c r="J47" s="457"/>
      <c r="K47" s="457"/>
      <c r="L47" s="457"/>
      <c r="M47" s="457"/>
      <c r="N47" s="457"/>
      <c r="O47" s="457"/>
      <c r="P47" s="457"/>
      <c r="Q47" s="457"/>
      <c r="R47" s="457"/>
      <c r="S47" s="457"/>
      <c r="T47" s="457"/>
      <c r="U47" s="457"/>
      <c r="V47" s="457"/>
      <c r="W47" s="457"/>
      <c r="X47" s="457"/>
      <c r="Y47" s="457"/>
      <c r="Z47" s="457"/>
      <c r="AA47" s="457"/>
      <c r="AB47" s="458"/>
      <c r="AC47" s="423" t="s">
        <v>31</v>
      </c>
      <c r="AD47" s="424"/>
      <c r="AE47" s="424"/>
      <c r="AF47" s="425"/>
      <c r="AG47" s="10">
        <f t="shared" si="43"/>
        <v>0</v>
      </c>
      <c r="AH47" s="11">
        <f t="shared" si="44"/>
        <v>0</v>
      </c>
      <c r="AI47" s="339"/>
      <c r="AJ47" s="11"/>
      <c r="AK47" s="339"/>
      <c r="AL47" s="11"/>
      <c r="AM47" s="339"/>
      <c r="AN47" s="11"/>
      <c r="AO47" s="339"/>
      <c r="AP47" s="11"/>
      <c r="AQ47" s="339"/>
      <c r="AR47" s="11"/>
      <c r="AS47" s="339"/>
      <c r="AT47" s="11"/>
      <c r="AU47" s="339"/>
      <c r="AV47" s="11"/>
      <c r="AW47" s="339"/>
      <c r="AX47" s="11"/>
      <c r="AY47" s="339"/>
      <c r="AZ47" s="11"/>
      <c r="BA47" s="10"/>
      <c r="BB47" s="11"/>
      <c r="BC47" s="339"/>
      <c r="BD47" s="11"/>
      <c r="BE47" s="10"/>
      <c r="BF47" s="11"/>
      <c r="BG47" s="339"/>
      <c r="BH47" s="11"/>
      <c r="BI47" s="339"/>
      <c r="BJ47" s="11"/>
      <c r="BK47" s="10"/>
      <c r="BL47" s="11"/>
      <c r="BM47" s="10"/>
      <c r="BN47" s="11"/>
      <c r="BO47" s="10"/>
      <c r="BP47" s="11"/>
      <c r="BQ47" s="339"/>
      <c r="BR47" s="11"/>
      <c r="BS47" s="339"/>
      <c r="BT47" s="11"/>
      <c r="BU47" s="10"/>
      <c r="BV47" s="11"/>
      <c r="BW47" s="339"/>
      <c r="BX47" s="11"/>
      <c r="BY47" s="339"/>
      <c r="BZ47" s="11"/>
    </row>
    <row r="48" spans="1:78">
      <c r="A48" s="419" t="s">
        <v>674</v>
      </c>
      <c r="B48" s="404"/>
      <c r="C48" s="456" t="s">
        <v>32</v>
      </c>
      <c r="D48" s="457"/>
      <c r="E48" s="457"/>
      <c r="F48" s="457"/>
      <c r="G48" s="457"/>
      <c r="H48" s="457"/>
      <c r="I48" s="457"/>
      <c r="J48" s="457"/>
      <c r="K48" s="457"/>
      <c r="L48" s="457"/>
      <c r="M48" s="457"/>
      <c r="N48" s="457"/>
      <c r="O48" s="457"/>
      <c r="P48" s="457"/>
      <c r="Q48" s="457"/>
      <c r="R48" s="457"/>
      <c r="S48" s="457"/>
      <c r="T48" s="457"/>
      <c r="U48" s="457"/>
      <c r="V48" s="457"/>
      <c r="W48" s="457"/>
      <c r="X48" s="457"/>
      <c r="Y48" s="457"/>
      <c r="Z48" s="457"/>
      <c r="AA48" s="457"/>
      <c r="AB48" s="458"/>
      <c r="AC48" s="423" t="s">
        <v>513</v>
      </c>
      <c r="AD48" s="424"/>
      <c r="AE48" s="424"/>
      <c r="AF48" s="425"/>
      <c r="AG48" s="10">
        <f t="shared" si="43"/>
        <v>0</v>
      </c>
      <c r="AH48" s="11">
        <f t="shared" si="44"/>
        <v>240021</v>
      </c>
      <c r="AI48" s="339"/>
      <c r="AJ48" s="11"/>
      <c r="AK48" s="339"/>
      <c r="AL48" s="11"/>
      <c r="AM48" s="339"/>
      <c r="AN48" s="11"/>
      <c r="AO48" s="339"/>
      <c r="AP48" s="11"/>
      <c r="AQ48" s="339"/>
      <c r="AR48" s="11"/>
      <c r="AS48" s="339"/>
      <c r="AT48" s="11"/>
      <c r="AU48" s="339"/>
      <c r="AV48" s="11"/>
      <c r="AW48" s="339"/>
      <c r="AX48" s="11">
        <v>132348</v>
      </c>
      <c r="AY48" s="339"/>
      <c r="AZ48" s="11"/>
      <c r="BA48" s="10"/>
      <c r="BB48" s="11"/>
      <c r="BC48" s="339"/>
      <c r="BD48" s="11"/>
      <c r="BE48" s="10"/>
      <c r="BF48" s="11"/>
      <c r="BG48" s="339"/>
      <c r="BH48" s="11"/>
      <c r="BI48" s="339"/>
      <c r="BJ48" s="11"/>
      <c r="BK48" s="10"/>
      <c r="BL48" s="11">
        <v>107100</v>
      </c>
      <c r="BM48" s="10"/>
      <c r="BN48" s="11"/>
      <c r="BO48" s="10"/>
      <c r="BP48" s="11">
        <v>573</v>
      </c>
      <c r="BQ48" s="339"/>
      <c r="BR48" s="11"/>
      <c r="BS48" s="339"/>
      <c r="BT48" s="11"/>
      <c r="BU48" s="10"/>
      <c r="BV48" s="11"/>
      <c r="BW48" s="339"/>
      <c r="BX48" s="11"/>
      <c r="BY48" s="339"/>
      <c r="BZ48" s="11"/>
    </row>
    <row r="49" spans="1:78" s="14" customFormat="1">
      <c r="A49" s="448" t="s">
        <v>677</v>
      </c>
      <c r="B49" s="449"/>
      <c r="C49" s="460" t="s">
        <v>34</v>
      </c>
      <c r="D49" s="461"/>
      <c r="E49" s="461"/>
      <c r="F49" s="461"/>
      <c r="G49" s="461"/>
      <c r="H49" s="461"/>
      <c r="I49" s="461"/>
      <c r="J49" s="461"/>
      <c r="K49" s="461"/>
      <c r="L49" s="461"/>
      <c r="M49" s="461"/>
      <c r="N49" s="461"/>
      <c r="O49" s="461"/>
      <c r="P49" s="461"/>
      <c r="Q49" s="461"/>
      <c r="R49" s="461"/>
      <c r="S49" s="461"/>
      <c r="T49" s="461"/>
      <c r="U49" s="461"/>
      <c r="V49" s="461"/>
      <c r="W49" s="461"/>
      <c r="X49" s="461"/>
      <c r="Y49" s="461"/>
      <c r="Z49" s="461"/>
      <c r="AA49" s="461"/>
      <c r="AB49" s="462"/>
      <c r="AC49" s="453" t="s">
        <v>35</v>
      </c>
      <c r="AD49" s="454"/>
      <c r="AE49" s="454"/>
      <c r="AF49" s="455"/>
      <c r="AG49" s="12">
        <f>SUM(AG39:AG48)</f>
        <v>26167714</v>
      </c>
      <c r="AH49" s="13">
        <f t="shared" ref="AH49:AO49" si="45">SUM(AH39:AH48)</f>
        <v>19041824</v>
      </c>
      <c r="AI49" s="340">
        <f t="shared" si="45"/>
        <v>0</v>
      </c>
      <c r="AJ49" s="13">
        <f t="shared" si="45"/>
        <v>0</v>
      </c>
      <c r="AK49" s="340">
        <f t="shared" si="45"/>
        <v>1454000</v>
      </c>
      <c r="AL49" s="13">
        <f t="shared" si="45"/>
        <v>1454000</v>
      </c>
      <c r="AM49" s="340">
        <f t="shared" si="45"/>
        <v>15780096</v>
      </c>
      <c r="AN49" s="13">
        <f t="shared" si="45"/>
        <v>8875707</v>
      </c>
      <c r="AO49" s="340">
        <f t="shared" si="45"/>
        <v>125000</v>
      </c>
      <c r="AP49" s="13">
        <f t="shared" ref="AP49:BC49" si="46">SUM(AP39:AP48)</f>
        <v>98554</v>
      </c>
      <c r="AQ49" s="340">
        <f t="shared" si="46"/>
        <v>1187000</v>
      </c>
      <c r="AR49" s="13">
        <f t="shared" si="46"/>
        <v>0</v>
      </c>
      <c r="AS49" s="340">
        <f t="shared" si="46"/>
        <v>3993000</v>
      </c>
      <c r="AT49" s="13">
        <f t="shared" si="46"/>
        <v>4771709</v>
      </c>
      <c r="AU49" s="340">
        <f t="shared" si="46"/>
        <v>660000</v>
      </c>
      <c r="AV49" s="13">
        <f t="shared" si="46"/>
        <v>75595</v>
      </c>
      <c r="AW49" s="340">
        <f t="shared" si="46"/>
        <v>184618</v>
      </c>
      <c r="AX49" s="13">
        <f t="shared" si="46"/>
        <v>686792</v>
      </c>
      <c r="AY49" s="340">
        <f t="shared" si="46"/>
        <v>0</v>
      </c>
      <c r="AZ49" s="13">
        <f t="shared" si="46"/>
        <v>30400</v>
      </c>
      <c r="BA49" s="12">
        <f t="shared" si="46"/>
        <v>0</v>
      </c>
      <c r="BB49" s="13">
        <f t="shared" si="46"/>
        <v>9600</v>
      </c>
      <c r="BC49" s="340">
        <f t="shared" si="46"/>
        <v>1734000</v>
      </c>
      <c r="BD49" s="13">
        <f t="shared" ref="BD49:BZ49" si="47">SUM(BD39:BD48)</f>
        <v>1432842</v>
      </c>
      <c r="BE49" s="12">
        <f t="shared" si="47"/>
        <v>0</v>
      </c>
      <c r="BF49" s="13">
        <f t="shared" si="47"/>
        <v>0</v>
      </c>
      <c r="BG49" s="340">
        <f t="shared" si="47"/>
        <v>300000</v>
      </c>
      <c r="BH49" s="13">
        <f t="shared" si="47"/>
        <v>276165</v>
      </c>
      <c r="BI49" s="340">
        <f t="shared" si="47"/>
        <v>350000</v>
      </c>
      <c r="BJ49" s="13">
        <f t="shared" si="47"/>
        <v>324465</v>
      </c>
      <c r="BK49" s="12">
        <f t="shared" si="47"/>
        <v>0</v>
      </c>
      <c r="BL49" s="13">
        <f t="shared" si="47"/>
        <v>107100</v>
      </c>
      <c r="BM49" s="12">
        <f t="shared" si="47"/>
        <v>0</v>
      </c>
      <c r="BN49" s="13">
        <f t="shared" si="47"/>
        <v>0</v>
      </c>
      <c r="BO49" s="12">
        <f t="shared" si="47"/>
        <v>0</v>
      </c>
      <c r="BP49" s="13">
        <f t="shared" si="47"/>
        <v>573</v>
      </c>
      <c r="BQ49" s="340">
        <f t="shared" si="47"/>
        <v>0</v>
      </c>
      <c r="BR49" s="13">
        <f t="shared" si="47"/>
        <v>232727</v>
      </c>
      <c r="BS49" s="340">
        <f t="shared" si="47"/>
        <v>100000</v>
      </c>
      <c r="BT49" s="13">
        <f t="shared" si="47"/>
        <v>100195</v>
      </c>
      <c r="BU49" s="12">
        <f t="shared" si="47"/>
        <v>0</v>
      </c>
      <c r="BV49" s="13">
        <f t="shared" si="47"/>
        <v>0</v>
      </c>
      <c r="BW49" s="340">
        <f t="shared" si="47"/>
        <v>300000</v>
      </c>
      <c r="BX49" s="13">
        <f t="shared" si="47"/>
        <v>565400</v>
      </c>
      <c r="BY49" s="340">
        <f t="shared" si="47"/>
        <v>0</v>
      </c>
      <c r="BZ49" s="13">
        <f t="shared" si="47"/>
        <v>0</v>
      </c>
    </row>
    <row r="50" spans="1:78">
      <c r="A50" s="419">
        <v>45</v>
      </c>
      <c r="B50" s="459"/>
      <c r="C50" s="456" t="s">
        <v>36</v>
      </c>
      <c r="D50" s="457"/>
      <c r="E50" s="457"/>
      <c r="F50" s="457"/>
      <c r="G50" s="457"/>
      <c r="H50" s="457"/>
      <c r="I50" s="457"/>
      <c r="J50" s="457"/>
      <c r="K50" s="457"/>
      <c r="L50" s="457"/>
      <c r="M50" s="457"/>
      <c r="N50" s="457"/>
      <c r="O50" s="457"/>
      <c r="P50" s="457"/>
      <c r="Q50" s="457"/>
      <c r="R50" s="457"/>
      <c r="S50" s="457"/>
      <c r="T50" s="457"/>
      <c r="U50" s="457"/>
      <c r="V50" s="457"/>
      <c r="W50" s="457"/>
      <c r="X50" s="457"/>
      <c r="Y50" s="457"/>
      <c r="Z50" s="457"/>
      <c r="AA50" s="457"/>
      <c r="AB50" s="458"/>
      <c r="AC50" s="423" t="s">
        <v>37</v>
      </c>
      <c r="AD50" s="424"/>
      <c r="AE50" s="424"/>
      <c r="AF50" s="425"/>
      <c r="AG50" s="10">
        <f t="shared" ref="AG50:AH54" si="48">AI50+AK50+AM50+AO50+AQ50+AS50+AU50+AW50+AY50+BA50+BC50+BE50+BG50+BI50+BK50+BM50+BO50+BQ50+BS50+BU50+BW50</f>
        <v>0</v>
      </c>
      <c r="AH50" s="11">
        <f t="shared" si="48"/>
        <v>0</v>
      </c>
      <c r="AI50" s="339"/>
      <c r="AJ50" s="11"/>
      <c r="AK50" s="339"/>
      <c r="AL50" s="11"/>
      <c r="AM50" s="339"/>
      <c r="AN50" s="11"/>
      <c r="AO50" s="339"/>
      <c r="AP50" s="11"/>
      <c r="AQ50" s="339"/>
      <c r="AR50" s="11"/>
      <c r="AS50" s="339"/>
      <c r="AT50" s="11"/>
      <c r="AU50" s="339"/>
      <c r="AV50" s="11"/>
      <c r="AW50" s="339"/>
      <c r="AX50" s="11"/>
      <c r="AY50" s="339"/>
      <c r="AZ50" s="11"/>
      <c r="BA50" s="10"/>
      <c r="BB50" s="11"/>
      <c r="BC50" s="339"/>
      <c r="BD50" s="11"/>
      <c r="BE50" s="10"/>
      <c r="BF50" s="11"/>
      <c r="BG50" s="339"/>
      <c r="BH50" s="11"/>
      <c r="BI50" s="339"/>
      <c r="BJ50" s="11"/>
      <c r="BK50" s="10"/>
      <c r="BL50" s="11"/>
      <c r="BM50" s="10"/>
      <c r="BN50" s="11"/>
      <c r="BO50" s="10"/>
      <c r="BP50" s="11"/>
      <c r="BQ50" s="339"/>
      <c r="BR50" s="11"/>
      <c r="BS50" s="339"/>
      <c r="BT50" s="11"/>
      <c r="BU50" s="10"/>
      <c r="BV50" s="11"/>
      <c r="BW50" s="339"/>
      <c r="BX50" s="11"/>
      <c r="BY50" s="339"/>
      <c r="BZ50" s="11"/>
    </row>
    <row r="51" spans="1:78">
      <c r="A51" s="419">
        <v>46</v>
      </c>
      <c r="B51" s="459"/>
      <c r="C51" s="456" t="s">
        <v>38</v>
      </c>
      <c r="D51" s="457"/>
      <c r="E51" s="457"/>
      <c r="F51" s="457"/>
      <c r="G51" s="457"/>
      <c r="H51" s="457"/>
      <c r="I51" s="457"/>
      <c r="J51" s="457"/>
      <c r="K51" s="457"/>
      <c r="L51" s="457"/>
      <c r="M51" s="457"/>
      <c r="N51" s="457"/>
      <c r="O51" s="457"/>
      <c r="P51" s="457"/>
      <c r="Q51" s="457"/>
      <c r="R51" s="457"/>
      <c r="S51" s="457"/>
      <c r="T51" s="457"/>
      <c r="U51" s="457"/>
      <c r="V51" s="457"/>
      <c r="W51" s="457"/>
      <c r="X51" s="457"/>
      <c r="Y51" s="457"/>
      <c r="Z51" s="457"/>
      <c r="AA51" s="457"/>
      <c r="AB51" s="458"/>
      <c r="AC51" s="423" t="s">
        <v>39</v>
      </c>
      <c r="AD51" s="424"/>
      <c r="AE51" s="424"/>
      <c r="AF51" s="425"/>
      <c r="AG51" s="10">
        <f t="shared" si="48"/>
        <v>2000000</v>
      </c>
      <c r="AH51" s="11">
        <f t="shared" si="48"/>
        <v>0</v>
      </c>
      <c r="AI51" s="339"/>
      <c r="AJ51" s="11"/>
      <c r="AK51" s="339"/>
      <c r="AL51" s="11"/>
      <c r="AM51" s="339"/>
      <c r="AN51" s="11"/>
      <c r="AO51" s="339"/>
      <c r="AP51" s="11"/>
      <c r="AQ51" s="339"/>
      <c r="AR51" s="11"/>
      <c r="AS51" s="339"/>
      <c r="AT51" s="11"/>
      <c r="AU51" s="339">
        <v>2000000</v>
      </c>
      <c r="AV51" s="11"/>
      <c r="AW51" s="339"/>
      <c r="AX51" s="11"/>
      <c r="AY51" s="339"/>
      <c r="AZ51" s="11"/>
      <c r="BA51" s="10"/>
      <c r="BB51" s="11"/>
      <c r="BC51" s="339"/>
      <c r="BD51" s="11"/>
      <c r="BE51" s="10"/>
      <c r="BF51" s="11"/>
      <c r="BG51" s="339"/>
      <c r="BH51" s="11"/>
      <c r="BI51" s="339"/>
      <c r="BJ51" s="11"/>
      <c r="BK51" s="10"/>
      <c r="BL51" s="11"/>
      <c r="BM51" s="10"/>
      <c r="BN51" s="11"/>
      <c r="BO51" s="10"/>
      <c r="BP51" s="11"/>
      <c r="BQ51" s="339"/>
      <c r="BR51" s="11"/>
      <c r="BS51" s="339"/>
      <c r="BT51" s="11"/>
      <c r="BU51" s="10"/>
      <c r="BV51" s="11"/>
      <c r="BW51" s="339"/>
      <c r="BX51" s="11"/>
      <c r="BY51" s="339"/>
      <c r="BZ51" s="11"/>
    </row>
    <row r="52" spans="1:78">
      <c r="A52" s="419">
        <v>47</v>
      </c>
      <c r="B52" s="459"/>
      <c r="C52" s="456" t="s">
        <v>40</v>
      </c>
      <c r="D52" s="457"/>
      <c r="E52" s="457"/>
      <c r="F52" s="457"/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57"/>
      <c r="R52" s="457"/>
      <c r="S52" s="457"/>
      <c r="T52" s="457"/>
      <c r="U52" s="457"/>
      <c r="V52" s="457"/>
      <c r="W52" s="457"/>
      <c r="X52" s="457"/>
      <c r="Y52" s="457"/>
      <c r="Z52" s="457"/>
      <c r="AA52" s="457"/>
      <c r="AB52" s="458"/>
      <c r="AC52" s="423" t="s">
        <v>41</v>
      </c>
      <c r="AD52" s="424"/>
      <c r="AE52" s="424"/>
      <c r="AF52" s="425"/>
      <c r="AG52" s="10">
        <f t="shared" si="48"/>
        <v>247182</v>
      </c>
      <c r="AH52" s="11">
        <f t="shared" si="48"/>
        <v>387190</v>
      </c>
      <c r="AI52" s="339"/>
      <c r="AJ52" s="11"/>
      <c r="AK52" s="339"/>
      <c r="AL52" s="11"/>
      <c r="AM52" s="339"/>
      <c r="AN52" s="11"/>
      <c r="AO52" s="339"/>
      <c r="AP52" s="11"/>
      <c r="AQ52" s="339"/>
      <c r="AR52" s="11"/>
      <c r="AS52" s="339"/>
      <c r="AT52" s="11"/>
      <c r="AU52" s="339">
        <v>247182</v>
      </c>
      <c r="AV52" s="11"/>
      <c r="AW52" s="339"/>
      <c r="AX52" s="11">
        <v>387190</v>
      </c>
      <c r="AY52" s="339"/>
      <c r="AZ52" s="11"/>
      <c r="BA52" s="10"/>
      <c r="BB52" s="11"/>
      <c r="BC52" s="339"/>
      <c r="BD52" s="11"/>
      <c r="BE52" s="10"/>
      <c r="BF52" s="11"/>
      <c r="BG52" s="339"/>
      <c r="BH52" s="11"/>
      <c r="BI52" s="339"/>
      <c r="BJ52" s="11"/>
      <c r="BK52" s="10"/>
      <c r="BL52" s="11"/>
      <c r="BM52" s="10"/>
      <c r="BN52" s="11"/>
      <c r="BO52" s="10"/>
      <c r="BP52" s="11"/>
      <c r="BQ52" s="339"/>
      <c r="BR52" s="11"/>
      <c r="BS52" s="339"/>
      <c r="BT52" s="11"/>
      <c r="BU52" s="10"/>
      <c r="BV52" s="11"/>
      <c r="BW52" s="339"/>
      <c r="BX52" s="11"/>
      <c r="BY52" s="339"/>
      <c r="BZ52" s="11"/>
    </row>
    <row r="53" spans="1:78">
      <c r="A53" s="419">
        <v>48</v>
      </c>
      <c r="B53" s="459"/>
      <c r="C53" s="456" t="s">
        <v>42</v>
      </c>
      <c r="D53" s="457"/>
      <c r="E53" s="457"/>
      <c r="F53" s="457"/>
      <c r="G53" s="457"/>
      <c r="H53" s="457"/>
      <c r="I53" s="457"/>
      <c r="J53" s="457"/>
      <c r="K53" s="457"/>
      <c r="L53" s="457"/>
      <c r="M53" s="457"/>
      <c r="N53" s="457"/>
      <c r="O53" s="457"/>
      <c r="P53" s="457"/>
      <c r="Q53" s="457"/>
      <c r="R53" s="457"/>
      <c r="S53" s="457"/>
      <c r="T53" s="457"/>
      <c r="U53" s="457"/>
      <c r="V53" s="457"/>
      <c r="W53" s="457"/>
      <c r="X53" s="457"/>
      <c r="Y53" s="457"/>
      <c r="Z53" s="457"/>
      <c r="AA53" s="457"/>
      <c r="AB53" s="458"/>
      <c r="AC53" s="423" t="s">
        <v>43</v>
      </c>
      <c r="AD53" s="424"/>
      <c r="AE53" s="424"/>
      <c r="AF53" s="425"/>
      <c r="AG53" s="10">
        <f t="shared" si="48"/>
        <v>0</v>
      </c>
      <c r="AH53" s="11">
        <f t="shared" si="48"/>
        <v>0</v>
      </c>
      <c r="AI53" s="339"/>
      <c r="AJ53" s="11"/>
      <c r="AK53" s="339"/>
      <c r="AL53" s="11"/>
      <c r="AM53" s="339"/>
      <c r="AN53" s="11"/>
      <c r="AO53" s="339"/>
      <c r="AP53" s="11"/>
      <c r="AQ53" s="339"/>
      <c r="AR53" s="11"/>
      <c r="AS53" s="339"/>
      <c r="AT53" s="11"/>
      <c r="AU53" s="339"/>
      <c r="AV53" s="11"/>
      <c r="AW53" s="339"/>
      <c r="AX53" s="11"/>
      <c r="AY53" s="339"/>
      <c r="AZ53" s="11"/>
      <c r="BA53" s="10"/>
      <c r="BB53" s="11"/>
      <c r="BC53" s="339"/>
      <c r="BD53" s="11"/>
      <c r="BE53" s="10"/>
      <c r="BF53" s="11"/>
      <c r="BG53" s="339"/>
      <c r="BH53" s="11"/>
      <c r="BI53" s="339"/>
      <c r="BJ53" s="11"/>
      <c r="BK53" s="10"/>
      <c r="BL53" s="11"/>
      <c r="BM53" s="10"/>
      <c r="BN53" s="11"/>
      <c r="BO53" s="10"/>
      <c r="BP53" s="11"/>
      <c r="BQ53" s="339"/>
      <c r="BR53" s="11"/>
      <c r="BS53" s="339"/>
      <c r="BT53" s="11"/>
      <c r="BU53" s="10"/>
      <c r="BV53" s="11"/>
      <c r="BW53" s="339"/>
      <c r="BX53" s="11"/>
      <c r="BY53" s="339"/>
      <c r="BZ53" s="11"/>
    </row>
    <row r="54" spans="1:78">
      <c r="A54" s="419">
        <v>49</v>
      </c>
      <c r="B54" s="459"/>
      <c r="C54" s="456" t="s">
        <v>44</v>
      </c>
      <c r="D54" s="457"/>
      <c r="E54" s="457"/>
      <c r="F54" s="457"/>
      <c r="G54" s="457"/>
      <c r="H54" s="457"/>
      <c r="I54" s="457"/>
      <c r="J54" s="457"/>
      <c r="K54" s="457"/>
      <c r="L54" s="457"/>
      <c r="M54" s="457"/>
      <c r="N54" s="457"/>
      <c r="O54" s="457"/>
      <c r="P54" s="457"/>
      <c r="Q54" s="457"/>
      <c r="R54" s="457"/>
      <c r="S54" s="457"/>
      <c r="T54" s="457"/>
      <c r="U54" s="457"/>
      <c r="V54" s="457"/>
      <c r="W54" s="457"/>
      <c r="X54" s="457"/>
      <c r="Y54" s="457"/>
      <c r="Z54" s="457"/>
      <c r="AA54" s="457"/>
      <c r="AB54" s="458"/>
      <c r="AC54" s="423" t="s">
        <v>45</v>
      </c>
      <c r="AD54" s="424"/>
      <c r="AE54" s="424"/>
      <c r="AF54" s="425"/>
      <c r="AG54" s="10">
        <f t="shared" si="48"/>
        <v>0</v>
      </c>
      <c r="AH54" s="11">
        <f t="shared" si="48"/>
        <v>0</v>
      </c>
      <c r="AI54" s="339"/>
      <c r="AJ54" s="11"/>
      <c r="AK54" s="339"/>
      <c r="AL54" s="11"/>
      <c r="AM54" s="339"/>
      <c r="AN54" s="11"/>
      <c r="AO54" s="339"/>
      <c r="AP54" s="11"/>
      <c r="AQ54" s="339"/>
      <c r="AR54" s="11"/>
      <c r="AS54" s="339"/>
      <c r="AT54" s="11"/>
      <c r="AU54" s="339"/>
      <c r="AV54" s="11"/>
      <c r="AW54" s="339"/>
      <c r="AX54" s="11"/>
      <c r="AY54" s="339"/>
      <c r="AZ54" s="11"/>
      <c r="BA54" s="10"/>
      <c r="BB54" s="11"/>
      <c r="BC54" s="339"/>
      <c r="BD54" s="11"/>
      <c r="BE54" s="10"/>
      <c r="BF54" s="11"/>
      <c r="BG54" s="339"/>
      <c r="BH54" s="11"/>
      <c r="BI54" s="339"/>
      <c r="BJ54" s="11"/>
      <c r="BK54" s="10"/>
      <c r="BL54" s="11"/>
      <c r="BM54" s="10"/>
      <c r="BN54" s="11"/>
      <c r="BO54" s="10"/>
      <c r="BP54" s="11"/>
      <c r="BQ54" s="339"/>
      <c r="BR54" s="11"/>
      <c r="BS54" s="339"/>
      <c r="BT54" s="11"/>
      <c r="BU54" s="10"/>
      <c r="BV54" s="11"/>
      <c r="BW54" s="339"/>
      <c r="BX54" s="11"/>
      <c r="BY54" s="339"/>
      <c r="BZ54" s="11"/>
    </row>
    <row r="55" spans="1:78" s="14" customFormat="1">
      <c r="A55" s="448">
        <v>50</v>
      </c>
      <c r="B55" s="463"/>
      <c r="C55" s="450" t="s">
        <v>46</v>
      </c>
      <c r="D55" s="451"/>
      <c r="E55" s="451"/>
      <c r="F55" s="451"/>
      <c r="G55" s="451"/>
      <c r="H55" s="451"/>
      <c r="I55" s="451"/>
      <c r="J55" s="451"/>
      <c r="K55" s="451"/>
      <c r="L55" s="451"/>
      <c r="M55" s="451"/>
      <c r="N55" s="451"/>
      <c r="O55" s="451"/>
      <c r="P55" s="451"/>
      <c r="Q55" s="451"/>
      <c r="R55" s="451"/>
      <c r="S55" s="451"/>
      <c r="T55" s="451"/>
      <c r="U55" s="451"/>
      <c r="V55" s="451"/>
      <c r="W55" s="451"/>
      <c r="X55" s="451"/>
      <c r="Y55" s="451"/>
      <c r="Z55" s="451"/>
      <c r="AA55" s="451"/>
      <c r="AB55" s="452"/>
      <c r="AC55" s="453" t="s">
        <v>47</v>
      </c>
      <c r="AD55" s="454"/>
      <c r="AE55" s="454"/>
      <c r="AF55" s="455"/>
      <c r="AG55" s="12">
        <f>SUM(AG50:AG54)</f>
        <v>2247182</v>
      </c>
      <c r="AH55" s="13">
        <f t="shared" ref="AH55:AO55" si="49">SUM(AH50:AH54)</f>
        <v>387190</v>
      </c>
      <c r="AI55" s="340">
        <f t="shared" si="49"/>
        <v>0</v>
      </c>
      <c r="AJ55" s="13">
        <f t="shared" si="49"/>
        <v>0</v>
      </c>
      <c r="AK55" s="340">
        <f t="shared" si="49"/>
        <v>0</v>
      </c>
      <c r="AL55" s="13">
        <f t="shared" si="49"/>
        <v>0</v>
      </c>
      <c r="AM55" s="340">
        <f t="shared" si="49"/>
        <v>0</v>
      </c>
      <c r="AN55" s="13">
        <f t="shared" si="49"/>
        <v>0</v>
      </c>
      <c r="AO55" s="340">
        <f t="shared" si="49"/>
        <v>0</v>
      </c>
      <c r="AP55" s="13">
        <f t="shared" ref="AP55:BC55" si="50">SUM(AP50:AP54)</f>
        <v>0</v>
      </c>
      <c r="AQ55" s="340">
        <f t="shared" si="50"/>
        <v>0</v>
      </c>
      <c r="AR55" s="13">
        <f t="shared" si="50"/>
        <v>0</v>
      </c>
      <c r="AS55" s="340">
        <f t="shared" si="50"/>
        <v>0</v>
      </c>
      <c r="AT55" s="13">
        <f t="shared" si="50"/>
        <v>0</v>
      </c>
      <c r="AU55" s="340">
        <f t="shared" si="50"/>
        <v>2247182</v>
      </c>
      <c r="AV55" s="13">
        <f t="shared" si="50"/>
        <v>0</v>
      </c>
      <c r="AW55" s="340">
        <f t="shared" si="50"/>
        <v>0</v>
      </c>
      <c r="AX55" s="13">
        <f t="shared" si="50"/>
        <v>387190</v>
      </c>
      <c r="AY55" s="340">
        <f t="shared" si="50"/>
        <v>0</v>
      </c>
      <c r="AZ55" s="13">
        <f t="shared" si="50"/>
        <v>0</v>
      </c>
      <c r="BA55" s="12">
        <f t="shared" si="50"/>
        <v>0</v>
      </c>
      <c r="BB55" s="13">
        <f t="shared" si="50"/>
        <v>0</v>
      </c>
      <c r="BC55" s="340">
        <f t="shared" si="50"/>
        <v>0</v>
      </c>
      <c r="BD55" s="13">
        <f t="shared" ref="BD55:BZ55" si="51">SUM(BD50:BD54)</f>
        <v>0</v>
      </c>
      <c r="BE55" s="12">
        <f t="shared" si="51"/>
        <v>0</v>
      </c>
      <c r="BF55" s="13">
        <f t="shared" si="51"/>
        <v>0</v>
      </c>
      <c r="BG55" s="340">
        <f t="shared" si="51"/>
        <v>0</v>
      </c>
      <c r="BH55" s="13">
        <f t="shared" si="51"/>
        <v>0</v>
      </c>
      <c r="BI55" s="340">
        <f t="shared" si="51"/>
        <v>0</v>
      </c>
      <c r="BJ55" s="13">
        <f t="shared" si="51"/>
        <v>0</v>
      </c>
      <c r="BK55" s="12">
        <f t="shared" si="51"/>
        <v>0</v>
      </c>
      <c r="BL55" s="13">
        <f t="shared" si="51"/>
        <v>0</v>
      </c>
      <c r="BM55" s="12">
        <f t="shared" si="51"/>
        <v>0</v>
      </c>
      <c r="BN55" s="13">
        <f t="shared" si="51"/>
        <v>0</v>
      </c>
      <c r="BO55" s="12">
        <f t="shared" si="51"/>
        <v>0</v>
      </c>
      <c r="BP55" s="13">
        <f t="shared" si="51"/>
        <v>0</v>
      </c>
      <c r="BQ55" s="340">
        <f t="shared" si="51"/>
        <v>0</v>
      </c>
      <c r="BR55" s="13">
        <f t="shared" si="51"/>
        <v>0</v>
      </c>
      <c r="BS55" s="340">
        <f t="shared" si="51"/>
        <v>0</v>
      </c>
      <c r="BT55" s="13">
        <f t="shared" si="51"/>
        <v>0</v>
      </c>
      <c r="BU55" s="12">
        <f t="shared" si="51"/>
        <v>0</v>
      </c>
      <c r="BV55" s="13">
        <f t="shared" si="51"/>
        <v>0</v>
      </c>
      <c r="BW55" s="340">
        <f t="shared" si="51"/>
        <v>0</v>
      </c>
      <c r="BX55" s="13">
        <f t="shared" si="51"/>
        <v>0</v>
      </c>
      <c r="BY55" s="340">
        <f t="shared" si="51"/>
        <v>0</v>
      </c>
      <c r="BZ55" s="13">
        <f t="shared" si="51"/>
        <v>0</v>
      </c>
    </row>
    <row r="56" spans="1:78">
      <c r="A56" s="419">
        <v>51</v>
      </c>
      <c r="B56" s="459"/>
      <c r="C56" s="456" t="s">
        <v>48</v>
      </c>
      <c r="D56" s="457"/>
      <c r="E56" s="457"/>
      <c r="F56" s="457"/>
      <c r="G56" s="457"/>
      <c r="H56" s="457"/>
      <c r="I56" s="457"/>
      <c r="J56" s="457"/>
      <c r="K56" s="457"/>
      <c r="L56" s="457"/>
      <c r="M56" s="457"/>
      <c r="N56" s="457"/>
      <c r="O56" s="457"/>
      <c r="P56" s="457"/>
      <c r="Q56" s="457"/>
      <c r="R56" s="457"/>
      <c r="S56" s="457"/>
      <c r="T56" s="457"/>
      <c r="U56" s="457"/>
      <c r="V56" s="457"/>
      <c r="W56" s="457"/>
      <c r="X56" s="457"/>
      <c r="Y56" s="457"/>
      <c r="Z56" s="457"/>
      <c r="AA56" s="457"/>
      <c r="AB56" s="458"/>
      <c r="AC56" s="423" t="s">
        <v>49</v>
      </c>
      <c r="AD56" s="424"/>
      <c r="AE56" s="424"/>
      <c r="AF56" s="425"/>
      <c r="AG56" s="10">
        <f t="shared" ref="AG56:AH58" si="52">AI56+AK56+AM56+AO56+AQ56+AS56+AU56+AW56+AY56+BA56+BC56+BE56+BG56+BI56+BK56+BM56+BO56+BQ56+BS56+BU56+BW56</f>
        <v>0</v>
      </c>
      <c r="AH56" s="11">
        <f t="shared" si="52"/>
        <v>0</v>
      </c>
      <c r="AI56" s="339"/>
      <c r="AJ56" s="11"/>
      <c r="AK56" s="339"/>
      <c r="AL56" s="11"/>
      <c r="AM56" s="339"/>
      <c r="AN56" s="11"/>
      <c r="AO56" s="339"/>
      <c r="AP56" s="11"/>
      <c r="AQ56" s="339"/>
      <c r="AR56" s="11"/>
      <c r="AS56" s="339"/>
      <c r="AT56" s="11"/>
      <c r="AU56" s="339"/>
      <c r="AV56" s="11"/>
      <c r="AW56" s="339"/>
      <c r="AX56" s="11"/>
      <c r="AY56" s="339"/>
      <c r="AZ56" s="11"/>
      <c r="BA56" s="10"/>
      <c r="BB56" s="11"/>
      <c r="BC56" s="339"/>
      <c r="BD56" s="11"/>
      <c r="BE56" s="10"/>
      <c r="BF56" s="11"/>
      <c r="BG56" s="339"/>
      <c r="BH56" s="11"/>
      <c r="BI56" s="339"/>
      <c r="BJ56" s="11"/>
      <c r="BK56" s="10"/>
      <c r="BL56" s="11"/>
      <c r="BM56" s="10"/>
      <c r="BN56" s="11"/>
      <c r="BO56" s="10"/>
      <c r="BP56" s="11"/>
      <c r="BQ56" s="339"/>
      <c r="BR56" s="11"/>
      <c r="BS56" s="339"/>
      <c r="BT56" s="11"/>
      <c r="BU56" s="10"/>
      <c r="BV56" s="11"/>
      <c r="BW56" s="339"/>
      <c r="BX56" s="11"/>
      <c r="BY56" s="339"/>
      <c r="BZ56" s="11"/>
    </row>
    <row r="57" spans="1:78">
      <c r="A57" s="419">
        <v>52</v>
      </c>
      <c r="B57" s="459"/>
      <c r="C57" s="420" t="s">
        <v>50</v>
      </c>
      <c r="D57" s="421"/>
      <c r="E57" s="421"/>
      <c r="F57" s="421"/>
      <c r="G57" s="421"/>
      <c r="H57" s="421"/>
      <c r="I57" s="421"/>
      <c r="J57" s="421"/>
      <c r="K57" s="421"/>
      <c r="L57" s="421"/>
      <c r="M57" s="421"/>
      <c r="N57" s="421"/>
      <c r="O57" s="421"/>
      <c r="P57" s="421"/>
      <c r="Q57" s="421"/>
      <c r="R57" s="421"/>
      <c r="S57" s="421"/>
      <c r="T57" s="421"/>
      <c r="U57" s="421"/>
      <c r="V57" s="421"/>
      <c r="W57" s="421"/>
      <c r="X57" s="421"/>
      <c r="Y57" s="421"/>
      <c r="Z57" s="421"/>
      <c r="AA57" s="421"/>
      <c r="AB57" s="422"/>
      <c r="AC57" s="423" t="s">
        <v>51</v>
      </c>
      <c r="AD57" s="424"/>
      <c r="AE57" s="424"/>
      <c r="AF57" s="425"/>
      <c r="AG57" s="10">
        <f t="shared" si="52"/>
        <v>0</v>
      </c>
      <c r="AH57" s="11">
        <f t="shared" si="52"/>
        <v>0</v>
      </c>
      <c r="AI57" s="339"/>
      <c r="AJ57" s="11"/>
      <c r="AK57" s="339"/>
      <c r="AL57" s="11"/>
      <c r="AM57" s="339"/>
      <c r="AN57" s="11"/>
      <c r="AO57" s="339"/>
      <c r="AP57" s="11"/>
      <c r="AQ57" s="339"/>
      <c r="AR57" s="11"/>
      <c r="AS57" s="339"/>
      <c r="AT57" s="11"/>
      <c r="AU57" s="339"/>
      <c r="AV57" s="11"/>
      <c r="AW57" s="339"/>
      <c r="AX57" s="11"/>
      <c r="AY57" s="339"/>
      <c r="AZ57" s="11"/>
      <c r="BA57" s="10"/>
      <c r="BB57" s="11"/>
      <c r="BC57" s="339"/>
      <c r="BD57" s="11"/>
      <c r="BE57" s="10"/>
      <c r="BF57" s="11"/>
      <c r="BG57" s="339"/>
      <c r="BH57" s="11"/>
      <c r="BI57" s="339"/>
      <c r="BJ57" s="11"/>
      <c r="BK57" s="10"/>
      <c r="BL57" s="11"/>
      <c r="BM57" s="10"/>
      <c r="BN57" s="11"/>
      <c r="BO57" s="10"/>
      <c r="BP57" s="11"/>
      <c r="BQ57" s="339"/>
      <c r="BR57" s="11"/>
      <c r="BS57" s="339"/>
      <c r="BT57" s="11"/>
      <c r="BU57" s="10"/>
      <c r="BV57" s="11"/>
      <c r="BW57" s="339"/>
      <c r="BX57" s="11"/>
      <c r="BY57" s="339"/>
      <c r="BZ57" s="11"/>
    </row>
    <row r="58" spans="1:78">
      <c r="A58" s="419">
        <v>53</v>
      </c>
      <c r="B58" s="459"/>
      <c r="C58" s="456" t="s">
        <v>52</v>
      </c>
      <c r="D58" s="457"/>
      <c r="E58" s="457"/>
      <c r="F58" s="457"/>
      <c r="G58" s="457"/>
      <c r="H58" s="457"/>
      <c r="I58" s="457"/>
      <c r="J58" s="457"/>
      <c r="K58" s="457"/>
      <c r="L58" s="457"/>
      <c r="M58" s="457"/>
      <c r="N58" s="457"/>
      <c r="O58" s="457"/>
      <c r="P58" s="457"/>
      <c r="Q58" s="457"/>
      <c r="R58" s="457"/>
      <c r="S58" s="457"/>
      <c r="T58" s="457"/>
      <c r="U58" s="457"/>
      <c r="V58" s="457"/>
      <c r="W58" s="457"/>
      <c r="X58" s="457"/>
      <c r="Y58" s="457"/>
      <c r="Z58" s="457"/>
      <c r="AA58" s="457"/>
      <c r="AB58" s="458"/>
      <c r="AC58" s="423" t="s">
        <v>516</v>
      </c>
      <c r="AD58" s="424"/>
      <c r="AE58" s="424"/>
      <c r="AF58" s="425"/>
      <c r="AG58" s="10">
        <f t="shared" si="52"/>
        <v>396000</v>
      </c>
      <c r="AH58" s="11">
        <f t="shared" si="52"/>
        <v>431500</v>
      </c>
      <c r="AI58" s="339"/>
      <c r="AJ58" s="11"/>
      <c r="AK58" s="339"/>
      <c r="AL58" s="11"/>
      <c r="AM58" s="339"/>
      <c r="AN58" s="11"/>
      <c r="AO58" s="339"/>
      <c r="AP58" s="11"/>
      <c r="AQ58" s="339"/>
      <c r="AR58" s="11"/>
      <c r="AS58" s="339"/>
      <c r="AT58" s="11"/>
      <c r="AU58" s="339"/>
      <c r="AV58" s="11"/>
      <c r="AW58" s="339"/>
      <c r="AX58" s="11"/>
      <c r="AY58" s="339">
        <v>396000</v>
      </c>
      <c r="AZ58" s="11">
        <v>396000</v>
      </c>
      <c r="BA58" s="10"/>
      <c r="BB58" s="11">
        <v>35500</v>
      </c>
      <c r="BC58" s="339"/>
      <c r="BD58" s="11"/>
      <c r="BE58" s="10"/>
      <c r="BF58" s="11"/>
      <c r="BG58" s="339"/>
      <c r="BH58" s="11"/>
      <c r="BI58" s="339"/>
      <c r="BJ58" s="11"/>
      <c r="BK58" s="10"/>
      <c r="BL58" s="11"/>
      <c r="BM58" s="10"/>
      <c r="BN58" s="11"/>
      <c r="BO58" s="10"/>
      <c r="BP58" s="11"/>
      <c r="BQ58" s="339"/>
      <c r="BR58" s="11"/>
      <c r="BS58" s="339"/>
      <c r="BT58" s="11"/>
      <c r="BU58" s="10"/>
      <c r="BV58" s="11"/>
      <c r="BW58" s="339"/>
      <c r="BX58" s="11"/>
      <c r="BY58" s="339"/>
      <c r="BZ58" s="11"/>
    </row>
    <row r="59" spans="1:78" s="14" customFormat="1">
      <c r="A59" s="448">
        <v>54</v>
      </c>
      <c r="B59" s="463"/>
      <c r="C59" s="450" t="s">
        <v>54</v>
      </c>
      <c r="D59" s="451"/>
      <c r="E59" s="451"/>
      <c r="F59" s="451"/>
      <c r="G59" s="451"/>
      <c r="H59" s="451"/>
      <c r="I59" s="451"/>
      <c r="J59" s="451"/>
      <c r="K59" s="451"/>
      <c r="L59" s="451"/>
      <c r="M59" s="451"/>
      <c r="N59" s="451"/>
      <c r="O59" s="451"/>
      <c r="P59" s="451"/>
      <c r="Q59" s="451"/>
      <c r="R59" s="451"/>
      <c r="S59" s="451"/>
      <c r="T59" s="451"/>
      <c r="U59" s="451"/>
      <c r="V59" s="451"/>
      <c r="W59" s="451"/>
      <c r="X59" s="451"/>
      <c r="Y59" s="451"/>
      <c r="Z59" s="451"/>
      <c r="AA59" s="451"/>
      <c r="AB59" s="452"/>
      <c r="AC59" s="453" t="s">
        <v>55</v>
      </c>
      <c r="AD59" s="454"/>
      <c r="AE59" s="454"/>
      <c r="AF59" s="455"/>
      <c r="AG59" s="12">
        <f>SUM(AG56:AG58)</f>
        <v>396000</v>
      </c>
      <c r="AH59" s="13">
        <f t="shared" ref="AH59:AO59" si="53">SUM(AH56:AH58)</f>
        <v>431500</v>
      </c>
      <c r="AI59" s="340">
        <f t="shared" si="53"/>
        <v>0</v>
      </c>
      <c r="AJ59" s="13">
        <f t="shared" si="53"/>
        <v>0</v>
      </c>
      <c r="AK59" s="340">
        <f t="shared" si="53"/>
        <v>0</v>
      </c>
      <c r="AL59" s="13">
        <f t="shared" si="53"/>
        <v>0</v>
      </c>
      <c r="AM59" s="340">
        <f t="shared" si="53"/>
        <v>0</v>
      </c>
      <c r="AN59" s="13">
        <f t="shared" si="53"/>
        <v>0</v>
      </c>
      <c r="AO59" s="340">
        <f t="shared" si="53"/>
        <v>0</v>
      </c>
      <c r="AP59" s="13">
        <f t="shared" ref="AP59:BC59" si="54">SUM(AP56:AP58)</f>
        <v>0</v>
      </c>
      <c r="AQ59" s="340">
        <f t="shared" si="54"/>
        <v>0</v>
      </c>
      <c r="AR59" s="13">
        <f t="shared" si="54"/>
        <v>0</v>
      </c>
      <c r="AS59" s="340">
        <f t="shared" si="54"/>
        <v>0</v>
      </c>
      <c r="AT59" s="13">
        <f t="shared" si="54"/>
        <v>0</v>
      </c>
      <c r="AU59" s="340">
        <f t="shared" si="54"/>
        <v>0</v>
      </c>
      <c r="AV59" s="13">
        <f t="shared" si="54"/>
        <v>0</v>
      </c>
      <c r="AW59" s="340">
        <f t="shared" si="54"/>
        <v>0</v>
      </c>
      <c r="AX59" s="13">
        <f t="shared" si="54"/>
        <v>0</v>
      </c>
      <c r="AY59" s="340">
        <f t="shared" si="54"/>
        <v>396000</v>
      </c>
      <c r="AZ59" s="13">
        <f t="shared" si="54"/>
        <v>396000</v>
      </c>
      <c r="BA59" s="12">
        <f t="shared" si="54"/>
        <v>0</v>
      </c>
      <c r="BB59" s="13">
        <f t="shared" si="54"/>
        <v>35500</v>
      </c>
      <c r="BC59" s="340">
        <f t="shared" si="54"/>
        <v>0</v>
      </c>
      <c r="BD59" s="13">
        <f t="shared" ref="BD59:BZ59" si="55">SUM(BD56:BD58)</f>
        <v>0</v>
      </c>
      <c r="BE59" s="12">
        <f t="shared" si="55"/>
        <v>0</v>
      </c>
      <c r="BF59" s="13">
        <f t="shared" si="55"/>
        <v>0</v>
      </c>
      <c r="BG59" s="340">
        <f t="shared" si="55"/>
        <v>0</v>
      </c>
      <c r="BH59" s="13">
        <f t="shared" si="55"/>
        <v>0</v>
      </c>
      <c r="BI59" s="340">
        <f t="shared" si="55"/>
        <v>0</v>
      </c>
      <c r="BJ59" s="13">
        <f t="shared" si="55"/>
        <v>0</v>
      </c>
      <c r="BK59" s="12">
        <f t="shared" si="55"/>
        <v>0</v>
      </c>
      <c r="BL59" s="13">
        <f t="shared" si="55"/>
        <v>0</v>
      </c>
      <c r="BM59" s="12">
        <f t="shared" si="55"/>
        <v>0</v>
      </c>
      <c r="BN59" s="13">
        <f t="shared" si="55"/>
        <v>0</v>
      </c>
      <c r="BO59" s="12">
        <f t="shared" si="55"/>
        <v>0</v>
      </c>
      <c r="BP59" s="13">
        <f t="shared" si="55"/>
        <v>0</v>
      </c>
      <c r="BQ59" s="340">
        <f t="shared" si="55"/>
        <v>0</v>
      </c>
      <c r="BR59" s="13">
        <f t="shared" si="55"/>
        <v>0</v>
      </c>
      <c r="BS59" s="340">
        <f t="shared" si="55"/>
        <v>0</v>
      </c>
      <c r="BT59" s="13">
        <f t="shared" si="55"/>
        <v>0</v>
      </c>
      <c r="BU59" s="12">
        <f t="shared" si="55"/>
        <v>0</v>
      </c>
      <c r="BV59" s="13">
        <f t="shared" si="55"/>
        <v>0</v>
      </c>
      <c r="BW59" s="340">
        <f t="shared" si="55"/>
        <v>0</v>
      </c>
      <c r="BX59" s="13">
        <f t="shared" si="55"/>
        <v>0</v>
      </c>
      <c r="BY59" s="340">
        <f t="shared" si="55"/>
        <v>0</v>
      </c>
      <c r="BZ59" s="13">
        <f t="shared" si="55"/>
        <v>0</v>
      </c>
    </row>
    <row r="60" spans="1:78">
      <c r="A60" s="419">
        <v>55</v>
      </c>
      <c r="B60" s="459"/>
      <c r="C60" s="456" t="s">
        <v>56</v>
      </c>
      <c r="D60" s="457"/>
      <c r="E60" s="457"/>
      <c r="F60" s="457"/>
      <c r="G60" s="457"/>
      <c r="H60" s="457"/>
      <c r="I60" s="457"/>
      <c r="J60" s="457"/>
      <c r="K60" s="457"/>
      <c r="L60" s="457"/>
      <c r="M60" s="457"/>
      <c r="N60" s="457"/>
      <c r="O60" s="457"/>
      <c r="P60" s="457"/>
      <c r="Q60" s="457"/>
      <c r="R60" s="457"/>
      <c r="S60" s="457"/>
      <c r="T60" s="457"/>
      <c r="U60" s="457"/>
      <c r="V60" s="457"/>
      <c r="W60" s="457"/>
      <c r="X60" s="457"/>
      <c r="Y60" s="457"/>
      <c r="Z60" s="457"/>
      <c r="AA60" s="457"/>
      <c r="AB60" s="458"/>
      <c r="AC60" s="423" t="s">
        <v>57</v>
      </c>
      <c r="AD60" s="424"/>
      <c r="AE60" s="424"/>
      <c r="AF60" s="425"/>
      <c r="AG60" s="10">
        <f t="shared" ref="AG60:AH62" si="56">AI60+AK60+AM60+AO60+AQ60+AS60+AU60+AW60+AY60+BA60+BC60+BE60+BG60+BI60+BK60+BM60+BO60+BQ60+BS60+BU60+BW60</f>
        <v>0</v>
      </c>
      <c r="AH60" s="11">
        <f t="shared" si="56"/>
        <v>0</v>
      </c>
      <c r="AI60" s="339"/>
      <c r="AJ60" s="11"/>
      <c r="AK60" s="339"/>
      <c r="AL60" s="11"/>
      <c r="AM60" s="339"/>
      <c r="AN60" s="11"/>
      <c r="AO60" s="339"/>
      <c r="AP60" s="11"/>
      <c r="AQ60" s="339"/>
      <c r="AR60" s="11"/>
      <c r="AS60" s="339"/>
      <c r="AT60" s="11"/>
      <c r="AU60" s="339"/>
      <c r="AV60" s="11"/>
      <c r="AW60" s="339"/>
      <c r="AX60" s="11"/>
      <c r="AY60" s="339"/>
      <c r="AZ60" s="11"/>
      <c r="BA60" s="10"/>
      <c r="BB60" s="11"/>
      <c r="BC60" s="339"/>
      <c r="BD60" s="11"/>
      <c r="BE60" s="10"/>
      <c r="BF60" s="11"/>
      <c r="BG60" s="339"/>
      <c r="BH60" s="11"/>
      <c r="BI60" s="339"/>
      <c r="BJ60" s="11"/>
      <c r="BK60" s="10"/>
      <c r="BL60" s="11"/>
      <c r="BM60" s="10"/>
      <c r="BN60" s="11"/>
      <c r="BO60" s="10"/>
      <c r="BP60" s="11"/>
      <c r="BQ60" s="339"/>
      <c r="BR60" s="11"/>
      <c r="BS60" s="339"/>
      <c r="BT60" s="11"/>
      <c r="BU60" s="10"/>
      <c r="BV60" s="11"/>
      <c r="BW60" s="339"/>
      <c r="BX60" s="11"/>
      <c r="BY60" s="339"/>
      <c r="BZ60" s="11"/>
    </row>
    <row r="61" spans="1:78">
      <c r="A61" s="419">
        <v>56</v>
      </c>
      <c r="B61" s="459"/>
      <c r="C61" s="420" t="s">
        <v>58</v>
      </c>
      <c r="D61" s="421"/>
      <c r="E61" s="421"/>
      <c r="F61" s="421"/>
      <c r="G61" s="421"/>
      <c r="H61" s="421"/>
      <c r="I61" s="421"/>
      <c r="J61" s="421"/>
      <c r="K61" s="421"/>
      <c r="L61" s="421"/>
      <c r="M61" s="421"/>
      <c r="N61" s="421"/>
      <c r="O61" s="421"/>
      <c r="P61" s="421"/>
      <c r="Q61" s="421"/>
      <c r="R61" s="421"/>
      <c r="S61" s="421"/>
      <c r="T61" s="421"/>
      <c r="U61" s="421"/>
      <c r="V61" s="421"/>
      <c r="W61" s="421"/>
      <c r="X61" s="421"/>
      <c r="Y61" s="421"/>
      <c r="Z61" s="421"/>
      <c r="AA61" s="421"/>
      <c r="AB61" s="422"/>
      <c r="AC61" s="423" t="s">
        <v>59</v>
      </c>
      <c r="AD61" s="424"/>
      <c r="AE61" s="424"/>
      <c r="AF61" s="425"/>
      <c r="AG61" s="10">
        <f t="shared" si="56"/>
        <v>0</v>
      </c>
      <c r="AH61" s="11">
        <f t="shared" si="56"/>
        <v>0</v>
      </c>
      <c r="AI61" s="339"/>
      <c r="AJ61" s="11"/>
      <c r="AK61" s="339"/>
      <c r="AL61" s="11"/>
      <c r="AM61" s="339"/>
      <c r="AN61" s="11"/>
      <c r="AO61" s="339"/>
      <c r="AP61" s="11"/>
      <c r="AQ61" s="339"/>
      <c r="AR61" s="11"/>
      <c r="AS61" s="339"/>
      <c r="AT61" s="11"/>
      <c r="AU61" s="339"/>
      <c r="AV61" s="11"/>
      <c r="AW61" s="339"/>
      <c r="AX61" s="11"/>
      <c r="AY61" s="339"/>
      <c r="AZ61" s="11"/>
      <c r="BA61" s="10"/>
      <c r="BB61" s="11"/>
      <c r="BC61" s="339"/>
      <c r="BD61" s="11"/>
      <c r="BE61" s="10"/>
      <c r="BF61" s="11"/>
      <c r="BG61" s="339"/>
      <c r="BH61" s="11"/>
      <c r="BI61" s="339"/>
      <c r="BJ61" s="11"/>
      <c r="BK61" s="10"/>
      <c r="BL61" s="11"/>
      <c r="BM61" s="10"/>
      <c r="BN61" s="11"/>
      <c r="BO61" s="10"/>
      <c r="BP61" s="11"/>
      <c r="BQ61" s="339"/>
      <c r="BR61" s="11"/>
      <c r="BS61" s="339"/>
      <c r="BT61" s="11"/>
      <c r="BU61" s="10"/>
      <c r="BV61" s="11"/>
      <c r="BW61" s="339"/>
      <c r="BX61" s="11"/>
      <c r="BY61" s="339"/>
      <c r="BZ61" s="11"/>
    </row>
    <row r="62" spans="1:78">
      <c r="A62" s="419">
        <v>57</v>
      </c>
      <c r="B62" s="459"/>
      <c r="C62" s="456" t="s">
        <v>60</v>
      </c>
      <c r="D62" s="457"/>
      <c r="E62" s="457"/>
      <c r="F62" s="457"/>
      <c r="G62" s="457"/>
      <c r="H62" s="457"/>
      <c r="I62" s="457"/>
      <c r="J62" s="457"/>
      <c r="K62" s="457"/>
      <c r="L62" s="457"/>
      <c r="M62" s="457"/>
      <c r="N62" s="457"/>
      <c r="O62" s="457"/>
      <c r="P62" s="457"/>
      <c r="Q62" s="457"/>
      <c r="R62" s="457"/>
      <c r="S62" s="457"/>
      <c r="T62" s="457"/>
      <c r="U62" s="457"/>
      <c r="V62" s="457"/>
      <c r="W62" s="457"/>
      <c r="X62" s="457"/>
      <c r="Y62" s="457"/>
      <c r="Z62" s="457"/>
      <c r="AA62" s="457"/>
      <c r="AB62" s="458"/>
      <c r="AC62" s="423" t="s">
        <v>61</v>
      </c>
      <c r="AD62" s="424"/>
      <c r="AE62" s="424"/>
      <c r="AF62" s="425"/>
      <c r="AG62" s="10">
        <f t="shared" si="56"/>
        <v>1735000</v>
      </c>
      <c r="AH62" s="11">
        <f t="shared" si="56"/>
        <v>1494592</v>
      </c>
      <c r="AI62" s="339">
        <v>1735000</v>
      </c>
      <c r="AJ62" s="11"/>
      <c r="AK62" s="339"/>
      <c r="AL62" s="11"/>
      <c r="AM62" s="339"/>
      <c r="AN62" s="11">
        <v>247940</v>
      </c>
      <c r="AO62" s="339"/>
      <c r="AP62" s="11"/>
      <c r="AQ62" s="339"/>
      <c r="AR62" s="11"/>
      <c r="AS62" s="339"/>
      <c r="AT62" s="11"/>
      <c r="AU62" s="339"/>
      <c r="AV62" s="11"/>
      <c r="AW62" s="339"/>
      <c r="AX62" s="11">
        <v>1246652</v>
      </c>
      <c r="AY62" s="339"/>
      <c r="AZ62" s="11"/>
      <c r="BA62" s="10"/>
      <c r="BB62" s="11"/>
      <c r="BC62" s="339"/>
      <c r="BD62" s="11"/>
      <c r="BE62" s="10"/>
      <c r="BF62" s="11"/>
      <c r="BG62" s="339"/>
      <c r="BH62" s="11"/>
      <c r="BI62" s="339"/>
      <c r="BJ62" s="11"/>
      <c r="BK62" s="10"/>
      <c r="BL62" s="11"/>
      <c r="BM62" s="10"/>
      <c r="BN62" s="11"/>
      <c r="BO62" s="10"/>
      <c r="BP62" s="11"/>
      <c r="BQ62" s="339"/>
      <c r="BR62" s="11"/>
      <c r="BS62" s="339"/>
      <c r="BT62" s="11"/>
      <c r="BU62" s="10"/>
      <c r="BV62" s="11"/>
      <c r="BW62" s="339"/>
      <c r="BX62" s="11"/>
      <c r="BY62" s="339"/>
      <c r="BZ62" s="11"/>
    </row>
    <row r="63" spans="1:78" s="14" customFormat="1" ht="15.75" thickBot="1">
      <c r="A63" s="471">
        <v>58</v>
      </c>
      <c r="B63" s="472"/>
      <c r="C63" s="473" t="s">
        <v>62</v>
      </c>
      <c r="D63" s="474"/>
      <c r="E63" s="474"/>
      <c r="F63" s="474"/>
      <c r="G63" s="474"/>
      <c r="H63" s="474"/>
      <c r="I63" s="474"/>
      <c r="J63" s="474"/>
      <c r="K63" s="474"/>
      <c r="L63" s="474"/>
      <c r="M63" s="474"/>
      <c r="N63" s="474"/>
      <c r="O63" s="474"/>
      <c r="P63" s="474"/>
      <c r="Q63" s="474"/>
      <c r="R63" s="474"/>
      <c r="S63" s="474"/>
      <c r="T63" s="474"/>
      <c r="U63" s="474"/>
      <c r="V63" s="474"/>
      <c r="W63" s="474"/>
      <c r="X63" s="474"/>
      <c r="Y63" s="474"/>
      <c r="Z63" s="474"/>
      <c r="AA63" s="474"/>
      <c r="AB63" s="475"/>
      <c r="AC63" s="476" t="s">
        <v>63</v>
      </c>
      <c r="AD63" s="477"/>
      <c r="AE63" s="477"/>
      <c r="AF63" s="478"/>
      <c r="AG63" s="16">
        <f>SUM(AG60:AG62)</f>
        <v>1735000</v>
      </c>
      <c r="AH63" s="17">
        <f t="shared" ref="AH63:AO63" si="57">SUM(AH60:AH62)</f>
        <v>1494592</v>
      </c>
      <c r="AI63" s="341">
        <f t="shared" si="57"/>
        <v>1735000</v>
      </c>
      <c r="AJ63" s="17">
        <f t="shared" si="57"/>
        <v>0</v>
      </c>
      <c r="AK63" s="341">
        <f t="shared" si="57"/>
        <v>0</v>
      </c>
      <c r="AL63" s="17">
        <f t="shared" si="57"/>
        <v>0</v>
      </c>
      <c r="AM63" s="341">
        <f t="shared" si="57"/>
        <v>0</v>
      </c>
      <c r="AN63" s="17">
        <f t="shared" si="57"/>
        <v>247940</v>
      </c>
      <c r="AO63" s="341">
        <f t="shared" si="57"/>
        <v>0</v>
      </c>
      <c r="AP63" s="17">
        <f t="shared" ref="AP63:BC63" si="58">SUM(AP60:AP62)</f>
        <v>0</v>
      </c>
      <c r="AQ63" s="341">
        <f t="shared" si="58"/>
        <v>0</v>
      </c>
      <c r="AR63" s="17">
        <f t="shared" si="58"/>
        <v>0</v>
      </c>
      <c r="AS63" s="341">
        <f t="shared" si="58"/>
        <v>0</v>
      </c>
      <c r="AT63" s="17">
        <f t="shared" si="58"/>
        <v>0</v>
      </c>
      <c r="AU63" s="341">
        <f t="shared" si="58"/>
        <v>0</v>
      </c>
      <c r="AV63" s="17">
        <f t="shared" si="58"/>
        <v>0</v>
      </c>
      <c r="AW63" s="341">
        <f t="shared" si="58"/>
        <v>0</v>
      </c>
      <c r="AX63" s="17">
        <f t="shared" si="58"/>
        <v>1246652</v>
      </c>
      <c r="AY63" s="341">
        <f t="shared" si="58"/>
        <v>0</v>
      </c>
      <c r="AZ63" s="17">
        <f t="shared" si="58"/>
        <v>0</v>
      </c>
      <c r="BA63" s="16">
        <f t="shared" si="58"/>
        <v>0</v>
      </c>
      <c r="BB63" s="17">
        <f t="shared" si="58"/>
        <v>0</v>
      </c>
      <c r="BC63" s="341">
        <f t="shared" si="58"/>
        <v>0</v>
      </c>
      <c r="BD63" s="17">
        <f t="shared" ref="BD63:BZ63" si="59">SUM(BD60:BD62)</f>
        <v>0</v>
      </c>
      <c r="BE63" s="16">
        <f t="shared" si="59"/>
        <v>0</v>
      </c>
      <c r="BF63" s="17">
        <f t="shared" si="59"/>
        <v>0</v>
      </c>
      <c r="BG63" s="341">
        <f t="shared" si="59"/>
        <v>0</v>
      </c>
      <c r="BH63" s="17">
        <f t="shared" si="59"/>
        <v>0</v>
      </c>
      <c r="BI63" s="341">
        <f t="shared" si="59"/>
        <v>0</v>
      </c>
      <c r="BJ63" s="17">
        <f t="shared" si="59"/>
        <v>0</v>
      </c>
      <c r="BK63" s="16">
        <f t="shared" si="59"/>
        <v>0</v>
      </c>
      <c r="BL63" s="17">
        <f t="shared" si="59"/>
        <v>0</v>
      </c>
      <c r="BM63" s="16">
        <f t="shared" si="59"/>
        <v>0</v>
      </c>
      <c r="BN63" s="17">
        <f t="shared" si="59"/>
        <v>0</v>
      </c>
      <c r="BO63" s="16">
        <f t="shared" si="59"/>
        <v>0</v>
      </c>
      <c r="BP63" s="17">
        <f t="shared" si="59"/>
        <v>0</v>
      </c>
      <c r="BQ63" s="341">
        <f t="shared" si="59"/>
        <v>0</v>
      </c>
      <c r="BR63" s="17">
        <f t="shared" si="59"/>
        <v>0</v>
      </c>
      <c r="BS63" s="341">
        <f t="shared" si="59"/>
        <v>0</v>
      </c>
      <c r="BT63" s="17">
        <f t="shared" si="59"/>
        <v>0</v>
      </c>
      <c r="BU63" s="16">
        <f t="shared" si="59"/>
        <v>0</v>
      </c>
      <c r="BV63" s="17">
        <f t="shared" si="59"/>
        <v>0</v>
      </c>
      <c r="BW63" s="341">
        <f t="shared" si="59"/>
        <v>0</v>
      </c>
      <c r="BX63" s="17">
        <f t="shared" si="59"/>
        <v>0</v>
      </c>
      <c r="BY63" s="341">
        <f t="shared" si="59"/>
        <v>0</v>
      </c>
      <c r="BZ63" s="17">
        <f t="shared" si="59"/>
        <v>0</v>
      </c>
    </row>
    <row r="64" spans="1:78" s="14" customFormat="1" ht="15.75" thickBot="1">
      <c r="A64" s="464">
        <v>59</v>
      </c>
      <c r="B64" s="465"/>
      <c r="C64" s="466" t="s">
        <v>64</v>
      </c>
      <c r="D64" s="467"/>
      <c r="E64" s="467"/>
      <c r="F64" s="467"/>
      <c r="G64" s="467"/>
      <c r="H64" s="467"/>
      <c r="I64" s="467"/>
      <c r="J64" s="467"/>
      <c r="K64" s="467"/>
      <c r="L64" s="467"/>
      <c r="M64" s="467"/>
      <c r="N64" s="467"/>
      <c r="O64" s="467"/>
      <c r="P64" s="467"/>
      <c r="Q64" s="467"/>
      <c r="R64" s="467"/>
      <c r="S64" s="467"/>
      <c r="T64" s="467"/>
      <c r="U64" s="467"/>
      <c r="V64" s="467"/>
      <c r="W64" s="467"/>
      <c r="X64" s="467"/>
      <c r="Y64" s="467"/>
      <c r="Z64" s="467"/>
      <c r="AA64" s="467"/>
      <c r="AB64" s="468"/>
      <c r="AC64" s="469" t="s">
        <v>65</v>
      </c>
      <c r="AD64" s="470"/>
      <c r="AE64" s="470"/>
      <c r="AF64" s="498"/>
      <c r="AG64" s="18">
        <f>AG18+AG24+AG38+AG49+AG55+AG59+AG63</f>
        <v>580183044</v>
      </c>
      <c r="AH64" s="19">
        <f t="shared" ref="AH64:AO64" si="60">AH18+AH24+AH38+AH49+AH55+AH59+AH63</f>
        <v>304007205</v>
      </c>
      <c r="AI64" s="353">
        <f t="shared" si="60"/>
        <v>500582484</v>
      </c>
      <c r="AJ64" s="350">
        <f t="shared" si="60"/>
        <v>197510884</v>
      </c>
      <c r="AK64" s="353">
        <f t="shared" si="60"/>
        <v>1454000</v>
      </c>
      <c r="AL64" s="350">
        <f t="shared" si="60"/>
        <v>1454000</v>
      </c>
      <c r="AM64" s="348">
        <f t="shared" si="60"/>
        <v>15780096</v>
      </c>
      <c r="AN64" s="349">
        <f t="shared" si="60"/>
        <v>9123647</v>
      </c>
      <c r="AO64" s="348">
        <f t="shared" si="60"/>
        <v>125000</v>
      </c>
      <c r="AP64" s="349">
        <f t="shared" ref="AP64:BC64" si="61">AP18+AP24+AP38+AP49+AP55+AP59+AP63</f>
        <v>98554</v>
      </c>
      <c r="AQ64" s="348">
        <f t="shared" si="61"/>
        <v>1187000</v>
      </c>
      <c r="AR64" s="349">
        <f t="shared" si="61"/>
        <v>0</v>
      </c>
      <c r="AS64" s="348">
        <f t="shared" si="61"/>
        <v>3993000</v>
      </c>
      <c r="AT64" s="349">
        <f t="shared" si="61"/>
        <v>4771709</v>
      </c>
      <c r="AU64" s="348">
        <f t="shared" si="61"/>
        <v>2907182</v>
      </c>
      <c r="AV64" s="349">
        <f t="shared" si="61"/>
        <v>75595</v>
      </c>
      <c r="AW64" s="348">
        <f t="shared" si="61"/>
        <v>6129375</v>
      </c>
      <c r="AX64" s="349">
        <f t="shared" si="61"/>
        <v>8652082</v>
      </c>
      <c r="AY64" s="348">
        <f t="shared" si="61"/>
        <v>396000</v>
      </c>
      <c r="AZ64" s="349">
        <f t="shared" si="61"/>
        <v>426400</v>
      </c>
      <c r="BA64" s="354">
        <f t="shared" si="61"/>
        <v>0</v>
      </c>
      <c r="BB64" s="349">
        <f t="shared" si="61"/>
        <v>45100</v>
      </c>
      <c r="BC64" s="348">
        <f t="shared" si="61"/>
        <v>1734000</v>
      </c>
      <c r="BD64" s="349">
        <f t="shared" ref="BD64:BZ64" si="62">BD18+BD24+BD38+BD49+BD55+BD59+BD63</f>
        <v>1499507</v>
      </c>
      <c r="BE64" s="354">
        <f t="shared" si="62"/>
        <v>0</v>
      </c>
      <c r="BF64" s="349">
        <f t="shared" si="62"/>
        <v>117785</v>
      </c>
      <c r="BG64" s="348">
        <f t="shared" si="62"/>
        <v>6341000</v>
      </c>
      <c r="BH64" s="349">
        <f t="shared" si="62"/>
        <v>6901965</v>
      </c>
      <c r="BI64" s="348">
        <f t="shared" si="62"/>
        <v>4340800</v>
      </c>
      <c r="BJ64" s="349">
        <f t="shared" si="62"/>
        <v>4304365</v>
      </c>
      <c r="BK64" s="354">
        <f t="shared" si="62"/>
        <v>0</v>
      </c>
      <c r="BL64" s="349">
        <f t="shared" si="62"/>
        <v>107100</v>
      </c>
      <c r="BM64" s="18">
        <f t="shared" si="62"/>
        <v>0</v>
      </c>
      <c r="BN64" s="20">
        <f t="shared" si="62"/>
        <v>0</v>
      </c>
      <c r="BO64" s="18">
        <f t="shared" si="62"/>
        <v>0</v>
      </c>
      <c r="BP64" s="349">
        <f t="shared" si="62"/>
        <v>34069287</v>
      </c>
      <c r="BQ64" s="348">
        <f t="shared" si="62"/>
        <v>34134107</v>
      </c>
      <c r="BR64" s="349">
        <f t="shared" si="62"/>
        <v>32691081</v>
      </c>
      <c r="BS64" s="348">
        <f t="shared" si="62"/>
        <v>100000</v>
      </c>
      <c r="BT64" s="349">
        <f t="shared" si="62"/>
        <v>177544</v>
      </c>
      <c r="BU64" s="354">
        <f t="shared" si="62"/>
        <v>0</v>
      </c>
      <c r="BV64" s="349">
        <f t="shared" si="62"/>
        <v>0</v>
      </c>
      <c r="BW64" s="348">
        <f t="shared" si="62"/>
        <v>300000</v>
      </c>
      <c r="BX64" s="349">
        <f t="shared" si="62"/>
        <v>565400</v>
      </c>
      <c r="BY64" s="348">
        <f t="shared" si="62"/>
        <v>679000</v>
      </c>
      <c r="BZ64" s="349">
        <f t="shared" si="62"/>
        <v>1415200</v>
      </c>
    </row>
  </sheetData>
  <mergeCells count="210">
    <mergeCell ref="A59:B59"/>
    <mergeCell ref="C59:AB59"/>
    <mergeCell ref="AC59:AF59"/>
    <mergeCell ref="A64:B64"/>
    <mergeCell ref="C64:AB64"/>
    <mergeCell ref="AC64:AF64"/>
    <mergeCell ref="A62:B62"/>
    <mergeCell ref="C62:AB62"/>
    <mergeCell ref="AC62:AF62"/>
    <mergeCell ref="A63:B63"/>
    <mergeCell ref="A60:B60"/>
    <mergeCell ref="C60:AB60"/>
    <mergeCell ref="AC60:AF60"/>
    <mergeCell ref="A61:B61"/>
    <mergeCell ref="C61:AB61"/>
    <mergeCell ref="AC61:AF61"/>
    <mergeCell ref="C63:AB63"/>
    <mergeCell ref="AC63:AF63"/>
    <mergeCell ref="A58:B58"/>
    <mergeCell ref="AC56:AF56"/>
    <mergeCell ref="A57:B57"/>
    <mergeCell ref="C58:AB58"/>
    <mergeCell ref="AC58:AF58"/>
    <mergeCell ref="C57:AB57"/>
    <mergeCell ref="AC57:AF57"/>
    <mergeCell ref="A56:B56"/>
    <mergeCell ref="C56:AB56"/>
    <mergeCell ref="AC55:AF55"/>
    <mergeCell ref="A55:B55"/>
    <mergeCell ref="C55:AB55"/>
    <mergeCell ref="AC52:AF52"/>
    <mergeCell ref="A53:B53"/>
    <mergeCell ref="C53:AB53"/>
    <mergeCell ref="A52:B52"/>
    <mergeCell ref="C52:AB52"/>
    <mergeCell ref="A54:B54"/>
    <mergeCell ref="C54:AB54"/>
    <mergeCell ref="A49:B49"/>
    <mergeCell ref="C49:AB49"/>
    <mergeCell ref="AC49:AF49"/>
    <mergeCell ref="AC54:AF54"/>
    <mergeCell ref="AC53:AF53"/>
    <mergeCell ref="A50:B50"/>
    <mergeCell ref="C50:AB50"/>
    <mergeCell ref="AC50:AF50"/>
    <mergeCell ref="AC51:AF51"/>
    <mergeCell ref="A51:B51"/>
    <mergeCell ref="C51:AB51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0:B10"/>
    <mergeCell ref="C10:AB10"/>
    <mergeCell ref="AC10:AF10"/>
    <mergeCell ref="C8:AB8"/>
    <mergeCell ref="AC8:AF8"/>
    <mergeCell ref="A15:B15"/>
    <mergeCell ref="C15:AB15"/>
    <mergeCell ref="AC15:AF15"/>
    <mergeCell ref="A11:B11"/>
    <mergeCell ref="C11:AB11"/>
    <mergeCell ref="AC11:AF11"/>
    <mergeCell ref="A12:B12"/>
    <mergeCell ref="C12:AB12"/>
    <mergeCell ref="AC12:AF12"/>
    <mergeCell ref="AG3:AH3"/>
    <mergeCell ref="BS3:BT3"/>
    <mergeCell ref="A3:AF3"/>
    <mergeCell ref="A9:B9"/>
    <mergeCell ref="C9:AB9"/>
    <mergeCell ref="AC9:AF9"/>
    <mergeCell ref="A8:B8"/>
    <mergeCell ref="A6:B6"/>
    <mergeCell ref="C6:AB6"/>
    <mergeCell ref="AC6:AF6"/>
    <mergeCell ref="A7:B7"/>
    <mergeCell ref="A4:B4"/>
    <mergeCell ref="C4:AB4"/>
    <mergeCell ref="AC4:AF4"/>
    <mergeCell ref="C7:AB7"/>
    <mergeCell ref="AC7:AF7"/>
    <mergeCell ref="A5:B5"/>
    <mergeCell ref="C5:AB5"/>
    <mergeCell ref="AC5:AF5"/>
    <mergeCell ref="AI2:BZ2"/>
    <mergeCell ref="AS3:AT3"/>
    <mergeCell ref="BW3:BX3"/>
    <mergeCell ref="AO3:AP3"/>
    <mergeCell ref="A1:BZ1"/>
    <mergeCell ref="BI3:BJ3"/>
    <mergeCell ref="BK3:BL3"/>
    <mergeCell ref="BM3:BN3"/>
    <mergeCell ref="BO3:BP3"/>
    <mergeCell ref="BQ3:BR3"/>
    <mergeCell ref="A2:AF2"/>
    <mergeCell ref="BE3:BF3"/>
    <mergeCell ref="BG3:BH3"/>
    <mergeCell ref="AU3:AV3"/>
    <mergeCell ref="AW3:AX3"/>
    <mergeCell ref="AY3:AZ3"/>
    <mergeCell ref="BA3:BB3"/>
    <mergeCell ref="BY3:BZ3"/>
    <mergeCell ref="AM3:AN3"/>
    <mergeCell ref="AI3:AJ3"/>
    <mergeCell ref="AK3:AL3"/>
    <mergeCell ref="AQ3:AR3"/>
    <mergeCell ref="BC3:BD3"/>
    <mergeCell ref="BU3:BV3"/>
  </mergeCells>
  <phoneticPr fontId="0" type="noConversion"/>
  <pageMargins left="0.25" right="0.25" top="0.75" bottom="0.75" header="0.3" footer="0.3"/>
  <pageSetup paperSize="8" scale="38" orientation="landscape" r:id="rId1"/>
  <headerFooter>
    <oddHeader>&amp;L14.sz.melléklet &amp;Radatok e Ft-ben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2"/>
  <sheetViews>
    <sheetView view="pageLayout" zoomScaleNormal="85" workbookViewId="0">
      <selection activeCell="AL36" sqref="AL36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6" t="s">
        <v>978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</row>
    <row r="2" spans="1:40" ht="15.75">
      <c r="A2" s="435" t="s">
        <v>66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6"/>
      <c r="AI2" s="436"/>
      <c r="AJ2" s="436"/>
      <c r="AK2" s="436"/>
      <c r="AL2" s="436"/>
      <c r="AM2" s="436"/>
      <c r="AN2" s="437"/>
    </row>
    <row r="3" spans="1:40">
      <c r="A3" s="577"/>
      <c r="B3" s="578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78"/>
      <c r="AE3" s="578"/>
      <c r="AF3" s="578"/>
      <c r="AI3" s="554" t="s">
        <v>818</v>
      </c>
      <c r="AJ3" s="554"/>
      <c r="AK3" s="554"/>
      <c r="AL3" s="554"/>
      <c r="AM3" s="554"/>
      <c r="AN3" s="554"/>
    </row>
    <row r="4" spans="1:40" ht="72.75" customHeight="1">
      <c r="A4" s="443" t="s">
        <v>979</v>
      </c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482" t="s">
        <v>819</v>
      </c>
      <c r="AH4" s="482"/>
      <c r="AI4" s="574" t="s">
        <v>144</v>
      </c>
      <c r="AJ4" s="482"/>
      <c r="AK4" s="574" t="s">
        <v>980</v>
      </c>
      <c r="AL4" s="482"/>
      <c r="AM4" s="408"/>
      <c r="AN4" s="410"/>
    </row>
    <row r="5" spans="1:40" ht="41.25" customHeight="1">
      <c r="A5" s="411" t="s">
        <v>542</v>
      </c>
      <c r="B5" s="412"/>
      <c r="C5" s="445" t="s">
        <v>543</v>
      </c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  <c r="AC5" s="447" t="s">
        <v>544</v>
      </c>
      <c r="AD5" s="446"/>
      <c r="AE5" s="446"/>
      <c r="AF5" s="446"/>
      <c r="AG5" s="3" t="s">
        <v>969</v>
      </c>
      <c r="AH5" s="6" t="s">
        <v>970</v>
      </c>
      <c r="AI5" s="3" t="s">
        <v>969</v>
      </c>
      <c r="AJ5" s="6" t="s">
        <v>970</v>
      </c>
      <c r="AK5" s="3" t="s">
        <v>969</v>
      </c>
      <c r="AL5" s="6" t="s">
        <v>970</v>
      </c>
      <c r="AM5" s="3"/>
      <c r="AN5" s="6"/>
    </row>
    <row r="6" spans="1:40">
      <c r="A6" s="483" t="s">
        <v>545</v>
      </c>
      <c r="B6" s="484"/>
      <c r="C6" s="402" t="s">
        <v>546</v>
      </c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2" t="s">
        <v>547</v>
      </c>
      <c r="AD6" s="403"/>
      <c r="AE6" s="403"/>
      <c r="AF6" s="404"/>
      <c r="AG6" s="8" t="s">
        <v>820</v>
      </c>
      <c r="AH6" s="9" t="s">
        <v>821</v>
      </c>
      <c r="AI6" s="8" t="s">
        <v>822</v>
      </c>
      <c r="AJ6" s="9" t="s">
        <v>823</v>
      </c>
      <c r="AK6" s="351" t="s">
        <v>824</v>
      </c>
      <c r="AL6" s="9" t="s">
        <v>825</v>
      </c>
      <c r="AM6" s="8"/>
      <c r="AN6" s="9"/>
    </row>
    <row r="7" spans="1:40">
      <c r="A7" s="419" t="s">
        <v>548</v>
      </c>
      <c r="B7" s="459"/>
      <c r="C7" s="485" t="s">
        <v>67</v>
      </c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  <c r="O7" s="486"/>
      <c r="P7" s="486"/>
      <c r="Q7" s="486"/>
      <c r="R7" s="486"/>
      <c r="S7" s="486"/>
      <c r="T7" s="486"/>
      <c r="U7" s="486"/>
      <c r="V7" s="486"/>
      <c r="W7" s="486"/>
      <c r="X7" s="486"/>
      <c r="Y7" s="486"/>
      <c r="Z7" s="486"/>
      <c r="AA7" s="486"/>
      <c r="AB7" s="487"/>
      <c r="AC7" s="420" t="s">
        <v>68</v>
      </c>
      <c r="AD7" s="421"/>
      <c r="AE7" s="421"/>
      <c r="AF7" s="421"/>
      <c r="AG7" s="10">
        <f t="shared" ref="AG7:AH9" si="0">AI7+AK7+AM7</f>
        <v>0</v>
      </c>
      <c r="AH7" s="11">
        <f t="shared" si="0"/>
        <v>0</v>
      </c>
      <c r="AI7" s="339"/>
      <c r="AJ7" s="11"/>
      <c r="AK7" s="339"/>
      <c r="AL7" s="11"/>
      <c r="AM7" s="10"/>
      <c r="AN7" s="11"/>
    </row>
    <row r="8" spans="1:40">
      <c r="A8" s="419" t="s">
        <v>551</v>
      </c>
      <c r="B8" s="459"/>
      <c r="C8" s="456" t="s">
        <v>69</v>
      </c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7"/>
      <c r="Q8" s="457"/>
      <c r="R8" s="457"/>
      <c r="S8" s="457"/>
      <c r="T8" s="457"/>
      <c r="U8" s="457"/>
      <c r="V8" s="457"/>
      <c r="W8" s="457"/>
      <c r="X8" s="457"/>
      <c r="Y8" s="457"/>
      <c r="Z8" s="457"/>
      <c r="AA8" s="457"/>
      <c r="AB8" s="458"/>
      <c r="AC8" s="420" t="s">
        <v>70</v>
      </c>
      <c r="AD8" s="421"/>
      <c r="AE8" s="421"/>
      <c r="AF8" s="421"/>
      <c r="AG8" s="10">
        <f t="shared" si="0"/>
        <v>0</v>
      </c>
      <c r="AH8" s="11">
        <f t="shared" si="0"/>
        <v>0</v>
      </c>
      <c r="AI8" s="339"/>
      <c r="AJ8" s="11"/>
      <c r="AK8" s="339"/>
      <c r="AL8" s="11"/>
      <c r="AM8" s="10"/>
      <c r="AN8" s="11"/>
    </row>
    <row r="9" spans="1:40">
      <c r="A9" s="419" t="s">
        <v>554</v>
      </c>
      <c r="B9" s="459"/>
      <c r="C9" s="485" t="s">
        <v>71</v>
      </c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  <c r="O9" s="486"/>
      <c r="P9" s="486"/>
      <c r="Q9" s="486"/>
      <c r="R9" s="486"/>
      <c r="S9" s="486"/>
      <c r="T9" s="486"/>
      <c r="U9" s="486"/>
      <c r="V9" s="486"/>
      <c r="W9" s="486"/>
      <c r="X9" s="486"/>
      <c r="Y9" s="486"/>
      <c r="Z9" s="486"/>
      <c r="AA9" s="486"/>
      <c r="AB9" s="487"/>
      <c r="AC9" s="420" t="s">
        <v>72</v>
      </c>
      <c r="AD9" s="421"/>
      <c r="AE9" s="421"/>
      <c r="AF9" s="421"/>
      <c r="AG9" s="10">
        <f t="shared" si="0"/>
        <v>0</v>
      </c>
      <c r="AH9" s="11">
        <f t="shared" si="0"/>
        <v>0</v>
      </c>
      <c r="AI9" s="339"/>
      <c r="AJ9" s="11"/>
      <c r="AK9" s="339"/>
      <c r="AL9" s="11"/>
      <c r="AM9" s="10"/>
      <c r="AN9" s="11"/>
    </row>
    <row r="10" spans="1:40">
      <c r="A10" s="448" t="s">
        <v>557</v>
      </c>
      <c r="B10" s="463"/>
      <c r="C10" s="460" t="s">
        <v>73</v>
      </c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  <c r="P10" s="461"/>
      <c r="Q10" s="461"/>
      <c r="R10" s="461"/>
      <c r="S10" s="461"/>
      <c r="T10" s="461"/>
      <c r="U10" s="461"/>
      <c r="V10" s="461"/>
      <c r="W10" s="461"/>
      <c r="X10" s="461"/>
      <c r="Y10" s="461"/>
      <c r="Z10" s="461"/>
      <c r="AA10" s="461"/>
      <c r="AB10" s="462"/>
      <c r="AC10" s="450" t="s">
        <v>74</v>
      </c>
      <c r="AD10" s="451"/>
      <c r="AE10" s="451"/>
      <c r="AF10" s="451"/>
      <c r="AG10" s="12">
        <f>SUM(AG7:AG9)</f>
        <v>0</v>
      </c>
      <c r="AH10" s="13">
        <f>SUM(AH7:AH9)</f>
        <v>0</v>
      </c>
      <c r="AI10" s="340">
        <f t="shared" ref="AI10" si="1">SUM(AI7:AI9)</f>
        <v>0</v>
      </c>
      <c r="AJ10" s="13">
        <f>SUM(AJ7:AJ9)</f>
        <v>0</v>
      </c>
      <c r="AK10" s="340">
        <f t="shared" ref="AK10" si="2">SUM(AK7:AK9)</f>
        <v>0</v>
      </c>
      <c r="AL10" s="13">
        <f>SUM(AL7:AL9)</f>
        <v>0</v>
      </c>
      <c r="AM10" s="12"/>
      <c r="AN10" s="13"/>
    </row>
    <row r="11" spans="1:40">
      <c r="A11" s="419" t="s">
        <v>560</v>
      </c>
      <c r="B11" s="459"/>
      <c r="C11" s="456" t="s">
        <v>75</v>
      </c>
      <c r="D11" s="457"/>
      <c r="E11" s="457"/>
      <c r="F11" s="457"/>
      <c r="G11" s="457"/>
      <c r="H11" s="457"/>
      <c r="I11" s="457"/>
      <c r="J11" s="457"/>
      <c r="K11" s="457"/>
      <c r="L11" s="457"/>
      <c r="M11" s="457"/>
      <c r="N11" s="457"/>
      <c r="O11" s="457"/>
      <c r="P11" s="457"/>
      <c r="Q11" s="457"/>
      <c r="R11" s="457"/>
      <c r="S11" s="457"/>
      <c r="T11" s="457"/>
      <c r="U11" s="457"/>
      <c r="V11" s="457"/>
      <c r="W11" s="457"/>
      <c r="X11" s="457"/>
      <c r="Y11" s="457"/>
      <c r="Z11" s="457"/>
      <c r="AA11" s="457"/>
      <c r="AB11" s="458"/>
      <c r="AC11" s="420" t="s">
        <v>76</v>
      </c>
      <c r="AD11" s="421"/>
      <c r="AE11" s="421"/>
      <c r="AF11" s="421"/>
      <c r="AG11" s="10">
        <f t="shared" ref="AG11:AH14" si="3">AI11+AK11+AM11</f>
        <v>0</v>
      </c>
      <c r="AH11" s="11">
        <f t="shared" si="3"/>
        <v>0</v>
      </c>
      <c r="AI11" s="339"/>
      <c r="AJ11" s="11"/>
      <c r="AK11" s="339"/>
      <c r="AL11" s="11"/>
      <c r="AM11" s="10"/>
      <c r="AN11" s="11"/>
    </row>
    <row r="12" spans="1:40">
      <c r="A12" s="419" t="s">
        <v>563</v>
      </c>
      <c r="B12" s="459"/>
      <c r="C12" s="485" t="s">
        <v>77</v>
      </c>
      <c r="D12" s="486"/>
      <c r="E12" s="486"/>
      <c r="F12" s="486"/>
      <c r="G12" s="486"/>
      <c r="H12" s="486"/>
      <c r="I12" s="486"/>
      <c r="J12" s="486"/>
      <c r="K12" s="486"/>
      <c r="L12" s="486"/>
      <c r="M12" s="486"/>
      <c r="N12" s="486"/>
      <c r="O12" s="486"/>
      <c r="P12" s="486"/>
      <c r="Q12" s="486"/>
      <c r="R12" s="486"/>
      <c r="S12" s="486"/>
      <c r="T12" s="486"/>
      <c r="U12" s="486"/>
      <c r="V12" s="486"/>
      <c r="W12" s="486"/>
      <c r="X12" s="486"/>
      <c r="Y12" s="486"/>
      <c r="Z12" s="486"/>
      <c r="AA12" s="486"/>
      <c r="AB12" s="487"/>
      <c r="AC12" s="420" t="s">
        <v>78</v>
      </c>
      <c r="AD12" s="421"/>
      <c r="AE12" s="421"/>
      <c r="AF12" s="421"/>
      <c r="AG12" s="10">
        <f t="shared" si="3"/>
        <v>0</v>
      </c>
      <c r="AH12" s="11">
        <f t="shared" si="3"/>
        <v>0</v>
      </c>
      <c r="AI12" s="339"/>
      <c r="AJ12" s="11"/>
      <c r="AK12" s="339"/>
      <c r="AL12" s="11"/>
      <c r="AM12" s="10"/>
      <c r="AN12" s="11"/>
    </row>
    <row r="13" spans="1:40">
      <c r="A13" s="419" t="s">
        <v>566</v>
      </c>
      <c r="B13" s="459"/>
      <c r="C13" s="456" t="s">
        <v>79</v>
      </c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  <c r="P13" s="457"/>
      <c r="Q13" s="457"/>
      <c r="R13" s="457"/>
      <c r="S13" s="457"/>
      <c r="T13" s="457"/>
      <c r="U13" s="457"/>
      <c r="V13" s="457"/>
      <c r="W13" s="457"/>
      <c r="X13" s="457"/>
      <c r="Y13" s="457"/>
      <c r="Z13" s="457"/>
      <c r="AA13" s="457"/>
      <c r="AB13" s="458"/>
      <c r="AC13" s="420" t="s">
        <v>80</v>
      </c>
      <c r="AD13" s="421"/>
      <c r="AE13" s="421"/>
      <c r="AF13" s="421"/>
      <c r="AG13" s="10">
        <f t="shared" si="3"/>
        <v>0</v>
      </c>
      <c r="AH13" s="11">
        <f t="shared" si="3"/>
        <v>0</v>
      </c>
      <c r="AI13" s="339"/>
      <c r="AJ13" s="11"/>
      <c r="AK13" s="339"/>
      <c r="AL13" s="11"/>
      <c r="AM13" s="10"/>
      <c r="AN13" s="11"/>
    </row>
    <row r="14" spans="1:40">
      <c r="A14" s="419" t="s">
        <v>569</v>
      </c>
      <c r="B14" s="459"/>
      <c r="C14" s="485" t="s">
        <v>81</v>
      </c>
      <c r="D14" s="486"/>
      <c r="E14" s="486"/>
      <c r="F14" s="486"/>
      <c r="G14" s="486"/>
      <c r="H14" s="486"/>
      <c r="I14" s="486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  <c r="W14" s="486"/>
      <c r="X14" s="486"/>
      <c r="Y14" s="486"/>
      <c r="Z14" s="486"/>
      <c r="AA14" s="486"/>
      <c r="AB14" s="487"/>
      <c r="AC14" s="420" t="s">
        <v>82</v>
      </c>
      <c r="AD14" s="421"/>
      <c r="AE14" s="421"/>
      <c r="AF14" s="421"/>
      <c r="AG14" s="10">
        <f t="shared" si="3"/>
        <v>0</v>
      </c>
      <c r="AH14" s="11">
        <f t="shared" si="3"/>
        <v>0</v>
      </c>
      <c r="AI14" s="339"/>
      <c r="AJ14" s="11"/>
      <c r="AK14" s="339"/>
      <c r="AL14" s="11"/>
      <c r="AM14" s="10"/>
      <c r="AN14" s="11"/>
    </row>
    <row r="15" spans="1:40">
      <c r="A15" s="448" t="s">
        <v>572</v>
      </c>
      <c r="B15" s="463"/>
      <c r="C15" s="488" t="s">
        <v>83</v>
      </c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  <c r="P15" s="489"/>
      <c r="Q15" s="489"/>
      <c r="R15" s="489"/>
      <c r="S15" s="489"/>
      <c r="T15" s="489"/>
      <c r="U15" s="489"/>
      <c r="V15" s="489"/>
      <c r="W15" s="489"/>
      <c r="X15" s="489"/>
      <c r="Y15" s="489"/>
      <c r="Z15" s="489"/>
      <c r="AA15" s="489"/>
      <c r="AB15" s="490"/>
      <c r="AC15" s="450" t="s">
        <v>84</v>
      </c>
      <c r="AD15" s="451"/>
      <c r="AE15" s="451"/>
      <c r="AF15" s="451"/>
      <c r="AG15" s="12">
        <f>SUM(AG11:AG14)</f>
        <v>0</v>
      </c>
      <c r="AH15" s="13">
        <f>SUM(AH11:AH14)</f>
        <v>0</v>
      </c>
      <c r="AI15" s="340">
        <f t="shared" ref="AI15" si="4">SUM(AI11:AI14)</f>
        <v>0</v>
      </c>
      <c r="AJ15" s="13">
        <f>SUM(AJ11:AJ14)</f>
        <v>0</v>
      </c>
      <c r="AK15" s="340">
        <f t="shared" ref="AK15" si="5">SUM(AK11:AK14)</f>
        <v>0</v>
      </c>
      <c r="AL15" s="13">
        <f>SUM(AL11:AL14)</f>
        <v>0</v>
      </c>
      <c r="AM15" s="12"/>
      <c r="AN15" s="13"/>
    </row>
    <row r="16" spans="1:40">
      <c r="A16" s="419" t="s">
        <v>575</v>
      </c>
      <c r="B16" s="459"/>
      <c r="C16" s="420" t="s">
        <v>85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420" t="s">
        <v>86</v>
      </c>
      <c r="AD16" s="421"/>
      <c r="AE16" s="421"/>
      <c r="AF16" s="421"/>
      <c r="AG16" s="10">
        <f>AI16+AK16+AM16</f>
        <v>36906816</v>
      </c>
      <c r="AH16" s="11">
        <f>AJ16+AL16+AN16</f>
        <v>36906816</v>
      </c>
      <c r="AI16" s="339">
        <v>36906816</v>
      </c>
      <c r="AJ16" s="328">
        <v>36906816</v>
      </c>
      <c r="AK16" s="339"/>
      <c r="AL16" s="11"/>
      <c r="AM16" s="10"/>
      <c r="AN16" s="11"/>
    </row>
    <row r="17" spans="1:40">
      <c r="A17" s="419" t="s">
        <v>578</v>
      </c>
      <c r="B17" s="459"/>
      <c r="C17" s="420" t="s">
        <v>87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420" t="s">
        <v>88</v>
      </c>
      <c r="AD17" s="421"/>
      <c r="AE17" s="421"/>
      <c r="AF17" s="421"/>
      <c r="AG17" s="10">
        <f>AI17+AK17+AM17</f>
        <v>0</v>
      </c>
      <c r="AH17" s="11">
        <f>AJ17+AL17+AN17</f>
        <v>0</v>
      </c>
      <c r="AI17" s="339"/>
      <c r="AJ17" s="11"/>
      <c r="AK17" s="339"/>
      <c r="AL17" s="11"/>
      <c r="AM17" s="10"/>
      <c r="AN17" s="11"/>
    </row>
    <row r="18" spans="1:40">
      <c r="A18" s="448" t="s">
        <v>581</v>
      </c>
      <c r="B18" s="463"/>
      <c r="C18" s="450" t="s">
        <v>89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2"/>
      <c r="AC18" s="450" t="s">
        <v>90</v>
      </c>
      <c r="AD18" s="451"/>
      <c r="AE18" s="451"/>
      <c r="AF18" s="451"/>
      <c r="AG18" s="12">
        <f>SUM(AG16:AG17)</f>
        <v>36906816</v>
      </c>
      <c r="AH18" s="13">
        <f>SUM(AH16:AH17)</f>
        <v>36906816</v>
      </c>
      <c r="AI18" s="340">
        <f t="shared" ref="AI18" si="6">SUM(AI16:AI17)</f>
        <v>36906816</v>
      </c>
      <c r="AJ18" s="13">
        <f>SUM(AJ16:AJ17)</f>
        <v>36906816</v>
      </c>
      <c r="AK18" s="340">
        <f t="shared" ref="AK18" si="7">SUM(AK16:AK17)</f>
        <v>0</v>
      </c>
      <c r="AL18" s="13">
        <f>SUM(AL16:AL17)</f>
        <v>0</v>
      </c>
      <c r="AM18" s="12"/>
      <c r="AN18" s="13"/>
    </row>
    <row r="19" spans="1:40">
      <c r="A19" s="419" t="s">
        <v>584</v>
      </c>
      <c r="B19" s="459"/>
      <c r="C19" s="485" t="s">
        <v>92</v>
      </c>
      <c r="D19" s="486"/>
      <c r="E19" s="486"/>
      <c r="F19" s="486"/>
      <c r="G19" s="486"/>
      <c r="H19" s="486"/>
      <c r="I19" s="486"/>
      <c r="J19" s="486"/>
      <c r="K19" s="486"/>
      <c r="L19" s="486"/>
      <c r="M19" s="486"/>
      <c r="N19" s="486"/>
      <c r="O19" s="486"/>
      <c r="P19" s="486"/>
      <c r="Q19" s="486"/>
      <c r="R19" s="486"/>
      <c r="S19" s="486"/>
      <c r="T19" s="486"/>
      <c r="U19" s="486"/>
      <c r="V19" s="486"/>
      <c r="W19" s="486"/>
      <c r="X19" s="486"/>
      <c r="Y19" s="486"/>
      <c r="Z19" s="486"/>
      <c r="AA19" s="486"/>
      <c r="AB19" s="487"/>
      <c r="AC19" s="420" t="s">
        <v>93</v>
      </c>
      <c r="AD19" s="421"/>
      <c r="AE19" s="421"/>
      <c r="AF19" s="421"/>
      <c r="AG19" s="10">
        <f t="shared" ref="AG19:AH23" si="8">AI19+AK19+AM19</f>
        <v>7263000</v>
      </c>
      <c r="AH19" s="11">
        <f t="shared" si="8"/>
        <v>6665732</v>
      </c>
      <c r="AI19" s="339"/>
      <c r="AJ19" s="11"/>
      <c r="AK19" s="339">
        <v>7263000</v>
      </c>
      <c r="AL19" s="11">
        <v>6665732</v>
      </c>
      <c r="AM19" s="10"/>
      <c r="AN19" s="11"/>
    </row>
    <row r="20" spans="1:40">
      <c r="A20" s="419" t="s">
        <v>587</v>
      </c>
      <c r="B20" s="459"/>
      <c r="C20" s="485" t="s">
        <v>94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20" t="s">
        <v>95</v>
      </c>
      <c r="AD20" s="421"/>
      <c r="AE20" s="421"/>
      <c r="AF20" s="421"/>
      <c r="AG20" s="10">
        <f t="shared" si="8"/>
        <v>0</v>
      </c>
      <c r="AH20" s="11">
        <f t="shared" si="8"/>
        <v>0</v>
      </c>
      <c r="AI20" s="339"/>
      <c r="AJ20" s="11"/>
      <c r="AK20" s="339"/>
      <c r="AL20" s="11"/>
      <c r="AM20" s="10"/>
      <c r="AN20" s="11"/>
    </row>
    <row r="21" spans="1:40">
      <c r="A21" s="419" t="s">
        <v>590</v>
      </c>
      <c r="B21" s="459"/>
      <c r="C21" s="485" t="s">
        <v>96</v>
      </c>
      <c r="D21" s="486"/>
      <c r="E21" s="486"/>
      <c r="F21" s="486"/>
      <c r="G21" s="486"/>
      <c r="H21" s="486"/>
      <c r="I21" s="486"/>
      <c r="J21" s="486"/>
      <c r="K21" s="486"/>
      <c r="L21" s="486"/>
      <c r="M21" s="486"/>
      <c r="N21" s="486"/>
      <c r="O21" s="486"/>
      <c r="P21" s="486"/>
      <c r="Q21" s="486"/>
      <c r="R21" s="486"/>
      <c r="S21" s="486"/>
      <c r="T21" s="486"/>
      <c r="U21" s="486"/>
      <c r="V21" s="486"/>
      <c r="W21" s="486"/>
      <c r="X21" s="486"/>
      <c r="Y21" s="486"/>
      <c r="Z21" s="486"/>
      <c r="AA21" s="486"/>
      <c r="AB21" s="487"/>
      <c r="AC21" s="420" t="s">
        <v>97</v>
      </c>
      <c r="AD21" s="421"/>
      <c r="AE21" s="421"/>
      <c r="AF21" s="421"/>
      <c r="AG21" s="10">
        <f t="shared" si="8"/>
        <v>0</v>
      </c>
      <c r="AH21" s="11">
        <f t="shared" si="8"/>
        <v>0</v>
      </c>
      <c r="AI21" s="339"/>
      <c r="AJ21" s="11"/>
      <c r="AK21" s="339"/>
      <c r="AL21" s="11"/>
      <c r="AM21" s="10"/>
      <c r="AN21" s="11"/>
    </row>
    <row r="22" spans="1:40">
      <c r="A22" s="419" t="s">
        <v>593</v>
      </c>
      <c r="B22" s="459"/>
      <c r="C22" s="485" t="s">
        <v>98</v>
      </c>
      <c r="D22" s="486"/>
      <c r="E22" s="486"/>
      <c r="F22" s="486"/>
      <c r="G22" s="486"/>
      <c r="H22" s="486"/>
      <c r="I22" s="486"/>
      <c r="J22" s="486"/>
      <c r="K22" s="486"/>
      <c r="L22" s="486"/>
      <c r="M22" s="486"/>
      <c r="N22" s="486"/>
      <c r="O22" s="486"/>
      <c r="P22" s="486"/>
      <c r="Q22" s="486"/>
      <c r="R22" s="486"/>
      <c r="S22" s="486"/>
      <c r="T22" s="486"/>
      <c r="U22" s="486"/>
      <c r="V22" s="486"/>
      <c r="W22" s="486"/>
      <c r="X22" s="486"/>
      <c r="Y22" s="486"/>
      <c r="Z22" s="486"/>
      <c r="AA22" s="486"/>
      <c r="AB22" s="487"/>
      <c r="AC22" s="420" t="s">
        <v>99</v>
      </c>
      <c r="AD22" s="421"/>
      <c r="AE22" s="421"/>
      <c r="AF22" s="421"/>
      <c r="AG22" s="10">
        <f t="shared" si="8"/>
        <v>0</v>
      </c>
      <c r="AH22" s="11">
        <f t="shared" si="8"/>
        <v>0</v>
      </c>
      <c r="AI22" s="340"/>
      <c r="AJ22" s="13"/>
      <c r="AK22" s="340"/>
      <c r="AL22" s="13"/>
      <c r="AM22" s="12"/>
      <c r="AN22" s="13"/>
    </row>
    <row r="23" spans="1:40">
      <c r="A23" s="419" t="s">
        <v>596</v>
      </c>
      <c r="B23" s="459"/>
      <c r="C23" s="456" t="s">
        <v>100</v>
      </c>
      <c r="D23" s="457"/>
      <c r="E23" s="457"/>
      <c r="F23" s="457"/>
      <c r="G23" s="457"/>
      <c r="H23" s="457"/>
      <c r="I23" s="457"/>
      <c r="J23" s="457"/>
      <c r="K23" s="457"/>
      <c r="L23" s="457"/>
      <c r="M23" s="457"/>
      <c r="N23" s="457"/>
      <c r="O23" s="457"/>
      <c r="P23" s="457"/>
      <c r="Q23" s="457"/>
      <c r="R23" s="457"/>
      <c r="S23" s="457"/>
      <c r="T23" s="457"/>
      <c r="U23" s="457"/>
      <c r="V23" s="457"/>
      <c r="W23" s="457"/>
      <c r="X23" s="457"/>
      <c r="Y23" s="457"/>
      <c r="Z23" s="457"/>
      <c r="AA23" s="457"/>
      <c r="AB23" s="458"/>
      <c r="AC23" s="420" t="s">
        <v>101</v>
      </c>
      <c r="AD23" s="421"/>
      <c r="AE23" s="421"/>
      <c r="AF23" s="421"/>
      <c r="AG23" s="10">
        <f t="shared" si="8"/>
        <v>0</v>
      </c>
      <c r="AH23" s="11">
        <f t="shared" si="8"/>
        <v>0</v>
      </c>
      <c r="AI23" s="339"/>
      <c r="AJ23" s="11"/>
      <c r="AK23" s="339"/>
      <c r="AL23" s="11"/>
      <c r="AM23" s="10"/>
      <c r="AN23" s="11"/>
    </row>
    <row r="24" spans="1:40">
      <c r="A24" s="448" t="s">
        <v>599</v>
      </c>
      <c r="B24" s="463"/>
      <c r="C24" s="460" t="s">
        <v>102</v>
      </c>
      <c r="D24" s="461"/>
      <c r="E24" s="461"/>
      <c r="F24" s="461"/>
      <c r="G24" s="461"/>
      <c r="H24" s="461"/>
      <c r="I24" s="461"/>
      <c r="J24" s="461"/>
      <c r="K24" s="461"/>
      <c r="L24" s="461"/>
      <c r="M24" s="461"/>
      <c r="N24" s="461"/>
      <c r="O24" s="461"/>
      <c r="P24" s="461"/>
      <c r="Q24" s="461"/>
      <c r="R24" s="461"/>
      <c r="S24" s="461"/>
      <c r="T24" s="461"/>
      <c r="U24" s="461"/>
      <c r="V24" s="461"/>
      <c r="W24" s="461"/>
      <c r="X24" s="461"/>
      <c r="Y24" s="461"/>
      <c r="Z24" s="461"/>
      <c r="AA24" s="461"/>
      <c r="AB24" s="462"/>
      <c r="AC24" s="450" t="s">
        <v>103</v>
      </c>
      <c r="AD24" s="451"/>
      <c r="AE24" s="451"/>
      <c r="AF24" s="451"/>
      <c r="AG24" s="12">
        <f>SUM(AG19:AG23)+AG10+AG15+AG18</f>
        <v>44169816</v>
      </c>
      <c r="AH24" s="13">
        <f>SUM(AH19:AH23)+AH10+AH15+AH18</f>
        <v>43572548</v>
      </c>
      <c r="AI24" s="340">
        <f t="shared" ref="AI24" si="9">SUM(AI19:AI23)+AI10+AI15+AI18</f>
        <v>36906816</v>
      </c>
      <c r="AJ24" s="13">
        <f>SUM(AJ19:AJ23)+AJ10+AJ15+AJ18</f>
        <v>36906816</v>
      </c>
      <c r="AK24" s="340">
        <f t="shared" ref="AK24" si="10">SUM(AK19:AK23)+AK10+AK15+AK18</f>
        <v>7263000</v>
      </c>
      <c r="AL24" s="13">
        <f>SUM(AL19:AL23)+AL10+AL15+AL18</f>
        <v>6665732</v>
      </c>
      <c r="AM24" s="12"/>
      <c r="AN24" s="13"/>
    </row>
    <row r="25" spans="1:40">
      <c r="A25" s="419" t="s">
        <v>602</v>
      </c>
      <c r="B25" s="459"/>
      <c r="C25" s="456" t="s">
        <v>104</v>
      </c>
      <c r="D25" s="457"/>
      <c r="E25" s="457"/>
      <c r="F25" s="457"/>
      <c r="G25" s="457"/>
      <c r="H25" s="457"/>
      <c r="I25" s="457"/>
      <c r="J25" s="457"/>
      <c r="K25" s="457"/>
      <c r="L25" s="457"/>
      <c r="M25" s="457"/>
      <c r="N25" s="457"/>
      <c r="O25" s="457"/>
      <c r="P25" s="457"/>
      <c r="Q25" s="457"/>
      <c r="R25" s="457"/>
      <c r="S25" s="457"/>
      <c r="T25" s="457"/>
      <c r="U25" s="457"/>
      <c r="V25" s="457"/>
      <c r="W25" s="457"/>
      <c r="X25" s="457"/>
      <c r="Y25" s="457"/>
      <c r="Z25" s="457"/>
      <c r="AA25" s="457"/>
      <c r="AB25" s="458"/>
      <c r="AC25" s="420" t="s">
        <v>105</v>
      </c>
      <c r="AD25" s="421"/>
      <c r="AE25" s="421"/>
      <c r="AF25" s="421"/>
      <c r="AG25" s="10">
        <f t="shared" ref="AG25:AH28" si="11">AI25+AK25+AM25</f>
        <v>0</v>
      </c>
      <c r="AH25" s="11">
        <f t="shared" si="11"/>
        <v>0</v>
      </c>
      <c r="AI25" s="339"/>
      <c r="AJ25" s="11"/>
      <c r="AK25" s="339"/>
      <c r="AL25" s="11"/>
      <c r="AM25" s="10"/>
      <c r="AN25" s="11"/>
    </row>
    <row r="26" spans="1:40">
      <c r="A26" s="419" t="s">
        <v>605</v>
      </c>
      <c r="B26" s="459"/>
      <c r="C26" s="456" t="s">
        <v>106</v>
      </c>
      <c r="D26" s="457"/>
      <c r="E26" s="457"/>
      <c r="F26" s="457"/>
      <c r="G26" s="457"/>
      <c r="H26" s="457"/>
      <c r="I26" s="457"/>
      <c r="J26" s="457"/>
      <c r="K26" s="457"/>
      <c r="L26" s="457"/>
      <c r="M26" s="457"/>
      <c r="N26" s="457"/>
      <c r="O26" s="457"/>
      <c r="P26" s="457"/>
      <c r="Q26" s="457"/>
      <c r="R26" s="457"/>
      <c r="S26" s="457"/>
      <c r="T26" s="457"/>
      <c r="U26" s="457"/>
      <c r="V26" s="457"/>
      <c r="W26" s="457"/>
      <c r="X26" s="457"/>
      <c r="Y26" s="457"/>
      <c r="Z26" s="457"/>
      <c r="AA26" s="457"/>
      <c r="AB26" s="458"/>
      <c r="AC26" s="420" t="s">
        <v>107</v>
      </c>
      <c r="AD26" s="421"/>
      <c r="AE26" s="421"/>
      <c r="AF26" s="421"/>
      <c r="AG26" s="10">
        <f t="shared" si="11"/>
        <v>0</v>
      </c>
      <c r="AH26" s="11">
        <f t="shared" si="11"/>
        <v>0</v>
      </c>
      <c r="AI26" s="339"/>
      <c r="AJ26" s="11"/>
      <c r="AK26" s="339"/>
      <c r="AL26" s="11"/>
      <c r="AM26" s="10"/>
      <c r="AN26" s="11"/>
    </row>
    <row r="27" spans="1:40">
      <c r="A27" s="419" t="s">
        <v>608</v>
      </c>
      <c r="B27" s="459"/>
      <c r="C27" s="485" t="s">
        <v>108</v>
      </c>
      <c r="D27" s="486"/>
      <c r="E27" s="486"/>
      <c r="F27" s="486"/>
      <c r="G27" s="486"/>
      <c r="H27" s="486"/>
      <c r="I27" s="486"/>
      <c r="J27" s="486"/>
      <c r="K27" s="486"/>
      <c r="L27" s="486"/>
      <c r="M27" s="486"/>
      <c r="N27" s="486"/>
      <c r="O27" s="486"/>
      <c r="P27" s="486"/>
      <c r="Q27" s="486"/>
      <c r="R27" s="486"/>
      <c r="S27" s="486"/>
      <c r="T27" s="486"/>
      <c r="U27" s="486"/>
      <c r="V27" s="486"/>
      <c r="W27" s="486"/>
      <c r="X27" s="486"/>
      <c r="Y27" s="486"/>
      <c r="Z27" s="486"/>
      <c r="AA27" s="486"/>
      <c r="AB27" s="487"/>
      <c r="AC27" s="420" t="s">
        <v>109</v>
      </c>
      <c r="AD27" s="421"/>
      <c r="AE27" s="421"/>
      <c r="AF27" s="421"/>
      <c r="AG27" s="10">
        <f t="shared" si="11"/>
        <v>0</v>
      </c>
      <c r="AH27" s="11">
        <f t="shared" si="11"/>
        <v>0</v>
      </c>
      <c r="AI27" s="340"/>
      <c r="AJ27" s="13"/>
      <c r="AK27" s="340"/>
      <c r="AL27" s="13"/>
      <c r="AM27" s="12"/>
      <c r="AN27" s="13"/>
    </row>
    <row r="28" spans="1:40">
      <c r="A28" s="419" t="s">
        <v>611</v>
      </c>
      <c r="B28" s="459"/>
      <c r="C28" s="485" t="s">
        <v>110</v>
      </c>
      <c r="D28" s="486"/>
      <c r="E28" s="486"/>
      <c r="F28" s="486"/>
      <c r="G28" s="486"/>
      <c r="H28" s="486"/>
      <c r="I28" s="486"/>
      <c r="J28" s="486"/>
      <c r="K28" s="486"/>
      <c r="L28" s="486"/>
      <c r="M28" s="486"/>
      <c r="N28" s="486"/>
      <c r="O28" s="486"/>
      <c r="P28" s="486"/>
      <c r="Q28" s="486"/>
      <c r="R28" s="486"/>
      <c r="S28" s="486"/>
      <c r="T28" s="486"/>
      <c r="U28" s="486"/>
      <c r="V28" s="486"/>
      <c r="W28" s="486"/>
      <c r="X28" s="486"/>
      <c r="Y28" s="486"/>
      <c r="Z28" s="486"/>
      <c r="AA28" s="486"/>
      <c r="AB28" s="487"/>
      <c r="AC28" s="420" t="s">
        <v>111</v>
      </c>
      <c r="AD28" s="421"/>
      <c r="AE28" s="421"/>
      <c r="AF28" s="421"/>
      <c r="AG28" s="10">
        <f t="shared" si="11"/>
        <v>0</v>
      </c>
      <c r="AH28" s="11">
        <f t="shared" si="11"/>
        <v>0</v>
      </c>
      <c r="AI28" s="352"/>
      <c r="AJ28" s="23"/>
      <c r="AK28" s="352"/>
      <c r="AL28" s="23"/>
      <c r="AM28" s="22"/>
      <c r="AN28" s="23"/>
    </row>
    <row r="29" spans="1:40">
      <c r="A29" s="448" t="s">
        <v>614</v>
      </c>
      <c r="B29" s="463"/>
      <c r="C29" s="488" t="s">
        <v>112</v>
      </c>
      <c r="D29" s="489"/>
      <c r="E29" s="489"/>
      <c r="F29" s="489"/>
      <c r="G29" s="489"/>
      <c r="H29" s="489"/>
      <c r="I29" s="489"/>
      <c r="J29" s="489"/>
      <c r="K29" s="489"/>
      <c r="L29" s="489"/>
      <c r="M29" s="489"/>
      <c r="N29" s="489"/>
      <c r="O29" s="489"/>
      <c r="P29" s="489"/>
      <c r="Q29" s="489"/>
      <c r="R29" s="489"/>
      <c r="S29" s="489"/>
      <c r="T29" s="489"/>
      <c r="U29" s="489"/>
      <c r="V29" s="489"/>
      <c r="W29" s="489"/>
      <c r="X29" s="489"/>
      <c r="Y29" s="489"/>
      <c r="Z29" s="489"/>
      <c r="AA29" s="489"/>
      <c r="AB29" s="490"/>
      <c r="AC29" s="450" t="s">
        <v>113</v>
      </c>
      <c r="AD29" s="451"/>
      <c r="AE29" s="451"/>
      <c r="AF29" s="451"/>
      <c r="AG29" s="12">
        <f>SUM(AG25:AG28)</f>
        <v>0</v>
      </c>
      <c r="AH29" s="13">
        <f>SUM(AH25:AH28)</f>
        <v>0</v>
      </c>
      <c r="AI29" s="340">
        <f t="shared" ref="AI29" si="12">SUM(AI25:AI28)</f>
        <v>0</v>
      </c>
      <c r="AJ29" s="13">
        <f>SUM(AJ25:AJ28)</f>
        <v>0</v>
      </c>
      <c r="AK29" s="340">
        <f t="shared" ref="AK29" si="13">SUM(AK25:AK28)</f>
        <v>0</v>
      </c>
      <c r="AL29" s="13">
        <f>SUM(AL25:AL28)</f>
        <v>0</v>
      </c>
      <c r="AM29" s="12"/>
      <c r="AN29" s="13"/>
    </row>
    <row r="30" spans="1:40" ht="15.75" thickBot="1">
      <c r="A30" s="496" t="s">
        <v>617</v>
      </c>
      <c r="B30" s="497"/>
      <c r="C30" s="491" t="s">
        <v>114</v>
      </c>
      <c r="D30" s="492"/>
      <c r="E30" s="492"/>
      <c r="F30" s="492"/>
      <c r="G30" s="492"/>
      <c r="H30" s="492"/>
      <c r="I30" s="492"/>
      <c r="J30" s="492"/>
      <c r="K30" s="492"/>
      <c r="L30" s="492"/>
      <c r="M30" s="492"/>
      <c r="N30" s="492"/>
      <c r="O30" s="492"/>
      <c r="P30" s="492"/>
      <c r="Q30" s="492"/>
      <c r="R30" s="492"/>
      <c r="S30" s="492"/>
      <c r="T30" s="492"/>
      <c r="U30" s="492"/>
      <c r="V30" s="492"/>
      <c r="W30" s="492"/>
      <c r="X30" s="492"/>
      <c r="Y30" s="492"/>
      <c r="Z30" s="492"/>
      <c r="AA30" s="492"/>
      <c r="AB30" s="493"/>
      <c r="AC30" s="494" t="s">
        <v>115</v>
      </c>
      <c r="AD30" s="495"/>
      <c r="AE30" s="495"/>
      <c r="AF30" s="495"/>
      <c r="AG30" s="22">
        <f>AI30+AK30+AM30</f>
        <v>0</v>
      </c>
      <c r="AH30" s="23">
        <f>AJ30+AL30+AN30</f>
        <v>0</v>
      </c>
      <c r="AI30" s="352"/>
      <c r="AJ30" s="23"/>
      <c r="AK30" s="352"/>
      <c r="AL30" s="23"/>
      <c r="AM30" s="22"/>
      <c r="AN30" s="23"/>
    </row>
    <row r="31" spans="1:40" ht="15.75" thickBot="1">
      <c r="A31" s="464" t="s">
        <v>620</v>
      </c>
      <c r="B31" s="465"/>
      <c r="C31" s="469" t="s">
        <v>116</v>
      </c>
      <c r="D31" s="470"/>
      <c r="E31" s="470"/>
      <c r="F31" s="470"/>
      <c r="G31" s="470"/>
      <c r="H31" s="470"/>
      <c r="I31" s="470"/>
      <c r="J31" s="470"/>
      <c r="K31" s="470"/>
      <c r="L31" s="470"/>
      <c r="M31" s="470"/>
      <c r="N31" s="470"/>
      <c r="O31" s="470"/>
      <c r="P31" s="470"/>
      <c r="Q31" s="470"/>
      <c r="R31" s="470"/>
      <c r="S31" s="470"/>
      <c r="T31" s="470"/>
      <c r="U31" s="470"/>
      <c r="V31" s="470"/>
      <c r="W31" s="470"/>
      <c r="X31" s="470"/>
      <c r="Y31" s="470"/>
      <c r="Z31" s="470"/>
      <c r="AA31" s="470"/>
      <c r="AB31" s="498"/>
      <c r="AC31" s="466" t="s">
        <v>117</v>
      </c>
      <c r="AD31" s="467"/>
      <c r="AE31" s="467"/>
      <c r="AF31" s="467"/>
      <c r="AG31" s="18">
        <f>AG24+AG29+AG30</f>
        <v>44169816</v>
      </c>
      <c r="AH31" s="19">
        <f>AH24+AH29+AH30</f>
        <v>43572548</v>
      </c>
      <c r="AI31" s="353">
        <f t="shared" ref="AI31" si="14">AI24+AI29+AI30</f>
        <v>36906816</v>
      </c>
      <c r="AJ31" s="350">
        <f>AJ24+AJ29+AJ30</f>
        <v>36906816</v>
      </c>
      <c r="AK31" s="353">
        <f t="shared" ref="AK31" si="15">AK24+AK29+AK30</f>
        <v>7263000</v>
      </c>
      <c r="AL31" s="350">
        <f>AL24+AL29+AL30</f>
        <v>6665732</v>
      </c>
      <c r="AM31" s="18"/>
      <c r="AN31" s="20"/>
    </row>
    <row r="32" spans="1:40" ht="15.75" thickBot="1">
      <c r="AK32" s="342">
        <f t="shared" ref="AK32" si="16">AK25+AK30+AK31</f>
        <v>7263000</v>
      </c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honeticPr fontId="0" type="noConversion"/>
  <pageMargins left="0.25" right="0.25" top="0.75" bottom="0.75" header="0.3" footer="0.3"/>
  <pageSetup paperSize="9" scale="91" orientation="landscape" r:id="rId1"/>
  <headerFooter>
    <oddHeader>&amp;L15.sz.melléklet &amp;Radatok  forintban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277"/>
  <sheetViews>
    <sheetView view="pageBreakPreview" topLeftCell="B1" zoomScale="40" zoomScaleNormal="91" zoomScaleSheetLayoutView="40" zoomScalePageLayoutView="55" workbookViewId="0">
      <pane xSplit="33" ySplit="5" topLeftCell="AI6" activePane="bottomRight" state="frozen"/>
      <selection activeCell="B1" sqref="B1"/>
      <selection pane="topRight" activeCell="AI1" sqref="AI1"/>
      <selection pane="bottomLeft" activeCell="B6" sqref="B6"/>
      <selection pane="bottomRight" activeCell="AL38" sqref="AL38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40" width="10.85546875" customWidth="1"/>
    <col min="41" max="41" width="8.42578125" bestFit="1" customWidth="1"/>
    <col min="42" max="42" width="8.85546875" bestFit="1" customWidth="1"/>
    <col min="43" max="43" width="9.140625" style="2"/>
    <col min="45" max="45" width="9.140625" style="2"/>
    <col min="47" max="47" width="9.140625" style="2"/>
    <col min="49" max="49" width="9.140625" style="2"/>
    <col min="53" max="53" width="9.140625" style="2"/>
    <col min="55" max="55" width="11" style="2" bestFit="1" customWidth="1"/>
    <col min="57" max="57" width="9.140625" style="2"/>
    <col min="59" max="59" width="9.140625" style="2"/>
    <col min="61" max="61" width="9.140625" style="2"/>
    <col min="63" max="63" width="9.140625" style="2"/>
    <col min="67" max="67" width="9.140625" style="2"/>
    <col min="69" max="69" width="9.140625" style="2"/>
    <col min="71" max="71" width="10.28515625" style="2" bestFit="1" customWidth="1"/>
    <col min="73" max="73" width="9.140625" style="2"/>
    <col min="75" max="75" width="9.140625" style="2"/>
    <col min="78" max="78" width="9.85546875" customWidth="1"/>
    <col min="79" max="79" width="9.140625" style="2"/>
    <col min="81" max="81" width="9.140625" style="2"/>
    <col min="83" max="83" width="9.140625" style="2"/>
    <col min="85" max="85" width="9.140625" style="2"/>
    <col min="87" max="87" width="9.140625" style="2"/>
    <col min="89" max="89" width="9.140625" style="2"/>
    <col min="90" max="90" width="10" customWidth="1"/>
  </cols>
  <sheetData>
    <row r="1" spans="1:90">
      <c r="AQ1" s="15"/>
      <c r="AR1" s="15"/>
      <c r="AS1" s="15"/>
      <c r="AT1" s="15"/>
      <c r="AU1" s="15"/>
      <c r="AW1" s="15"/>
      <c r="BA1" s="15"/>
      <c r="BC1" s="15"/>
      <c r="BE1" s="15"/>
      <c r="BG1" s="15"/>
      <c r="BI1" s="15"/>
      <c r="BK1" s="15"/>
      <c r="BO1" s="15"/>
      <c r="BQ1" s="15"/>
      <c r="BS1" s="15"/>
      <c r="BU1" s="15"/>
      <c r="BW1" s="15"/>
      <c r="CA1" s="15"/>
      <c r="CC1" s="15"/>
      <c r="CE1" s="15"/>
      <c r="CG1" s="15"/>
      <c r="CI1" s="15"/>
      <c r="CK1" s="15"/>
    </row>
    <row r="2" spans="1:90">
      <c r="A2" s="499"/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499"/>
      <c r="X2" s="499"/>
      <c r="Y2" s="499"/>
      <c r="Z2" s="499"/>
      <c r="AA2" s="499"/>
      <c r="AB2" s="499"/>
      <c r="AC2" s="499"/>
      <c r="AD2" s="499"/>
      <c r="AE2" s="499"/>
      <c r="AF2" s="499"/>
      <c r="AG2" s="499"/>
      <c r="AH2" s="499"/>
      <c r="AI2" s="499"/>
      <c r="AJ2" s="499"/>
      <c r="AK2" s="499"/>
      <c r="AL2" s="499"/>
      <c r="AM2" s="499"/>
      <c r="AN2" s="499"/>
      <c r="AO2" s="499"/>
      <c r="AP2" s="499"/>
      <c r="AQ2" s="499"/>
      <c r="AR2" s="499"/>
      <c r="AS2" s="499"/>
      <c r="AT2" s="499"/>
      <c r="AU2" s="499"/>
      <c r="AV2" s="499"/>
      <c r="AW2" s="499"/>
      <c r="AX2" s="499"/>
      <c r="AY2" s="499"/>
      <c r="AZ2" s="499"/>
      <c r="BA2" s="499"/>
      <c r="BB2" s="499"/>
      <c r="BC2" s="499"/>
      <c r="BD2" s="499"/>
      <c r="BE2" s="499"/>
      <c r="BF2" s="499"/>
      <c r="BG2" s="499"/>
      <c r="BH2" s="499"/>
      <c r="BI2" s="499"/>
      <c r="BJ2" s="499"/>
      <c r="BK2" s="499"/>
      <c r="BL2" s="499"/>
      <c r="BM2" s="499"/>
      <c r="BN2" s="499"/>
      <c r="BO2" s="499"/>
      <c r="BP2" s="499"/>
      <c r="BQ2" s="499"/>
      <c r="BR2" s="499"/>
      <c r="BS2" s="499"/>
      <c r="BT2" s="499"/>
      <c r="BU2" s="499"/>
      <c r="BV2" s="499"/>
      <c r="BW2" s="499"/>
      <c r="BX2" s="499"/>
      <c r="BY2" s="499"/>
      <c r="BZ2" s="499"/>
      <c r="CA2" s="499"/>
      <c r="CB2" s="499"/>
      <c r="CC2" s="499"/>
      <c r="CD2" s="499"/>
      <c r="CE2" s="499"/>
      <c r="CF2" s="499"/>
      <c r="CG2" s="499"/>
      <c r="CH2" s="499"/>
      <c r="CI2" s="499"/>
      <c r="CJ2" s="499"/>
      <c r="CK2" s="499"/>
      <c r="CL2" s="499"/>
    </row>
    <row r="3" spans="1:90" ht="15.75">
      <c r="A3" s="590" t="s">
        <v>541</v>
      </c>
      <c r="B3" s="590"/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  <c r="R3" s="590"/>
      <c r="S3" s="590"/>
      <c r="T3" s="590"/>
      <c r="U3" s="590"/>
      <c r="V3" s="590"/>
      <c r="W3" s="590"/>
      <c r="X3" s="590"/>
      <c r="Y3" s="590"/>
      <c r="Z3" s="590"/>
      <c r="AA3" s="590"/>
      <c r="AB3" s="590"/>
      <c r="AC3" s="590"/>
      <c r="AD3" s="590"/>
      <c r="AE3" s="590"/>
      <c r="AF3" s="590"/>
      <c r="AG3" s="590"/>
      <c r="AH3" s="590"/>
      <c r="AI3" s="590"/>
      <c r="AJ3" s="590"/>
      <c r="AK3" s="590"/>
      <c r="AL3" s="590"/>
      <c r="AM3" s="590"/>
      <c r="AN3" s="590"/>
      <c r="AO3" s="590"/>
      <c r="AP3" s="590"/>
      <c r="AQ3" s="590"/>
      <c r="AR3" s="590"/>
      <c r="AS3" s="590"/>
      <c r="AT3" s="590"/>
      <c r="AU3" s="590"/>
      <c r="AV3" s="590"/>
      <c r="AW3" s="590"/>
      <c r="AX3" s="590"/>
      <c r="AY3" s="590"/>
      <c r="AZ3" s="590"/>
      <c r="BA3" s="590"/>
      <c r="BB3" s="590"/>
      <c r="BC3" s="590"/>
      <c r="BD3" s="590"/>
      <c r="BE3" s="590"/>
      <c r="BF3" s="590"/>
      <c r="BG3" s="590"/>
      <c r="BH3" s="590"/>
      <c r="BI3" s="590"/>
      <c r="BJ3" s="590"/>
      <c r="BK3" s="590"/>
      <c r="BL3" s="590"/>
      <c r="BM3" s="590"/>
      <c r="BN3" s="590"/>
      <c r="BO3" s="590"/>
      <c r="BP3" s="590"/>
      <c r="BQ3" s="590"/>
      <c r="BR3" s="590"/>
      <c r="BS3" s="590"/>
      <c r="BT3" s="590"/>
      <c r="BU3" s="590"/>
      <c r="BV3" s="590"/>
      <c r="BW3" s="590"/>
      <c r="BX3" s="590"/>
      <c r="BY3" s="590"/>
      <c r="BZ3" s="590"/>
      <c r="CA3" s="590"/>
      <c r="CB3" s="590"/>
      <c r="CC3" s="590"/>
      <c r="CD3" s="590"/>
      <c r="CE3" s="590"/>
      <c r="CF3" s="590"/>
      <c r="CG3" s="590"/>
      <c r="CH3" s="590"/>
      <c r="CI3" s="590"/>
      <c r="CJ3" s="590"/>
      <c r="CK3" s="590"/>
      <c r="CL3" s="590"/>
    </row>
    <row r="4" spans="1:90" ht="15.7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4"/>
      <c r="AE4" s="4"/>
      <c r="AF4" s="4"/>
      <c r="AQ4" s="554" t="s">
        <v>818</v>
      </c>
      <c r="AR4" s="554"/>
      <c r="AS4" s="554"/>
      <c r="AT4" s="554"/>
      <c r="AU4" s="554"/>
      <c r="AV4" s="554"/>
      <c r="AW4" s="554"/>
      <c r="AX4" s="554"/>
      <c r="AY4" s="554"/>
      <c r="AZ4" s="554"/>
      <c r="BA4" s="554"/>
      <c r="BB4" s="554"/>
      <c r="BC4" s="554"/>
      <c r="BD4" s="554"/>
      <c r="BE4" s="554"/>
      <c r="BF4" s="554"/>
      <c r="BG4" s="554"/>
      <c r="BH4" s="554"/>
      <c r="BI4" s="554"/>
      <c r="BJ4" s="554"/>
      <c r="BK4" s="554"/>
      <c r="BL4" s="554"/>
      <c r="BM4" s="554"/>
      <c r="BN4" s="554"/>
      <c r="BO4" s="554"/>
      <c r="BP4" s="554"/>
      <c r="BQ4" s="554"/>
      <c r="BR4" s="554"/>
      <c r="BS4" s="554"/>
      <c r="BT4" s="554"/>
      <c r="BU4" s="554"/>
      <c r="BV4" s="554"/>
      <c r="BW4" s="554"/>
      <c r="BX4" s="554"/>
      <c r="BY4" s="554"/>
      <c r="BZ4" s="554"/>
      <c r="CA4" s="554"/>
      <c r="CB4" s="554"/>
      <c r="CC4" s="554"/>
      <c r="CD4" s="554"/>
      <c r="CE4" s="554"/>
      <c r="CF4" s="554"/>
      <c r="CG4" s="554"/>
      <c r="CH4" s="554"/>
      <c r="CI4" s="554"/>
      <c r="CJ4" s="554"/>
      <c r="CK4" s="554"/>
      <c r="CL4" s="554"/>
    </row>
    <row r="5" spans="1:90" ht="88.5" customHeight="1">
      <c r="A5" s="587" t="s">
        <v>983</v>
      </c>
      <c r="B5" s="588"/>
      <c r="C5" s="588"/>
      <c r="D5" s="588"/>
      <c r="E5" s="588"/>
      <c r="F5" s="588"/>
      <c r="G5" s="588"/>
      <c r="H5" s="588"/>
      <c r="I5" s="588"/>
      <c r="J5" s="588"/>
      <c r="K5" s="588"/>
      <c r="L5" s="588"/>
      <c r="M5" s="588"/>
      <c r="N5" s="588"/>
      <c r="O5" s="588"/>
      <c r="P5" s="588"/>
      <c r="Q5" s="588"/>
      <c r="R5" s="588"/>
      <c r="S5" s="588"/>
      <c r="T5" s="588"/>
      <c r="U5" s="588"/>
      <c r="V5" s="588"/>
      <c r="W5" s="588"/>
      <c r="X5" s="588"/>
      <c r="Y5" s="588"/>
      <c r="Z5" s="588"/>
      <c r="AA5" s="588"/>
      <c r="AB5" s="588"/>
      <c r="AC5" s="588"/>
      <c r="AD5" s="588"/>
      <c r="AE5" s="588"/>
      <c r="AF5" s="589"/>
      <c r="AG5" s="594" t="s">
        <v>819</v>
      </c>
      <c r="AH5" s="594"/>
      <c r="AI5" s="585" t="s">
        <v>982</v>
      </c>
      <c r="AJ5" s="586"/>
      <c r="AK5" s="585" t="s">
        <v>990</v>
      </c>
      <c r="AL5" s="586"/>
      <c r="AM5" s="585" t="s">
        <v>1003</v>
      </c>
      <c r="AN5" s="586"/>
      <c r="AO5" s="579" t="s">
        <v>986</v>
      </c>
      <c r="AP5" s="482"/>
      <c r="AQ5" s="574" t="s">
        <v>528</v>
      </c>
      <c r="AR5" s="482"/>
      <c r="AS5" s="574" t="s">
        <v>527</v>
      </c>
      <c r="AT5" s="482"/>
      <c r="AU5" s="574" t="s">
        <v>526</v>
      </c>
      <c r="AV5" s="482"/>
      <c r="AW5" s="591" t="s">
        <v>514</v>
      </c>
      <c r="AX5" s="592"/>
      <c r="AY5" s="574" t="s">
        <v>539</v>
      </c>
      <c r="AZ5" s="482"/>
      <c r="BA5" s="574" t="s">
        <v>538</v>
      </c>
      <c r="BB5" s="482"/>
      <c r="BC5" s="574" t="s">
        <v>522</v>
      </c>
      <c r="BD5" s="482"/>
      <c r="BE5" s="574" t="s">
        <v>521</v>
      </c>
      <c r="BF5" s="482"/>
      <c r="BG5" s="574" t="s">
        <v>523</v>
      </c>
      <c r="BH5" s="482"/>
      <c r="BI5" s="574" t="s">
        <v>529</v>
      </c>
      <c r="BJ5" s="482"/>
      <c r="BK5" s="574" t="s">
        <v>530</v>
      </c>
      <c r="BL5" s="482"/>
      <c r="BM5" s="593" t="s">
        <v>512</v>
      </c>
      <c r="BN5" s="410"/>
      <c r="BO5" s="574" t="s">
        <v>531</v>
      </c>
      <c r="BP5" s="482"/>
      <c r="BQ5" s="574" t="s">
        <v>532</v>
      </c>
      <c r="BR5" s="482"/>
      <c r="BS5" s="574" t="s">
        <v>533</v>
      </c>
      <c r="BT5" s="482"/>
      <c r="BU5" s="574" t="s">
        <v>540</v>
      </c>
      <c r="BV5" s="482"/>
      <c r="BW5" s="574" t="s">
        <v>159</v>
      </c>
      <c r="BX5" s="482"/>
      <c r="BY5" s="574" t="s">
        <v>985</v>
      </c>
      <c r="BZ5" s="482"/>
      <c r="CA5" s="574" t="s">
        <v>984</v>
      </c>
      <c r="CB5" s="482"/>
      <c r="CC5" s="574" t="s">
        <v>525</v>
      </c>
      <c r="CD5" s="482"/>
      <c r="CE5" s="574" t="s">
        <v>535</v>
      </c>
      <c r="CF5" s="482"/>
      <c r="CG5" s="574" t="s">
        <v>536</v>
      </c>
      <c r="CH5" s="482"/>
      <c r="CI5" s="574" t="s">
        <v>537</v>
      </c>
      <c r="CJ5" s="482"/>
      <c r="CK5" s="574" t="s">
        <v>534</v>
      </c>
      <c r="CL5" s="482"/>
    </row>
    <row r="6" spans="1:90" ht="45.75" customHeight="1">
      <c r="A6" s="541" t="s">
        <v>542</v>
      </c>
      <c r="B6" s="542"/>
      <c r="C6" s="413" t="s">
        <v>543</v>
      </c>
      <c r="D6" s="543"/>
      <c r="E6" s="543"/>
      <c r="F6" s="543"/>
      <c r="G6" s="543"/>
      <c r="H6" s="543"/>
      <c r="I6" s="543"/>
      <c r="J6" s="543"/>
      <c r="K6" s="543"/>
      <c r="L6" s="543"/>
      <c r="M6" s="543"/>
      <c r="N6" s="543"/>
      <c r="O6" s="543"/>
      <c r="P6" s="543"/>
      <c r="Q6" s="543"/>
      <c r="R6" s="543"/>
      <c r="S6" s="543"/>
      <c r="T6" s="543"/>
      <c r="U6" s="543"/>
      <c r="V6" s="543"/>
      <c r="W6" s="543"/>
      <c r="X6" s="543"/>
      <c r="Y6" s="543"/>
      <c r="Z6" s="543"/>
      <c r="AA6" s="543"/>
      <c r="AB6" s="449"/>
      <c r="AC6" s="544" t="s">
        <v>544</v>
      </c>
      <c r="AD6" s="545"/>
      <c r="AE6" s="545"/>
      <c r="AF6" s="546"/>
      <c r="AG6" s="3" t="s">
        <v>969</v>
      </c>
      <c r="AH6" s="6" t="s">
        <v>970</v>
      </c>
      <c r="AI6" s="3" t="s">
        <v>969</v>
      </c>
      <c r="AJ6" s="6" t="s">
        <v>970</v>
      </c>
      <c r="AK6" s="3" t="s">
        <v>969</v>
      </c>
      <c r="AL6" s="6" t="s">
        <v>970</v>
      </c>
      <c r="AM6" s="3" t="s">
        <v>969</v>
      </c>
      <c r="AN6" s="6" t="s">
        <v>970</v>
      </c>
      <c r="AO6" s="3" t="s">
        <v>969</v>
      </c>
      <c r="AP6" s="6" t="s">
        <v>970</v>
      </c>
      <c r="AQ6" s="3" t="s">
        <v>969</v>
      </c>
      <c r="AR6" s="6" t="s">
        <v>970</v>
      </c>
      <c r="AS6" s="3" t="s">
        <v>969</v>
      </c>
      <c r="AT6" s="6" t="s">
        <v>970</v>
      </c>
      <c r="AU6" s="3" t="s">
        <v>969</v>
      </c>
      <c r="AV6" s="6" t="s">
        <v>970</v>
      </c>
      <c r="AW6" s="3" t="s">
        <v>969</v>
      </c>
      <c r="AX6" s="6" t="s">
        <v>970</v>
      </c>
      <c r="AY6" s="3" t="s">
        <v>969</v>
      </c>
      <c r="AZ6" s="6" t="s">
        <v>970</v>
      </c>
      <c r="BA6" s="3" t="s">
        <v>969</v>
      </c>
      <c r="BB6" s="6" t="s">
        <v>970</v>
      </c>
      <c r="BC6" s="3" t="s">
        <v>969</v>
      </c>
      <c r="BD6" s="6" t="s">
        <v>970</v>
      </c>
      <c r="BE6" s="3" t="s">
        <v>969</v>
      </c>
      <c r="BF6" s="6" t="s">
        <v>970</v>
      </c>
      <c r="BG6" s="3" t="s">
        <v>969</v>
      </c>
      <c r="BH6" s="6" t="s">
        <v>970</v>
      </c>
      <c r="BI6" s="3" t="s">
        <v>969</v>
      </c>
      <c r="BJ6" s="6" t="s">
        <v>970</v>
      </c>
      <c r="BK6" s="3" t="s">
        <v>969</v>
      </c>
      <c r="BL6" s="6" t="s">
        <v>970</v>
      </c>
      <c r="BM6" s="3" t="s">
        <v>969</v>
      </c>
      <c r="BN6" s="6" t="s">
        <v>970</v>
      </c>
      <c r="BO6" s="3" t="s">
        <v>969</v>
      </c>
      <c r="BP6" s="6" t="s">
        <v>970</v>
      </c>
      <c r="BQ6" s="3" t="s">
        <v>969</v>
      </c>
      <c r="BR6" s="6" t="s">
        <v>970</v>
      </c>
      <c r="BS6" s="3" t="s">
        <v>969</v>
      </c>
      <c r="BT6" s="6" t="s">
        <v>970</v>
      </c>
      <c r="BU6" s="3" t="s">
        <v>969</v>
      </c>
      <c r="BV6" s="6" t="s">
        <v>970</v>
      </c>
      <c r="BW6" s="3" t="s">
        <v>969</v>
      </c>
      <c r="BX6" s="6" t="s">
        <v>970</v>
      </c>
      <c r="BY6" s="3" t="s">
        <v>969</v>
      </c>
      <c r="BZ6" s="6" t="s">
        <v>970</v>
      </c>
      <c r="CA6" s="3" t="s">
        <v>969</v>
      </c>
      <c r="CB6" s="6" t="s">
        <v>970</v>
      </c>
      <c r="CC6" s="3" t="s">
        <v>969</v>
      </c>
      <c r="CD6" s="6" t="s">
        <v>970</v>
      </c>
      <c r="CE6" s="3" t="s">
        <v>969</v>
      </c>
      <c r="CF6" s="6" t="s">
        <v>970</v>
      </c>
      <c r="CG6" s="3" t="s">
        <v>969</v>
      </c>
      <c r="CH6" s="6" t="s">
        <v>970</v>
      </c>
      <c r="CI6" s="3" t="s">
        <v>969</v>
      </c>
      <c r="CJ6" s="6" t="s">
        <v>970</v>
      </c>
      <c r="CK6" s="3" t="s">
        <v>969</v>
      </c>
      <c r="CL6" s="6" t="s">
        <v>970</v>
      </c>
    </row>
    <row r="7" spans="1:90" s="7" customFormat="1" ht="11.25">
      <c r="A7" s="429" t="s">
        <v>545</v>
      </c>
      <c r="B7" s="430"/>
      <c r="C7" s="431" t="s">
        <v>546</v>
      </c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  <c r="P7" s="432"/>
      <c r="Q7" s="432"/>
      <c r="R7" s="432"/>
      <c r="S7" s="432"/>
      <c r="T7" s="432"/>
      <c r="U7" s="432"/>
      <c r="V7" s="432"/>
      <c r="W7" s="432"/>
      <c r="X7" s="432"/>
      <c r="Y7" s="432"/>
      <c r="Z7" s="432"/>
      <c r="AA7" s="432"/>
      <c r="AB7" s="547"/>
      <c r="AC7" s="548" t="s">
        <v>547</v>
      </c>
      <c r="AD7" s="548"/>
      <c r="AE7" s="548"/>
      <c r="AF7" s="548"/>
      <c r="AG7" s="8" t="s">
        <v>820</v>
      </c>
      <c r="AH7" s="9" t="s">
        <v>821</v>
      </c>
      <c r="AI7" s="9" t="s">
        <v>822</v>
      </c>
      <c r="AJ7" s="9" t="s">
        <v>823</v>
      </c>
      <c r="AK7" s="9" t="s">
        <v>824</v>
      </c>
      <c r="AL7" s="9" t="s">
        <v>825</v>
      </c>
      <c r="AM7" s="9" t="s">
        <v>826</v>
      </c>
      <c r="AN7" s="9" t="s">
        <v>827</v>
      </c>
      <c r="AO7" s="8" t="s">
        <v>886</v>
      </c>
      <c r="AP7" s="9" t="s">
        <v>149</v>
      </c>
      <c r="AQ7" s="8" t="s">
        <v>150</v>
      </c>
      <c r="AR7" s="9" t="s">
        <v>151</v>
      </c>
      <c r="AS7" s="8" t="s">
        <v>152</v>
      </c>
      <c r="AT7" s="9" t="s">
        <v>153</v>
      </c>
      <c r="AU7" s="8" t="s">
        <v>154</v>
      </c>
      <c r="AV7" s="9" t="s">
        <v>155</v>
      </c>
      <c r="AW7" s="8" t="s">
        <v>156</v>
      </c>
      <c r="AX7" s="9" t="s">
        <v>157</v>
      </c>
      <c r="AY7" s="9" t="s">
        <v>164</v>
      </c>
      <c r="AZ7" s="9" t="s">
        <v>165</v>
      </c>
      <c r="BA7" s="8" t="s">
        <v>166</v>
      </c>
      <c r="BB7" s="9" t="s">
        <v>167</v>
      </c>
      <c r="BC7" s="8" t="s">
        <v>168</v>
      </c>
      <c r="BD7" s="9" t="s">
        <v>169</v>
      </c>
      <c r="BE7" s="8" t="s">
        <v>170</v>
      </c>
      <c r="BF7" s="9" t="s">
        <v>171</v>
      </c>
      <c r="BG7" s="8" t="s">
        <v>172</v>
      </c>
      <c r="BH7" s="9" t="s">
        <v>173</v>
      </c>
      <c r="BI7" s="8" t="s">
        <v>174</v>
      </c>
      <c r="BJ7" s="9" t="s">
        <v>175</v>
      </c>
      <c r="BK7" s="8" t="s">
        <v>176</v>
      </c>
      <c r="BL7" s="9" t="s">
        <v>177</v>
      </c>
      <c r="BM7" s="8" t="s">
        <v>178</v>
      </c>
      <c r="BN7" s="9" t="s">
        <v>179</v>
      </c>
      <c r="BO7" s="8" t="s">
        <v>180</v>
      </c>
      <c r="BP7" s="9" t="s">
        <v>181</v>
      </c>
      <c r="BQ7" s="8" t="s">
        <v>182</v>
      </c>
      <c r="BR7" s="9" t="s">
        <v>183</v>
      </c>
      <c r="BS7" s="8" t="s">
        <v>184</v>
      </c>
      <c r="BT7" s="9" t="s">
        <v>185</v>
      </c>
      <c r="BU7" s="8" t="s">
        <v>186</v>
      </c>
      <c r="BV7" s="9" t="s">
        <v>187</v>
      </c>
      <c r="BW7" s="8" t="s">
        <v>188</v>
      </c>
      <c r="BX7" s="9" t="s">
        <v>189</v>
      </c>
      <c r="BY7" s="8" t="s">
        <v>190</v>
      </c>
      <c r="BZ7" s="9" t="s">
        <v>191</v>
      </c>
      <c r="CA7" s="8" t="s">
        <v>991</v>
      </c>
      <c r="CB7" s="9" t="s">
        <v>992</v>
      </c>
      <c r="CC7" s="8" t="s">
        <v>993</v>
      </c>
      <c r="CD7" s="9" t="s">
        <v>994</v>
      </c>
      <c r="CE7" s="8" t="s">
        <v>995</v>
      </c>
      <c r="CF7" s="9" t="s">
        <v>996</v>
      </c>
      <c r="CG7" s="8" t="s">
        <v>997</v>
      </c>
      <c r="CH7" s="9" t="s">
        <v>998</v>
      </c>
      <c r="CI7" s="8" t="s">
        <v>999</v>
      </c>
      <c r="CJ7" s="9" t="s">
        <v>1000</v>
      </c>
      <c r="CK7" s="8" t="s">
        <v>1001</v>
      </c>
      <c r="CL7" s="9" t="s">
        <v>1002</v>
      </c>
    </row>
    <row r="8" spans="1:90">
      <c r="A8" s="504" t="s">
        <v>548</v>
      </c>
      <c r="B8" s="505"/>
      <c r="C8" s="537" t="s">
        <v>549</v>
      </c>
      <c r="D8" s="538"/>
      <c r="E8" s="538"/>
      <c r="F8" s="538"/>
      <c r="G8" s="538"/>
      <c r="H8" s="538"/>
      <c r="I8" s="538"/>
      <c r="J8" s="538"/>
      <c r="K8" s="538"/>
      <c r="L8" s="538"/>
      <c r="M8" s="538"/>
      <c r="N8" s="538"/>
      <c r="O8" s="538"/>
      <c r="P8" s="538"/>
      <c r="Q8" s="538"/>
      <c r="R8" s="538"/>
      <c r="S8" s="538"/>
      <c r="T8" s="538"/>
      <c r="U8" s="538"/>
      <c r="V8" s="538"/>
      <c r="W8" s="538"/>
      <c r="X8" s="538"/>
      <c r="Y8" s="538"/>
      <c r="Z8" s="538"/>
      <c r="AA8" s="538"/>
      <c r="AB8" s="539"/>
      <c r="AC8" s="549" t="s">
        <v>550</v>
      </c>
      <c r="AD8" s="549"/>
      <c r="AE8" s="549"/>
      <c r="AF8" s="549"/>
      <c r="AG8" s="10">
        <f>AQ8+AS8+AU8+AW8+BA8+BC8+BE8+BG8+BI8+BK8+BO8+BQ8+BS8+BU8+BW8+CA8+CC8+CE8+CG8+CI8+CK8+AY8+AO8+AI8+AM8+AK8+BY8+BM8</f>
        <v>38263944</v>
      </c>
      <c r="AH8" s="11">
        <f>AR8+AT8+AV8+AX8+BB8+BD8+BF8+BH8+BJ8+BL8+BP8+BR8+BT8+BV8+BX8+CB8+CD8+CF8+CH8+CJ8+CL8+AZ8+AP8+AJ8+AL8+AN8+BN8+BZ8</f>
        <v>38073027</v>
      </c>
      <c r="AI8" s="11"/>
      <c r="AJ8" s="11"/>
      <c r="AK8" s="11"/>
      <c r="AL8" s="11"/>
      <c r="AM8" s="11"/>
      <c r="AN8" s="11"/>
      <c r="AO8" s="362"/>
      <c r="AP8" s="11"/>
      <c r="AQ8" s="339"/>
      <c r="AR8" s="11"/>
      <c r="AS8" s="339"/>
      <c r="AT8" s="11"/>
      <c r="AU8" s="339"/>
      <c r="AV8" s="11"/>
      <c r="AW8" s="339"/>
      <c r="AX8" s="11"/>
      <c r="AY8" s="339"/>
      <c r="AZ8" s="11"/>
      <c r="BA8" s="339">
        <v>1541000</v>
      </c>
      <c r="BB8" s="328">
        <v>1541000</v>
      </c>
      <c r="BC8" s="339"/>
      <c r="BD8" s="11"/>
      <c r="BE8" s="339"/>
      <c r="BF8" s="339"/>
      <c r="BG8" s="339"/>
      <c r="BH8" s="11"/>
      <c r="BI8" s="339"/>
      <c r="BJ8" s="11"/>
      <c r="BK8" s="339">
        <v>7300000</v>
      </c>
      <c r="BL8" s="11">
        <v>6003371</v>
      </c>
      <c r="BM8" s="339"/>
      <c r="BN8" s="11"/>
      <c r="BO8" s="339"/>
      <c r="BP8" s="11"/>
      <c r="BQ8" s="339"/>
      <c r="BR8" s="11"/>
      <c r="BS8" s="339">
        <v>2158236</v>
      </c>
      <c r="BT8" s="328">
        <v>2337987</v>
      </c>
      <c r="BU8" s="339"/>
      <c r="BV8" s="11"/>
      <c r="BW8" s="339"/>
      <c r="BX8" s="11"/>
      <c r="BY8" s="10"/>
      <c r="BZ8" s="11"/>
      <c r="CA8" s="339"/>
      <c r="CB8" s="11"/>
      <c r="CC8" s="339">
        <v>24938708</v>
      </c>
      <c r="CD8" s="328">
        <v>25800563</v>
      </c>
      <c r="CE8" s="339">
        <v>2326000</v>
      </c>
      <c r="CF8" s="328">
        <v>2390106</v>
      </c>
      <c r="CG8" s="339"/>
      <c r="CH8" s="11"/>
      <c r="CI8" s="339"/>
      <c r="CJ8" s="11"/>
      <c r="CK8" s="339"/>
      <c r="CL8" s="11"/>
    </row>
    <row r="9" spans="1:90">
      <c r="A9" s="504" t="s">
        <v>551</v>
      </c>
      <c r="B9" s="505"/>
      <c r="C9" s="537" t="s">
        <v>552</v>
      </c>
      <c r="D9" s="538"/>
      <c r="E9" s="538"/>
      <c r="F9" s="538"/>
      <c r="G9" s="538"/>
      <c r="H9" s="538"/>
      <c r="I9" s="538"/>
      <c r="J9" s="538"/>
      <c r="K9" s="538"/>
      <c r="L9" s="538"/>
      <c r="M9" s="538"/>
      <c r="N9" s="538"/>
      <c r="O9" s="538"/>
      <c r="P9" s="538"/>
      <c r="Q9" s="538"/>
      <c r="R9" s="538"/>
      <c r="S9" s="538"/>
      <c r="T9" s="538"/>
      <c r="U9" s="538"/>
      <c r="V9" s="538"/>
      <c r="W9" s="538"/>
      <c r="X9" s="538"/>
      <c r="Y9" s="538"/>
      <c r="Z9" s="538"/>
      <c r="AA9" s="538"/>
      <c r="AB9" s="539"/>
      <c r="AC9" s="506" t="s">
        <v>553</v>
      </c>
      <c r="AD9" s="506"/>
      <c r="AE9" s="506"/>
      <c r="AF9" s="506"/>
      <c r="AG9" s="10">
        <f>AQ9+AS9+AU9+AW9+BA9+BC9+BE9+BG9+BI9+BK9+BO9+BQ9+BS9+BU9+BW9+CA9+CC9+CE9+CG9+CI9+CK9+AY9+AO9+AI9+AM9+AK9+BY9+BM9</f>
        <v>575000</v>
      </c>
      <c r="AH9" s="11">
        <f t="shared" ref="AH9:AH20" si="0">AR9+AT9+AV9+AX9+BB9+BD9+BF9+BH9+BJ9+BL9+BP9+BR9+BT9+BV9+BX9+CB9+CD9+CF9+CH9+CJ9+CL9+AZ9+AP9+AJ9+AL9+AN9+BN9+BZ9</f>
        <v>575000</v>
      </c>
      <c r="AI9" s="11"/>
      <c r="AJ9" s="11"/>
      <c r="AK9" s="11"/>
      <c r="AL9" s="11"/>
      <c r="AM9" s="11"/>
      <c r="AN9" s="11"/>
      <c r="AO9" s="362"/>
      <c r="AP9" s="11"/>
      <c r="AQ9" s="339"/>
      <c r="AR9" s="11"/>
      <c r="AS9" s="339"/>
      <c r="AT9" s="11"/>
      <c r="AU9" s="339"/>
      <c r="AV9" s="11"/>
      <c r="AW9" s="339"/>
      <c r="AX9" s="11"/>
      <c r="AY9" s="339"/>
      <c r="AZ9" s="11"/>
      <c r="BA9" s="339"/>
      <c r="BB9" s="11"/>
      <c r="BC9" s="339"/>
      <c r="BD9" s="11"/>
      <c r="BE9" s="339"/>
      <c r="BF9" s="339"/>
      <c r="BG9" s="339"/>
      <c r="BH9" s="11"/>
      <c r="BI9" s="339"/>
      <c r="BJ9" s="11"/>
      <c r="BK9" s="339">
        <v>575000</v>
      </c>
      <c r="BL9" s="11">
        <v>575000</v>
      </c>
      <c r="BM9" s="339"/>
      <c r="BN9" s="11"/>
      <c r="BO9" s="339"/>
      <c r="BP9" s="11"/>
      <c r="BQ9" s="339"/>
      <c r="BR9" s="11"/>
      <c r="BS9" s="339"/>
      <c r="BT9" s="11"/>
      <c r="BU9" s="339"/>
      <c r="BV9" s="11"/>
      <c r="BW9" s="339"/>
      <c r="BX9" s="11"/>
      <c r="BY9" s="10"/>
      <c r="BZ9" s="11"/>
      <c r="CA9" s="339"/>
      <c r="CB9" s="11"/>
      <c r="CC9" s="339"/>
      <c r="CD9" s="11"/>
      <c r="CE9" s="339"/>
      <c r="CF9" s="11"/>
      <c r="CG9" s="339"/>
      <c r="CH9" s="11"/>
      <c r="CI9" s="339"/>
      <c r="CJ9" s="11"/>
      <c r="CK9" s="339"/>
      <c r="CL9" s="11"/>
    </row>
    <row r="10" spans="1:90">
      <c r="A10" s="504" t="s">
        <v>554</v>
      </c>
      <c r="B10" s="505"/>
      <c r="C10" s="537" t="s">
        <v>555</v>
      </c>
      <c r="D10" s="538"/>
      <c r="E10" s="538"/>
      <c r="F10" s="538"/>
      <c r="G10" s="538"/>
      <c r="H10" s="538"/>
      <c r="I10" s="538"/>
      <c r="J10" s="538"/>
      <c r="K10" s="538"/>
      <c r="L10" s="538"/>
      <c r="M10" s="538"/>
      <c r="N10" s="538"/>
      <c r="O10" s="538"/>
      <c r="P10" s="538"/>
      <c r="Q10" s="538"/>
      <c r="R10" s="538"/>
      <c r="S10" s="538"/>
      <c r="T10" s="538"/>
      <c r="U10" s="538"/>
      <c r="V10" s="538"/>
      <c r="W10" s="538"/>
      <c r="X10" s="538"/>
      <c r="Y10" s="538"/>
      <c r="Z10" s="538"/>
      <c r="AA10" s="538"/>
      <c r="AB10" s="539"/>
      <c r="AC10" s="506" t="s">
        <v>556</v>
      </c>
      <c r="AD10" s="506"/>
      <c r="AE10" s="506"/>
      <c r="AF10" s="506"/>
      <c r="AG10" s="10">
        <f t="shared" ref="AG10:AG20" si="1">AQ10+AS10+AU10+AW10+BA10+BC10+BE10+BG10+BI10+BK10+BO10+BQ10+BS10+BU10+BW10+CA10+CC10+CE10+CG10+CI10+CK10+AY10+AO10+AI10+AM10+AK10+BY10+BM10</f>
        <v>0</v>
      </c>
      <c r="AH10" s="11">
        <f t="shared" si="0"/>
        <v>0</v>
      </c>
      <c r="AI10" s="11"/>
      <c r="AJ10" s="11"/>
      <c r="AK10" s="11"/>
      <c r="AL10" s="11"/>
      <c r="AM10" s="11"/>
      <c r="AN10" s="11"/>
      <c r="AO10" s="362"/>
      <c r="AP10" s="11"/>
      <c r="AQ10" s="339"/>
      <c r="AR10" s="11"/>
      <c r="AS10" s="339"/>
      <c r="AT10" s="11"/>
      <c r="AU10" s="339"/>
      <c r="AV10" s="11"/>
      <c r="AW10" s="339"/>
      <c r="AX10" s="11"/>
      <c r="AY10" s="339"/>
      <c r="AZ10" s="11"/>
      <c r="BA10" s="339"/>
      <c r="BB10" s="11"/>
      <c r="BC10" s="339"/>
      <c r="BD10" s="11"/>
      <c r="BE10" s="339"/>
      <c r="BF10" s="339"/>
      <c r="BG10" s="339"/>
      <c r="BH10" s="11"/>
      <c r="BI10" s="339"/>
      <c r="BJ10" s="11"/>
      <c r="BK10" s="339"/>
      <c r="BL10" s="11"/>
      <c r="BM10" s="339"/>
      <c r="BN10" s="11"/>
      <c r="BO10" s="339"/>
      <c r="BP10" s="11"/>
      <c r="BQ10" s="339"/>
      <c r="BR10" s="11"/>
      <c r="BS10" s="339"/>
      <c r="BT10" s="11"/>
      <c r="BU10" s="339"/>
      <c r="BV10" s="11"/>
      <c r="BW10" s="339"/>
      <c r="BX10" s="11"/>
      <c r="BY10" s="10"/>
      <c r="BZ10" s="11"/>
      <c r="CA10" s="339"/>
      <c r="CB10" s="11"/>
      <c r="CC10" s="339"/>
      <c r="CD10" s="11"/>
      <c r="CE10" s="339"/>
      <c r="CF10" s="11"/>
      <c r="CG10" s="339"/>
      <c r="CH10" s="11"/>
      <c r="CI10" s="339"/>
      <c r="CJ10" s="11"/>
      <c r="CK10" s="339"/>
      <c r="CL10" s="11"/>
    </row>
    <row r="11" spans="1:90">
      <c r="A11" s="504" t="s">
        <v>557</v>
      </c>
      <c r="B11" s="505"/>
      <c r="C11" s="440" t="s">
        <v>558</v>
      </c>
      <c r="D11" s="441"/>
      <c r="E11" s="441"/>
      <c r="F11" s="441"/>
      <c r="G11" s="441"/>
      <c r="H11" s="441"/>
      <c r="I11" s="441"/>
      <c r="J11" s="441"/>
      <c r="K11" s="441"/>
      <c r="L11" s="441"/>
      <c r="M11" s="441"/>
      <c r="N11" s="441"/>
      <c r="O11" s="441"/>
      <c r="P11" s="441"/>
      <c r="Q11" s="441"/>
      <c r="R11" s="441"/>
      <c r="S11" s="441"/>
      <c r="T11" s="441"/>
      <c r="U11" s="441"/>
      <c r="V11" s="441"/>
      <c r="W11" s="441"/>
      <c r="X11" s="441"/>
      <c r="Y11" s="441"/>
      <c r="Z11" s="441"/>
      <c r="AA11" s="441"/>
      <c r="AB11" s="442"/>
      <c r="AC11" s="506" t="s">
        <v>559</v>
      </c>
      <c r="AD11" s="506"/>
      <c r="AE11" s="506"/>
      <c r="AF11" s="506"/>
      <c r="AG11" s="10">
        <f t="shared" si="1"/>
        <v>0</v>
      </c>
      <c r="AH11" s="11">
        <f t="shared" si="0"/>
        <v>0</v>
      </c>
      <c r="AI11" s="11"/>
      <c r="AJ11" s="11"/>
      <c r="AK11" s="11"/>
      <c r="AL11" s="11"/>
      <c r="AM11" s="11"/>
      <c r="AN11" s="11"/>
      <c r="AO11" s="362"/>
      <c r="AP11" s="11"/>
      <c r="AQ11" s="339"/>
      <c r="AR11" s="11"/>
      <c r="AS11" s="339"/>
      <c r="AT11" s="11"/>
      <c r="AU11" s="339"/>
      <c r="AV11" s="11"/>
      <c r="AW11" s="339"/>
      <c r="AX11" s="11"/>
      <c r="AY11" s="339"/>
      <c r="AZ11" s="11"/>
      <c r="BA11" s="339"/>
      <c r="BB11" s="11"/>
      <c r="BC11" s="339"/>
      <c r="BD11" s="11"/>
      <c r="BE11" s="339"/>
      <c r="BF11" s="339"/>
      <c r="BG11" s="339"/>
      <c r="BH11" s="11"/>
      <c r="BI11" s="339"/>
      <c r="BJ11" s="11"/>
      <c r="BK11" s="339"/>
      <c r="BL11" s="11"/>
      <c r="BM11" s="339"/>
      <c r="BN11" s="11"/>
      <c r="BO11" s="339"/>
      <c r="BP11" s="11"/>
      <c r="BQ11" s="339"/>
      <c r="BR11" s="11"/>
      <c r="BS11" s="339"/>
      <c r="BT11" s="11"/>
      <c r="BU11" s="339"/>
      <c r="BV11" s="11"/>
      <c r="BW11" s="339"/>
      <c r="BX11" s="11"/>
      <c r="BY11" s="10"/>
      <c r="BZ11" s="11"/>
      <c r="CA11" s="339"/>
      <c r="CB11" s="11"/>
      <c r="CC11" s="339"/>
      <c r="CD11" s="11"/>
      <c r="CE11" s="339"/>
      <c r="CF11" s="11"/>
      <c r="CG11" s="339"/>
      <c r="CH11" s="11"/>
      <c r="CI11" s="339"/>
      <c r="CJ11" s="11"/>
      <c r="CK11" s="339"/>
      <c r="CL11" s="11"/>
    </row>
    <row r="12" spans="1:90">
      <c r="A12" s="504" t="s">
        <v>560</v>
      </c>
      <c r="B12" s="505"/>
      <c r="C12" s="440" t="s">
        <v>561</v>
      </c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441"/>
      <c r="P12" s="441"/>
      <c r="Q12" s="441"/>
      <c r="R12" s="441"/>
      <c r="S12" s="441"/>
      <c r="T12" s="441"/>
      <c r="U12" s="441"/>
      <c r="V12" s="441"/>
      <c r="W12" s="441"/>
      <c r="X12" s="441"/>
      <c r="Y12" s="441"/>
      <c r="Z12" s="441"/>
      <c r="AA12" s="441"/>
      <c r="AB12" s="442"/>
      <c r="AC12" s="506" t="s">
        <v>562</v>
      </c>
      <c r="AD12" s="506"/>
      <c r="AE12" s="506"/>
      <c r="AF12" s="506"/>
      <c r="AG12" s="10">
        <f t="shared" si="1"/>
        <v>0</v>
      </c>
      <c r="AH12" s="11">
        <f t="shared" si="0"/>
        <v>0</v>
      </c>
      <c r="AI12" s="11"/>
      <c r="AJ12" s="11"/>
      <c r="AK12" s="11"/>
      <c r="AL12" s="11"/>
      <c r="AM12" s="11"/>
      <c r="AN12" s="11"/>
      <c r="AO12" s="362"/>
      <c r="AP12" s="11"/>
      <c r="AQ12" s="339"/>
      <c r="AR12" s="11"/>
      <c r="AS12" s="339"/>
      <c r="AT12" s="11"/>
      <c r="AU12" s="339"/>
      <c r="AV12" s="11"/>
      <c r="AW12" s="339"/>
      <c r="AX12" s="11"/>
      <c r="AY12" s="339"/>
      <c r="AZ12" s="11"/>
      <c r="BA12" s="339"/>
      <c r="BB12" s="11"/>
      <c r="BC12" s="339"/>
      <c r="BD12" s="11"/>
      <c r="BE12" s="339"/>
      <c r="BF12" s="339"/>
      <c r="BG12" s="339"/>
      <c r="BH12" s="11"/>
      <c r="BI12" s="339"/>
      <c r="BJ12" s="11"/>
      <c r="BK12" s="339"/>
      <c r="BL12" s="11"/>
      <c r="BM12" s="339"/>
      <c r="BN12" s="11"/>
      <c r="BO12" s="339"/>
      <c r="BP12" s="11"/>
      <c r="BQ12" s="339"/>
      <c r="BR12" s="11"/>
      <c r="BS12" s="339"/>
      <c r="BT12" s="11"/>
      <c r="BU12" s="339"/>
      <c r="BV12" s="11"/>
      <c r="BW12" s="339"/>
      <c r="BX12" s="11"/>
      <c r="BY12" s="10"/>
      <c r="BZ12" s="11"/>
      <c r="CA12" s="339"/>
      <c r="CB12" s="11"/>
      <c r="CC12" s="339"/>
      <c r="CD12" s="11"/>
      <c r="CE12" s="339"/>
      <c r="CF12" s="11"/>
      <c r="CG12" s="339"/>
      <c r="CH12" s="11"/>
      <c r="CI12" s="339"/>
      <c r="CJ12" s="11"/>
      <c r="CK12" s="339"/>
      <c r="CL12" s="11"/>
    </row>
    <row r="13" spans="1:90">
      <c r="A13" s="504" t="s">
        <v>563</v>
      </c>
      <c r="B13" s="505"/>
      <c r="C13" s="440" t="s">
        <v>564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  <c r="P13" s="441"/>
      <c r="Q13" s="441"/>
      <c r="R13" s="441"/>
      <c r="S13" s="441"/>
      <c r="T13" s="441"/>
      <c r="U13" s="441"/>
      <c r="V13" s="441"/>
      <c r="W13" s="441"/>
      <c r="X13" s="441"/>
      <c r="Y13" s="441"/>
      <c r="Z13" s="441"/>
      <c r="AA13" s="441"/>
      <c r="AB13" s="442"/>
      <c r="AC13" s="506" t="s">
        <v>565</v>
      </c>
      <c r="AD13" s="506"/>
      <c r="AE13" s="506"/>
      <c r="AF13" s="506"/>
      <c r="AG13" s="10">
        <f t="shared" si="1"/>
        <v>0</v>
      </c>
      <c r="AH13" s="11">
        <f t="shared" si="0"/>
        <v>0</v>
      </c>
      <c r="AI13" s="11"/>
      <c r="AJ13" s="11"/>
      <c r="AK13" s="11"/>
      <c r="AL13" s="11"/>
      <c r="AM13" s="11"/>
      <c r="AN13" s="11"/>
      <c r="AO13" s="362"/>
      <c r="AP13" s="11"/>
      <c r="AQ13" s="339"/>
      <c r="AR13" s="11"/>
      <c r="AS13" s="339"/>
      <c r="AT13" s="11"/>
      <c r="AU13" s="339"/>
      <c r="AV13" s="11"/>
      <c r="AW13" s="339"/>
      <c r="AX13" s="11"/>
      <c r="AY13" s="339"/>
      <c r="AZ13" s="11"/>
      <c r="BA13" s="339"/>
      <c r="BB13" s="11"/>
      <c r="BC13" s="339"/>
      <c r="BD13" s="11"/>
      <c r="BE13" s="339"/>
      <c r="BF13" s="339"/>
      <c r="BG13" s="339"/>
      <c r="BH13" s="11"/>
      <c r="BI13" s="339"/>
      <c r="BJ13" s="11"/>
      <c r="BK13" s="339"/>
      <c r="BL13" s="11"/>
      <c r="BM13" s="339"/>
      <c r="BN13" s="11"/>
      <c r="BO13" s="339"/>
      <c r="BP13" s="11"/>
      <c r="BQ13" s="339"/>
      <c r="BR13" s="11"/>
      <c r="BS13" s="339"/>
      <c r="BT13" s="11"/>
      <c r="BU13" s="339"/>
      <c r="BV13" s="11"/>
      <c r="BW13" s="339"/>
      <c r="BX13" s="11"/>
      <c r="BY13" s="10"/>
      <c r="BZ13" s="11"/>
      <c r="CA13" s="339"/>
      <c r="CB13" s="11"/>
      <c r="CC13" s="339"/>
      <c r="CD13" s="11"/>
      <c r="CE13" s="339"/>
      <c r="CF13" s="11"/>
      <c r="CG13" s="339"/>
      <c r="CH13" s="11"/>
      <c r="CI13" s="339"/>
      <c r="CJ13" s="11"/>
      <c r="CK13" s="339"/>
      <c r="CL13" s="11"/>
    </row>
    <row r="14" spans="1:90">
      <c r="A14" s="504" t="s">
        <v>566</v>
      </c>
      <c r="B14" s="505"/>
      <c r="C14" s="440" t="s">
        <v>567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1"/>
      <c r="Q14" s="441"/>
      <c r="R14" s="441"/>
      <c r="S14" s="441"/>
      <c r="T14" s="441"/>
      <c r="U14" s="441"/>
      <c r="V14" s="441"/>
      <c r="W14" s="441"/>
      <c r="X14" s="441"/>
      <c r="Y14" s="441"/>
      <c r="Z14" s="441"/>
      <c r="AA14" s="441"/>
      <c r="AB14" s="442"/>
      <c r="AC14" s="506" t="s">
        <v>568</v>
      </c>
      <c r="AD14" s="506"/>
      <c r="AE14" s="506"/>
      <c r="AF14" s="506"/>
      <c r="AG14" s="10">
        <f>AQ14+AS14+AU14+AW14+BA14+BC14+BE14+BG14+BI14+BK14+BO14+BQ14+BS14+BU14+BW14+CA14+CC14+CE14+CG14+CI14+CK14+AY14+AO14+AI14+AM14+AK14+BY14+BM14</f>
        <v>60000</v>
      </c>
      <c r="AH14" s="11">
        <f t="shared" si="0"/>
        <v>60000</v>
      </c>
      <c r="AI14" s="11"/>
      <c r="AJ14" s="11"/>
      <c r="AK14" s="11"/>
      <c r="AL14" s="11"/>
      <c r="AM14" s="11"/>
      <c r="AN14" s="11"/>
      <c r="AO14" s="362"/>
      <c r="AP14" s="11"/>
      <c r="AQ14" s="339"/>
      <c r="AR14" s="11"/>
      <c r="AS14" s="339"/>
      <c r="AT14" s="11"/>
      <c r="AU14" s="339"/>
      <c r="AV14" s="11"/>
      <c r="AW14" s="339"/>
      <c r="AX14" s="11"/>
      <c r="AY14" s="339"/>
      <c r="AZ14" s="11"/>
      <c r="BA14" s="339">
        <v>10000</v>
      </c>
      <c r="BB14" s="328">
        <v>10000</v>
      </c>
      <c r="BC14" s="339"/>
      <c r="BD14" s="11"/>
      <c r="BE14" s="339"/>
      <c r="BF14" s="339"/>
      <c r="BG14" s="339"/>
      <c r="BH14" s="11"/>
      <c r="BI14" s="339"/>
      <c r="BJ14" s="11"/>
      <c r="BK14" s="339">
        <v>30000</v>
      </c>
      <c r="BL14" s="328">
        <v>30000</v>
      </c>
      <c r="BM14" s="339"/>
      <c r="BN14" s="11"/>
      <c r="BO14" s="339"/>
      <c r="BP14" s="11"/>
      <c r="BQ14" s="339"/>
      <c r="BR14" s="11"/>
      <c r="BS14" s="339">
        <v>10000</v>
      </c>
      <c r="BT14" s="328">
        <v>10000</v>
      </c>
      <c r="BU14" s="339"/>
      <c r="BV14" s="11"/>
      <c r="BW14" s="339"/>
      <c r="BX14" s="11"/>
      <c r="BY14" s="10"/>
      <c r="BZ14" s="11"/>
      <c r="CA14" s="339"/>
      <c r="CB14" s="11"/>
      <c r="CC14" s="339"/>
      <c r="CD14" s="11"/>
      <c r="CE14" s="339">
        <v>10000</v>
      </c>
      <c r="CF14" s="328">
        <v>10000</v>
      </c>
      <c r="CG14" s="339"/>
      <c r="CH14" s="11"/>
      <c r="CI14" s="339"/>
      <c r="CJ14" s="11"/>
      <c r="CK14" s="339"/>
      <c r="CL14" s="11"/>
    </row>
    <row r="15" spans="1:90">
      <c r="A15" s="504" t="s">
        <v>569</v>
      </c>
      <c r="B15" s="505"/>
      <c r="C15" s="440" t="s">
        <v>570</v>
      </c>
      <c r="D15" s="441"/>
      <c r="E15" s="441"/>
      <c r="F15" s="441"/>
      <c r="G15" s="441"/>
      <c r="H15" s="441"/>
      <c r="I15" s="441"/>
      <c r="J15" s="441"/>
      <c r="K15" s="441"/>
      <c r="L15" s="441"/>
      <c r="M15" s="441"/>
      <c r="N15" s="441"/>
      <c r="O15" s="441"/>
      <c r="P15" s="441"/>
      <c r="Q15" s="441"/>
      <c r="R15" s="441"/>
      <c r="S15" s="441"/>
      <c r="T15" s="441"/>
      <c r="U15" s="441"/>
      <c r="V15" s="441"/>
      <c r="W15" s="441"/>
      <c r="X15" s="441"/>
      <c r="Y15" s="441"/>
      <c r="Z15" s="441"/>
      <c r="AA15" s="441"/>
      <c r="AB15" s="442"/>
      <c r="AC15" s="506" t="s">
        <v>571</v>
      </c>
      <c r="AD15" s="506"/>
      <c r="AE15" s="506"/>
      <c r="AF15" s="506"/>
      <c r="AG15" s="10">
        <f t="shared" si="1"/>
        <v>0</v>
      </c>
      <c r="AH15" s="11">
        <f t="shared" si="0"/>
        <v>0</v>
      </c>
      <c r="AI15" s="11"/>
      <c r="AJ15" s="11"/>
      <c r="AK15" s="11"/>
      <c r="AL15" s="11"/>
      <c r="AM15" s="11"/>
      <c r="AN15" s="11"/>
      <c r="AO15" s="362"/>
      <c r="AP15" s="11"/>
      <c r="AQ15" s="339"/>
      <c r="AR15" s="11"/>
      <c r="AS15" s="339"/>
      <c r="AT15" s="11"/>
      <c r="AU15" s="339"/>
      <c r="AV15" s="11"/>
      <c r="AW15" s="339"/>
      <c r="AX15" s="11"/>
      <c r="AY15" s="339"/>
      <c r="AZ15" s="11"/>
      <c r="BA15" s="339"/>
      <c r="BB15" s="11"/>
      <c r="BC15" s="339"/>
      <c r="BD15" s="11"/>
      <c r="BE15" s="339"/>
      <c r="BF15" s="339"/>
      <c r="BG15" s="339"/>
      <c r="BH15" s="11"/>
      <c r="BI15" s="339"/>
      <c r="BJ15" s="11"/>
      <c r="BK15" s="339"/>
      <c r="BL15" s="11"/>
      <c r="BM15" s="339"/>
      <c r="BN15" s="11"/>
      <c r="BO15" s="339"/>
      <c r="BP15" s="11"/>
      <c r="BQ15" s="339"/>
      <c r="BR15" s="11"/>
      <c r="BS15" s="339"/>
      <c r="BT15" s="11"/>
      <c r="BU15" s="339"/>
      <c r="BV15" s="11"/>
      <c r="BW15" s="339"/>
      <c r="BX15" s="11"/>
      <c r="BY15" s="10"/>
      <c r="BZ15" s="11"/>
      <c r="CA15" s="339"/>
      <c r="CB15" s="11"/>
      <c r="CC15" s="339"/>
      <c r="CD15" s="11"/>
      <c r="CE15" s="339"/>
      <c r="CF15" s="11"/>
      <c r="CG15" s="339"/>
      <c r="CH15" s="11"/>
      <c r="CI15" s="339"/>
      <c r="CJ15" s="11"/>
      <c r="CK15" s="339"/>
      <c r="CL15" s="11"/>
    </row>
    <row r="16" spans="1:90">
      <c r="A16" s="504" t="s">
        <v>572</v>
      </c>
      <c r="B16" s="505"/>
      <c r="C16" s="420" t="s">
        <v>573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506" t="s">
        <v>574</v>
      </c>
      <c r="AD16" s="506"/>
      <c r="AE16" s="506"/>
      <c r="AF16" s="506"/>
      <c r="AG16" s="10">
        <f t="shared" si="1"/>
        <v>236000</v>
      </c>
      <c r="AH16" s="11">
        <f t="shared" si="0"/>
        <v>195697</v>
      </c>
      <c r="AI16" s="11"/>
      <c r="AJ16" s="11"/>
      <c r="AK16" s="11"/>
      <c r="AL16" s="11"/>
      <c r="AM16" s="11"/>
      <c r="AN16" s="11"/>
      <c r="AO16" s="362"/>
      <c r="AP16" s="11"/>
      <c r="AQ16" s="339"/>
      <c r="AR16" s="11"/>
      <c r="AS16" s="339"/>
      <c r="AT16" s="11"/>
      <c r="AU16" s="339"/>
      <c r="AV16" s="11"/>
      <c r="AW16" s="339"/>
      <c r="AX16" s="11"/>
      <c r="AY16" s="339"/>
      <c r="AZ16" s="11"/>
      <c r="BA16" s="339"/>
      <c r="BB16" s="11">
        <v>1450</v>
      </c>
      <c r="BC16" s="339"/>
      <c r="BD16" s="11"/>
      <c r="BE16" s="339"/>
      <c r="BF16" s="339"/>
      <c r="BG16" s="339"/>
      <c r="BH16" s="11"/>
      <c r="BI16" s="339"/>
      <c r="BJ16" s="11"/>
      <c r="BK16" s="339">
        <v>152000</v>
      </c>
      <c r="BL16" s="328">
        <v>121376</v>
      </c>
      <c r="BM16" s="339"/>
      <c r="BN16" s="11"/>
      <c r="BO16" s="339"/>
      <c r="BP16" s="11"/>
      <c r="BQ16" s="339"/>
      <c r="BR16" s="11"/>
      <c r="BS16" s="339">
        <v>48000</v>
      </c>
      <c r="BT16" s="11">
        <v>43403</v>
      </c>
      <c r="BU16" s="339"/>
      <c r="BV16" s="11"/>
      <c r="BW16" s="339"/>
      <c r="BX16" s="11"/>
      <c r="BY16" s="10"/>
      <c r="BZ16" s="11"/>
      <c r="CA16" s="339"/>
      <c r="CB16" s="11"/>
      <c r="CC16" s="339"/>
      <c r="CD16" s="11"/>
      <c r="CE16" s="339">
        <v>36000</v>
      </c>
      <c r="CF16" s="328">
        <v>29468</v>
      </c>
      <c r="CG16" s="339"/>
      <c r="CH16" s="11"/>
      <c r="CI16" s="339"/>
      <c r="CJ16" s="11"/>
      <c r="CK16" s="339"/>
      <c r="CL16" s="11"/>
    </row>
    <row r="17" spans="1:90">
      <c r="A17" s="504" t="s">
        <v>575</v>
      </c>
      <c r="B17" s="505"/>
      <c r="C17" s="420" t="s">
        <v>576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506" t="s">
        <v>577</v>
      </c>
      <c r="AD17" s="506"/>
      <c r="AE17" s="506"/>
      <c r="AF17" s="506"/>
      <c r="AG17" s="10">
        <f t="shared" si="1"/>
        <v>0</v>
      </c>
      <c r="AH17" s="11">
        <f t="shared" si="0"/>
        <v>0</v>
      </c>
      <c r="AI17" s="11"/>
      <c r="AJ17" s="11"/>
      <c r="AK17" s="11"/>
      <c r="AL17" s="11"/>
      <c r="AM17" s="11"/>
      <c r="AN17" s="11"/>
      <c r="AO17" s="362"/>
      <c r="AP17" s="11"/>
      <c r="AQ17" s="339"/>
      <c r="AR17" s="11"/>
      <c r="AS17" s="339"/>
      <c r="AT17" s="11"/>
      <c r="AU17" s="339"/>
      <c r="AV17" s="11"/>
      <c r="AW17" s="339"/>
      <c r="AX17" s="11"/>
      <c r="AY17" s="339"/>
      <c r="AZ17" s="11"/>
      <c r="BA17" s="339"/>
      <c r="BB17" s="11"/>
      <c r="BC17" s="339"/>
      <c r="BD17" s="11"/>
      <c r="BE17" s="339"/>
      <c r="BF17" s="339"/>
      <c r="BG17" s="339"/>
      <c r="BH17" s="11"/>
      <c r="BI17" s="339"/>
      <c r="BJ17" s="11"/>
      <c r="BK17" s="339"/>
      <c r="BL17" s="11"/>
      <c r="BM17" s="339"/>
      <c r="BN17" s="11"/>
      <c r="BO17" s="339"/>
      <c r="BP17" s="11"/>
      <c r="BQ17" s="339"/>
      <c r="BR17" s="11"/>
      <c r="BS17" s="339"/>
      <c r="BT17" s="11"/>
      <c r="BU17" s="339"/>
      <c r="BV17" s="11"/>
      <c r="BW17" s="339"/>
      <c r="BX17" s="11"/>
      <c r="BY17" s="10"/>
      <c r="BZ17" s="11"/>
      <c r="CA17" s="339"/>
      <c r="CB17" s="11"/>
      <c r="CC17" s="339"/>
      <c r="CD17" s="11"/>
      <c r="CE17" s="339"/>
      <c r="CF17" s="11"/>
      <c r="CG17" s="339"/>
      <c r="CH17" s="11"/>
      <c r="CI17" s="339"/>
      <c r="CJ17" s="11"/>
      <c r="CK17" s="339"/>
      <c r="CL17" s="11"/>
    </row>
    <row r="18" spans="1:90">
      <c r="A18" s="504" t="s">
        <v>578</v>
      </c>
      <c r="B18" s="505"/>
      <c r="C18" s="420" t="s">
        <v>579</v>
      </c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2"/>
      <c r="AC18" s="506" t="s">
        <v>580</v>
      </c>
      <c r="AD18" s="506"/>
      <c r="AE18" s="506"/>
      <c r="AF18" s="506"/>
      <c r="AG18" s="10">
        <f t="shared" si="1"/>
        <v>0</v>
      </c>
      <c r="AH18" s="11">
        <f t="shared" si="0"/>
        <v>0</v>
      </c>
      <c r="AI18" s="11"/>
      <c r="AJ18" s="11"/>
      <c r="AK18" s="11"/>
      <c r="AL18" s="11"/>
      <c r="AM18" s="11"/>
      <c r="AN18" s="11"/>
      <c r="AO18" s="362"/>
      <c r="AP18" s="11"/>
      <c r="AQ18" s="339"/>
      <c r="AR18" s="11"/>
      <c r="AS18" s="339"/>
      <c r="AT18" s="11"/>
      <c r="AU18" s="339"/>
      <c r="AV18" s="11"/>
      <c r="AW18" s="339"/>
      <c r="AX18" s="11"/>
      <c r="AY18" s="339"/>
      <c r="AZ18" s="11"/>
      <c r="BA18" s="339"/>
      <c r="BB18" s="11"/>
      <c r="BC18" s="339"/>
      <c r="BD18" s="11"/>
      <c r="BE18" s="339"/>
      <c r="BF18" s="339"/>
      <c r="BG18" s="339"/>
      <c r="BH18" s="11"/>
      <c r="BI18" s="339"/>
      <c r="BJ18" s="11"/>
      <c r="BK18" s="339"/>
      <c r="BL18" s="11"/>
      <c r="BM18" s="339"/>
      <c r="BN18" s="11"/>
      <c r="BO18" s="339"/>
      <c r="BP18" s="11"/>
      <c r="BQ18" s="339"/>
      <c r="BR18" s="11"/>
      <c r="BS18" s="339"/>
      <c r="BT18" s="11"/>
      <c r="BU18" s="339"/>
      <c r="BV18" s="11"/>
      <c r="BW18" s="339"/>
      <c r="BX18" s="11"/>
      <c r="BY18" s="10"/>
      <c r="BZ18" s="11"/>
      <c r="CA18" s="339"/>
      <c r="CB18" s="11"/>
      <c r="CC18" s="339"/>
      <c r="CD18" s="11"/>
      <c r="CE18" s="339"/>
      <c r="CF18" s="11"/>
      <c r="CG18" s="339"/>
      <c r="CH18" s="11"/>
      <c r="CI18" s="339"/>
      <c r="CJ18" s="11"/>
      <c r="CK18" s="339"/>
      <c r="CL18" s="11"/>
    </row>
    <row r="19" spans="1:90">
      <c r="A19" s="504" t="s">
        <v>581</v>
      </c>
      <c r="B19" s="505"/>
      <c r="C19" s="420" t="s">
        <v>582</v>
      </c>
      <c r="D19" s="421"/>
      <c r="E19" s="421"/>
      <c r="F19" s="421"/>
      <c r="G19" s="421"/>
      <c r="H19" s="421"/>
      <c r="I19" s="421"/>
      <c r="J19" s="421"/>
      <c r="K19" s="421"/>
      <c r="L19" s="421"/>
      <c r="M19" s="421"/>
      <c r="N19" s="421"/>
      <c r="O19" s="421"/>
      <c r="P19" s="421"/>
      <c r="Q19" s="421"/>
      <c r="R19" s="421"/>
      <c r="S19" s="421"/>
      <c r="T19" s="421"/>
      <c r="U19" s="421"/>
      <c r="V19" s="421"/>
      <c r="W19" s="421"/>
      <c r="X19" s="421"/>
      <c r="Y19" s="421"/>
      <c r="Z19" s="421"/>
      <c r="AA19" s="421"/>
      <c r="AB19" s="422"/>
      <c r="AC19" s="506" t="s">
        <v>583</v>
      </c>
      <c r="AD19" s="506"/>
      <c r="AE19" s="506"/>
      <c r="AF19" s="506"/>
      <c r="AG19" s="10">
        <f t="shared" si="1"/>
        <v>0</v>
      </c>
      <c r="AH19" s="11">
        <f t="shared" si="0"/>
        <v>0</v>
      </c>
      <c r="AI19" s="11"/>
      <c r="AJ19" s="11"/>
      <c r="AK19" s="11"/>
      <c r="AL19" s="11"/>
      <c r="AM19" s="11"/>
      <c r="AN19" s="11"/>
      <c r="AO19" s="362"/>
      <c r="AP19" s="11"/>
      <c r="AQ19" s="339"/>
      <c r="AR19" s="11"/>
      <c r="AS19" s="339"/>
      <c r="AT19" s="11"/>
      <c r="AU19" s="339"/>
      <c r="AV19" s="11"/>
      <c r="AW19" s="339"/>
      <c r="AX19" s="11"/>
      <c r="AY19" s="339"/>
      <c r="AZ19" s="11"/>
      <c r="BA19" s="339"/>
      <c r="BB19" s="11"/>
      <c r="BC19" s="339"/>
      <c r="BD19" s="11"/>
      <c r="BE19" s="339"/>
      <c r="BF19" s="339"/>
      <c r="BG19" s="339"/>
      <c r="BH19" s="11"/>
      <c r="BI19" s="339"/>
      <c r="BJ19" s="11"/>
      <c r="BK19" s="339"/>
      <c r="BL19" s="11"/>
      <c r="BM19" s="339"/>
      <c r="BN19" s="11"/>
      <c r="BO19" s="339"/>
      <c r="BP19" s="11"/>
      <c r="BQ19" s="339"/>
      <c r="BR19" s="11"/>
      <c r="BS19" s="339"/>
      <c r="BT19" s="11"/>
      <c r="BU19" s="339"/>
      <c r="BV19" s="11"/>
      <c r="BW19" s="339"/>
      <c r="BX19" s="11"/>
      <c r="BY19" s="10"/>
      <c r="BZ19" s="11"/>
      <c r="CA19" s="339"/>
      <c r="CB19" s="11"/>
      <c r="CC19" s="339"/>
      <c r="CD19" s="11"/>
      <c r="CE19" s="339"/>
      <c r="CF19" s="11"/>
      <c r="CG19" s="339"/>
      <c r="CH19" s="11"/>
      <c r="CI19" s="339"/>
      <c r="CJ19" s="11"/>
      <c r="CK19" s="339"/>
      <c r="CL19" s="11"/>
    </row>
    <row r="20" spans="1:90">
      <c r="A20" s="504" t="s">
        <v>584</v>
      </c>
      <c r="B20" s="505"/>
      <c r="C20" s="420" t="s">
        <v>585</v>
      </c>
      <c r="D20" s="421"/>
      <c r="E20" s="421"/>
      <c r="F20" s="421"/>
      <c r="G20" s="421"/>
      <c r="H20" s="421"/>
      <c r="I20" s="421"/>
      <c r="J20" s="421"/>
      <c r="K20" s="421"/>
      <c r="L20" s="421"/>
      <c r="M20" s="421"/>
      <c r="N20" s="421"/>
      <c r="O20" s="421"/>
      <c r="P20" s="421"/>
      <c r="Q20" s="421"/>
      <c r="R20" s="421"/>
      <c r="S20" s="421"/>
      <c r="T20" s="421"/>
      <c r="U20" s="421"/>
      <c r="V20" s="421"/>
      <c r="W20" s="421"/>
      <c r="X20" s="421"/>
      <c r="Y20" s="421"/>
      <c r="Z20" s="421"/>
      <c r="AA20" s="421"/>
      <c r="AB20" s="422"/>
      <c r="AC20" s="506" t="s">
        <v>586</v>
      </c>
      <c r="AD20" s="506"/>
      <c r="AE20" s="506"/>
      <c r="AF20" s="506"/>
      <c r="AG20" s="10">
        <f t="shared" si="1"/>
        <v>722930</v>
      </c>
      <c r="AH20" s="11">
        <f t="shared" si="0"/>
        <v>722895</v>
      </c>
      <c r="AI20" s="11"/>
      <c r="AJ20" s="11"/>
      <c r="AK20" s="11"/>
      <c r="AL20" s="11"/>
      <c r="AM20" s="11"/>
      <c r="AN20" s="11"/>
      <c r="AO20" s="362"/>
      <c r="AP20" s="11"/>
      <c r="AQ20" s="339"/>
      <c r="AR20" s="11"/>
      <c r="AS20" s="339"/>
      <c r="AT20" s="11"/>
      <c r="AU20" s="339"/>
      <c r="AV20" s="11"/>
      <c r="AW20" s="339"/>
      <c r="AX20" s="11"/>
      <c r="AY20" s="339"/>
      <c r="AZ20" s="11"/>
      <c r="BA20" s="339"/>
      <c r="BB20" s="11"/>
      <c r="BC20" s="339"/>
      <c r="BD20" s="11"/>
      <c r="BE20" s="339"/>
      <c r="BF20" s="339"/>
      <c r="BG20" s="339"/>
      <c r="BH20" s="11"/>
      <c r="BI20" s="339"/>
      <c r="BJ20" s="11"/>
      <c r="BK20" s="339"/>
      <c r="BL20" s="11"/>
      <c r="BM20" s="339"/>
      <c r="BN20" s="11"/>
      <c r="BO20" s="339"/>
      <c r="BP20" s="11"/>
      <c r="BQ20" s="339"/>
      <c r="BR20" s="11"/>
      <c r="BS20" s="339">
        <v>247930</v>
      </c>
      <c r="BT20" s="11">
        <v>219234</v>
      </c>
      <c r="BU20" s="339"/>
      <c r="BV20" s="11"/>
      <c r="BW20" s="339"/>
      <c r="BX20" s="11"/>
      <c r="BY20" s="10"/>
      <c r="BZ20" s="11"/>
      <c r="CA20" s="339"/>
      <c r="CB20" s="11"/>
      <c r="CC20" s="339">
        <v>475000</v>
      </c>
      <c r="CD20" s="328">
        <v>494983</v>
      </c>
      <c r="CE20" s="339"/>
      <c r="CF20" s="328">
        <v>8678</v>
      </c>
      <c r="CG20" s="339"/>
      <c r="CH20" s="11"/>
      <c r="CI20" s="339"/>
      <c r="CJ20" s="11"/>
      <c r="CK20" s="339"/>
      <c r="CL20" s="11"/>
    </row>
    <row r="21" spans="1:90" s="14" customFormat="1">
      <c r="A21" s="513" t="s">
        <v>587</v>
      </c>
      <c r="B21" s="514"/>
      <c r="C21" s="531" t="s">
        <v>588</v>
      </c>
      <c r="D21" s="532"/>
      <c r="E21" s="532"/>
      <c r="F21" s="532"/>
      <c r="G21" s="532"/>
      <c r="H21" s="532"/>
      <c r="I21" s="532"/>
      <c r="J21" s="532"/>
      <c r="K21" s="532"/>
      <c r="L21" s="532"/>
      <c r="M21" s="532"/>
      <c r="N21" s="532"/>
      <c r="O21" s="532"/>
      <c r="P21" s="532"/>
      <c r="Q21" s="532"/>
      <c r="R21" s="532"/>
      <c r="S21" s="532"/>
      <c r="T21" s="532"/>
      <c r="U21" s="532"/>
      <c r="V21" s="532"/>
      <c r="W21" s="532"/>
      <c r="X21" s="532"/>
      <c r="Y21" s="532"/>
      <c r="Z21" s="532"/>
      <c r="AA21" s="532"/>
      <c r="AB21" s="533"/>
      <c r="AC21" s="515" t="s">
        <v>589</v>
      </c>
      <c r="AD21" s="515"/>
      <c r="AE21" s="515"/>
      <c r="AF21" s="515"/>
      <c r="AG21" s="12">
        <f t="shared" ref="AG21:AW21" si="2">SUM(AG8:AG20)</f>
        <v>39857874</v>
      </c>
      <c r="AH21" s="13">
        <f t="shared" si="2"/>
        <v>39626619</v>
      </c>
      <c r="AI21" s="363">
        <f t="shared" si="2"/>
        <v>0</v>
      </c>
      <c r="AJ21" s="363">
        <f t="shared" si="2"/>
        <v>0</v>
      </c>
      <c r="AK21" s="363">
        <f t="shared" si="2"/>
        <v>0</v>
      </c>
      <c r="AL21" s="363">
        <f t="shared" si="2"/>
        <v>0</v>
      </c>
      <c r="AM21" s="363">
        <f t="shared" si="2"/>
        <v>0</v>
      </c>
      <c r="AN21" s="363">
        <f t="shared" si="2"/>
        <v>0</v>
      </c>
      <c r="AO21" s="363">
        <f t="shared" si="2"/>
        <v>0</v>
      </c>
      <c r="AP21" s="13">
        <f>SUM(AP8:AP20)</f>
        <v>0</v>
      </c>
      <c r="AQ21" s="340">
        <f t="shared" ref="AQ21" si="3">SUM(AQ8:AQ20)</f>
        <v>0</v>
      </c>
      <c r="AR21" s="13">
        <f t="shared" si="2"/>
        <v>0</v>
      </c>
      <c r="AS21" s="340">
        <f t="shared" si="2"/>
        <v>0</v>
      </c>
      <c r="AT21" s="13">
        <f t="shared" si="2"/>
        <v>0</v>
      </c>
      <c r="AU21" s="340">
        <f t="shared" si="2"/>
        <v>0</v>
      </c>
      <c r="AV21" s="13">
        <f t="shared" si="2"/>
        <v>0</v>
      </c>
      <c r="AW21" s="340">
        <f t="shared" si="2"/>
        <v>0</v>
      </c>
      <c r="AX21" s="13">
        <f t="shared" ref="AX21:BI21" si="4">SUM(AX8:AX20)</f>
        <v>0</v>
      </c>
      <c r="AY21" s="340">
        <f>SUM(AY8:AY20)</f>
        <v>0</v>
      </c>
      <c r="AZ21" s="13">
        <f>SUM(AZ8:AZ20)</f>
        <v>0</v>
      </c>
      <c r="BA21" s="340">
        <f t="shared" ref="BA21" si="5">SUM(BA8:BA20)</f>
        <v>1551000</v>
      </c>
      <c r="BB21" s="13">
        <f t="shared" si="4"/>
        <v>1552450</v>
      </c>
      <c r="BC21" s="340">
        <f t="shared" si="4"/>
        <v>0</v>
      </c>
      <c r="BD21" s="13">
        <f t="shared" si="4"/>
        <v>0</v>
      </c>
      <c r="BE21" s="340">
        <f t="shared" si="4"/>
        <v>0</v>
      </c>
      <c r="BF21" s="340">
        <f t="shared" si="4"/>
        <v>0</v>
      </c>
      <c r="BG21" s="340">
        <f t="shared" si="4"/>
        <v>0</v>
      </c>
      <c r="BH21" s="13">
        <f t="shared" si="4"/>
        <v>0</v>
      </c>
      <c r="BI21" s="340">
        <f t="shared" si="4"/>
        <v>0</v>
      </c>
      <c r="BJ21" s="13">
        <f t="shared" ref="BJ21:BQ21" si="6">SUM(BJ8:BJ20)</f>
        <v>0</v>
      </c>
      <c r="BK21" s="340">
        <f t="shared" si="6"/>
        <v>8057000</v>
      </c>
      <c r="BL21" s="13">
        <f t="shared" si="6"/>
        <v>6729747</v>
      </c>
      <c r="BM21" s="340">
        <f t="shared" si="6"/>
        <v>0</v>
      </c>
      <c r="BN21" s="13">
        <f t="shared" si="6"/>
        <v>0</v>
      </c>
      <c r="BO21" s="340">
        <f t="shared" si="6"/>
        <v>0</v>
      </c>
      <c r="BP21" s="13">
        <f t="shared" si="6"/>
        <v>0</v>
      </c>
      <c r="BQ21" s="340">
        <f t="shared" si="6"/>
        <v>0</v>
      </c>
      <c r="BR21" s="13">
        <f t="shared" ref="BR21:BW21" si="7">SUM(BR8:BR20)</f>
        <v>0</v>
      </c>
      <c r="BS21" s="340">
        <f t="shared" si="7"/>
        <v>2464166</v>
      </c>
      <c r="BT21" s="13">
        <f t="shared" si="7"/>
        <v>2610624</v>
      </c>
      <c r="BU21" s="340">
        <f t="shared" si="7"/>
        <v>0</v>
      </c>
      <c r="BV21" s="13">
        <f t="shared" si="7"/>
        <v>0</v>
      </c>
      <c r="BW21" s="340">
        <f t="shared" si="7"/>
        <v>0</v>
      </c>
      <c r="BX21" s="13">
        <f t="shared" ref="BX21:CJ21" si="8">SUM(BX8:BX20)</f>
        <v>0</v>
      </c>
      <c r="BY21" s="12">
        <f>SUM(BY8:BY20)</f>
        <v>0</v>
      </c>
      <c r="BZ21" s="13">
        <f>SUM(BZ8:BZ20)</f>
        <v>0</v>
      </c>
      <c r="CA21" s="340">
        <f>SUM(CA8:CA20)</f>
        <v>0</v>
      </c>
      <c r="CB21" s="13">
        <f t="shared" si="8"/>
        <v>0</v>
      </c>
      <c r="CC21" s="340">
        <f t="shared" si="8"/>
        <v>25413708</v>
      </c>
      <c r="CD21" s="13">
        <f t="shared" si="8"/>
        <v>26295546</v>
      </c>
      <c r="CE21" s="340">
        <f t="shared" si="8"/>
        <v>2372000</v>
      </c>
      <c r="CF21" s="13">
        <f t="shared" si="8"/>
        <v>2438252</v>
      </c>
      <c r="CG21" s="340">
        <f t="shared" si="8"/>
        <v>0</v>
      </c>
      <c r="CH21" s="13">
        <f t="shared" si="8"/>
        <v>0</v>
      </c>
      <c r="CI21" s="340">
        <f t="shared" si="8"/>
        <v>0</v>
      </c>
      <c r="CJ21" s="13">
        <f t="shared" si="8"/>
        <v>0</v>
      </c>
      <c r="CK21" s="340">
        <f>SUM(CK8:CK20)</f>
        <v>0</v>
      </c>
      <c r="CL21" s="13">
        <f>SUM(CL8:CL20)</f>
        <v>0</v>
      </c>
    </row>
    <row r="22" spans="1:90">
      <c r="A22" s="504" t="s">
        <v>590</v>
      </c>
      <c r="B22" s="505"/>
      <c r="C22" s="420" t="s">
        <v>591</v>
      </c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2"/>
      <c r="AC22" s="506" t="s">
        <v>592</v>
      </c>
      <c r="AD22" s="506"/>
      <c r="AE22" s="506"/>
      <c r="AF22" s="506"/>
      <c r="AG22" s="10">
        <f t="shared" ref="AG22:AG24" si="9">AQ22+AS22+AU22+AW22+BA22+BC22+BE22+BG22+BI22+BK22+BO22+BQ22+BS22+BU22+BW22+CA22+CC22+CE22+CG22+CI22+CK22+AY22+AO22+AI22+AM22+AK22+BY22+BM22</f>
        <v>9567000</v>
      </c>
      <c r="AH22" s="11">
        <f t="shared" ref="AH22:AH24" si="10">AR22+AT22+AV22+AX22+BB22+BD22+BF22+BH22+BJ22+BL22+BP22+BR22+BT22+BV22+BX22+CB22+CD22+CF22+CH22+CJ22+CL22+AZ22+AP22+AJ22+AL22+AN22+BN22+BZ22</f>
        <v>9512238</v>
      </c>
      <c r="AI22" s="11"/>
      <c r="AJ22" s="11"/>
      <c r="AK22" s="11"/>
      <c r="AL22" s="11"/>
      <c r="AM22" s="11"/>
      <c r="AN22" s="11"/>
      <c r="AO22" s="362"/>
      <c r="AP22" s="11"/>
      <c r="AQ22" s="339"/>
      <c r="AR22" s="11"/>
      <c r="AS22" s="339"/>
      <c r="AT22" s="11"/>
      <c r="AU22" s="339"/>
      <c r="AV22" s="11"/>
      <c r="AW22" s="339"/>
      <c r="AX22" s="11"/>
      <c r="AY22" s="339"/>
      <c r="AZ22" s="11"/>
      <c r="BA22" s="339"/>
      <c r="BB22" s="11"/>
      <c r="BC22" s="339"/>
      <c r="BD22" s="11"/>
      <c r="BE22" s="339">
        <v>9567000</v>
      </c>
      <c r="BF22" s="339">
        <v>9512238</v>
      </c>
      <c r="BG22" s="339"/>
      <c r="BH22" s="11"/>
      <c r="BI22" s="339"/>
      <c r="BJ22" s="11"/>
      <c r="BK22" s="339"/>
      <c r="BL22" s="11"/>
      <c r="BM22" s="339"/>
      <c r="BN22" s="11"/>
      <c r="BO22" s="339"/>
      <c r="BP22" s="11"/>
      <c r="BQ22" s="339"/>
      <c r="BR22" s="11"/>
      <c r="BS22" s="339"/>
      <c r="BT22" s="11"/>
      <c r="BU22" s="339"/>
      <c r="BV22" s="11"/>
      <c r="BW22" s="339"/>
      <c r="BX22" s="11"/>
      <c r="BY22" s="10"/>
      <c r="BZ22" s="11"/>
      <c r="CA22" s="339"/>
      <c r="CB22" s="11"/>
      <c r="CC22" s="339"/>
      <c r="CD22" s="11"/>
      <c r="CE22" s="339"/>
      <c r="CF22" s="11"/>
      <c r="CG22" s="339"/>
      <c r="CH22" s="11"/>
      <c r="CI22" s="339"/>
      <c r="CJ22" s="11"/>
      <c r="CK22" s="339"/>
      <c r="CL22" s="11"/>
    </row>
    <row r="23" spans="1:90">
      <c r="A23" s="504" t="s">
        <v>593</v>
      </c>
      <c r="B23" s="505"/>
      <c r="C23" s="420" t="s">
        <v>594</v>
      </c>
      <c r="D23" s="421"/>
      <c r="E23" s="421"/>
      <c r="F23" s="421"/>
      <c r="G23" s="421"/>
      <c r="H23" s="421"/>
      <c r="I23" s="421"/>
      <c r="J23" s="421"/>
      <c r="K23" s="421"/>
      <c r="L23" s="421"/>
      <c r="M23" s="421"/>
      <c r="N23" s="421"/>
      <c r="O23" s="421"/>
      <c r="P23" s="421"/>
      <c r="Q23" s="421"/>
      <c r="R23" s="421"/>
      <c r="S23" s="421"/>
      <c r="T23" s="421"/>
      <c r="U23" s="421"/>
      <c r="V23" s="421"/>
      <c r="W23" s="421"/>
      <c r="X23" s="421"/>
      <c r="Y23" s="421"/>
      <c r="Z23" s="421"/>
      <c r="AA23" s="421"/>
      <c r="AB23" s="422"/>
      <c r="AC23" s="506" t="s">
        <v>595</v>
      </c>
      <c r="AD23" s="506"/>
      <c r="AE23" s="506"/>
      <c r="AF23" s="506"/>
      <c r="AG23" s="10">
        <f t="shared" si="9"/>
        <v>1802702</v>
      </c>
      <c r="AH23" s="11">
        <f t="shared" si="10"/>
        <v>163358</v>
      </c>
      <c r="AI23" s="11"/>
      <c r="AJ23" s="11"/>
      <c r="AK23" s="11"/>
      <c r="AL23" s="11"/>
      <c r="AM23" s="11"/>
      <c r="AN23" s="11"/>
      <c r="AO23" s="362"/>
      <c r="AP23" s="11"/>
      <c r="AQ23" s="339"/>
      <c r="AR23" s="11"/>
      <c r="AS23" s="339"/>
      <c r="AT23" s="11"/>
      <c r="AU23" s="339"/>
      <c r="AV23" s="11"/>
      <c r="AW23" s="339"/>
      <c r="AX23" s="11"/>
      <c r="AY23" s="339"/>
      <c r="AZ23" s="11"/>
      <c r="BA23" s="339"/>
      <c r="BB23" s="11"/>
      <c r="BC23" s="339"/>
      <c r="BD23" s="11"/>
      <c r="BE23" s="339">
        <v>1690344</v>
      </c>
      <c r="BF23" s="339">
        <v>51000</v>
      </c>
      <c r="BG23" s="339">
        <v>42134</v>
      </c>
      <c r="BH23" s="11">
        <v>42134</v>
      </c>
      <c r="BI23" s="339"/>
      <c r="BJ23" s="11"/>
      <c r="BK23" s="339"/>
      <c r="BL23" s="11"/>
      <c r="BM23" s="339"/>
      <c r="BN23" s="11"/>
      <c r="BO23" s="339"/>
      <c r="BP23" s="11"/>
      <c r="BQ23" s="339"/>
      <c r="BR23" s="11"/>
      <c r="BS23" s="339"/>
      <c r="BT23" s="11"/>
      <c r="BU23" s="339"/>
      <c r="BV23" s="11"/>
      <c r="BW23" s="339"/>
      <c r="BX23" s="11"/>
      <c r="BY23" s="10"/>
      <c r="BZ23" s="11"/>
      <c r="CA23" s="339"/>
      <c r="CB23" s="11"/>
      <c r="CC23" s="339"/>
      <c r="CD23" s="11"/>
      <c r="CE23" s="339">
        <v>70224</v>
      </c>
      <c r="CF23" s="11">
        <v>70224</v>
      </c>
      <c r="CG23" s="339"/>
      <c r="CH23" s="11"/>
      <c r="CI23" s="339"/>
      <c r="CJ23" s="11"/>
      <c r="CK23" s="339"/>
      <c r="CL23" s="11"/>
    </row>
    <row r="24" spans="1:90">
      <c r="A24" s="504" t="s">
        <v>596</v>
      </c>
      <c r="B24" s="505"/>
      <c r="C24" s="423" t="s">
        <v>597</v>
      </c>
      <c r="D24" s="424"/>
      <c r="E24" s="424"/>
      <c r="F24" s="424"/>
      <c r="G24" s="424"/>
      <c r="H24" s="424"/>
      <c r="I24" s="424"/>
      <c r="J24" s="424"/>
      <c r="K24" s="424"/>
      <c r="L24" s="424"/>
      <c r="M24" s="424"/>
      <c r="N24" s="424"/>
      <c r="O24" s="424"/>
      <c r="P24" s="424"/>
      <c r="Q24" s="424"/>
      <c r="R24" s="424"/>
      <c r="S24" s="424"/>
      <c r="T24" s="424"/>
      <c r="U24" s="424"/>
      <c r="V24" s="424"/>
      <c r="W24" s="424"/>
      <c r="X24" s="424"/>
      <c r="Y24" s="424"/>
      <c r="Z24" s="424"/>
      <c r="AA24" s="424"/>
      <c r="AB24" s="425"/>
      <c r="AC24" s="506" t="s">
        <v>598</v>
      </c>
      <c r="AD24" s="506"/>
      <c r="AE24" s="506"/>
      <c r="AF24" s="506"/>
      <c r="AG24" s="10">
        <f t="shared" si="9"/>
        <v>1659000</v>
      </c>
      <c r="AH24" s="11">
        <f t="shared" si="10"/>
        <v>2068936</v>
      </c>
      <c r="AI24" s="11"/>
      <c r="AJ24" s="11"/>
      <c r="AK24" s="11"/>
      <c r="AL24" s="11"/>
      <c r="AM24" s="11"/>
      <c r="AN24" s="11"/>
      <c r="AO24" s="362"/>
      <c r="AP24" s="11"/>
      <c r="AQ24" s="339"/>
      <c r="AR24" s="11"/>
      <c r="AS24" s="339"/>
      <c r="AT24" s="11"/>
      <c r="AU24" s="339"/>
      <c r="AV24" s="11"/>
      <c r="AW24" s="339"/>
      <c r="AX24" s="11"/>
      <c r="AY24" s="339"/>
      <c r="AZ24" s="11"/>
      <c r="BA24" s="339"/>
      <c r="BB24" s="11"/>
      <c r="BC24" s="339"/>
      <c r="BD24" s="11"/>
      <c r="BE24" s="339">
        <v>500000</v>
      </c>
      <c r="BF24" s="339">
        <v>275717</v>
      </c>
      <c r="BG24" s="339">
        <v>1159000</v>
      </c>
      <c r="BH24" s="328">
        <v>1782282</v>
      </c>
      <c r="BI24" s="339"/>
      <c r="BJ24" s="11"/>
      <c r="BK24" s="339"/>
      <c r="BL24" s="11"/>
      <c r="BM24" s="339"/>
      <c r="BN24" s="11"/>
      <c r="BO24" s="339"/>
      <c r="BP24" s="11"/>
      <c r="BQ24" s="339"/>
      <c r="BR24" s="11"/>
      <c r="BS24" s="339"/>
      <c r="BT24" s="11"/>
      <c r="BU24" s="339"/>
      <c r="BV24" s="11"/>
      <c r="BW24" s="339"/>
      <c r="BX24" s="11"/>
      <c r="BY24" s="10"/>
      <c r="BZ24" s="11"/>
      <c r="CA24" s="339"/>
      <c r="CB24" s="11"/>
      <c r="CC24" s="339"/>
      <c r="CD24" s="11"/>
      <c r="CE24" s="339"/>
      <c r="CF24" s="328">
        <v>3487</v>
      </c>
      <c r="CG24" s="339"/>
      <c r="CH24" s="11"/>
      <c r="CI24" s="339"/>
      <c r="CJ24" s="11">
        <v>7450</v>
      </c>
      <c r="CK24" s="339"/>
      <c r="CL24" s="11"/>
    </row>
    <row r="25" spans="1:90">
      <c r="A25" s="513" t="s">
        <v>599</v>
      </c>
      <c r="B25" s="514"/>
      <c r="C25" s="450" t="s">
        <v>600</v>
      </c>
      <c r="D25" s="451"/>
      <c r="E25" s="451"/>
      <c r="F25" s="451"/>
      <c r="G25" s="451"/>
      <c r="H25" s="451"/>
      <c r="I25" s="451"/>
      <c r="J25" s="451"/>
      <c r="K25" s="451"/>
      <c r="L25" s="451"/>
      <c r="M25" s="451"/>
      <c r="N25" s="451"/>
      <c r="O25" s="451"/>
      <c r="P25" s="451"/>
      <c r="Q25" s="451"/>
      <c r="R25" s="451"/>
      <c r="S25" s="451"/>
      <c r="T25" s="451"/>
      <c r="U25" s="451"/>
      <c r="V25" s="451"/>
      <c r="W25" s="451"/>
      <c r="X25" s="451"/>
      <c r="Y25" s="451"/>
      <c r="Z25" s="451"/>
      <c r="AA25" s="451"/>
      <c r="AB25" s="452"/>
      <c r="AC25" s="515" t="s">
        <v>601</v>
      </c>
      <c r="AD25" s="515"/>
      <c r="AE25" s="515"/>
      <c r="AF25" s="515"/>
      <c r="AG25" s="366">
        <f t="shared" ref="AG25:BW25" si="11">SUM(AG22:AG24)</f>
        <v>13028702</v>
      </c>
      <c r="AH25" s="366">
        <f t="shared" si="11"/>
        <v>11744532</v>
      </c>
      <c r="AI25" s="10">
        <f t="shared" si="11"/>
        <v>0</v>
      </c>
      <c r="AJ25" s="10">
        <f t="shared" si="11"/>
        <v>0</v>
      </c>
      <c r="AK25" s="10">
        <f t="shared" si="11"/>
        <v>0</v>
      </c>
      <c r="AL25" s="10">
        <f t="shared" si="11"/>
        <v>0</v>
      </c>
      <c r="AM25" s="10">
        <f t="shared" si="11"/>
        <v>0</v>
      </c>
      <c r="AN25" s="10">
        <f t="shared" si="11"/>
        <v>0</v>
      </c>
      <c r="AO25" s="10">
        <f t="shared" si="11"/>
        <v>0</v>
      </c>
      <c r="AP25" s="10">
        <f>SUM(AP22:AP24)</f>
        <v>0</v>
      </c>
      <c r="AQ25" s="359">
        <f t="shared" ref="AQ25" si="12">SUM(AQ22:AQ24)</f>
        <v>0</v>
      </c>
      <c r="AR25" s="10">
        <f t="shared" si="11"/>
        <v>0</v>
      </c>
      <c r="AS25" s="359">
        <f t="shared" si="11"/>
        <v>0</v>
      </c>
      <c r="AT25" s="10">
        <f t="shared" si="11"/>
        <v>0</v>
      </c>
      <c r="AU25" s="359">
        <f t="shared" si="11"/>
        <v>0</v>
      </c>
      <c r="AV25" s="10">
        <f t="shared" si="11"/>
        <v>0</v>
      </c>
      <c r="AW25" s="359">
        <f t="shared" si="11"/>
        <v>0</v>
      </c>
      <c r="AX25" s="10">
        <f t="shared" si="11"/>
        <v>0</v>
      </c>
      <c r="AY25" s="359">
        <f>SUM(AY22:AY24)</f>
        <v>0</v>
      </c>
      <c r="AZ25" s="10">
        <f>SUM(AZ22:AZ24)</f>
        <v>0</v>
      </c>
      <c r="BA25" s="359">
        <f t="shared" ref="BA25" si="13">SUM(BA22:BA24)</f>
        <v>0</v>
      </c>
      <c r="BB25" s="10">
        <f t="shared" si="11"/>
        <v>0</v>
      </c>
      <c r="BC25" s="359">
        <f t="shared" si="11"/>
        <v>0</v>
      </c>
      <c r="BD25" s="10">
        <f t="shared" si="11"/>
        <v>0</v>
      </c>
      <c r="BE25" s="359">
        <f t="shared" si="11"/>
        <v>11757344</v>
      </c>
      <c r="BF25" s="359">
        <f t="shared" si="11"/>
        <v>9838955</v>
      </c>
      <c r="BG25" s="339">
        <f t="shared" si="11"/>
        <v>1201134</v>
      </c>
      <c r="BH25" s="11">
        <f t="shared" si="11"/>
        <v>1824416</v>
      </c>
      <c r="BI25" s="339">
        <f t="shared" si="11"/>
        <v>0</v>
      </c>
      <c r="BJ25" s="11">
        <f t="shared" si="11"/>
        <v>0</v>
      </c>
      <c r="BK25" s="339">
        <f t="shared" si="11"/>
        <v>0</v>
      </c>
      <c r="BL25" s="11">
        <f t="shared" si="11"/>
        <v>0</v>
      </c>
      <c r="BM25" s="340">
        <f t="shared" si="11"/>
        <v>0</v>
      </c>
      <c r="BN25" s="11"/>
      <c r="BO25" s="339">
        <f t="shared" ref="BO25" si="14">SUM(BO22:BO24)</f>
        <v>0</v>
      </c>
      <c r="BP25" s="11">
        <f t="shared" si="11"/>
        <v>0</v>
      </c>
      <c r="BQ25" s="339">
        <f t="shared" si="11"/>
        <v>0</v>
      </c>
      <c r="BR25" s="11">
        <f t="shared" si="11"/>
        <v>0</v>
      </c>
      <c r="BS25" s="339">
        <f t="shared" si="11"/>
        <v>0</v>
      </c>
      <c r="BT25" s="11">
        <f t="shared" si="11"/>
        <v>0</v>
      </c>
      <c r="BU25" s="339">
        <f t="shared" si="11"/>
        <v>0</v>
      </c>
      <c r="BV25" s="11">
        <f t="shared" si="11"/>
        <v>0</v>
      </c>
      <c r="BW25" s="340">
        <f t="shared" si="11"/>
        <v>0</v>
      </c>
      <c r="BX25" s="13">
        <f t="shared" ref="BX25:CJ25" si="15">SUM(BX22:BX24)</f>
        <v>0</v>
      </c>
      <c r="BY25" s="10">
        <f t="shared" si="15"/>
        <v>0</v>
      </c>
      <c r="BZ25" s="13">
        <f>SUM(BZ22:BZ24)</f>
        <v>0</v>
      </c>
      <c r="CA25" s="359">
        <f>SUM(CA22:CA24)</f>
        <v>0</v>
      </c>
      <c r="CB25" s="13">
        <f t="shared" si="15"/>
        <v>0</v>
      </c>
      <c r="CC25" s="340">
        <f t="shared" si="15"/>
        <v>0</v>
      </c>
      <c r="CD25" s="13">
        <f t="shared" si="15"/>
        <v>0</v>
      </c>
      <c r="CE25" s="340">
        <f t="shared" si="15"/>
        <v>70224</v>
      </c>
      <c r="CF25" s="13">
        <f t="shared" si="15"/>
        <v>73711</v>
      </c>
      <c r="CG25" s="340">
        <f t="shared" si="15"/>
        <v>0</v>
      </c>
      <c r="CH25" s="13">
        <f t="shared" si="15"/>
        <v>0</v>
      </c>
      <c r="CI25" s="340">
        <f t="shared" si="15"/>
        <v>0</v>
      </c>
      <c r="CJ25" s="13">
        <f t="shared" si="15"/>
        <v>7450</v>
      </c>
      <c r="CK25" s="340">
        <f>SUM(CK22:CK24)</f>
        <v>0</v>
      </c>
      <c r="CL25" s="13">
        <f>SUM(CL22:CL24)</f>
        <v>0</v>
      </c>
    </row>
    <row r="26" spans="1:90">
      <c r="A26" s="513" t="s">
        <v>602</v>
      </c>
      <c r="B26" s="514"/>
      <c r="C26" s="531" t="s">
        <v>603</v>
      </c>
      <c r="D26" s="532"/>
      <c r="E26" s="532"/>
      <c r="F26" s="532"/>
      <c r="G26" s="532"/>
      <c r="H26" s="532"/>
      <c r="I26" s="532"/>
      <c r="J26" s="532"/>
      <c r="K26" s="532"/>
      <c r="L26" s="532"/>
      <c r="M26" s="532"/>
      <c r="N26" s="532"/>
      <c r="O26" s="532"/>
      <c r="P26" s="532"/>
      <c r="Q26" s="532"/>
      <c r="R26" s="532"/>
      <c r="S26" s="532"/>
      <c r="T26" s="532"/>
      <c r="U26" s="532"/>
      <c r="V26" s="532"/>
      <c r="W26" s="532"/>
      <c r="X26" s="532"/>
      <c r="Y26" s="532"/>
      <c r="Z26" s="532"/>
      <c r="AA26" s="532"/>
      <c r="AB26" s="533"/>
      <c r="AC26" s="515" t="s">
        <v>604</v>
      </c>
      <c r="AD26" s="515"/>
      <c r="AE26" s="515"/>
      <c r="AF26" s="515"/>
      <c r="AG26" s="12">
        <f>SUM(AG25,AG21)</f>
        <v>52886576</v>
      </c>
      <c r="AH26" s="13">
        <f t="shared" ref="AH26:AW26" si="16">SUM(AH25,AH21)</f>
        <v>51371151</v>
      </c>
      <c r="AI26" s="363">
        <f t="shared" si="16"/>
        <v>0</v>
      </c>
      <c r="AJ26" s="363">
        <f t="shared" si="16"/>
        <v>0</v>
      </c>
      <c r="AK26" s="363">
        <f t="shared" si="16"/>
        <v>0</v>
      </c>
      <c r="AL26" s="363">
        <f t="shared" si="16"/>
        <v>0</v>
      </c>
      <c r="AM26" s="363">
        <f t="shared" si="16"/>
        <v>0</v>
      </c>
      <c r="AN26" s="363">
        <f t="shared" si="16"/>
        <v>0</v>
      </c>
      <c r="AO26" s="363">
        <f t="shared" si="16"/>
        <v>0</v>
      </c>
      <c r="AP26" s="13">
        <f>SUM(AP25,AP21)</f>
        <v>0</v>
      </c>
      <c r="AQ26" s="340">
        <f t="shared" ref="AQ26" si="17">SUM(AQ25,AQ21)</f>
        <v>0</v>
      </c>
      <c r="AR26" s="13">
        <f t="shared" si="16"/>
        <v>0</v>
      </c>
      <c r="AS26" s="340">
        <f t="shared" si="16"/>
        <v>0</v>
      </c>
      <c r="AT26" s="13">
        <f t="shared" si="16"/>
        <v>0</v>
      </c>
      <c r="AU26" s="340">
        <f t="shared" si="16"/>
        <v>0</v>
      </c>
      <c r="AV26" s="13">
        <f t="shared" si="16"/>
        <v>0</v>
      </c>
      <c r="AW26" s="340">
        <f t="shared" si="16"/>
        <v>0</v>
      </c>
      <c r="AX26" s="13">
        <f t="shared" ref="AX26:BI26" si="18">SUM(AX25,AX21)</f>
        <v>0</v>
      </c>
      <c r="AY26" s="340">
        <f>SUM(AY25,AY21)</f>
        <v>0</v>
      </c>
      <c r="AZ26" s="13">
        <f>SUM(AZ25,AZ21)</f>
        <v>0</v>
      </c>
      <c r="BA26" s="340">
        <f t="shared" ref="BA26" si="19">SUM(BA25,BA21)</f>
        <v>1551000</v>
      </c>
      <c r="BB26" s="13">
        <f t="shared" si="18"/>
        <v>1552450</v>
      </c>
      <c r="BC26" s="340">
        <f t="shared" si="18"/>
        <v>0</v>
      </c>
      <c r="BD26" s="13">
        <f t="shared" si="18"/>
        <v>0</v>
      </c>
      <c r="BE26" s="340">
        <f t="shared" si="18"/>
        <v>11757344</v>
      </c>
      <c r="BF26" s="340">
        <f t="shared" si="18"/>
        <v>9838955</v>
      </c>
      <c r="BG26" s="340">
        <f t="shared" si="18"/>
        <v>1201134</v>
      </c>
      <c r="BH26" s="13">
        <f t="shared" si="18"/>
        <v>1824416</v>
      </c>
      <c r="BI26" s="340">
        <f t="shared" si="18"/>
        <v>0</v>
      </c>
      <c r="BJ26" s="13">
        <f t="shared" ref="BJ26:BQ26" si="20">SUM(BJ25,BJ21)</f>
        <v>0</v>
      </c>
      <c r="BK26" s="340">
        <f t="shared" si="20"/>
        <v>8057000</v>
      </c>
      <c r="BL26" s="13">
        <f t="shared" si="20"/>
        <v>6729747</v>
      </c>
      <c r="BM26" s="340">
        <f t="shared" si="20"/>
        <v>0</v>
      </c>
      <c r="BN26" s="13">
        <f t="shared" si="20"/>
        <v>0</v>
      </c>
      <c r="BO26" s="340">
        <f t="shared" si="20"/>
        <v>0</v>
      </c>
      <c r="BP26" s="13">
        <f t="shared" si="20"/>
        <v>0</v>
      </c>
      <c r="BQ26" s="340">
        <f t="shared" si="20"/>
        <v>0</v>
      </c>
      <c r="BR26" s="13">
        <f t="shared" ref="BR26:BW26" si="21">SUM(BR25,BR21)</f>
        <v>0</v>
      </c>
      <c r="BS26" s="340">
        <f t="shared" si="21"/>
        <v>2464166</v>
      </c>
      <c r="BT26" s="13">
        <f t="shared" si="21"/>
        <v>2610624</v>
      </c>
      <c r="BU26" s="340">
        <f t="shared" si="21"/>
        <v>0</v>
      </c>
      <c r="BV26" s="13">
        <f t="shared" si="21"/>
        <v>0</v>
      </c>
      <c r="BW26" s="340">
        <f t="shared" si="21"/>
        <v>0</v>
      </c>
      <c r="BX26" s="13">
        <f t="shared" ref="BX26:CJ26" si="22">SUM(BX25,BX21)</f>
        <v>0</v>
      </c>
      <c r="BY26" s="12">
        <f>SUM(BY25,BY21)</f>
        <v>0</v>
      </c>
      <c r="BZ26" s="13">
        <f>SUM(BZ25,BZ21)</f>
        <v>0</v>
      </c>
      <c r="CA26" s="340">
        <f>SUM(CA25,CA21)</f>
        <v>0</v>
      </c>
      <c r="CB26" s="13">
        <f t="shared" si="22"/>
        <v>0</v>
      </c>
      <c r="CC26" s="340">
        <f t="shared" si="22"/>
        <v>25413708</v>
      </c>
      <c r="CD26" s="13">
        <f t="shared" si="22"/>
        <v>26295546</v>
      </c>
      <c r="CE26" s="340">
        <f t="shared" si="22"/>
        <v>2442224</v>
      </c>
      <c r="CF26" s="13">
        <f t="shared" si="22"/>
        <v>2511963</v>
      </c>
      <c r="CG26" s="340">
        <f t="shared" si="22"/>
        <v>0</v>
      </c>
      <c r="CH26" s="13">
        <f t="shared" si="22"/>
        <v>0</v>
      </c>
      <c r="CI26" s="340">
        <f t="shared" si="22"/>
        <v>0</v>
      </c>
      <c r="CJ26" s="13">
        <f t="shared" si="22"/>
        <v>7450</v>
      </c>
      <c r="CK26" s="340">
        <f>SUM(CK25,CK21)</f>
        <v>0</v>
      </c>
      <c r="CL26" s="13">
        <f>SUM(CL25,CL21)</f>
        <v>0</v>
      </c>
    </row>
    <row r="27" spans="1:90" s="14" customFormat="1">
      <c r="A27" s="513" t="s">
        <v>605</v>
      </c>
      <c r="B27" s="514"/>
      <c r="C27" s="450" t="s">
        <v>606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2"/>
      <c r="AC27" s="515" t="s">
        <v>607</v>
      </c>
      <c r="AD27" s="515"/>
      <c r="AE27" s="515"/>
      <c r="AF27" s="515"/>
      <c r="AG27" s="12">
        <f>AQ27+AS27+AU27+AW27+BA27+BC27+BE27+BG27+BI27+BK27+BO27+BQ27+BS27+BU27+BW27+CA27+CC27+CE27+CG27+CI27+CK27+AY27</f>
        <v>10689131</v>
      </c>
      <c r="AH27" s="13">
        <f>AR27+AT27+AV27+AX27+BB27+BD27+BF27+BH27+BJ27+BL27+BP27+BR27+BT27+BV27+BX27+CB27+CD27+CF27+CH27+CJ27+CL27+AZ27</f>
        <v>10541886</v>
      </c>
      <c r="AI27" s="13"/>
      <c r="AJ27" s="13"/>
      <c r="AK27" s="13"/>
      <c r="AL27" s="13"/>
      <c r="AM27" s="13"/>
      <c r="AN27" s="13"/>
      <c r="AO27" s="363"/>
      <c r="AP27" s="13"/>
      <c r="AQ27" s="340"/>
      <c r="AR27" s="13"/>
      <c r="AS27" s="340"/>
      <c r="AT27" s="13"/>
      <c r="AU27" s="340"/>
      <c r="AV27" s="13"/>
      <c r="AW27" s="340"/>
      <c r="AX27" s="13"/>
      <c r="AY27" s="340"/>
      <c r="AZ27" s="13"/>
      <c r="BA27" s="340">
        <v>475000</v>
      </c>
      <c r="BB27" s="13">
        <v>422439</v>
      </c>
      <c r="BC27" s="340"/>
      <c r="BD27" s="13"/>
      <c r="BE27" s="340">
        <v>2889656</v>
      </c>
      <c r="BF27" s="340">
        <v>2661245</v>
      </c>
      <c r="BG27" s="340">
        <v>440000</v>
      </c>
      <c r="BH27" s="13">
        <v>654920</v>
      </c>
      <c r="BI27" s="340"/>
      <c r="BJ27" s="13"/>
      <c r="BK27" s="340">
        <v>2163000</v>
      </c>
      <c r="BL27" s="13">
        <v>1796096</v>
      </c>
      <c r="BM27" s="340"/>
      <c r="BN27" s="13"/>
      <c r="BO27" s="340"/>
      <c r="BP27" s="13"/>
      <c r="BQ27" s="340"/>
      <c r="BR27" s="13">
        <v>1599</v>
      </c>
      <c r="BS27" s="340">
        <v>648564</v>
      </c>
      <c r="BT27" s="13">
        <v>585238</v>
      </c>
      <c r="BU27" s="340"/>
      <c r="BV27" s="13"/>
      <c r="BW27" s="340"/>
      <c r="BX27" s="13"/>
      <c r="BY27" s="12"/>
      <c r="BZ27" s="13"/>
      <c r="CA27" s="340"/>
      <c r="CB27" s="13"/>
      <c r="CC27" s="340">
        <v>3444911</v>
      </c>
      <c r="CD27" s="13">
        <v>3736533</v>
      </c>
      <c r="CE27" s="340">
        <v>628000</v>
      </c>
      <c r="CF27" s="13">
        <v>683816</v>
      </c>
      <c r="CG27" s="340"/>
      <c r="CH27" s="13"/>
      <c r="CI27" s="340"/>
      <c r="CJ27" s="13"/>
      <c r="CK27" s="340"/>
      <c r="CL27" s="13"/>
    </row>
    <row r="28" spans="1:90">
      <c r="A28" s="504" t="s">
        <v>608</v>
      </c>
      <c r="B28" s="505"/>
      <c r="C28" s="420" t="s">
        <v>609</v>
      </c>
      <c r="D28" s="421"/>
      <c r="E28" s="421"/>
      <c r="F28" s="421"/>
      <c r="G28" s="421"/>
      <c r="H28" s="421"/>
      <c r="I28" s="421"/>
      <c r="J28" s="421"/>
      <c r="K28" s="421"/>
      <c r="L28" s="421"/>
      <c r="M28" s="421"/>
      <c r="N28" s="421"/>
      <c r="O28" s="421"/>
      <c r="P28" s="421"/>
      <c r="Q28" s="421"/>
      <c r="R28" s="421"/>
      <c r="S28" s="421"/>
      <c r="T28" s="421"/>
      <c r="U28" s="421"/>
      <c r="V28" s="421"/>
      <c r="W28" s="421"/>
      <c r="X28" s="421"/>
      <c r="Y28" s="421"/>
      <c r="Z28" s="421"/>
      <c r="AA28" s="421"/>
      <c r="AB28" s="422"/>
      <c r="AC28" s="506" t="s">
        <v>610</v>
      </c>
      <c r="AD28" s="506"/>
      <c r="AE28" s="506"/>
      <c r="AF28" s="506"/>
      <c r="AG28" s="10">
        <f t="shared" ref="AG28:AG30" si="23">AQ28+AS28+AU28+AW28+BA28+BC28+BE28+BG28+BI28+BK28+BO28+BQ28+BS28+BU28+BW28+CA28+CC28+CE28+CG28+CI28+CK28+AY28+AO28+AI28+AM28+AK28+BY28+BM28</f>
        <v>343000</v>
      </c>
      <c r="AH28" s="11">
        <f t="shared" ref="AH28:AH30" si="24">AR28+AT28+AV28+AX28+BB28+BD28+BF28+BH28+BJ28+BL28+BP28+BR28+BT28+BV28+BX28+CB28+CD28+CF28+CH28+CJ28+CL28+AZ28+AP28+AJ28+AL28+AN28+BN28+BZ28</f>
        <v>199199</v>
      </c>
      <c r="AI28" s="11"/>
      <c r="AJ28" s="11"/>
      <c r="AK28" s="11"/>
      <c r="AL28" s="11"/>
      <c r="AM28" s="11"/>
      <c r="AN28" s="11"/>
      <c r="AO28" s="362"/>
      <c r="AP28" s="11"/>
      <c r="AQ28" s="339"/>
      <c r="AR28" s="11"/>
      <c r="AS28" s="339"/>
      <c r="AT28" s="11"/>
      <c r="AU28" s="339"/>
      <c r="AV28" s="11"/>
      <c r="AW28" s="339"/>
      <c r="AX28" s="11"/>
      <c r="AY28" s="339"/>
      <c r="AZ28" s="11"/>
      <c r="BA28" s="339"/>
      <c r="BB28" s="11"/>
      <c r="BC28" s="339"/>
      <c r="BD28" s="11"/>
      <c r="BE28" s="339"/>
      <c r="BF28" s="339">
        <v>26488</v>
      </c>
      <c r="BG28" s="339"/>
      <c r="BH28" s="11">
        <v>4835</v>
      </c>
      <c r="BI28" s="339"/>
      <c r="BJ28" s="11"/>
      <c r="BK28" s="339"/>
      <c r="BL28" s="11"/>
      <c r="BM28" s="339"/>
      <c r="BN28" s="11"/>
      <c r="BO28" s="339"/>
      <c r="BP28" s="11"/>
      <c r="BQ28" s="339"/>
      <c r="BR28" s="11"/>
      <c r="BS28" s="339">
        <v>43000</v>
      </c>
      <c r="BT28" s="328">
        <v>11897</v>
      </c>
      <c r="BU28" s="339"/>
      <c r="BV28" s="11"/>
      <c r="BW28" s="339"/>
      <c r="BX28" s="11"/>
      <c r="BY28" s="10"/>
      <c r="BZ28" s="11"/>
      <c r="CA28" s="339"/>
      <c r="CB28" s="11"/>
      <c r="CC28" s="339"/>
      <c r="CD28" s="11"/>
      <c r="CE28" s="339">
        <v>300000</v>
      </c>
      <c r="CF28" s="11">
        <v>146379</v>
      </c>
      <c r="CG28" s="339"/>
      <c r="CH28" s="11">
        <v>9600</v>
      </c>
      <c r="CI28" s="339"/>
      <c r="CJ28" s="11"/>
      <c r="CK28" s="339"/>
      <c r="CL28" s="11"/>
    </row>
    <row r="29" spans="1:90">
      <c r="A29" s="504" t="s">
        <v>611</v>
      </c>
      <c r="B29" s="505"/>
      <c r="C29" s="420" t="s">
        <v>612</v>
      </c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2"/>
      <c r="AC29" s="506" t="s">
        <v>613</v>
      </c>
      <c r="AD29" s="506"/>
      <c r="AE29" s="506"/>
      <c r="AF29" s="506"/>
      <c r="AG29" s="10">
        <f t="shared" si="23"/>
        <v>6680725</v>
      </c>
      <c r="AH29" s="11">
        <f t="shared" si="24"/>
        <v>6553206</v>
      </c>
      <c r="AI29" s="11"/>
      <c r="AJ29" s="11"/>
      <c r="AK29" s="11"/>
      <c r="AL29" s="11"/>
      <c r="AM29" s="11"/>
      <c r="AN29" s="11">
        <v>103359</v>
      </c>
      <c r="AO29" s="362">
        <v>192000</v>
      </c>
      <c r="AP29" s="11">
        <v>85722</v>
      </c>
      <c r="AQ29" s="339"/>
      <c r="AR29" s="11"/>
      <c r="AS29" s="339"/>
      <c r="AT29" s="11"/>
      <c r="AU29" s="339"/>
      <c r="AV29" s="11">
        <v>299537</v>
      </c>
      <c r="AW29" s="339"/>
      <c r="AX29" s="11"/>
      <c r="AY29" s="339"/>
      <c r="AZ29" s="11"/>
      <c r="BA29" s="356">
        <v>188000</v>
      </c>
      <c r="BB29" s="11">
        <v>145708</v>
      </c>
      <c r="BC29" s="339"/>
      <c r="BD29" s="11">
        <v>70740</v>
      </c>
      <c r="BE29" s="339"/>
      <c r="BF29" s="339">
        <v>743255</v>
      </c>
      <c r="BG29" s="339">
        <v>300000</v>
      </c>
      <c r="BH29" s="11">
        <v>277419</v>
      </c>
      <c r="BI29" s="339"/>
      <c r="BJ29" s="11">
        <v>23740</v>
      </c>
      <c r="BK29" s="356">
        <v>2472000</v>
      </c>
      <c r="BL29" s="11">
        <v>2049038</v>
      </c>
      <c r="BM29" s="339"/>
      <c r="BN29" s="11"/>
      <c r="BO29" s="339"/>
      <c r="BP29" s="11"/>
      <c r="BQ29" s="339"/>
      <c r="BR29" s="11"/>
      <c r="BS29" s="339">
        <v>45000</v>
      </c>
      <c r="BT29" s="328">
        <v>44394</v>
      </c>
      <c r="BU29" s="339">
        <v>1228725</v>
      </c>
      <c r="BV29" s="11">
        <v>5008</v>
      </c>
      <c r="BW29" s="339"/>
      <c r="BX29" s="11"/>
      <c r="BY29" s="10"/>
      <c r="BZ29" s="11"/>
      <c r="CA29" s="339"/>
      <c r="CB29" s="11"/>
      <c r="CC29" s="339">
        <v>1765000</v>
      </c>
      <c r="CD29" s="328">
        <v>2484411</v>
      </c>
      <c r="CE29" s="339">
        <v>175000</v>
      </c>
      <c r="CF29" s="11">
        <v>119535</v>
      </c>
      <c r="CG29" s="339">
        <v>150000</v>
      </c>
      <c r="CH29" s="11">
        <v>15719</v>
      </c>
      <c r="CI29" s="339">
        <v>145000</v>
      </c>
      <c r="CJ29" s="11">
        <v>85621</v>
      </c>
      <c r="CK29" s="339">
        <v>20000</v>
      </c>
      <c r="CL29" s="11"/>
    </row>
    <row r="30" spans="1:90">
      <c r="A30" s="504" t="s">
        <v>614</v>
      </c>
      <c r="B30" s="505"/>
      <c r="C30" s="420" t="s">
        <v>615</v>
      </c>
      <c r="D30" s="421"/>
      <c r="E30" s="421"/>
      <c r="F30" s="421"/>
      <c r="G30" s="421"/>
      <c r="H30" s="421"/>
      <c r="I30" s="421"/>
      <c r="J30" s="421"/>
      <c r="K30" s="421"/>
      <c r="L30" s="421"/>
      <c r="M30" s="421"/>
      <c r="N30" s="421"/>
      <c r="O30" s="421"/>
      <c r="P30" s="421"/>
      <c r="Q30" s="421"/>
      <c r="R30" s="421"/>
      <c r="S30" s="421"/>
      <c r="T30" s="421"/>
      <c r="U30" s="421"/>
      <c r="V30" s="421"/>
      <c r="W30" s="421"/>
      <c r="X30" s="421"/>
      <c r="Y30" s="421"/>
      <c r="Z30" s="421"/>
      <c r="AA30" s="421"/>
      <c r="AB30" s="422"/>
      <c r="AC30" s="506" t="s">
        <v>616</v>
      </c>
      <c r="AD30" s="506"/>
      <c r="AE30" s="506"/>
      <c r="AF30" s="506"/>
      <c r="AG30" s="10">
        <f t="shared" si="23"/>
        <v>0</v>
      </c>
      <c r="AH30" s="11">
        <f t="shared" si="24"/>
        <v>0</v>
      </c>
      <c r="AI30" s="11"/>
      <c r="AJ30" s="11"/>
      <c r="AK30" s="11"/>
      <c r="AL30" s="11"/>
      <c r="AM30" s="11"/>
      <c r="AN30" s="11"/>
      <c r="AO30" s="362"/>
      <c r="AP30" s="11"/>
      <c r="AQ30" s="339"/>
      <c r="AR30" s="11"/>
      <c r="AS30" s="339"/>
      <c r="AT30" s="11"/>
      <c r="AU30" s="339"/>
      <c r="AV30" s="11"/>
      <c r="AW30" s="339"/>
      <c r="AX30" s="11"/>
      <c r="AY30" s="339"/>
      <c r="AZ30" s="11"/>
      <c r="BA30" s="339"/>
      <c r="BB30" s="11"/>
      <c r="BC30" s="339"/>
      <c r="BD30" s="11"/>
      <c r="BE30" s="339"/>
      <c r="BF30" s="339"/>
      <c r="BG30" s="339"/>
      <c r="BH30" s="325"/>
      <c r="BI30" s="339"/>
      <c r="BJ30" s="11"/>
      <c r="BK30" s="339"/>
      <c r="BL30" s="11"/>
      <c r="BM30" s="339"/>
      <c r="BN30" s="11"/>
      <c r="BO30" s="339"/>
      <c r="BP30" s="11"/>
      <c r="BQ30" s="339"/>
      <c r="BR30" s="11"/>
      <c r="BS30" s="339"/>
      <c r="BT30" s="11"/>
      <c r="BU30" s="339"/>
      <c r="BV30" s="11"/>
      <c r="BW30" s="339"/>
      <c r="BX30" s="11"/>
      <c r="BY30" s="10"/>
      <c r="BZ30" s="11"/>
      <c r="CA30" s="339"/>
      <c r="CB30" s="11"/>
      <c r="CC30" s="339"/>
      <c r="CD30" s="325"/>
      <c r="CE30" s="339"/>
      <c r="CF30" s="11"/>
      <c r="CG30" s="339"/>
      <c r="CH30" s="11"/>
      <c r="CI30" s="339"/>
      <c r="CJ30" s="11"/>
      <c r="CK30" s="339"/>
      <c r="CL30" s="11"/>
    </row>
    <row r="31" spans="1:90">
      <c r="A31" s="513" t="s">
        <v>617</v>
      </c>
      <c r="B31" s="514"/>
      <c r="C31" s="450" t="s">
        <v>618</v>
      </c>
      <c r="D31" s="451"/>
      <c r="E31" s="451"/>
      <c r="F31" s="451"/>
      <c r="G31" s="451"/>
      <c r="H31" s="451"/>
      <c r="I31" s="451"/>
      <c r="J31" s="451"/>
      <c r="K31" s="451"/>
      <c r="L31" s="451"/>
      <c r="M31" s="451"/>
      <c r="N31" s="451"/>
      <c r="O31" s="451"/>
      <c r="P31" s="451"/>
      <c r="Q31" s="451"/>
      <c r="R31" s="451"/>
      <c r="S31" s="451"/>
      <c r="T31" s="451"/>
      <c r="U31" s="451"/>
      <c r="V31" s="451"/>
      <c r="W31" s="451"/>
      <c r="X31" s="451"/>
      <c r="Y31" s="451"/>
      <c r="Z31" s="451"/>
      <c r="AA31" s="451"/>
      <c r="AB31" s="452"/>
      <c r="AC31" s="515" t="s">
        <v>619</v>
      </c>
      <c r="AD31" s="515"/>
      <c r="AE31" s="515"/>
      <c r="AF31" s="515"/>
      <c r="AG31" s="12">
        <f t="shared" ref="AG31:AW31" si="25">SUM(AG28:AG30)</f>
        <v>7023725</v>
      </c>
      <c r="AH31" s="13">
        <f t="shared" si="25"/>
        <v>6752405</v>
      </c>
      <c r="AI31" s="363">
        <f t="shared" si="25"/>
        <v>0</v>
      </c>
      <c r="AJ31" s="363">
        <f t="shared" si="25"/>
        <v>0</v>
      </c>
      <c r="AK31" s="363">
        <f t="shared" si="25"/>
        <v>0</v>
      </c>
      <c r="AL31" s="363">
        <f t="shared" si="25"/>
        <v>0</v>
      </c>
      <c r="AM31" s="363">
        <f t="shared" si="25"/>
        <v>0</v>
      </c>
      <c r="AN31" s="363">
        <f t="shared" si="25"/>
        <v>103359</v>
      </c>
      <c r="AO31" s="363">
        <f t="shared" si="25"/>
        <v>192000</v>
      </c>
      <c r="AP31" s="13">
        <f>SUM(AP28:AP30)</f>
        <v>85722</v>
      </c>
      <c r="AQ31" s="340">
        <f t="shared" ref="AQ31" si="26">SUM(AQ28:AQ30)</f>
        <v>0</v>
      </c>
      <c r="AR31" s="13">
        <f t="shared" si="25"/>
        <v>0</v>
      </c>
      <c r="AS31" s="340">
        <f t="shared" si="25"/>
        <v>0</v>
      </c>
      <c r="AT31" s="13">
        <f t="shared" si="25"/>
        <v>0</v>
      </c>
      <c r="AU31" s="340">
        <f t="shared" si="25"/>
        <v>0</v>
      </c>
      <c r="AV31" s="13">
        <f t="shared" si="25"/>
        <v>299537</v>
      </c>
      <c r="AW31" s="340">
        <f t="shared" si="25"/>
        <v>0</v>
      </c>
      <c r="AX31" s="13">
        <f t="shared" ref="AX31:BI31" si="27">SUM(AX28:AX30)</f>
        <v>0</v>
      </c>
      <c r="AY31" s="340">
        <f>SUM(AY28:AY30)</f>
        <v>0</v>
      </c>
      <c r="AZ31" s="13">
        <f>SUM(AZ28:AZ30)</f>
        <v>0</v>
      </c>
      <c r="BA31" s="340">
        <f t="shared" ref="BA31" si="28">SUM(BA28:BA30)</f>
        <v>188000</v>
      </c>
      <c r="BB31" s="13">
        <f t="shared" si="27"/>
        <v>145708</v>
      </c>
      <c r="BC31" s="340">
        <f t="shared" si="27"/>
        <v>0</v>
      </c>
      <c r="BD31" s="13">
        <f t="shared" si="27"/>
        <v>70740</v>
      </c>
      <c r="BE31" s="340">
        <f t="shared" si="27"/>
        <v>0</v>
      </c>
      <c r="BF31" s="340">
        <f t="shared" si="27"/>
        <v>769743</v>
      </c>
      <c r="BG31" s="340">
        <f t="shared" si="27"/>
        <v>300000</v>
      </c>
      <c r="BH31" s="13">
        <f t="shared" si="27"/>
        <v>282254</v>
      </c>
      <c r="BI31" s="340">
        <f t="shared" si="27"/>
        <v>0</v>
      </c>
      <c r="BJ31" s="13">
        <f t="shared" ref="BJ31:BQ31" si="29">SUM(BJ28:BJ30)</f>
        <v>23740</v>
      </c>
      <c r="BK31" s="340">
        <f t="shared" si="29"/>
        <v>2472000</v>
      </c>
      <c r="BL31" s="13">
        <f t="shared" si="29"/>
        <v>2049038</v>
      </c>
      <c r="BM31" s="340">
        <f t="shared" si="29"/>
        <v>0</v>
      </c>
      <c r="BN31" s="13">
        <f t="shared" si="29"/>
        <v>0</v>
      </c>
      <c r="BO31" s="340">
        <f t="shared" si="29"/>
        <v>0</v>
      </c>
      <c r="BP31" s="13">
        <f t="shared" si="29"/>
        <v>0</v>
      </c>
      <c r="BQ31" s="340">
        <f t="shared" si="29"/>
        <v>0</v>
      </c>
      <c r="BR31" s="13">
        <f t="shared" ref="BR31:BW31" si="30">SUM(BR28:BR30)</f>
        <v>0</v>
      </c>
      <c r="BS31" s="340">
        <f t="shared" si="30"/>
        <v>88000</v>
      </c>
      <c r="BT31" s="13">
        <f t="shared" si="30"/>
        <v>56291</v>
      </c>
      <c r="BU31" s="340">
        <f t="shared" si="30"/>
        <v>1228725</v>
      </c>
      <c r="BV31" s="13">
        <f t="shared" si="30"/>
        <v>5008</v>
      </c>
      <c r="BW31" s="340">
        <f t="shared" si="30"/>
        <v>0</v>
      </c>
      <c r="BX31" s="13">
        <f t="shared" ref="BX31:CJ31" si="31">SUM(BX28:BX30)</f>
        <v>0</v>
      </c>
      <c r="BY31" s="12">
        <f>SUM(BY28:BY30)</f>
        <v>0</v>
      </c>
      <c r="BZ31" s="13">
        <f>SUM(BZ28:BZ30)</f>
        <v>0</v>
      </c>
      <c r="CA31" s="340">
        <f>SUM(CA28:CA30)</f>
        <v>0</v>
      </c>
      <c r="CB31" s="13">
        <f t="shared" si="31"/>
        <v>0</v>
      </c>
      <c r="CC31" s="340">
        <f t="shared" si="31"/>
        <v>1765000</v>
      </c>
      <c r="CD31" s="13">
        <f t="shared" si="31"/>
        <v>2484411</v>
      </c>
      <c r="CE31" s="340">
        <f t="shared" si="31"/>
        <v>475000</v>
      </c>
      <c r="CF31" s="13">
        <f t="shared" si="31"/>
        <v>265914</v>
      </c>
      <c r="CG31" s="340">
        <f t="shared" si="31"/>
        <v>150000</v>
      </c>
      <c r="CH31" s="13">
        <f t="shared" si="31"/>
        <v>25319</v>
      </c>
      <c r="CI31" s="340">
        <f t="shared" si="31"/>
        <v>145000</v>
      </c>
      <c r="CJ31" s="13">
        <f t="shared" si="31"/>
        <v>85621</v>
      </c>
      <c r="CK31" s="340">
        <f>SUM(CK28:CK30)</f>
        <v>20000</v>
      </c>
      <c r="CL31" s="13">
        <f>SUM(CL28:CL30)</f>
        <v>0</v>
      </c>
    </row>
    <row r="32" spans="1:90">
      <c r="A32" s="504" t="s">
        <v>620</v>
      </c>
      <c r="B32" s="505"/>
      <c r="C32" s="420" t="s">
        <v>621</v>
      </c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2"/>
      <c r="AC32" s="506" t="s">
        <v>622</v>
      </c>
      <c r="AD32" s="506"/>
      <c r="AE32" s="506"/>
      <c r="AF32" s="506"/>
      <c r="AG32" s="10">
        <f t="shared" ref="AG32:AG33" si="32">AQ32+AS32+AU32+AW32+BA32+BC32+BE32+BG32+BI32+BK32+BO32+BQ32+BS32+BU32+BW32+CA32+CC32+CE32+CG32+CI32+CK32+AY32+AO32+AI32+AM32+AK32+BY32+BM32</f>
        <v>323925</v>
      </c>
      <c r="AH32" s="11">
        <f t="shared" ref="AH32:AH33" si="33">AR32+AT32+AV32+AX32+BB32+BD32+BF32+BH32+BJ32+BL32+BP32+BR32+BT32+BV32+BX32+CB32+CD32+CF32+CH32+CJ32+CL32+AZ32+AP32+AJ32+AL32+AN32+BN32+BZ32</f>
        <v>166325</v>
      </c>
      <c r="AI32" s="11"/>
      <c r="AJ32" s="11"/>
      <c r="AK32" s="11"/>
      <c r="AL32" s="11"/>
      <c r="AM32" s="11"/>
      <c r="AN32" s="11"/>
      <c r="AO32" s="362">
        <v>209000</v>
      </c>
      <c r="AP32" s="11"/>
      <c r="AQ32" s="339"/>
      <c r="AR32" s="11"/>
      <c r="AS32" s="339"/>
      <c r="AT32" s="11"/>
      <c r="AU32" s="339"/>
      <c r="AV32" s="11"/>
      <c r="AW32" s="339"/>
      <c r="AX32" s="11"/>
      <c r="AY32" s="339"/>
      <c r="AZ32" s="11"/>
      <c r="BA32" s="339"/>
      <c r="BB32" s="11"/>
      <c r="BC32" s="339">
        <v>49925</v>
      </c>
      <c r="BD32" s="11">
        <v>49742</v>
      </c>
      <c r="BE32" s="339"/>
      <c r="BF32" s="339">
        <v>40320</v>
      </c>
      <c r="BG32" s="339"/>
      <c r="BH32" s="11"/>
      <c r="BI32" s="339"/>
      <c r="BJ32" s="11"/>
      <c r="BK32" s="339"/>
      <c r="BL32" s="11"/>
      <c r="BM32" s="339"/>
      <c r="BN32" s="11"/>
      <c r="BO32" s="339"/>
      <c r="BP32" s="11"/>
      <c r="BQ32" s="339"/>
      <c r="BR32" s="11"/>
      <c r="BS32" s="339">
        <v>35000</v>
      </c>
      <c r="BT32" s="11">
        <v>24871</v>
      </c>
      <c r="BU32" s="339"/>
      <c r="BV32" s="11"/>
      <c r="BW32" s="339"/>
      <c r="BX32" s="11"/>
      <c r="BY32" s="10"/>
      <c r="BZ32" s="11"/>
      <c r="CA32" s="339"/>
      <c r="CB32" s="11"/>
      <c r="CC32" s="339"/>
      <c r="CD32" s="11"/>
      <c r="CE32" s="339">
        <v>30000</v>
      </c>
      <c r="CF32" s="11">
        <v>26521</v>
      </c>
      <c r="CG32" s="339"/>
      <c r="CH32" s="11"/>
      <c r="CI32" s="339"/>
      <c r="CJ32" s="11"/>
      <c r="CK32" s="339"/>
      <c r="CL32" s="11">
        <v>24871</v>
      </c>
    </row>
    <row r="33" spans="1:90">
      <c r="A33" s="504" t="s">
        <v>623</v>
      </c>
      <c r="B33" s="505"/>
      <c r="C33" s="420" t="s">
        <v>624</v>
      </c>
      <c r="D33" s="421"/>
      <c r="E33" s="421"/>
      <c r="F33" s="421"/>
      <c r="G33" s="421"/>
      <c r="H33" s="421"/>
      <c r="I33" s="421"/>
      <c r="J33" s="421"/>
      <c r="K33" s="421"/>
      <c r="L33" s="421"/>
      <c r="M33" s="421"/>
      <c r="N33" s="421"/>
      <c r="O33" s="421"/>
      <c r="P33" s="421"/>
      <c r="Q33" s="421"/>
      <c r="R33" s="421"/>
      <c r="S33" s="421"/>
      <c r="T33" s="421"/>
      <c r="U33" s="421"/>
      <c r="V33" s="421"/>
      <c r="W33" s="421"/>
      <c r="X33" s="421"/>
      <c r="Y33" s="421"/>
      <c r="Z33" s="421"/>
      <c r="AA33" s="421"/>
      <c r="AB33" s="422"/>
      <c r="AC33" s="506" t="s">
        <v>625</v>
      </c>
      <c r="AD33" s="506"/>
      <c r="AE33" s="506"/>
      <c r="AF33" s="506"/>
      <c r="AG33" s="10">
        <f t="shared" si="32"/>
        <v>496075</v>
      </c>
      <c r="AH33" s="11">
        <f t="shared" si="33"/>
        <v>488168</v>
      </c>
      <c r="AI33" s="11"/>
      <c r="AJ33" s="11"/>
      <c r="AK33" s="11"/>
      <c r="AL33" s="11"/>
      <c r="AM33" s="11"/>
      <c r="AN33" s="11"/>
      <c r="AO33" s="362"/>
      <c r="AP33" s="11"/>
      <c r="AQ33" s="339"/>
      <c r="AR33" s="11"/>
      <c r="AS33" s="339"/>
      <c r="AT33" s="11"/>
      <c r="AU33" s="339"/>
      <c r="AV33" s="11"/>
      <c r="AW33" s="339"/>
      <c r="AX33" s="11"/>
      <c r="AY33" s="339"/>
      <c r="AZ33" s="11"/>
      <c r="BA33" s="339">
        <v>15000</v>
      </c>
      <c r="BB33" s="11">
        <v>14400</v>
      </c>
      <c r="BC33" s="339">
        <v>50075</v>
      </c>
      <c r="BD33" s="11">
        <v>30366</v>
      </c>
      <c r="BE33" s="339">
        <v>191000</v>
      </c>
      <c r="BF33" s="339">
        <v>137965</v>
      </c>
      <c r="BG33" s="339"/>
      <c r="BH33" s="11">
        <v>42500</v>
      </c>
      <c r="BI33" s="339"/>
      <c r="BJ33" s="11"/>
      <c r="BK33" s="339">
        <v>45000</v>
      </c>
      <c r="BL33" s="11">
        <v>29496</v>
      </c>
      <c r="BM33" s="339"/>
      <c r="BN33" s="11"/>
      <c r="BO33" s="339"/>
      <c r="BP33" s="11"/>
      <c r="BQ33" s="339"/>
      <c r="BR33" s="11">
        <v>16802</v>
      </c>
      <c r="BS33" s="339">
        <v>75000</v>
      </c>
      <c r="BT33" s="11">
        <v>77426</v>
      </c>
      <c r="BU33" s="339"/>
      <c r="BV33" s="11"/>
      <c r="BW33" s="339"/>
      <c r="BX33" s="11"/>
      <c r="BY33" s="10"/>
      <c r="BZ33" s="11"/>
      <c r="CA33" s="339"/>
      <c r="CB33" s="11"/>
      <c r="CC33" s="339"/>
      <c r="CD33" s="11"/>
      <c r="CE33" s="339">
        <v>120000</v>
      </c>
      <c r="CF33" s="11">
        <v>139213</v>
      </c>
      <c r="CG33" s="339"/>
      <c r="CH33" s="11"/>
      <c r="CI33" s="339"/>
      <c r="CJ33" s="328"/>
      <c r="CK33" s="339"/>
      <c r="CL33" s="11"/>
    </row>
    <row r="34" spans="1:90">
      <c r="A34" s="513" t="s">
        <v>626</v>
      </c>
      <c r="B34" s="514"/>
      <c r="C34" s="450" t="s">
        <v>627</v>
      </c>
      <c r="D34" s="451"/>
      <c r="E34" s="451"/>
      <c r="F34" s="451"/>
      <c r="G34" s="451"/>
      <c r="H34" s="451"/>
      <c r="I34" s="451"/>
      <c r="J34" s="451"/>
      <c r="K34" s="451"/>
      <c r="L34" s="451"/>
      <c r="M34" s="451"/>
      <c r="N34" s="451"/>
      <c r="O34" s="451"/>
      <c r="P34" s="451"/>
      <c r="Q34" s="451"/>
      <c r="R34" s="451"/>
      <c r="S34" s="451"/>
      <c r="T34" s="451"/>
      <c r="U34" s="451"/>
      <c r="V34" s="451"/>
      <c r="W34" s="451"/>
      <c r="X34" s="451"/>
      <c r="Y34" s="451"/>
      <c r="Z34" s="451"/>
      <c r="AA34" s="451"/>
      <c r="AB34" s="452"/>
      <c r="AC34" s="515" t="s">
        <v>628</v>
      </c>
      <c r="AD34" s="515"/>
      <c r="AE34" s="515"/>
      <c r="AF34" s="515"/>
      <c r="AG34" s="12">
        <f t="shared" ref="AG34:AV34" si="34">SUM(AG32:AG33)</f>
        <v>820000</v>
      </c>
      <c r="AH34" s="13">
        <f t="shared" si="34"/>
        <v>654493</v>
      </c>
      <c r="AI34" s="363">
        <f t="shared" ref="AI34:AN34" si="35">SUM(AI32:AI33)</f>
        <v>0</v>
      </c>
      <c r="AJ34" s="363">
        <f t="shared" si="35"/>
        <v>0</v>
      </c>
      <c r="AK34" s="363">
        <f t="shared" si="35"/>
        <v>0</v>
      </c>
      <c r="AL34" s="363">
        <f t="shared" si="35"/>
        <v>0</v>
      </c>
      <c r="AM34" s="363">
        <f t="shared" si="35"/>
        <v>0</v>
      </c>
      <c r="AN34" s="363">
        <f t="shared" si="35"/>
        <v>0</v>
      </c>
      <c r="AO34" s="363">
        <f t="shared" ref="AO34" si="36">SUM(AO32:AO33)</f>
        <v>209000</v>
      </c>
      <c r="AP34" s="13">
        <f>SUM(AP32:AP33)</f>
        <v>0</v>
      </c>
      <c r="AQ34" s="340">
        <f t="shared" ref="AQ34" si="37">SUM(AQ32:AQ33)</f>
        <v>0</v>
      </c>
      <c r="AR34" s="13">
        <f t="shared" si="34"/>
        <v>0</v>
      </c>
      <c r="AS34" s="340">
        <f t="shared" ref="AS34" si="38">SUM(AS32:AS33)</f>
        <v>0</v>
      </c>
      <c r="AT34" s="13">
        <f t="shared" si="34"/>
        <v>0</v>
      </c>
      <c r="AU34" s="340">
        <f t="shared" ref="AU34" si="39">SUM(AU32:AU33)</f>
        <v>0</v>
      </c>
      <c r="AV34" s="13">
        <f t="shared" si="34"/>
        <v>0</v>
      </c>
      <c r="AW34" s="340">
        <f t="shared" ref="AW34" si="40">SUM(AW32:AW33)</f>
        <v>0</v>
      </c>
      <c r="AX34" s="13">
        <f t="shared" ref="AX34:BI34" si="41">SUM(AX32:AX33)</f>
        <v>0</v>
      </c>
      <c r="AY34" s="340">
        <f>SUM(AY32:AY33)</f>
        <v>0</v>
      </c>
      <c r="AZ34" s="13">
        <f>SUM(AZ32:AZ33)</f>
        <v>0</v>
      </c>
      <c r="BA34" s="340">
        <f t="shared" ref="BA34" si="42">SUM(BA32:BA33)</f>
        <v>15000</v>
      </c>
      <c r="BB34" s="13">
        <f t="shared" si="41"/>
        <v>14400</v>
      </c>
      <c r="BC34" s="340">
        <f t="shared" si="41"/>
        <v>100000</v>
      </c>
      <c r="BD34" s="13">
        <f t="shared" si="41"/>
        <v>80108</v>
      </c>
      <c r="BE34" s="340">
        <f t="shared" si="41"/>
        <v>191000</v>
      </c>
      <c r="BF34" s="340">
        <f t="shared" si="41"/>
        <v>178285</v>
      </c>
      <c r="BG34" s="340">
        <f t="shared" si="41"/>
        <v>0</v>
      </c>
      <c r="BH34" s="13">
        <f t="shared" si="41"/>
        <v>42500</v>
      </c>
      <c r="BI34" s="340">
        <f t="shared" si="41"/>
        <v>0</v>
      </c>
      <c r="BJ34" s="13">
        <f t="shared" ref="BJ34:BQ34" si="43">SUM(BJ32:BJ33)</f>
        <v>0</v>
      </c>
      <c r="BK34" s="340">
        <f t="shared" si="43"/>
        <v>45000</v>
      </c>
      <c r="BL34" s="13">
        <f t="shared" si="43"/>
        <v>29496</v>
      </c>
      <c r="BM34" s="340">
        <f t="shared" si="43"/>
        <v>0</v>
      </c>
      <c r="BN34" s="13"/>
      <c r="BO34" s="340">
        <f t="shared" ref="BO34" si="44">SUM(BO32:BO33)</f>
        <v>0</v>
      </c>
      <c r="BP34" s="13">
        <f t="shared" si="43"/>
        <v>0</v>
      </c>
      <c r="BQ34" s="340">
        <f t="shared" si="43"/>
        <v>0</v>
      </c>
      <c r="BR34" s="13">
        <f t="shared" ref="BR34:BW34" si="45">SUM(BR32:BR33)</f>
        <v>16802</v>
      </c>
      <c r="BS34" s="340">
        <f t="shared" si="45"/>
        <v>110000</v>
      </c>
      <c r="BT34" s="13">
        <f t="shared" si="45"/>
        <v>102297</v>
      </c>
      <c r="BU34" s="340">
        <f t="shared" si="45"/>
        <v>0</v>
      </c>
      <c r="BV34" s="13">
        <f t="shared" si="45"/>
        <v>0</v>
      </c>
      <c r="BW34" s="340">
        <f t="shared" si="45"/>
        <v>0</v>
      </c>
      <c r="BX34" s="13">
        <f t="shared" ref="BX34:CJ34" si="46">SUM(BX32:BX33)</f>
        <v>0</v>
      </c>
      <c r="BY34" s="12">
        <f>SUM(BY32:BY33)</f>
        <v>0</v>
      </c>
      <c r="BZ34" s="13">
        <f>SUM(BZ32:BZ33)</f>
        <v>0</v>
      </c>
      <c r="CA34" s="340">
        <f>SUM(CA32:CA33)</f>
        <v>0</v>
      </c>
      <c r="CB34" s="13">
        <f t="shared" si="46"/>
        <v>0</v>
      </c>
      <c r="CC34" s="340">
        <f t="shared" si="46"/>
        <v>0</v>
      </c>
      <c r="CD34" s="13">
        <f t="shared" si="46"/>
        <v>0</v>
      </c>
      <c r="CE34" s="340">
        <f t="shared" si="46"/>
        <v>150000</v>
      </c>
      <c r="CF34" s="13">
        <f t="shared" si="46"/>
        <v>165734</v>
      </c>
      <c r="CG34" s="340">
        <f t="shared" si="46"/>
        <v>0</v>
      </c>
      <c r="CH34" s="13">
        <f t="shared" si="46"/>
        <v>0</v>
      </c>
      <c r="CI34" s="340">
        <f t="shared" si="46"/>
        <v>0</v>
      </c>
      <c r="CJ34" s="13">
        <f t="shared" si="46"/>
        <v>0</v>
      </c>
      <c r="CK34" s="340">
        <f>SUM(CK32:CK33)</f>
        <v>0</v>
      </c>
      <c r="CL34" s="13">
        <f>SUM(CL32:CL33)</f>
        <v>24871</v>
      </c>
    </row>
    <row r="35" spans="1:90">
      <c r="A35" s="504" t="s">
        <v>629</v>
      </c>
      <c r="B35" s="505"/>
      <c r="C35" s="420" t="s">
        <v>630</v>
      </c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2"/>
      <c r="AC35" s="506" t="s">
        <v>631</v>
      </c>
      <c r="AD35" s="506"/>
      <c r="AE35" s="506"/>
      <c r="AF35" s="506"/>
      <c r="AG35" s="10">
        <f t="shared" ref="AG35:AG41" si="47">AQ35+AS35+AU35+AW35+BA35+BC35+BE35+BG35+BI35+BK35+BO35+BQ35+BS35+BU35+BW35+CA35+CC35+CE35+CG35+CI35+CK35+AY35+AO35+AI35+AM35+AK35+BY35+BM35</f>
        <v>8379000</v>
      </c>
      <c r="AH35" s="11">
        <f t="shared" ref="AH35:AH41" si="48">AR35+AT35+AV35+AX35+BB35+BD35+BF35+BH35+BJ35+BL35+BP35+BR35+BT35+BV35+BX35+CB35+CD35+CF35+CH35+CJ35+CL35+AZ35+AP35+AJ35+AL35+AN35+BN35+BZ35</f>
        <v>7338975</v>
      </c>
      <c r="AI35" s="11"/>
      <c r="AJ35" s="11"/>
      <c r="AK35" s="11"/>
      <c r="AL35" s="11"/>
      <c r="AM35" s="11"/>
      <c r="AN35" s="11">
        <v>9299</v>
      </c>
      <c r="AO35" s="362"/>
      <c r="AP35" s="11"/>
      <c r="AQ35" s="339"/>
      <c r="AR35" s="11"/>
      <c r="AS35" s="339"/>
      <c r="AT35" s="11"/>
      <c r="AU35" s="339"/>
      <c r="AV35" s="11"/>
      <c r="AW35" s="339"/>
      <c r="AX35" s="11"/>
      <c r="AY35" s="339"/>
      <c r="AZ35" s="11"/>
      <c r="BA35" s="339">
        <v>445000</v>
      </c>
      <c r="BB35" s="11">
        <v>207522</v>
      </c>
      <c r="BC35" s="339">
        <v>255000</v>
      </c>
      <c r="BD35" s="11">
        <v>264447</v>
      </c>
      <c r="BE35" s="339"/>
      <c r="BF35" s="339"/>
      <c r="BG35" s="339"/>
      <c r="BH35" s="11"/>
      <c r="BI35" s="339">
        <v>5040000</v>
      </c>
      <c r="BJ35" s="11">
        <v>4935504</v>
      </c>
      <c r="BK35" s="339">
        <v>130000</v>
      </c>
      <c r="BL35" s="11">
        <v>134729</v>
      </c>
      <c r="BM35" s="339"/>
      <c r="BN35" s="11"/>
      <c r="BO35" s="339"/>
      <c r="BP35" s="11"/>
      <c r="BQ35" s="339"/>
      <c r="BR35" s="11"/>
      <c r="BS35" s="339">
        <v>457000</v>
      </c>
      <c r="BT35" s="11">
        <v>475691</v>
      </c>
      <c r="BU35" s="339"/>
      <c r="BV35" s="11"/>
      <c r="BW35" s="339"/>
      <c r="BX35" s="11"/>
      <c r="BY35" s="10"/>
      <c r="BZ35" s="11"/>
      <c r="CA35" s="339"/>
      <c r="CB35" s="11"/>
      <c r="CC35" s="339"/>
      <c r="CD35" s="11"/>
      <c r="CE35" s="339">
        <v>820000</v>
      </c>
      <c r="CF35" s="328">
        <v>744085</v>
      </c>
      <c r="CG35" s="339">
        <v>40000</v>
      </c>
      <c r="CH35" s="11">
        <v>19740</v>
      </c>
      <c r="CI35" s="339">
        <v>792000</v>
      </c>
      <c r="CJ35" s="11">
        <v>362806</v>
      </c>
      <c r="CK35" s="339">
        <v>400000</v>
      </c>
      <c r="CL35" s="11">
        <v>185152</v>
      </c>
    </row>
    <row r="36" spans="1:90">
      <c r="A36" s="504" t="s">
        <v>632</v>
      </c>
      <c r="B36" s="505"/>
      <c r="C36" s="420" t="s">
        <v>633</v>
      </c>
      <c r="D36" s="421"/>
      <c r="E36" s="421"/>
      <c r="F36" s="421"/>
      <c r="G36" s="421"/>
      <c r="H36" s="421"/>
      <c r="I36" s="421"/>
      <c r="J36" s="421"/>
      <c r="K36" s="421"/>
      <c r="L36" s="421"/>
      <c r="M36" s="421"/>
      <c r="N36" s="421"/>
      <c r="O36" s="421"/>
      <c r="P36" s="421"/>
      <c r="Q36" s="421"/>
      <c r="R36" s="421"/>
      <c r="S36" s="421"/>
      <c r="T36" s="421"/>
      <c r="U36" s="421"/>
      <c r="V36" s="421"/>
      <c r="W36" s="421"/>
      <c r="X36" s="421"/>
      <c r="Y36" s="421"/>
      <c r="Z36" s="421"/>
      <c r="AA36" s="421"/>
      <c r="AB36" s="422"/>
      <c r="AC36" s="506" t="s">
        <v>634</v>
      </c>
      <c r="AD36" s="506"/>
      <c r="AE36" s="506"/>
      <c r="AF36" s="506"/>
      <c r="AG36" s="10">
        <f t="shared" si="47"/>
        <v>19053738</v>
      </c>
      <c r="AH36" s="11">
        <f t="shared" si="48"/>
        <v>19053464</v>
      </c>
      <c r="AI36" s="11">
        <v>534000</v>
      </c>
      <c r="AJ36" s="11">
        <v>708937</v>
      </c>
      <c r="AK36" s="11">
        <v>723000</v>
      </c>
      <c r="AL36" s="11">
        <v>717165</v>
      </c>
      <c r="AM36" s="11"/>
      <c r="AN36" s="11"/>
      <c r="AO36" s="362"/>
      <c r="AP36" s="11"/>
      <c r="AQ36" s="339"/>
      <c r="AR36" s="11"/>
      <c r="AS36" s="339"/>
      <c r="AT36" s="11"/>
      <c r="AU36" s="339"/>
      <c r="AV36" s="11"/>
      <c r="AW36" s="339">
        <v>5764000</v>
      </c>
      <c r="AX36" s="11"/>
      <c r="AY36" s="339"/>
      <c r="AZ36" s="11"/>
      <c r="BA36" s="339">
        <v>11450000</v>
      </c>
      <c r="BB36" s="11">
        <v>16086694</v>
      </c>
      <c r="BC36" s="339"/>
      <c r="BD36" s="11"/>
      <c r="BE36" s="339"/>
      <c r="BF36" s="339">
        <v>15134</v>
      </c>
      <c r="BG36" s="339">
        <v>582738</v>
      </c>
      <c r="BH36" s="11">
        <v>878610</v>
      </c>
      <c r="BI36" s="339"/>
      <c r="BJ36" s="11"/>
      <c r="BK36" s="339"/>
      <c r="BL36" s="11"/>
      <c r="BM36" s="339"/>
      <c r="BN36" s="11"/>
      <c r="BO36" s="339"/>
      <c r="BP36" s="11"/>
      <c r="BQ36" s="339"/>
      <c r="BR36" s="11"/>
      <c r="BS36" s="339"/>
      <c r="BT36" s="11"/>
      <c r="BU36" s="339"/>
      <c r="BV36" s="11">
        <v>646924</v>
      </c>
      <c r="BW36" s="339"/>
      <c r="BX36" s="11"/>
      <c r="BY36" s="10"/>
      <c r="BZ36" s="11"/>
      <c r="CA36" s="339"/>
      <c r="CB36" s="11"/>
      <c r="CC36" s="339"/>
      <c r="CD36" s="11"/>
      <c r="CE36" s="339"/>
      <c r="CF36" s="11"/>
      <c r="CG36" s="339"/>
      <c r="CH36" s="11"/>
      <c r="CI36" s="339"/>
      <c r="CJ36" s="11"/>
      <c r="CK36" s="339"/>
      <c r="CL36" s="11"/>
    </row>
    <row r="37" spans="1:90">
      <c r="A37" s="504" t="s">
        <v>635</v>
      </c>
      <c r="B37" s="505"/>
      <c r="C37" s="420" t="s">
        <v>636</v>
      </c>
      <c r="D37" s="421"/>
      <c r="E37" s="421"/>
      <c r="F37" s="421"/>
      <c r="G37" s="421"/>
      <c r="H37" s="421"/>
      <c r="I37" s="421"/>
      <c r="J37" s="421"/>
      <c r="K37" s="421"/>
      <c r="L37" s="421"/>
      <c r="M37" s="421"/>
      <c r="N37" s="421"/>
      <c r="O37" s="421"/>
      <c r="P37" s="421"/>
      <c r="Q37" s="421"/>
      <c r="R37" s="421"/>
      <c r="S37" s="421"/>
      <c r="T37" s="421"/>
      <c r="U37" s="421"/>
      <c r="V37" s="421"/>
      <c r="W37" s="421"/>
      <c r="X37" s="421"/>
      <c r="Y37" s="421"/>
      <c r="Z37" s="421"/>
      <c r="AA37" s="421"/>
      <c r="AB37" s="422"/>
      <c r="AC37" s="506" t="s">
        <v>637</v>
      </c>
      <c r="AD37" s="506"/>
      <c r="AE37" s="506"/>
      <c r="AF37" s="506"/>
      <c r="AG37" s="10">
        <f t="shared" si="47"/>
        <v>1909000</v>
      </c>
      <c r="AH37" s="11">
        <f t="shared" si="48"/>
        <v>1660383</v>
      </c>
      <c r="AI37" s="11"/>
      <c r="AJ37" s="11"/>
      <c r="AK37" s="11"/>
      <c r="AL37" s="11"/>
      <c r="AM37" s="11"/>
      <c r="AN37" s="11"/>
      <c r="AO37" s="362">
        <v>260000</v>
      </c>
      <c r="AP37" s="11">
        <v>197929</v>
      </c>
      <c r="AQ37" s="339"/>
      <c r="AR37" s="11"/>
      <c r="AS37" s="339"/>
      <c r="AT37" s="11"/>
      <c r="AU37" s="339"/>
      <c r="AV37" s="11"/>
      <c r="AW37" s="339"/>
      <c r="AX37" s="11"/>
      <c r="AY37" s="339"/>
      <c r="AZ37" s="11"/>
      <c r="BA37" s="339"/>
      <c r="BB37" s="11"/>
      <c r="BC37" s="339"/>
      <c r="BD37" s="11"/>
      <c r="BE37" s="339">
        <v>994000</v>
      </c>
      <c r="BF37" s="339">
        <v>807910</v>
      </c>
      <c r="BG37" s="339"/>
      <c r="BH37" s="11"/>
      <c r="BI37" s="339"/>
      <c r="BJ37" s="11"/>
      <c r="BK37" s="339"/>
      <c r="BL37" s="11"/>
      <c r="BM37" s="339"/>
      <c r="BN37" s="11"/>
      <c r="BO37" s="339"/>
      <c r="BP37" s="11"/>
      <c r="BQ37" s="339">
        <v>655000</v>
      </c>
      <c r="BR37" s="11">
        <v>654544</v>
      </c>
      <c r="BS37" s="339"/>
      <c r="BT37" s="11"/>
      <c r="BU37" s="339"/>
      <c r="BV37" s="11"/>
      <c r="BW37" s="339"/>
      <c r="BX37" s="11"/>
      <c r="BY37" s="10"/>
      <c r="BZ37" s="11"/>
      <c r="CA37" s="339"/>
      <c r="CB37" s="11"/>
      <c r="CC37" s="339"/>
      <c r="CD37" s="11"/>
      <c r="CE37" s="339"/>
      <c r="CF37" s="11"/>
      <c r="CG37" s="339"/>
      <c r="CH37" s="11"/>
      <c r="CI37" s="339"/>
      <c r="CJ37" s="11"/>
      <c r="CK37" s="339"/>
      <c r="CL37" s="11"/>
    </row>
    <row r="38" spans="1:90">
      <c r="A38" s="504" t="s">
        <v>638</v>
      </c>
      <c r="B38" s="505"/>
      <c r="C38" s="420" t="s">
        <v>639</v>
      </c>
      <c r="D38" s="421"/>
      <c r="E38" s="421"/>
      <c r="F38" s="421"/>
      <c r="G38" s="421"/>
      <c r="H38" s="421"/>
      <c r="I38" s="421"/>
      <c r="J38" s="421"/>
      <c r="K38" s="421"/>
      <c r="L38" s="421"/>
      <c r="M38" s="421"/>
      <c r="N38" s="421"/>
      <c r="O38" s="421"/>
      <c r="P38" s="421"/>
      <c r="Q38" s="421"/>
      <c r="R38" s="421"/>
      <c r="S38" s="421"/>
      <c r="T38" s="421"/>
      <c r="U38" s="421"/>
      <c r="V38" s="421"/>
      <c r="W38" s="421"/>
      <c r="X38" s="421"/>
      <c r="Y38" s="421"/>
      <c r="Z38" s="421"/>
      <c r="AA38" s="421"/>
      <c r="AB38" s="422"/>
      <c r="AC38" s="506" t="s">
        <v>640</v>
      </c>
      <c r="AD38" s="506"/>
      <c r="AE38" s="506"/>
      <c r="AF38" s="506"/>
      <c r="AG38" s="10">
        <f t="shared" si="47"/>
        <v>2463000</v>
      </c>
      <c r="AH38" s="11">
        <f t="shared" si="48"/>
        <v>8935641</v>
      </c>
      <c r="AI38" s="11"/>
      <c r="AJ38" s="11"/>
      <c r="AK38" s="11"/>
      <c r="AL38" s="11"/>
      <c r="AM38" s="11"/>
      <c r="AN38" s="11"/>
      <c r="AO38" s="362"/>
      <c r="AP38" s="11"/>
      <c r="AQ38" s="339"/>
      <c r="AR38" s="11"/>
      <c r="AS38" s="339"/>
      <c r="AT38" s="11"/>
      <c r="AU38" s="339"/>
      <c r="AV38" s="11">
        <v>6766200</v>
      </c>
      <c r="AW38" s="339"/>
      <c r="AX38" s="11"/>
      <c r="AY38" s="339"/>
      <c r="AZ38" s="11"/>
      <c r="BA38" s="339">
        <v>50000</v>
      </c>
      <c r="BB38" s="11">
        <v>4400</v>
      </c>
      <c r="BC38" s="339"/>
      <c r="BD38" s="11">
        <v>20130</v>
      </c>
      <c r="BE38" s="339">
        <v>1020000</v>
      </c>
      <c r="BF38" s="339">
        <v>1147235</v>
      </c>
      <c r="BG38" s="339"/>
      <c r="BH38" s="11"/>
      <c r="BI38" s="339"/>
      <c r="BJ38" s="11">
        <v>107800</v>
      </c>
      <c r="BK38" s="361">
        <v>1068000</v>
      </c>
      <c r="BL38" s="11">
        <v>626401</v>
      </c>
      <c r="BM38" s="339"/>
      <c r="BN38" s="11"/>
      <c r="BO38" s="339"/>
      <c r="BP38" s="11"/>
      <c r="BQ38" s="339"/>
      <c r="BR38" s="11">
        <v>3000</v>
      </c>
      <c r="BS38" s="339">
        <v>25000</v>
      </c>
      <c r="BT38" s="11">
        <v>8130</v>
      </c>
      <c r="BU38" s="339"/>
      <c r="BV38" s="11"/>
      <c r="BW38" s="339"/>
      <c r="BX38" s="11"/>
      <c r="BY38" s="10"/>
      <c r="BZ38" s="11"/>
      <c r="CA38" s="339"/>
      <c r="CB38" s="11"/>
      <c r="CC38" s="339"/>
      <c r="CD38" s="11">
        <v>1700</v>
      </c>
      <c r="CE38" s="339">
        <v>150000</v>
      </c>
      <c r="CF38" s="11">
        <v>215745</v>
      </c>
      <c r="CG38" s="339"/>
      <c r="CH38" s="11">
        <v>2200</v>
      </c>
      <c r="CI38" s="339">
        <v>100000</v>
      </c>
      <c r="CJ38" s="11">
        <v>32700</v>
      </c>
      <c r="CK38" s="339">
        <v>50000</v>
      </c>
      <c r="CL38" s="11"/>
    </row>
    <row r="39" spans="1:90">
      <c r="A39" s="504" t="s">
        <v>641</v>
      </c>
      <c r="B39" s="505"/>
      <c r="C39" s="528" t="s">
        <v>642</v>
      </c>
      <c r="D39" s="529"/>
      <c r="E39" s="529"/>
      <c r="F39" s="529"/>
      <c r="G39" s="529"/>
      <c r="H39" s="529"/>
      <c r="I39" s="529"/>
      <c r="J39" s="529"/>
      <c r="K39" s="529"/>
      <c r="L39" s="529"/>
      <c r="M39" s="529"/>
      <c r="N39" s="529"/>
      <c r="O39" s="529"/>
      <c r="P39" s="529"/>
      <c r="Q39" s="529"/>
      <c r="R39" s="529"/>
      <c r="S39" s="529"/>
      <c r="T39" s="529"/>
      <c r="U39" s="529"/>
      <c r="V39" s="529"/>
      <c r="W39" s="529"/>
      <c r="X39" s="529"/>
      <c r="Y39" s="529"/>
      <c r="Z39" s="529"/>
      <c r="AA39" s="529"/>
      <c r="AB39" s="530"/>
      <c r="AC39" s="506" t="s">
        <v>643</v>
      </c>
      <c r="AD39" s="506"/>
      <c r="AE39" s="506"/>
      <c r="AF39" s="506"/>
      <c r="AG39" s="10">
        <f t="shared" si="47"/>
        <v>5477096</v>
      </c>
      <c r="AH39" s="11">
        <f t="shared" si="48"/>
        <v>5474631</v>
      </c>
      <c r="AI39" s="11"/>
      <c r="AJ39" s="11"/>
      <c r="AK39" s="11"/>
      <c r="AL39" s="11"/>
      <c r="AM39" s="11"/>
      <c r="AN39" s="11"/>
      <c r="AO39" s="362"/>
      <c r="AP39" s="11"/>
      <c r="AQ39" s="339"/>
      <c r="AR39" s="11"/>
      <c r="AS39" s="339">
        <v>4596096</v>
      </c>
      <c r="AT39" s="11">
        <v>4591083</v>
      </c>
      <c r="AU39" s="339"/>
      <c r="AV39" s="11"/>
      <c r="AW39" s="339"/>
      <c r="AX39" s="11"/>
      <c r="AY39" s="339"/>
      <c r="AZ39" s="11"/>
      <c r="BA39" s="339"/>
      <c r="BB39" s="11"/>
      <c r="BC39" s="339">
        <v>255000</v>
      </c>
      <c r="BD39" s="11">
        <v>236912</v>
      </c>
      <c r="BE39" s="339"/>
      <c r="BF39" s="339">
        <v>12757</v>
      </c>
      <c r="BG39" s="339"/>
      <c r="BH39" s="11"/>
      <c r="BI39" s="339"/>
      <c r="BJ39" s="11"/>
      <c r="BK39" s="339">
        <v>146000</v>
      </c>
      <c r="BL39" s="11">
        <v>145839</v>
      </c>
      <c r="BM39" s="339"/>
      <c r="BN39" s="11"/>
      <c r="BO39" s="339"/>
      <c r="BP39" s="11"/>
      <c r="BQ39" s="339">
        <v>230000</v>
      </c>
      <c r="BR39" s="328">
        <v>229978</v>
      </c>
      <c r="BS39" s="339">
        <v>250000</v>
      </c>
      <c r="BT39" s="11">
        <v>258062</v>
      </c>
      <c r="BU39" s="339"/>
      <c r="BV39" s="11"/>
      <c r="BW39" s="339"/>
      <c r="BX39" s="11"/>
      <c r="BY39" s="10"/>
      <c r="BZ39" s="11"/>
      <c r="CA39" s="339"/>
      <c r="CB39" s="11"/>
      <c r="CC39" s="339"/>
      <c r="CD39" s="11"/>
      <c r="CE39" s="339"/>
      <c r="CF39" s="328"/>
      <c r="CG39" s="339"/>
      <c r="CH39" s="11"/>
      <c r="CI39" s="339"/>
      <c r="CJ39" s="11"/>
      <c r="CK39" s="339"/>
      <c r="CL39" s="11"/>
    </row>
    <row r="40" spans="1:90">
      <c r="A40" s="504" t="s">
        <v>644</v>
      </c>
      <c r="B40" s="505"/>
      <c r="C40" s="423" t="s">
        <v>645</v>
      </c>
      <c r="D40" s="424"/>
      <c r="E40" s="424"/>
      <c r="F40" s="424"/>
      <c r="G40" s="424"/>
      <c r="H40" s="424"/>
      <c r="I40" s="424"/>
      <c r="J40" s="424"/>
      <c r="K40" s="424"/>
      <c r="L40" s="424"/>
      <c r="M40" s="424"/>
      <c r="N40" s="424"/>
      <c r="O40" s="424"/>
      <c r="P40" s="424"/>
      <c r="Q40" s="424"/>
      <c r="R40" s="424"/>
      <c r="S40" s="424"/>
      <c r="T40" s="424"/>
      <c r="U40" s="424"/>
      <c r="V40" s="424"/>
      <c r="W40" s="424"/>
      <c r="X40" s="424"/>
      <c r="Y40" s="424"/>
      <c r="Z40" s="424"/>
      <c r="AA40" s="424"/>
      <c r="AB40" s="425"/>
      <c r="AC40" s="506" t="s">
        <v>646</v>
      </c>
      <c r="AD40" s="506"/>
      <c r="AE40" s="506"/>
      <c r="AF40" s="506"/>
      <c r="AG40" s="10">
        <f t="shared" si="47"/>
        <v>8811000</v>
      </c>
      <c r="AH40" s="11">
        <f t="shared" si="48"/>
        <v>8728239</v>
      </c>
      <c r="AI40" s="11"/>
      <c r="AJ40" s="11"/>
      <c r="AK40" s="11"/>
      <c r="AL40" s="11"/>
      <c r="AM40" s="11"/>
      <c r="AN40" s="11"/>
      <c r="AO40" s="362"/>
      <c r="AP40" s="11"/>
      <c r="AQ40" s="339"/>
      <c r="AR40" s="11"/>
      <c r="AS40" s="339"/>
      <c r="AT40" s="11"/>
      <c r="AU40" s="339"/>
      <c r="AV40" s="11"/>
      <c r="AW40" s="339"/>
      <c r="AX40" s="11"/>
      <c r="AY40" s="339"/>
      <c r="AZ40" s="11"/>
      <c r="BA40" s="339">
        <v>100000</v>
      </c>
      <c r="BB40" s="328">
        <v>13200</v>
      </c>
      <c r="BC40" s="339"/>
      <c r="BD40" s="11"/>
      <c r="BE40" s="339">
        <v>1020000</v>
      </c>
      <c r="BF40" s="339">
        <v>790932</v>
      </c>
      <c r="BG40" s="339"/>
      <c r="BH40" s="11"/>
      <c r="BI40" s="339"/>
      <c r="BJ40" s="11"/>
      <c r="BK40" s="339"/>
      <c r="BL40" s="11">
        <v>11800</v>
      </c>
      <c r="BM40" s="339"/>
      <c r="BN40" s="11"/>
      <c r="BO40" s="339">
        <v>1570000</v>
      </c>
      <c r="BP40" s="11">
        <v>1253370</v>
      </c>
      <c r="BQ40" s="339">
        <v>6041000</v>
      </c>
      <c r="BR40" s="11">
        <v>6625377</v>
      </c>
      <c r="BS40" s="339"/>
      <c r="BT40" s="11">
        <v>8400</v>
      </c>
      <c r="BU40" s="339"/>
      <c r="BV40" s="11"/>
      <c r="BW40" s="339"/>
      <c r="BX40" s="11"/>
      <c r="BY40" s="10"/>
      <c r="BZ40" s="11"/>
      <c r="CA40" s="339"/>
      <c r="CB40" s="11"/>
      <c r="CC40" s="339"/>
      <c r="CD40" s="11"/>
      <c r="CE40" s="339">
        <v>80000</v>
      </c>
      <c r="CF40" s="11">
        <v>25160</v>
      </c>
      <c r="CG40" s="339"/>
      <c r="CH40" s="11"/>
      <c r="CI40" s="339"/>
      <c r="CJ40" s="11"/>
      <c r="CK40" s="339"/>
      <c r="CL40" s="11"/>
    </row>
    <row r="41" spans="1:90">
      <c r="A41" s="504" t="s">
        <v>647</v>
      </c>
      <c r="B41" s="505"/>
      <c r="C41" s="420" t="s">
        <v>648</v>
      </c>
      <c r="D41" s="421"/>
      <c r="E41" s="421"/>
      <c r="F41" s="421"/>
      <c r="G41" s="421"/>
      <c r="H41" s="421"/>
      <c r="I41" s="421"/>
      <c r="J41" s="421"/>
      <c r="K41" s="421"/>
      <c r="L41" s="421"/>
      <c r="M41" s="421"/>
      <c r="N41" s="421"/>
      <c r="O41" s="421"/>
      <c r="P41" s="421"/>
      <c r="Q41" s="421"/>
      <c r="R41" s="421"/>
      <c r="S41" s="421"/>
      <c r="T41" s="421"/>
      <c r="U41" s="421"/>
      <c r="V41" s="421"/>
      <c r="W41" s="421"/>
      <c r="X41" s="421"/>
      <c r="Y41" s="421"/>
      <c r="Z41" s="421"/>
      <c r="AA41" s="421"/>
      <c r="AB41" s="422"/>
      <c r="AC41" s="506" t="s">
        <v>649</v>
      </c>
      <c r="AD41" s="506"/>
      <c r="AE41" s="506"/>
      <c r="AF41" s="506"/>
      <c r="AG41" s="10">
        <f t="shared" si="47"/>
        <v>17880259</v>
      </c>
      <c r="AH41" s="11">
        <f t="shared" si="48"/>
        <v>8422039</v>
      </c>
      <c r="AI41" s="11"/>
      <c r="AJ41" s="11"/>
      <c r="AK41" s="11"/>
      <c r="AL41" s="11"/>
      <c r="AM41" s="11"/>
      <c r="AN41" s="11">
        <v>7000</v>
      </c>
      <c r="AO41" s="362">
        <v>101000</v>
      </c>
      <c r="AP41" s="11">
        <v>589445</v>
      </c>
      <c r="AQ41" s="339"/>
      <c r="AR41" s="11">
        <v>325312</v>
      </c>
      <c r="AS41" s="339">
        <v>3171000</v>
      </c>
      <c r="AT41" s="11">
        <v>691763</v>
      </c>
      <c r="AU41" s="339">
        <v>7190000</v>
      </c>
      <c r="AV41" s="11"/>
      <c r="AW41" s="339"/>
      <c r="AX41" s="11"/>
      <c r="AY41" s="339"/>
      <c r="AZ41" s="11"/>
      <c r="BA41" s="339"/>
      <c r="BB41" s="328">
        <v>38000</v>
      </c>
      <c r="BC41" s="356"/>
      <c r="BD41" s="328">
        <v>22362</v>
      </c>
      <c r="BE41" s="356">
        <v>3796259</v>
      </c>
      <c r="BF41" s="356">
        <v>2187075</v>
      </c>
      <c r="BG41" s="356">
        <v>2271000</v>
      </c>
      <c r="BH41" s="328">
        <v>2625096</v>
      </c>
      <c r="BI41" s="339"/>
      <c r="BJ41" s="11"/>
      <c r="BK41" s="356">
        <v>425000</v>
      </c>
      <c r="BL41" s="328">
        <v>155092</v>
      </c>
      <c r="BM41" s="339"/>
      <c r="BN41" s="11"/>
      <c r="BO41" s="339"/>
      <c r="BP41" s="11"/>
      <c r="BQ41" s="339"/>
      <c r="BR41" s="11">
        <v>3005</v>
      </c>
      <c r="BS41" s="356">
        <v>146000</v>
      </c>
      <c r="BT41" s="328">
        <v>89573</v>
      </c>
      <c r="BU41" s="339"/>
      <c r="BV41" s="11">
        <v>350820</v>
      </c>
      <c r="BW41" s="339"/>
      <c r="BX41" s="11"/>
      <c r="BY41" s="10"/>
      <c r="BZ41" s="11"/>
      <c r="CA41" s="339"/>
      <c r="CB41" s="11"/>
      <c r="CC41" s="339">
        <v>480000</v>
      </c>
      <c r="CD41" s="11">
        <v>882749</v>
      </c>
      <c r="CE41" s="355"/>
      <c r="CF41" s="328">
        <v>31302</v>
      </c>
      <c r="CG41" s="355"/>
      <c r="CH41" s="328">
        <v>2820</v>
      </c>
      <c r="CI41" s="356">
        <v>300000</v>
      </c>
      <c r="CJ41" s="328">
        <v>420625</v>
      </c>
      <c r="CK41" s="355"/>
      <c r="CL41" s="325"/>
    </row>
    <row r="42" spans="1:90">
      <c r="A42" s="513" t="s">
        <v>650</v>
      </c>
      <c r="B42" s="514"/>
      <c r="C42" s="450" t="s">
        <v>651</v>
      </c>
      <c r="D42" s="451"/>
      <c r="E42" s="451"/>
      <c r="F42" s="451"/>
      <c r="G42" s="451"/>
      <c r="H42" s="451"/>
      <c r="I42" s="451"/>
      <c r="J42" s="451"/>
      <c r="K42" s="451"/>
      <c r="L42" s="451"/>
      <c r="M42" s="451"/>
      <c r="N42" s="451"/>
      <c r="O42" s="451"/>
      <c r="P42" s="451"/>
      <c r="Q42" s="451"/>
      <c r="R42" s="451"/>
      <c r="S42" s="451"/>
      <c r="T42" s="451"/>
      <c r="U42" s="451"/>
      <c r="V42" s="451"/>
      <c r="W42" s="451"/>
      <c r="X42" s="451"/>
      <c r="Y42" s="451"/>
      <c r="Z42" s="451"/>
      <c r="AA42" s="451"/>
      <c r="AB42" s="452"/>
      <c r="AC42" s="515" t="s">
        <v>652</v>
      </c>
      <c r="AD42" s="515"/>
      <c r="AE42" s="515"/>
      <c r="AF42" s="515"/>
      <c r="AG42" s="12">
        <f t="shared" ref="AG42:AW42" si="49">SUM(AG35:AG41)</f>
        <v>63973093</v>
      </c>
      <c r="AH42" s="13">
        <f t="shared" si="49"/>
        <v>59613372</v>
      </c>
      <c r="AI42" s="363">
        <f t="shared" si="49"/>
        <v>534000</v>
      </c>
      <c r="AJ42" s="363">
        <v>708937</v>
      </c>
      <c r="AK42" s="363">
        <f t="shared" si="49"/>
        <v>723000</v>
      </c>
      <c r="AL42" s="363">
        <f t="shared" si="49"/>
        <v>717165</v>
      </c>
      <c r="AM42" s="363">
        <f t="shared" si="49"/>
        <v>0</v>
      </c>
      <c r="AN42" s="363">
        <f t="shared" si="49"/>
        <v>16299</v>
      </c>
      <c r="AO42" s="363">
        <f t="shared" si="49"/>
        <v>361000</v>
      </c>
      <c r="AP42" s="13">
        <f>SUM(AP35:AP41)</f>
        <v>787374</v>
      </c>
      <c r="AQ42" s="340">
        <f t="shared" ref="AQ42" si="50">SUM(AQ35:AQ41)</f>
        <v>0</v>
      </c>
      <c r="AR42" s="13">
        <f t="shared" si="49"/>
        <v>325312</v>
      </c>
      <c r="AS42" s="340">
        <f t="shared" si="49"/>
        <v>7767096</v>
      </c>
      <c r="AT42" s="13">
        <f t="shared" si="49"/>
        <v>5282846</v>
      </c>
      <c r="AU42" s="340">
        <f t="shared" si="49"/>
        <v>7190000</v>
      </c>
      <c r="AV42" s="13">
        <f t="shared" si="49"/>
        <v>6766200</v>
      </c>
      <c r="AW42" s="340">
        <f t="shared" si="49"/>
        <v>5764000</v>
      </c>
      <c r="AX42" s="13">
        <f t="shared" ref="AX42:BI42" si="51">SUM(AX35:AX41)</f>
        <v>0</v>
      </c>
      <c r="AY42" s="340">
        <f>SUM(AY35:AY41)</f>
        <v>0</v>
      </c>
      <c r="AZ42" s="13">
        <f>SUM(AZ35:AZ41)</f>
        <v>0</v>
      </c>
      <c r="BA42" s="340">
        <f t="shared" ref="BA42" si="52">SUM(BA35:BA41)</f>
        <v>12045000</v>
      </c>
      <c r="BB42" s="13">
        <f t="shared" si="51"/>
        <v>16349816</v>
      </c>
      <c r="BC42" s="340">
        <f t="shared" si="51"/>
        <v>510000</v>
      </c>
      <c r="BD42" s="13">
        <f t="shared" si="51"/>
        <v>543851</v>
      </c>
      <c r="BE42" s="340">
        <f t="shared" si="51"/>
        <v>6830259</v>
      </c>
      <c r="BF42" s="340">
        <f t="shared" si="51"/>
        <v>4961043</v>
      </c>
      <c r="BG42" s="340">
        <f t="shared" si="51"/>
        <v>2853738</v>
      </c>
      <c r="BH42" s="13">
        <f t="shared" si="51"/>
        <v>3503706</v>
      </c>
      <c r="BI42" s="340">
        <f t="shared" si="51"/>
        <v>5040000</v>
      </c>
      <c r="BJ42" s="13">
        <f t="shared" ref="BJ42:BQ42" si="53">SUM(BJ35:BJ41)</f>
        <v>5043304</v>
      </c>
      <c r="BK42" s="340">
        <f t="shared" si="53"/>
        <v>1769000</v>
      </c>
      <c r="BL42" s="13">
        <f t="shared" si="53"/>
        <v>1073861</v>
      </c>
      <c r="BM42" s="340">
        <f t="shared" si="53"/>
        <v>0</v>
      </c>
      <c r="BN42" s="13">
        <f t="shared" si="53"/>
        <v>0</v>
      </c>
      <c r="BO42" s="340">
        <f t="shared" si="53"/>
        <v>1570000</v>
      </c>
      <c r="BP42" s="13">
        <f t="shared" si="53"/>
        <v>1253370</v>
      </c>
      <c r="BQ42" s="340">
        <f t="shared" si="53"/>
        <v>6926000</v>
      </c>
      <c r="BR42" s="13">
        <f t="shared" ref="BR42:BW42" si="54">SUM(BR35:BR41)</f>
        <v>7515904</v>
      </c>
      <c r="BS42" s="340">
        <f t="shared" si="54"/>
        <v>878000</v>
      </c>
      <c r="BT42" s="13">
        <f t="shared" si="54"/>
        <v>839856</v>
      </c>
      <c r="BU42" s="340">
        <f t="shared" si="54"/>
        <v>0</v>
      </c>
      <c r="BV42" s="13">
        <f t="shared" si="54"/>
        <v>997744</v>
      </c>
      <c r="BW42" s="340">
        <f t="shared" si="54"/>
        <v>0</v>
      </c>
      <c r="BX42" s="13">
        <f t="shared" ref="BX42:CJ42" si="55">SUM(BX35:BX41)</f>
        <v>0</v>
      </c>
      <c r="BY42" s="12">
        <f>SUM(BY35:BY41)</f>
        <v>0</v>
      </c>
      <c r="BZ42" s="13">
        <f>SUM(BZ35:BZ41)</f>
        <v>0</v>
      </c>
      <c r="CA42" s="340">
        <f>SUM(CA35:CA41)</f>
        <v>0</v>
      </c>
      <c r="CB42" s="13">
        <f t="shared" si="55"/>
        <v>0</v>
      </c>
      <c r="CC42" s="340">
        <f t="shared" si="55"/>
        <v>480000</v>
      </c>
      <c r="CD42" s="13">
        <f t="shared" si="55"/>
        <v>884449</v>
      </c>
      <c r="CE42" s="340">
        <f t="shared" si="55"/>
        <v>1050000</v>
      </c>
      <c r="CF42" s="13">
        <f t="shared" si="55"/>
        <v>1016292</v>
      </c>
      <c r="CG42" s="340">
        <f t="shared" si="55"/>
        <v>40000</v>
      </c>
      <c r="CH42" s="13">
        <f t="shared" si="55"/>
        <v>24760</v>
      </c>
      <c r="CI42" s="340">
        <f t="shared" si="55"/>
        <v>1192000</v>
      </c>
      <c r="CJ42" s="13">
        <f t="shared" si="55"/>
        <v>816131</v>
      </c>
      <c r="CK42" s="340">
        <f>SUM(CK35:CK41)</f>
        <v>450000</v>
      </c>
      <c r="CL42" s="13">
        <f>SUM(CL35:CL41)</f>
        <v>185152</v>
      </c>
    </row>
    <row r="43" spans="1:90">
      <c r="A43" s="504" t="s">
        <v>653</v>
      </c>
      <c r="B43" s="505"/>
      <c r="C43" s="420" t="s">
        <v>654</v>
      </c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2"/>
      <c r="AC43" s="506" t="s">
        <v>655</v>
      </c>
      <c r="AD43" s="506"/>
      <c r="AE43" s="506"/>
      <c r="AF43" s="506"/>
      <c r="AG43" s="10">
        <f t="shared" ref="AG43:AG44" si="56">AQ43+AS43+AU43+AW43+BA43+BC43+BE43+BG43+BI43+BK43+BO43+BQ43+BS43+BU43+BW43+CA43+CC43+CE43+CG43+CI43+CK43+AY43+AO43+AI43+AM43+AK43+BY43+BM43</f>
        <v>576000</v>
      </c>
      <c r="AH43" s="11">
        <f t="shared" ref="AH43:AH44" si="57">AR43+AT43+AV43+AX43+BB43+BD43+BF43+BH43+BJ43+BL43+BP43+BR43+BT43+BV43+BX43+CB43+CD43+CF43+CH43+CJ43+CL43+AZ43+AP43+AJ43+AL43+AN43+BN43+BZ43</f>
        <v>6040</v>
      </c>
      <c r="AI43" s="11"/>
      <c r="AJ43" s="11"/>
      <c r="AK43" s="11"/>
      <c r="AL43" s="11"/>
      <c r="AM43" s="11"/>
      <c r="AN43" s="11"/>
      <c r="AO43" s="362"/>
      <c r="AP43" s="11"/>
      <c r="AQ43" s="339"/>
      <c r="AR43" s="11"/>
      <c r="AS43" s="339"/>
      <c r="AT43" s="11"/>
      <c r="AU43" s="339"/>
      <c r="AV43" s="11"/>
      <c r="AW43" s="339"/>
      <c r="AX43" s="11"/>
      <c r="AY43" s="339"/>
      <c r="AZ43" s="11"/>
      <c r="BA43" s="339"/>
      <c r="BB43" s="11">
        <v>1360</v>
      </c>
      <c r="BC43" s="339"/>
      <c r="BD43" s="11"/>
      <c r="BE43" s="339">
        <v>399000</v>
      </c>
      <c r="BF43" s="339"/>
      <c r="BG43" s="339"/>
      <c r="BH43" s="11"/>
      <c r="BI43" s="339"/>
      <c r="BJ43" s="11"/>
      <c r="BK43" s="339"/>
      <c r="BL43" s="11"/>
      <c r="BM43" s="339"/>
      <c r="BN43" s="11"/>
      <c r="BO43" s="339"/>
      <c r="BP43" s="11"/>
      <c r="BQ43" s="339">
        <v>177000</v>
      </c>
      <c r="BR43" s="328">
        <v>0</v>
      </c>
      <c r="BS43" s="339"/>
      <c r="BT43" s="11">
        <v>4680</v>
      </c>
      <c r="BU43" s="339"/>
      <c r="BV43" s="11"/>
      <c r="BW43" s="339"/>
      <c r="BX43" s="11"/>
      <c r="BY43" s="10"/>
      <c r="BZ43" s="11"/>
      <c r="CA43" s="339"/>
      <c r="CB43" s="11"/>
      <c r="CC43" s="339"/>
      <c r="CD43" s="11"/>
      <c r="CE43" s="339"/>
      <c r="CF43" s="11"/>
      <c r="CG43" s="339"/>
      <c r="CH43" s="11"/>
      <c r="CI43" s="339"/>
      <c r="CJ43" s="11"/>
      <c r="CK43" s="339"/>
      <c r="CL43" s="11"/>
    </row>
    <row r="44" spans="1:90">
      <c r="A44" s="504" t="s">
        <v>656</v>
      </c>
      <c r="B44" s="505"/>
      <c r="C44" s="420" t="s">
        <v>657</v>
      </c>
      <c r="D44" s="421"/>
      <c r="E44" s="421"/>
      <c r="F44" s="421"/>
      <c r="G44" s="421"/>
      <c r="H44" s="421"/>
      <c r="I44" s="421"/>
      <c r="J44" s="421"/>
      <c r="K44" s="421"/>
      <c r="L44" s="421"/>
      <c r="M44" s="421"/>
      <c r="N44" s="421"/>
      <c r="O44" s="421"/>
      <c r="P44" s="421"/>
      <c r="Q44" s="421"/>
      <c r="R44" s="421"/>
      <c r="S44" s="421"/>
      <c r="T44" s="421"/>
      <c r="U44" s="421"/>
      <c r="V44" s="421"/>
      <c r="W44" s="421"/>
      <c r="X44" s="421"/>
      <c r="Y44" s="421"/>
      <c r="Z44" s="421"/>
      <c r="AA44" s="421"/>
      <c r="AB44" s="422"/>
      <c r="AC44" s="506" t="s">
        <v>658</v>
      </c>
      <c r="AD44" s="506"/>
      <c r="AE44" s="506"/>
      <c r="AF44" s="506"/>
      <c r="AG44" s="10">
        <f t="shared" si="56"/>
        <v>60000</v>
      </c>
      <c r="AH44" s="11">
        <f t="shared" si="57"/>
        <v>51000</v>
      </c>
      <c r="AI44" s="11"/>
      <c r="AJ44" s="11"/>
      <c r="AK44" s="11"/>
      <c r="AL44" s="11"/>
      <c r="AM44" s="11"/>
      <c r="AN44" s="11"/>
      <c r="AO44" s="362"/>
      <c r="AP44" s="11"/>
      <c r="AQ44" s="339"/>
      <c r="AR44" s="11"/>
      <c r="AS44" s="339"/>
      <c r="AT44" s="11"/>
      <c r="AU44" s="339"/>
      <c r="AV44" s="11"/>
      <c r="AW44" s="339"/>
      <c r="AX44" s="11"/>
      <c r="AY44" s="339"/>
      <c r="AZ44" s="11"/>
      <c r="BA44" s="339"/>
      <c r="BB44" s="11"/>
      <c r="BC44" s="339"/>
      <c r="BD44" s="11"/>
      <c r="BE44" s="339">
        <v>60000</v>
      </c>
      <c r="BF44" s="339"/>
      <c r="BG44" s="339"/>
      <c r="BH44" s="11">
        <v>51000</v>
      </c>
      <c r="BI44" s="339"/>
      <c r="BJ44" s="11"/>
      <c r="BK44" s="339"/>
      <c r="BL44" s="11"/>
      <c r="BM44" s="339"/>
      <c r="BN44" s="11"/>
      <c r="BO44" s="339"/>
      <c r="BP44" s="11"/>
      <c r="BQ44" s="339"/>
      <c r="BR44" s="11"/>
      <c r="BS44" s="339"/>
      <c r="BT44" s="11"/>
      <c r="BU44" s="339"/>
      <c r="BV44" s="11"/>
      <c r="BW44" s="339"/>
      <c r="BX44" s="11"/>
      <c r="BY44" s="10"/>
      <c r="BZ44" s="11"/>
      <c r="CA44" s="339"/>
      <c r="CB44" s="11"/>
      <c r="CC44" s="339"/>
      <c r="CD44" s="11"/>
      <c r="CE44" s="339"/>
      <c r="CF44" s="11"/>
      <c r="CG44" s="339"/>
      <c r="CH44" s="11"/>
      <c r="CI44" s="339"/>
      <c r="CJ44" s="11"/>
      <c r="CK44" s="339"/>
      <c r="CL44" s="11"/>
    </row>
    <row r="45" spans="1:90">
      <c r="A45" s="513" t="s">
        <v>659</v>
      </c>
      <c r="B45" s="514"/>
      <c r="C45" s="450" t="s">
        <v>660</v>
      </c>
      <c r="D45" s="451"/>
      <c r="E45" s="451"/>
      <c r="F45" s="451"/>
      <c r="G45" s="451"/>
      <c r="H45" s="451"/>
      <c r="I45" s="451"/>
      <c r="J45" s="451"/>
      <c r="K45" s="451"/>
      <c r="L45" s="451"/>
      <c r="M45" s="451"/>
      <c r="N45" s="451"/>
      <c r="O45" s="451"/>
      <c r="P45" s="451"/>
      <c r="Q45" s="451"/>
      <c r="R45" s="451"/>
      <c r="S45" s="451"/>
      <c r="T45" s="451"/>
      <c r="U45" s="451"/>
      <c r="V45" s="451"/>
      <c r="W45" s="451"/>
      <c r="X45" s="451"/>
      <c r="Y45" s="451"/>
      <c r="Z45" s="451"/>
      <c r="AA45" s="451"/>
      <c r="AB45" s="452"/>
      <c r="AC45" s="515" t="s">
        <v>661</v>
      </c>
      <c r="AD45" s="515"/>
      <c r="AE45" s="515"/>
      <c r="AF45" s="515"/>
      <c r="AG45" s="12">
        <f t="shared" ref="AG45:AV45" si="58">SUM(AG43:AG44)</f>
        <v>636000</v>
      </c>
      <c r="AH45" s="13">
        <f t="shared" si="58"/>
        <v>57040</v>
      </c>
      <c r="AI45" s="13">
        <f t="shared" si="58"/>
        <v>0</v>
      </c>
      <c r="AJ45" s="13">
        <f t="shared" si="58"/>
        <v>0</v>
      </c>
      <c r="AK45" s="13">
        <f t="shared" si="58"/>
        <v>0</v>
      </c>
      <c r="AL45" s="13">
        <f t="shared" si="58"/>
        <v>0</v>
      </c>
      <c r="AM45" s="13">
        <f t="shared" si="58"/>
        <v>0</v>
      </c>
      <c r="AN45" s="13">
        <f t="shared" si="58"/>
        <v>0</v>
      </c>
      <c r="AO45" s="13">
        <f t="shared" si="58"/>
        <v>0</v>
      </c>
      <c r="AP45" s="13">
        <f>SUM(AP43:AP44)</f>
        <v>0</v>
      </c>
      <c r="AQ45" s="340">
        <f t="shared" ref="AQ45" si="59">SUM(AQ43:AQ44)</f>
        <v>0</v>
      </c>
      <c r="AR45" s="13">
        <f t="shared" si="58"/>
        <v>0</v>
      </c>
      <c r="AS45" s="340">
        <f t="shared" ref="AS45" si="60">SUM(AS43:AS44)</f>
        <v>0</v>
      </c>
      <c r="AT45" s="13">
        <f t="shared" si="58"/>
        <v>0</v>
      </c>
      <c r="AU45" s="340">
        <f t="shared" ref="AU45" si="61">SUM(AU43:AU44)</f>
        <v>0</v>
      </c>
      <c r="AV45" s="13">
        <f t="shared" si="58"/>
        <v>0</v>
      </c>
      <c r="AW45" s="340">
        <f t="shared" ref="AW45" si="62">SUM(AW43:AW44)</f>
        <v>0</v>
      </c>
      <c r="AX45" s="13">
        <f t="shared" ref="AX45:BI45" si="63">SUM(AX43:AX44)</f>
        <v>0</v>
      </c>
      <c r="AY45" s="340">
        <f>SUM(AY43:AY44)</f>
        <v>0</v>
      </c>
      <c r="AZ45" s="13">
        <f>SUM(AZ43:AZ44)</f>
        <v>0</v>
      </c>
      <c r="BA45" s="340">
        <f t="shared" ref="BA45" si="64">SUM(BA43:BA44)</f>
        <v>0</v>
      </c>
      <c r="BB45" s="13">
        <f t="shared" si="63"/>
        <v>1360</v>
      </c>
      <c r="BC45" s="340">
        <f t="shared" si="63"/>
        <v>0</v>
      </c>
      <c r="BD45" s="13">
        <f t="shared" si="63"/>
        <v>0</v>
      </c>
      <c r="BE45" s="340">
        <f t="shared" si="63"/>
        <v>459000</v>
      </c>
      <c r="BF45" s="340">
        <f t="shared" si="63"/>
        <v>0</v>
      </c>
      <c r="BG45" s="340">
        <f t="shared" si="63"/>
        <v>0</v>
      </c>
      <c r="BH45" s="13">
        <f t="shared" si="63"/>
        <v>51000</v>
      </c>
      <c r="BI45" s="340">
        <f t="shared" si="63"/>
        <v>0</v>
      </c>
      <c r="BJ45" s="13">
        <f t="shared" ref="BJ45:BQ45" si="65">SUM(BJ43:BJ44)</f>
        <v>0</v>
      </c>
      <c r="BK45" s="340">
        <f t="shared" si="65"/>
        <v>0</v>
      </c>
      <c r="BL45" s="13">
        <f t="shared" si="65"/>
        <v>0</v>
      </c>
      <c r="BM45" s="340">
        <f t="shared" si="65"/>
        <v>0</v>
      </c>
      <c r="BN45" s="13"/>
      <c r="BO45" s="340">
        <f t="shared" ref="BO45" si="66">SUM(BO43:BO44)</f>
        <v>0</v>
      </c>
      <c r="BP45" s="13">
        <f t="shared" si="65"/>
        <v>0</v>
      </c>
      <c r="BQ45" s="340">
        <f t="shared" si="65"/>
        <v>177000</v>
      </c>
      <c r="BR45" s="13">
        <f t="shared" ref="BR45:BW45" si="67">SUM(BR43:BR44)</f>
        <v>0</v>
      </c>
      <c r="BS45" s="340">
        <f t="shared" si="67"/>
        <v>0</v>
      </c>
      <c r="BT45" s="13">
        <f t="shared" si="67"/>
        <v>4680</v>
      </c>
      <c r="BU45" s="340">
        <f t="shared" si="67"/>
        <v>0</v>
      </c>
      <c r="BV45" s="13">
        <f t="shared" si="67"/>
        <v>0</v>
      </c>
      <c r="BW45" s="340">
        <f t="shared" si="67"/>
        <v>0</v>
      </c>
      <c r="BX45" s="13">
        <f t="shared" ref="BX45:CJ45" si="68">SUM(BX43:BX44)</f>
        <v>0</v>
      </c>
      <c r="BY45" s="12">
        <f>SUM(BY43:BY44)</f>
        <v>0</v>
      </c>
      <c r="BZ45" s="13">
        <f>SUM(BZ43:BZ44)</f>
        <v>0</v>
      </c>
      <c r="CA45" s="340">
        <f>SUM(CA43:CA44)</f>
        <v>0</v>
      </c>
      <c r="CB45" s="13">
        <f t="shared" si="68"/>
        <v>0</v>
      </c>
      <c r="CC45" s="340">
        <f t="shared" si="68"/>
        <v>0</v>
      </c>
      <c r="CD45" s="13">
        <f t="shared" si="68"/>
        <v>0</v>
      </c>
      <c r="CE45" s="340">
        <f t="shared" si="68"/>
        <v>0</v>
      </c>
      <c r="CF45" s="13">
        <f t="shared" si="68"/>
        <v>0</v>
      </c>
      <c r="CG45" s="340">
        <f t="shared" si="68"/>
        <v>0</v>
      </c>
      <c r="CH45" s="13">
        <f t="shared" si="68"/>
        <v>0</v>
      </c>
      <c r="CI45" s="340">
        <f t="shared" si="68"/>
        <v>0</v>
      </c>
      <c r="CJ45" s="13">
        <f t="shared" si="68"/>
        <v>0</v>
      </c>
      <c r="CK45" s="340">
        <f>SUM(CK43:CK44)</f>
        <v>0</v>
      </c>
      <c r="CL45" s="13">
        <f>SUM(CL43:CL44)</f>
        <v>0</v>
      </c>
    </row>
    <row r="46" spans="1:90">
      <c r="A46" s="504" t="s">
        <v>662</v>
      </c>
      <c r="B46" s="505"/>
      <c r="C46" s="420" t="s">
        <v>663</v>
      </c>
      <c r="D46" s="421"/>
      <c r="E46" s="421"/>
      <c r="F46" s="421"/>
      <c r="G46" s="421"/>
      <c r="H46" s="421"/>
      <c r="I46" s="421"/>
      <c r="J46" s="421"/>
      <c r="K46" s="421"/>
      <c r="L46" s="421"/>
      <c r="M46" s="421"/>
      <c r="N46" s="421"/>
      <c r="O46" s="421"/>
      <c r="P46" s="421"/>
      <c r="Q46" s="421"/>
      <c r="R46" s="421"/>
      <c r="S46" s="421"/>
      <c r="T46" s="421"/>
      <c r="U46" s="421"/>
      <c r="V46" s="421"/>
      <c r="W46" s="421"/>
      <c r="X46" s="421"/>
      <c r="Y46" s="421"/>
      <c r="Z46" s="421"/>
      <c r="AA46" s="421"/>
      <c r="AB46" s="422"/>
      <c r="AC46" s="506" t="s">
        <v>664</v>
      </c>
      <c r="AD46" s="506"/>
      <c r="AE46" s="506"/>
      <c r="AF46" s="506"/>
      <c r="AG46" s="10">
        <f t="shared" ref="AG46:AG50" si="69">AQ46+AS46+AU46+AW46+BA46+BC46+BE46+BG46+BI46+BK46+BO46+BQ46+BS46+BU46+BW46+CA46+CC46+CE46+CG46+CI46+CK46+AY46+AO46+AI46+AM46+AK46+BY46+BM46</f>
        <v>15037000</v>
      </c>
      <c r="AH46" s="11">
        <f t="shared" ref="AH46:AH50" si="70">AR46+AT46+AV46+AX46+BB46+BD46+BF46+BH46+BJ46+BL46+BP46+BR46+BT46+BV46+BX46+CB46+CD46+CF46+CH46+CJ46+CL46+AZ46+AP46+AJ46+AL46+AN46+BN46+BZ46</f>
        <v>14021096</v>
      </c>
      <c r="AI46" s="11">
        <v>144000</v>
      </c>
      <c r="AJ46" s="11">
        <v>191414</v>
      </c>
      <c r="AK46" s="11"/>
      <c r="AL46" s="11">
        <v>193635</v>
      </c>
      <c r="AM46" s="11"/>
      <c r="AN46" s="11">
        <v>32293</v>
      </c>
      <c r="AO46" s="362">
        <v>149000</v>
      </c>
      <c r="AP46" s="11">
        <v>235735</v>
      </c>
      <c r="AQ46" s="339"/>
      <c r="AR46" s="11"/>
      <c r="AS46" s="339">
        <v>856000</v>
      </c>
      <c r="AT46" s="11">
        <v>1136418</v>
      </c>
      <c r="AU46" s="339">
        <v>1942000</v>
      </c>
      <c r="AV46" s="11">
        <v>1907749</v>
      </c>
      <c r="AW46" s="339">
        <v>1557000</v>
      </c>
      <c r="AX46" s="11"/>
      <c r="AY46" s="339"/>
      <c r="AZ46" s="11"/>
      <c r="BA46" s="339">
        <v>3307000</v>
      </c>
      <c r="BB46" s="11">
        <v>4451478</v>
      </c>
      <c r="BC46" s="339">
        <v>257000</v>
      </c>
      <c r="BD46" s="11">
        <v>169380</v>
      </c>
      <c r="BE46" s="339">
        <v>1460000</v>
      </c>
      <c r="BF46" s="339">
        <v>753342</v>
      </c>
      <c r="BG46" s="339">
        <v>1027000</v>
      </c>
      <c r="BH46" s="11">
        <v>880905</v>
      </c>
      <c r="BI46" s="339">
        <v>1360000</v>
      </c>
      <c r="BJ46" s="11">
        <v>1247778</v>
      </c>
      <c r="BK46" s="339">
        <v>1091000</v>
      </c>
      <c r="BL46" s="328">
        <v>748394</v>
      </c>
      <c r="BM46" s="339"/>
      <c r="BN46" s="11"/>
      <c r="BO46" s="339"/>
      <c r="BP46" s="11"/>
      <c r="BQ46" s="339"/>
      <c r="BR46" s="328">
        <v>241850</v>
      </c>
      <c r="BS46" s="339">
        <v>290000</v>
      </c>
      <c r="BT46" s="11">
        <v>257021</v>
      </c>
      <c r="BU46" s="339"/>
      <c r="BV46" s="11">
        <v>176022</v>
      </c>
      <c r="BW46" s="339"/>
      <c r="BX46" s="11"/>
      <c r="BY46" s="10"/>
      <c r="BZ46" s="11">
        <v>23803</v>
      </c>
      <c r="CA46" s="339"/>
      <c r="CB46" s="11"/>
      <c r="CC46" s="339">
        <v>606000</v>
      </c>
      <c r="CD46" s="11">
        <v>819970</v>
      </c>
      <c r="CE46" s="339">
        <v>452000</v>
      </c>
      <c r="CF46" s="11">
        <v>349580</v>
      </c>
      <c r="CG46" s="339">
        <v>51000</v>
      </c>
      <c r="CH46" s="11">
        <v>12147</v>
      </c>
      <c r="CI46" s="339">
        <v>361000</v>
      </c>
      <c r="CJ46" s="328">
        <v>138154</v>
      </c>
      <c r="CK46" s="339">
        <v>127000</v>
      </c>
      <c r="CL46" s="11">
        <v>54028</v>
      </c>
    </row>
    <row r="47" spans="1:90">
      <c r="A47" s="504" t="s">
        <v>665</v>
      </c>
      <c r="B47" s="505"/>
      <c r="C47" s="420" t="s">
        <v>666</v>
      </c>
      <c r="D47" s="421"/>
      <c r="E47" s="421"/>
      <c r="F47" s="421"/>
      <c r="G47" s="421"/>
      <c r="H47" s="421"/>
      <c r="I47" s="421"/>
      <c r="J47" s="421"/>
      <c r="K47" s="421"/>
      <c r="L47" s="421"/>
      <c r="M47" s="421"/>
      <c r="N47" s="421"/>
      <c r="O47" s="421"/>
      <c r="P47" s="421"/>
      <c r="Q47" s="421"/>
      <c r="R47" s="421"/>
      <c r="S47" s="421"/>
      <c r="T47" s="421"/>
      <c r="U47" s="421"/>
      <c r="V47" s="421"/>
      <c r="W47" s="421"/>
      <c r="X47" s="421"/>
      <c r="Y47" s="421"/>
      <c r="Z47" s="421"/>
      <c r="AA47" s="421"/>
      <c r="AB47" s="422"/>
      <c r="AC47" s="506" t="s">
        <v>667</v>
      </c>
      <c r="AD47" s="506"/>
      <c r="AE47" s="506"/>
      <c r="AF47" s="506"/>
      <c r="AG47" s="10">
        <f t="shared" si="69"/>
        <v>1977000</v>
      </c>
      <c r="AH47" s="11">
        <f t="shared" si="70"/>
        <v>1721000</v>
      </c>
      <c r="AI47" s="11">
        <v>22000</v>
      </c>
      <c r="AJ47" s="11">
        <v>12000</v>
      </c>
      <c r="AK47" s="11"/>
      <c r="AL47" s="11"/>
      <c r="AM47" s="11"/>
      <c r="AN47" s="11"/>
      <c r="AO47" s="362"/>
      <c r="AP47" s="11">
        <v>2000</v>
      </c>
      <c r="AQ47" s="339"/>
      <c r="AR47" s="11"/>
      <c r="AS47" s="339">
        <v>1047000</v>
      </c>
      <c r="AT47" s="11">
        <v>500000</v>
      </c>
      <c r="AU47" s="339"/>
      <c r="AV47" s="11"/>
      <c r="AW47" s="339">
        <v>208000</v>
      </c>
      <c r="AX47" s="11"/>
      <c r="AY47" s="339"/>
      <c r="AZ47" s="11"/>
      <c r="BA47" s="339">
        <v>700000</v>
      </c>
      <c r="BB47" s="11">
        <v>647000</v>
      </c>
      <c r="BC47" s="339"/>
      <c r="BD47" s="11">
        <v>14000</v>
      </c>
      <c r="BE47" s="339"/>
      <c r="BF47" s="339">
        <v>128000</v>
      </c>
      <c r="BG47" s="339"/>
      <c r="BH47" s="11">
        <v>6000</v>
      </c>
      <c r="BI47" s="339"/>
      <c r="BJ47" s="11"/>
      <c r="BK47" s="339"/>
      <c r="BL47" s="328">
        <v>205000</v>
      </c>
      <c r="BM47" s="339"/>
      <c r="BN47" s="11"/>
      <c r="BO47" s="339"/>
      <c r="BP47" s="11"/>
      <c r="BQ47" s="339"/>
      <c r="BR47" s="328">
        <v>51000</v>
      </c>
      <c r="BS47" s="339"/>
      <c r="BT47" s="11">
        <v>52000</v>
      </c>
      <c r="BU47" s="339"/>
      <c r="BV47" s="11"/>
      <c r="BW47" s="339"/>
      <c r="BX47" s="11"/>
      <c r="BY47" s="10"/>
      <c r="BZ47" s="11"/>
      <c r="CA47" s="339"/>
      <c r="CB47" s="11"/>
      <c r="CC47" s="339"/>
      <c r="CD47" s="11"/>
      <c r="CE47" s="339"/>
      <c r="CF47" s="11">
        <v>12000</v>
      </c>
      <c r="CG47" s="339"/>
      <c r="CH47" s="11"/>
      <c r="CI47" s="339"/>
      <c r="CJ47" s="328">
        <v>92000</v>
      </c>
      <c r="CK47" s="339"/>
      <c r="CL47" s="11"/>
    </row>
    <row r="48" spans="1:90">
      <c r="A48" s="504" t="s">
        <v>668</v>
      </c>
      <c r="B48" s="505"/>
      <c r="C48" s="420" t="s">
        <v>669</v>
      </c>
      <c r="D48" s="421"/>
      <c r="E48" s="421"/>
      <c r="F48" s="421"/>
      <c r="G48" s="421"/>
      <c r="H48" s="421"/>
      <c r="I48" s="421"/>
      <c r="J48" s="421"/>
      <c r="K48" s="421"/>
      <c r="L48" s="421"/>
      <c r="M48" s="421"/>
      <c r="N48" s="421"/>
      <c r="O48" s="421"/>
      <c r="P48" s="421"/>
      <c r="Q48" s="421"/>
      <c r="R48" s="421"/>
      <c r="S48" s="421"/>
      <c r="T48" s="421"/>
      <c r="U48" s="421"/>
      <c r="V48" s="421"/>
      <c r="W48" s="421"/>
      <c r="X48" s="421"/>
      <c r="Y48" s="421"/>
      <c r="Z48" s="421"/>
      <c r="AA48" s="421"/>
      <c r="AB48" s="422"/>
      <c r="AC48" s="506" t="s">
        <v>670</v>
      </c>
      <c r="AD48" s="506"/>
      <c r="AE48" s="506"/>
      <c r="AF48" s="506"/>
      <c r="AG48" s="10">
        <f t="shared" si="69"/>
        <v>150000</v>
      </c>
      <c r="AH48" s="11">
        <f t="shared" si="70"/>
        <v>125122</v>
      </c>
      <c r="AI48" s="11"/>
      <c r="AJ48" s="11"/>
      <c r="AK48" s="11"/>
      <c r="AL48" s="11"/>
      <c r="AM48" s="11"/>
      <c r="AN48" s="11"/>
      <c r="AO48" s="362"/>
      <c r="AP48" s="11"/>
      <c r="AQ48" s="339"/>
      <c r="AR48" s="11"/>
      <c r="AS48" s="339"/>
      <c r="AT48" s="11">
        <v>4</v>
      </c>
      <c r="AU48" s="339"/>
      <c r="AV48" s="11"/>
      <c r="AW48" s="339"/>
      <c r="AX48" s="11"/>
      <c r="AY48" s="339"/>
      <c r="AZ48" s="11"/>
      <c r="BA48" s="339"/>
      <c r="BB48" s="11"/>
      <c r="BC48" s="339"/>
      <c r="BD48" s="11">
        <v>603</v>
      </c>
      <c r="BE48" s="339"/>
      <c r="BF48" s="339"/>
      <c r="BG48" s="339"/>
      <c r="BH48" s="11"/>
      <c r="BI48" s="339"/>
      <c r="BJ48" s="11"/>
      <c r="BK48" s="339"/>
      <c r="BL48" s="11"/>
      <c r="BM48" s="339"/>
      <c r="BN48" s="11"/>
      <c r="BO48" s="339"/>
      <c r="BP48" s="11"/>
      <c r="BQ48" s="339"/>
      <c r="BR48" s="11">
        <v>8</v>
      </c>
      <c r="BS48" s="339"/>
      <c r="BT48" s="11">
        <v>9</v>
      </c>
      <c r="BU48" s="339"/>
      <c r="BV48" s="11"/>
      <c r="BW48" s="339"/>
      <c r="BX48" s="11"/>
      <c r="BY48" s="10"/>
      <c r="BZ48" s="11"/>
      <c r="CA48" s="339">
        <v>150000</v>
      </c>
      <c r="CB48" s="11">
        <v>124463</v>
      </c>
      <c r="CC48" s="339"/>
      <c r="CD48" s="11"/>
      <c r="CE48" s="339"/>
      <c r="CF48" s="11">
        <v>35</v>
      </c>
      <c r="CG48" s="339"/>
      <c r="CH48" s="11"/>
      <c r="CI48" s="339"/>
      <c r="CJ48" s="11"/>
      <c r="CK48" s="339"/>
      <c r="CL48" s="11"/>
    </row>
    <row r="49" spans="1:90">
      <c r="A49" s="504" t="s">
        <v>671</v>
      </c>
      <c r="B49" s="505"/>
      <c r="C49" s="420" t="s">
        <v>672</v>
      </c>
      <c r="D49" s="421"/>
      <c r="E49" s="421"/>
      <c r="F49" s="421"/>
      <c r="G49" s="421"/>
      <c r="H49" s="421"/>
      <c r="I49" s="421"/>
      <c r="J49" s="421"/>
      <c r="K49" s="421"/>
      <c r="L49" s="421"/>
      <c r="M49" s="421"/>
      <c r="N49" s="421"/>
      <c r="O49" s="421"/>
      <c r="P49" s="421"/>
      <c r="Q49" s="421"/>
      <c r="R49" s="421"/>
      <c r="S49" s="421"/>
      <c r="T49" s="421"/>
      <c r="U49" s="421"/>
      <c r="V49" s="421"/>
      <c r="W49" s="421"/>
      <c r="X49" s="421"/>
      <c r="Y49" s="421"/>
      <c r="Z49" s="421"/>
      <c r="AA49" s="421"/>
      <c r="AB49" s="422"/>
      <c r="AC49" s="506" t="s">
        <v>673</v>
      </c>
      <c r="AD49" s="506"/>
      <c r="AE49" s="506"/>
      <c r="AF49" s="506"/>
      <c r="AG49" s="10">
        <f t="shared" si="69"/>
        <v>0</v>
      </c>
      <c r="AH49" s="11">
        <f t="shared" si="70"/>
        <v>0</v>
      </c>
      <c r="AI49" s="11"/>
      <c r="AJ49" s="11"/>
      <c r="AK49" s="11"/>
      <c r="AL49" s="11"/>
      <c r="AM49" s="11"/>
      <c r="AN49" s="11"/>
      <c r="AO49" s="362"/>
      <c r="AP49" s="11"/>
      <c r="AQ49" s="339"/>
      <c r="AR49" s="11"/>
      <c r="AS49" s="339"/>
      <c r="AT49" s="11"/>
      <c r="AU49" s="339"/>
      <c r="AV49" s="11"/>
      <c r="AW49" s="339"/>
      <c r="AX49" s="11"/>
      <c r="AY49" s="339"/>
      <c r="AZ49" s="11"/>
      <c r="BA49" s="339"/>
      <c r="BB49" s="11"/>
      <c r="BC49" s="339"/>
      <c r="BD49" s="11"/>
      <c r="BE49" s="339"/>
      <c r="BF49" s="339"/>
      <c r="BG49" s="339"/>
      <c r="BH49" s="11"/>
      <c r="BI49" s="339"/>
      <c r="BJ49" s="11"/>
      <c r="BK49" s="339"/>
      <c r="BL49" s="11"/>
      <c r="BM49" s="339"/>
      <c r="BN49" s="11"/>
      <c r="BO49" s="339"/>
      <c r="BP49" s="11"/>
      <c r="BQ49" s="339"/>
      <c r="BR49" s="11"/>
      <c r="BS49" s="339"/>
      <c r="BT49" s="11"/>
      <c r="BU49" s="339"/>
      <c r="BV49" s="11"/>
      <c r="BW49" s="339"/>
      <c r="BX49" s="11"/>
      <c r="BY49" s="10"/>
      <c r="BZ49" s="11"/>
      <c r="CA49" s="339"/>
      <c r="CB49" s="11"/>
      <c r="CC49" s="339"/>
      <c r="CD49" s="11"/>
      <c r="CE49" s="339"/>
      <c r="CF49" s="11"/>
      <c r="CG49" s="339"/>
      <c r="CH49" s="11"/>
      <c r="CI49" s="339"/>
      <c r="CJ49" s="11"/>
      <c r="CK49" s="339"/>
      <c r="CL49" s="11"/>
    </row>
    <row r="50" spans="1:90">
      <c r="A50" s="504" t="s">
        <v>674</v>
      </c>
      <c r="B50" s="505"/>
      <c r="C50" s="420" t="s">
        <v>675</v>
      </c>
      <c r="D50" s="421"/>
      <c r="E50" s="421"/>
      <c r="F50" s="421"/>
      <c r="G50" s="421"/>
      <c r="H50" s="421"/>
      <c r="I50" s="421"/>
      <c r="J50" s="421"/>
      <c r="K50" s="421"/>
      <c r="L50" s="421"/>
      <c r="M50" s="421"/>
      <c r="N50" s="421"/>
      <c r="O50" s="421"/>
      <c r="P50" s="421"/>
      <c r="Q50" s="421"/>
      <c r="R50" s="421"/>
      <c r="S50" s="421"/>
      <c r="T50" s="421"/>
      <c r="U50" s="421"/>
      <c r="V50" s="421"/>
      <c r="W50" s="421"/>
      <c r="X50" s="421"/>
      <c r="Y50" s="421"/>
      <c r="Z50" s="421"/>
      <c r="AA50" s="421"/>
      <c r="AB50" s="422"/>
      <c r="AC50" s="506" t="s">
        <v>676</v>
      </c>
      <c r="AD50" s="506"/>
      <c r="AE50" s="506"/>
      <c r="AF50" s="506"/>
      <c r="AG50" s="10">
        <f t="shared" si="69"/>
        <v>1066000</v>
      </c>
      <c r="AH50" s="11">
        <f t="shared" si="70"/>
        <v>842917</v>
      </c>
      <c r="AI50" s="11"/>
      <c r="AJ50" s="11"/>
      <c r="AK50" s="11"/>
      <c r="AL50" s="11"/>
      <c r="AM50" s="11"/>
      <c r="AN50" s="11"/>
      <c r="AO50" s="362"/>
      <c r="AP50" s="11"/>
      <c r="AQ50" s="339"/>
      <c r="AR50" s="11">
        <v>23600</v>
      </c>
      <c r="AS50" s="339"/>
      <c r="AT50" s="11">
        <v>16600</v>
      </c>
      <c r="AU50" s="339"/>
      <c r="AV50" s="11"/>
      <c r="AW50" s="339"/>
      <c r="AX50" s="11"/>
      <c r="AY50" s="339"/>
      <c r="AZ50" s="11"/>
      <c r="BA50" s="339"/>
      <c r="BB50" s="11"/>
      <c r="BC50" s="339"/>
      <c r="BD50" s="11">
        <v>39840</v>
      </c>
      <c r="BE50" s="339"/>
      <c r="BF50" s="339">
        <v>482148</v>
      </c>
      <c r="BG50" s="339">
        <v>1066000</v>
      </c>
      <c r="BH50" s="11">
        <v>129073</v>
      </c>
      <c r="BI50" s="339"/>
      <c r="BJ50" s="11"/>
      <c r="BK50" s="339"/>
      <c r="BL50" s="11">
        <v>20149</v>
      </c>
      <c r="BM50" s="339"/>
      <c r="BN50" s="11"/>
      <c r="BO50" s="339"/>
      <c r="BP50" s="11"/>
      <c r="BQ50" s="339"/>
      <c r="BR50" s="11"/>
      <c r="BS50" s="339"/>
      <c r="BT50" s="11">
        <v>28000</v>
      </c>
      <c r="BU50" s="339"/>
      <c r="BV50" s="11"/>
      <c r="BW50" s="339"/>
      <c r="BX50" s="11"/>
      <c r="BY50" s="10"/>
      <c r="BZ50" s="11">
        <v>88157</v>
      </c>
      <c r="CA50" s="339"/>
      <c r="CB50" s="11"/>
      <c r="CC50" s="339"/>
      <c r="CD50" s="11"/>
      <c r="CE50" s="339"/>
      <c r="CF50" s="11">
        <v>15350</v>
      </c>
      <c r="CG50" s="339"/>
      <c r="CH50" s="11"/>
      <c r="CI50" s="339"/>
      <c r="CJ50" s="11"/>
      <c r="CK50" s="339"/>
      <c r="CL50" s="11"/>
    </row>
    <row r="51" spans="1:90">
      <c r="A51" s="513" t="s">
        <v>677</v>
      </c>
      <c r="B51" s="514"/>
      <c r="C51" s="450" t="s">
        <v>678</v>
      </c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1"/>
      <c r="X51" s="451"/>
      <c r="Y51" s="451"/>
      <c r="Z51" s="451"/>
      <c r="AA51" s="451"/>
      <c r="AB51" s="452"/>
      <c r="AC51" s="515" t="s">
        <v>679</v>
      </c>
      <c r="AD51" s="515"/>
      <c r="AE51" s="515"/>
      <c r="AF51" s="515"/>
      <c r="AG51" s="12">
        <f t="shared" ref="AG51:AW51" si="71">SUM(AG46:AG50)</f>
        <v>18230000</v>
      </c>
      <c r="AH51" s="13">
        <f t="shared" si="71"/>
        <v>16710135</v>
      </c>
      <c r="AI51" s="363">
        <f t="shared" si="71"/>
        <v>166000</v>
      </c>
      <c r="AJ51" s="363">
        <f t="shared" si="71"/>
        <v>203414</v>
      </c>
      <c r="AK51" s="363">
        <f t="shared" si="71"/>
        <v>0</v>
      </c>
      <c r="AL51" s="363">
        <f t="shared" si="71"/>
        <v>193635</v>
      </c>
      <c r="AM51" s="363">
        <f t="shared" si="71"/>
        <v>0</v>
      </c>
      <c r="AN51" s="363">
        <f t="shared" si="71"/>
        <v>32293</v>
      </c>
      <c r="AO51" s="363">
        <f>SUM(AO46:AO50)</f>
        <v>149000</v>
      </c>
      <c r="AP51" s="13">
        <f>SUM(AP46:AP50)</f>
        <v>237735</v>
      </c>
      <c r="AQ51" s="340">
        <f t="shared" ref="AQ51" si="72">SUM(AQ46:AQ50)</f>
        <v>0</v>
      </c>
      <c r="AR51" s="13">
        <f t="shared" si="71"/>
        <v>23600</v>
      </c>
      <c r="AS51" s="340">
        <f t="shared" si="71"/>
        <v>1903000</v>
      </c>
      <c r="AT51" s="13">
        <f t="shared" si="71"/>
        <v>1653022</v>
      </c>
      <c r="AU51" s="340">
        <f t="shared" si="71"/>
        <v>1942000</v>
      </c>
      <c r="AV51" s="13">
        <f t="shared" si="71"/>
        <v>1907749</v>
      </c>
      <c r="AW51" s="340">
        <f t="shared" si="71"/>
        <v>1765000</v>
      </c>
      <c r="AX51" s="13">
        <f t="shared" ref="AX51:BI51" si="73">SUM(AX46:AX50)</f>
        <v>0</v>
      </c>
      <c r="AY51" s="340">
        <f>SUM(AY46:AY50)</f>
        <v>0</v>
      </c>
      <c r="AZ51" s="13">
        <f>SUM(AZ46:AZ50)</f>
        <v>0</v>
      </c>
      <c r="BA51" s="340">
        <f t="shared" ref="BA51" si="74">SUM(BA46:BA50)</f>
        <v>4007000</v>
      </c>
      <c r="BB51" s="13">
        <f t="shared" si="73"/>
        <v>5098478</v>
      </c>
      <c r="BC51" s="340">
        <f t="shared" si="73"/>
        <v>257000</v>
      </c>
      <c r="BD51" s="13">
        <f t="shared" si="73"/>
        <v>223823</v>
      </c>
      <c r="BE51" s="340">
        <f t="shared" si="73"/>
        <v>1460000</v>
      </c>
      <c r="BF51" s="340">
        <f t="shared" si="73"/>
        <v>1363490</v>
      </c>
      <c r="BG51" s="340">
        <f t="shared" si="73"/>
        <v>2093000</v>
      </c>
      <c r="BH51" s="13">
        <f t="shared" si="73"/>
        <v>1015978</v>
      </c>
      <c r="BI51" s="340">
        <f t="shared" si="73"/>
        <v>1360000</v>
      </c>
      <c r="BJ51" s="13">
        <f t="shared" ref="BJ51:BQ51" si="75">SUM(BJ46:BJ50)</f>
        <v>1247778</v>
      </c>
      <c r="BK51" s="340">
        <f t="shared" si="75"/>
        <v>1091000</v>
      </c>
      <c r="BL51" s="13">
        <f t="shared" si="75"/>
        <v>973543</v>
      </c>
      <c r="BM51" s="340">
        <f t="shared" si="75"/>
        <v>0</v>
      </c>
      <c r="BN51" s="13">
        <f>SUM(BN46:BN50)</f>
        <v>0</v>
      </c>
      <c r="BO51" s="340">
        <f t="shared" ref="BO51" si="76">SUM(BO46:BO50)</f>
        <v>0</v>
      </c>
      <c r="BP51" s="13">
        <f t="shared" si="75"/>
        <v>0</v>
      </c>
      <c r="BQ51" s="340">
        <f t="shared" si="75"/>
        <v>0</v>
      </c>
      <c r="BR51" s="13">
        <f t="shared" ref="BR51:BW51" si="77">SUM(BR46:BR50)</f>
        <v>292858</v>
      </c>
      <c r="BS51" s="340">
        <f t="shared" si="77"/>
        <v>290000</v>
      </c>
      <c r="BT51" s="13">
        <f t="shared" si="77"/>
        <v>337030</v>
      </c>
      <c r="BU51" s="340">
        <f t="shared" si="77"/>
        <v>0</v>
      </c>
      <c r="BV51" s="13">
        <f t="shared" si="77"/>
        <v>176022</v>
      </c>
      <c r="BW51" s="340">
        <f t="shared" si="77"/>
        <v>0</v>
      </c>
      <c r="BX51" s="13">
        <f t="shared" ref="BX51:CJ51" si="78">SUM(BX46:BX50)</f>
        <v>0</v>
      </c>
      <c r="BY51" s="12">
        <f>SUM(BY46:BY50)</f>
        <v>0</v>
      </c>
      <c r="BZ51" s="13">
        <f>SUM(BZ46:BZ50)</f>
        <v>111960</v>
      </c>
      <c r="CA51" s="340">
        <f>SUM(CA46:CA50)</f>
        <v>150000</v>
      </c>
      <c r="CB51" s="13">
        <f t="shared" si="78"/>
        <v>124463</v>
      </c>
      <c r="CC51" s="340">
        <f t="shared" si="78"/>
        <v>606000</v>
      </c>
      <c r="CD51" s="13">
        <f t="shared" si="78"/>
        <v>819970</v>
      </c>
      <c r="CE51" s="340">
        <f t="shared" si="78"/>
        <v>452000</v>
      </c>
      <c r="CF51" s="13">
        <f t="shared" si="78"/>
        <v>376965</v>
      </c>
      <c r="CG51" s="340">
        <f t="shared" si="78"/>
        <v>51000</v>
      </c>
      <c r="CH51" s="13">
        <f t="shared" si="78"/>
        <v>12147</v>
      </c>
      <c r="CI51" s="340">
        <f t="shared" si="78"/>
        <v>361000</v>
      </c>
      <c r="CJ51" s="13">
        <f t="shared" si="78"/>
        <v>230154</v>
      </c>
      <c r="CK51" s="340">
        <f>SUM(CK46:CK50)</f>
        <v>127000</v>
      </c>
      <c r="CL51" s="13">
        <f>SUM(CL46:CL50)</f>
        <v>54028</v>
      </c>
    </row>
    <row r="52" spans="1:90">
      <c r="A52" s="513" t="s">
        <v>680</v>
      </c>
      <c r="B52" s="514"/>
      <c r="C52" s="450" t="s">
        <v>681</v>
      </c>
      <c r="D52" s="451"/>
      <c r="E52" s="451"/>
      <c r="F52" s="451"/>
      <c r="G52" s="451"/>
      <c r="H52" s="451"/>
      <c r="I52" s="451"/>
      <c r="J52" s="451"/>
      <c r="K52" s="451"/>
      <c r="L52" s="451"/>
      <c r="M52" s="451"/>
      <c r="N52" s="451"/>
      <c r="O52" s="451"/>
      <c r="P52" s="451"/>
      <c r="Q52" s="451"/>
      <c r="R52" s="451"/>
      <c r="S52" s="451"/>
      <c r="T52" s="451"/>
      <c r="U52" s="451"/>
      <c r="V52" s="451"/>
      <c r="W52" s="451"/>
      <c r="X52" s="451"/>
      <c r="Y52" s="451"/>
      <c r="Z52" s="451"/>
      <c r="AA52" s="451"/>
      <c r="AB52" s="452"/>
      <c r="AC52" s="515" t="s">
        <v>682</v>
      </c>
      <c r="AD52" s="515"/>
      <c r="AE52" s="515"/>
      <c r="AF52" s="515"/>
      <c r="AG52" s="12">
        <f t="shared" ref="AG52:AW52" si="79">SUM(AG51,AG45,AG42,AG34,AG31)</f>
        <v>90682818</v>
      </c>
      <c r="AH52" s="13">
        <f>SUM(AH51,AH45,AH42,AH34,AH31)</f>
        <v>83787445</v>
      </c>
      <c r="AI52" s="363">
        <f t="shared" si="79"/>
        <v>700000</v>
      </c>
      <c r="AJ52" s="363">
        <f t="shared" si="79"/>
        <v>912351</v>
      </c>
      <c r="AK52" s="363">
        <f t="shared" si="79"/>
        <v>723000</v>
      </c>
      <c r="AL52" s="363">
        <f t="shared" si="79"/>
        <v>910800</v>
      </c>
      <c r="AM52" s="363">
        <f t="shared" si="79"/>
        <v>0</v>
      </c>
      <c r="AN52" s="363">
        <f t="shared" si="79"/>
        <v>151951</v>
      </c>
      <c r="AO52" s="363">
        <f>SUM(AO51,AO45,AO42,AO34,AO31)</f>
        <v>911000</v>
      </c>
      <c r="AP52" s="13">
        <f>SUM(AP51,AP45,AP42,AP34,AP31)</f>
        <v>1110831</v>
      </c>
      <c r="AQ52" s="340">
        <f t="shared" ref="AQ52" si="80">SUM(AQ51,AQ45,AQ42,AQ34,AQ31)</f>
        <v>0</v>
      </c>
      <c r="AR52" s="13">
        <f t="shared" si="79"/>
        <v>348912</v>
      </c>
      <c r="AS52" s="340">
        <f t="shared" si="79"/>
        <v>9670096</v>
      </c>
      <c r="AT52" s="13">
        <f t="shared" si="79"/>
        <v>6935868</v>
      </c>
      <c r="AU52" s="340">
        <f t="shared" si="79"/>
        <v>9132000</v>
      </c>
      <c r="AV52" s="13">
        <f t="shared" si="79"/>
        <v>8973486</v>
      </c>
      <c r="AW52" s="340">
        <f t="shared" si="79"/>
        <v>7529000</v>
      </c>
      <c r="AX52" s="13">
        <f t="shared" ref="AX52:BI52" si="81">SUM(AX51,AX45,AX42,AX34,AX31)</f>
        <v>0</v>
      </c>
      <c r="AY52" s="340">
        <f>SUM(AY51,AY45,AY42,AY34,AY31)</f>
        <v>0</v>
      </c>
      <c r="AZ52" s="13">
        <f>SUM(AZ51,AZ45,AZ42,AZ34,AZ31)</f>
        <v>0</v>
      </c>
      <c r="BA52" s="340">
        <f t="shared" ref="BA52" si="82">SUM(BA51,BA45,BA42,BA34,BA31)</f>
        <v>16255000</v>
      </c>
      <c r="BB52" s="13">
        <f t="shared" si="81"/>
        <v>21609762</v>
      </c>
      <c r="BC52" s="340">
        <f t="shared" si="81"/>
        <v>867000</v>
      </c>
      <c r="BD52" s="13">
        <f t="shared" si="81"/>
        <v>918522</v>
      </c>
      <c r="BE52" s="340">
        <f t="shared" si="81"/>
        <v>8940259</v>
      </c>
      <c r="BF52" s="340">
        <f t="shared" si="81"/>
        <v>7272561</v>
      </c>
      <c r="BG52" s="340">
        <f t="shared" si="81"/>
        <v>5246738</v>
      </c>
      <c r="BH52" s="13">
        <f t="shared" si="81"/>
        <v>4895438</v>
      </c>
      <c r="BI52" s="340">
        <f t="shared" si="81"/>
        <v>6400000</v>
      </c>
      <c r="BJ52" s="13">
        <f t="shared" ref="BJ52:BQ52" si="83">SUM(BJ51,BJ45,BJ42,BJ34,BJ31)</f>
        <v>6314822</v>
      </c>
      <c r="BK52" s="340">
        <f t="shared" si="83"/>
        <v>5377000</v>
      </c>
      <c r="BL52" s="13">
        <f t="shared" si="83"/>
        <v>4125938</v>
      </c>
      <c r="BM52" s="340">
        <f t="shared" si="83"/>
        <v>0</v>
      </c>
      <c r="BN52" s="13">
        <f>SUM(BN51,BN45,BN42,BN34,BN31)</f>
        <v>0</v>
      </c>
      <c r="BO52" s="340">
        <f t="shared" ref="BO52" si="84">SUM(BO51,BO45,BO42,BO34,BO31)</f>
        <v>1570000</v>
      </c>
      <c r="BP52" s="13">
        <f t="shared" si="83"/>
        <v>1253370</v>
      </c>
      <c r="BQ52" s="340">
        <f t="shared" si="83"/>
        <v>7103000</v>
      </c>
      <c r="BR52" s="13">
        <f t="shared" ref="BR52:BW52" si="85">SUM(BR51,BR45,BR42,BR34,BR31)</f>
        <v>7825564</v>
      </c>
      <c r="BS52" s="340">
        <f t="shared" si="85"/>
        <v>1366000</v>
      </c>
      <c r="BT52" s="13">
        <f t="shared" si="85"/>
        <v>1340154</v>
      </c>
      <c r="BU52" s="340">
        <f t="shared" si="85"/>
        <v>1228725</v>
      </c>
      <c r="BV52" s="13">
        <f t="shared" si="85"/>
        <v>1178774</v>
      </c>
      <c r="BW52" s="340">
        <f t="shared" si="85"/>
        <v>0</v>
      </c>
      <c r="BX52" s="13">
        <f t="shared" ref="BX52:CJ52" si="86">SUM(BX51,BX45,BX42,BX34,BX31)</f>
        <v>0</v>
      </c>
      <c r="BY52" s="12">
        <f>SUM(BY51,BY45,BY42,BY34,BY31)</f>
        <v>0</v>
      </c>
      <c r="BZ52" s="13">
        <f>SUM(BZ51,BZ45,BZ42,BZ34,BZ31)</f>
        <v>111960</v>
      </c>
      <c r="CA52" s="340">
        <f>SUM(CA51,CA45,CA42,CA34,CA31)</f>
        <v>150000</v>
      </c>
      <c r="CB52" s="13">
        <f t="shared" si="86"/>
        <v>124463</v>
      </c>
      <c r="CC52" s="340">
        <f t="shared" si="86"/>
        <v>2851000</v>
      </c>
      <c r="CD52" s="13">
        <f t="shared" si="86"/>
        <v>4188830</v>
      </c>
      <c r="CE52" s="340">
        <f t="shared" si="86"/>
        <v>2127000</v>
      </c>
      <c r="CF52" s="13">
        <f t="shared" si="86"/>
        <v>1824905</v>
      </c>
      <c r="CG52" s="340">
        <f t="shared" si="86"/>
        <v>241000</v>
      </c>
      <c r="CH52" s="13">
        <f t="shared" si="86"/>
        <v>62226</v>
      </c>
      <c r="CI52" s="340">
        <f t="shared" si="86"/>
        <v>1698000</v>
      </c>
      <c r="CJ52" s="13">
        <f t="shared" si="86"/>
        <v>1131906</v>
      </c>
      <c r="CK52" s="340">
        <f>SUM(CK51,CK45,CK42,CK34,CK31)</f>
        <v>597000</v>
      </c>
      <c r="CL52" s="13">
        <f>SUM(CL51,CL45,CL42,CL34,CL31)</f>
        <v>264051</v>
      </c>
    </row>
    <row r="53" spans="1:90">
      <c r="A53" s="504" t="s">
        <v>683</v>
      </c>
      <c r="B53" s="505"/>
      <c r="C53" s="456" t="s">
        <v>684</v>
      </c>
      <c r="D53" s="457"/>
      <c r="E53" s="457"/>
      <c r="F53" s="457"/>
      <c r="G53" s="457"/>
      <c r="H53" s="457"/>
      <c r="I53" s="457"/>
      <c r="J53" s="457"/>
      <c r="K53" s="457"/>
      <c r="L53" s="457"/>
      <c r="M53" s="457"/>
      <c r="N53" s="457"/>
      <c r="O53" s="457"/>
      <c r="P53" s="457"/>
      <c r="Q53" s="457"/>
      <c r="R53" s="457"/>
      <c r="S53" s="457"/>
      <c r="T53" s="457"/>
      <c r="U53" s="457"/>
      <c r="V53" s="457"/>
      <c r="W53" s="457"/>
      <c r="X53" s="457"/>
      <c r="Y53" s="457"/>
      <c r="Z53" s="457"/>
      <c r="AA53" s="457"/>
      <c r="AB53" s="458"/>
      <c r="AC53" s="506" t="s">
        <v>685</v>
      </c>
      <c r="AD53" s="506"/>
      <c r="AE53" s="506"/>
      <c r="AF53" s="506"/>
      <c r="AG53" s="10">
        <f t="shared" ref="AG53:AG59" si="87">AQ53+AS53+AU53+AW53+BA53+BC53+BE53+BG53+BI53+BK53+BO53+BQ53+BS53+BU53+BW53+CA53+CC53+CE53+CG53+CI53+CK53+AY53+AO53+AI53+AM53+AK53+BY53+BM53</f>
        <v>0</v>
      </c>
      <c r="AH53" s="11">
        <f t="shared" ref="AH53:AH59" si="88">AR53+AT53+AV53+AX53+BB53+BD53+BF53+BH53+BJ53+BL53+BP53+BR53+BT53+BV53+BX53+CB53+CD53+CF53+CH53+CJ53+CL53+AZ53+AP53+AJ53+AL53+AN53+BN53+BZ53</f>
        <v>0</v>
      </c>
      <c r="AI53" s="11"/>
      <c r="AJ53" s="11"/>
      <c r="AK53" s="11"/>
      <c r="AL53" s="11"/>
      <c r="AM53" s="11"/>
      <c r="AN53" s="11"/>
      <c r="AO53" s="362"/>
      <c r="AP53" s="11"/>
      <c r="AQ53" s="339"/>
      <c r="AR53" s="11"/>
      <c r="AS53" s="339"/>
      <c r="AT53" s="11"/>
      <c r="AU53" s="339"/>
      <c r="AV53" s="11"/>
      <c r="AW53" s="339"/>
      <c r="AX53" s="11"/>
      <c r="AY53" s="339"/>
      <c r="AZ53" s="11"/>
      <c r="BA53" s="339"/>
      <c r="BB53" s="11"/>
      <c r="BC53" s="339"/>
      <c r="BD53" s="11"/>
      <c r="BE53" s="339"/>
      <c r="BF53" s="339"/>
      <c r="BG53" s="339"/>
      <c r="BH53" s="11"/>
      <c r="BI53" s="339"/>
      <c r="BJ53" s="11"/>
      <c r="BK53" s="339"/>
      <c r="BL53" s="11"/>
      <c r="BM53" s="339"/>
      <c r="BN53" s="11"/>
      <c r="BO53" s="339"/>
      <c r="BP53" s="11"/>
      <c r="BQ53" s="339"/>
      <c r="BR53" s="11"/>
      <c r="BS53" s="339"/>
      <c r="BT53" s="11"/>
      <c r="BU53" s="339"/>
      <c r="BV53" s="11"/>
      <c r="BW53" s="339"/>
      <c r="BX53" s="11"/>
      <c r="BY53" s="10"/>
      <c r="BZ53" s="11"/>
      <c r="CA53" s="339"/>
      <c r="CB53" s="11"/>
      <c r="CC53" s="339"/>
      <c r="CD53" s="11"/>
      <c r="CE53" s="339"/>
      <c r="CF53" s="11"/>
      <c r="CG53" s="339"/>
      <c r="CH53" s="11"/>
      <c r="CI53" s="339"/>
      <c r="CJ53" s="11"/>
      <c r="CK53" s="339"/>
      <c r="CL53" s="11"/>
    </row>
    <row r="54" spans="1:90">
      <c r="A54" s="504" t="s">
        <v>686</v>
      </c>
      <c r="B54" s="505"/>
      <c r="C54" s="456" t="s">
        <v>687</v>
      </c>
      <c r="D54" s="457"/>
      <c r="E54" s="457"/>
      <c r="F54" s="457"/>
      <c r="G54" s="457"/>
      <c r="H54" s="457"/>
      <c r="I54" s="457"/>
      <c r="J54" s="457"/>
      <c r="K54" s="457"/>
      <c r="L54" s="457"/>
      <c r="M54" s="457"/>
      <c r="N54" s="457"/>
      <c r="O54" s="457"/>
      <c r="P54" s="457"/>
      <c r="Q54" s="457"/>
      <c r="R54" s="457"/>
      <c r="S54" s="457"/>
      <c r="T54" s="457"/>
      <c r="U54" s="457"/>
      <c r="V54" s="457"/>
      <c r="W54" s="457"/>
      <c r="X54" s="457"/>
      <c r="Y54" s="457"/>
      <c r="Z54" s="457"/>
      <c r="AA54" s="457"/>
      <c r="AB54" s="458"/>
      <c r="AC54" s="506" t="s">
        <v>688</v>
      </c>
      <c r="AD54" s="506"/>
      <c r="AE54" s="506"/>
      <c r="AF54" s="506"/>
      <c r="AG54" s="10">
        <f t="shared" si="87"/>
        <v>1415600</v>
      </c>
      <c r="AH54" s="11">
        <f t="shared" si="88"/>
        <v>1415200</v>
      </c>
      <c r="AI54" s="11"/>
      <c r="AJ54" s="11"/>
      <c r="AK54" s="11"/>
      <c r="AL54" s="11"/>
      <c r="AM54" s="11"/>
      <c r="AN54" s="11"/>
      <c r="AO54" s="362"/>
      <c r="AP54" s="11"/>
      <c r="AQ54" s="339"/>
      <c r="AR54" s="11"/>
      <c r="AS54" s="339"/>
      <c r="AT54" s="11"/>
      <c r="AU54" s="339"/>
      <c r="AV54" s="11"/>
      <c r="AW54" s="339"/>
      <c r="AX54" s="11"/>
      <c r="AY54" s="339"/>
      <c r="AZ54" s="11"/>
      <c r="BA54" s="339"/>
      <c r="BB54" s="11"/>
      <c r="BC54" s="339"/>
      <c r="BD54" s="11"/>
      <c r="BE54" s="339"/>
      <c r="BF54" s="339"/>
      <c r="BG54" s="339"/>
      <c r="BH54" s="11"/>
      <c r="BI54" s="339"/>
      <c r="BJ54" s="11"/>
      <c r="BK54" s="339"/>
      <c r="BL54" s="11"/>
      <c r="BM54" s="339">
        <v>1415600</v>
      </c>
      <c r="BN54" s="11">
        <v>1415200</v>
      </c>
      <c r="BO54" s="339"/>
      <c r="BP54" s="11"/>
      <c r="BQ54" s="339"/>
      <c r="BR54" s="11"/>
      <c r="BS54" s="339"/>
      <c r="BT54" s="11"/>
      <c r="BU54" s="355"/>
      <c r="BV54" s="11"/>
      <c r="BW54" s="339"/>
      <c r="BX54" s="11"/>
      <c r="BY54" s="10"/>
      <c r="BZ54" s="11"/>
      <c r="CA54" s="339"/>
      <c r="CB54" s="11"/>
      <c r="CC54" s="339"/>
      <c r="CD54" s="11"/>
      <c r="CE54" s="339"/>
      <c r="CF54" s="11"/>
      <c r="CG54" s="339"/>
      <c r="CH54" s="11"/>
      <c r="CI54" s="339"/>
      <c r="CJ54" s="11"/>
      <c r="CK54" s="339"/>
      <c r="CL54" s="11"/>
    </row>
    <row r="55" spans="1:90">
      <c r="A55" s="504" t="s">
        <v>689</v>
      </c>
      <c r="B55" s="505"/>
      <c r="C55" s="525" t="s">
        <v>690</v>
      </c>
      <c r="D55" s="526"/>
      <c r="E55" s="526"/>
      <c r="F55" s="526"/>
      <c r="G55" s="526"/>
      <c r="H55" s="526"/>
      <c r="I55" s="526"/>
      <c r="J55" s="526"/>
      <c r="K55" s="526"/>
      <c r="L55" s="526"/>
      <c r="M55" s="526"/>
      <c r="N55" s="526"/>
      <c r="O55" s="526"/>
      <c r="P55" s="526"/>
      <c r="Q55" s="526"/>
      <c r="R55" s="526"/>
      <c r="S55" s="526"/>
      <c r="T55" s="526"/>
      <c r="U55" s="526"/>
      <c r="V55" s="526"/>
      <c r="W55" s="526"/>
      <c r="X55" s="526"/>
      <c r="Y55" s="526"/>
      <c r="Z55" s="526"/>
      <c r="AA55" s="526"/>
      <c r="AB55" s="527"/>
      <c r="AC55" s="506" t="s">
        <v>691</v>
      </c>
      <c r="AD55" s="506"/>
      <c r="AE55" s="506"/>
      <c r="AF55" s="506"/>
      <c r="AG55" s="10">
        <f t="shared" si="87"/>
        <v>0</v>
      </c>
      <c r="AH55" s="11">
        <f t="shared" si="88"/>
        <v>0</v>
      </c>
      <c r="AI55" s="11"/>
      <c r="AJ55" s="11"/>
      <c r="AK55" s="11"/>
      <c r="AL55" s="11"/>
      <c r="AM55" s="11"/>
      <c r="AN55" s="11"/>
      <c r="AO55" s="362"/>
      <c r="AP55" s="11"/>
      <c r="AQ55" s="339"/>
      <c r="AR55" s="11"/>
      <c r="AS55" s="339"/>
      <c r="AT55" s="11"/>
      <c r="AU55" s="339"/>
      <c r="AV55" s="11"/>
      <c r="AW55" s="339"/>
      <c r="AX55" s="11"/>
      <c r="AY55" s="339"/>
      <c r="AZ55" s="11"/>
      <c r="BA55" s="339"/>
      <c r="BB55" s="11"/>
      <c r="BC55" s="339"/>
      <c r="BD55" s="11"/>
      <c r="BE55" s="339"/>
      <c r="BF55" s="339"/>
      <c r="BG55" s="339"/>
      <c r="BH55" s="11"/>
      <c r="BI55" s="339"/>
      <c r="BJ55" s="11"/>
      <c r="BK55" s="339"/>
      <c r="BL55" s="11"/>
      <c r="BM55" s="339"/>
      <c r="BN55" s="11"/>
      <c r="BO55" s="339"/>
      <c r="BP55" s="11"/>
      <c r="BQ55" s="339"/>
      <c r="BR55" s="11"/>
      <c r="BS55" s="339"/>
      <c r="BT55" s="11"/>
      <c r="BU55" s="339"/>
      <c r="BV55" s="11"/>
      <c r="BW55" s="339"/>
      <c r="BX55" s="11"/>
      <c r="BY55" s="10"/>
      <c r="BZ55" s="11"/>
      <c r="CA55" s="339"/>
      <c r="CB55" s="11"/>
      <c r="CC55" s="339"/>
      <c r="CD55" s="11"/>
      <c r="CE55" s="339"/>
      <c r="CF55" s="11"/>
      <c r="CG55" s="339"/>
      <c r="CH55" s="11"/>
      <c r="CI55" s="339"/>
      <c r="CJ55" s="11"/>
      <c r="CK55" s="339"/>
      <c r="CL55" s="11"/>
    </row>
    <row r="56" spans="1:90">
      <c r="A56" s="504" t="s">
        <v>692</v>
      </c>
      <c r="B56" s="505"/>
      <c r="C56" s="525" t="s">
        <v>693</v>
      </c>
      <c r="D56" s="526"/>
      <c r="E56" s="526"/>
      <c r="F56" s="526"/>
      <c r="G56" s="526"/>
      <c r="H56" s="526"/>
      <c r="I56" s="526"/>
      <c r="J56" s="526"/>
      <c r="K56" s="526"/>
      <c r="L56" s="526"/>
      <c r="M56" s="526"/>
      <c r="N56" s="526"/>
      <c r="O56" s="526"/>
      <c r="P56" s="526"/>
      <c r="Q56" s="526"/>
      <c r="R56" s="526"/>
      <c r="S56" s="526"/>
      <c r="T56" s="526"/>
      <c r="U56" s="526"/>
      <c r="V56" s="526"/>
      <c r="W56" s="526"/>
      <c r="X56" s="526"/>
      <c r="Y56" s="526"/>
      <c r="Z56" s="526"/>
      <c r="AA56" s="526"/>
      <c r="AB56" s="527"/>
      <c r="AC56" s="506" t="s">
        <v>694</v>
      </c>
      <c r="AD56" s="506"/>
      <c r="AE56" s="506"/>
      <c r="AF56" s="506"/>
      <c r="AG56" s="10">
        <f t="shared" si="87"/>
        <v>0</v>
      </c>
      <c r="AH56" s="11">
        <f t="shared" si="88"/>
        <v>0</v>
      </c>
      <c r="AI56" s="11"/>
      <c r="AJ56" s="11"/>
      <c r="AK56" s="11"/>
      <c r="AL56" s="11"/>
      <c r="AM56" s="11"/>
      <c r="AN56" s="11"/>
      <c r="AO56" s="362"/>
      <c r="AP56" s="11"/>
      <c r="AQ56" s="339"/>
      <c r="AR56" s="11"/>
      <c r="AS56" s="339"/>
      <c r="AT56" s="11"/>
      <c r="AU56" s="339"/>
      <c r="AV56" s="11"/>
      <c r="AW56" s="339"/>
      <c r="AX56" s="11"/>
      <c r="AY56" s="339"/>
      <c r="AZ56" s="11"/>
      <c r="BA56" s="339"/>
      <c r="BB56" s="11"/>
      <c r="BC56" s="339"/>
      <c r="BD56" s="11"/>
      <c r="BE56" s="339"/>
      <c r="BF56" s="339"/>
      <c r="BG56" s="339"/>
      <c r="BH56" s="11"/>
      <c r="BI56" s="339"/>
      <c r="BJ56" s="11"/>
      <c r="BK56" s="339"/>
      <c r="BL56" s="11"/>
      <c r="BM56" s="339"/>
      <c r="BN56" s="11"/>
      <c r="BO56" s="339"/>
      <c r="BP56" s="11"/>
      <c r="BQ56" s="339"/>
      <c r="BR56" s="11"/>
      <c r="BS56" s="339"/>
      <c r="BT56" s="11"/>
      <c r="BU56" s="339"/>
      <c r="BV56" s="11"/>
      <c r="BW56" s="339"/>
      <c r="BX56" s="11"/>
      <c r="BY56" s="10"/>
      <c r="BZ56" s="11"/>
      <c r="CA56" s="339"/>
      <c r="CB56" s="11"/>
      <c r="CC56" s="339"/>
      <c r="CD56" s="11"/>
      <c r="CE56" s="339"/>
      <c r="CF56" s="11"/>
      <c r="CG56" s="339"/>
      <c r="CH56" s="11"/>
      <c r="CI56" s="339"/>
      <c r="CJ56" s="11"/>
      <c r="CK56" s="339"/>
      <c r="CL56" s="11"/>
    </row>
    <row r="57" spans="1:90">
      <c r="A57" s="504" t="s">
        <v>695</v>
      </c>
      <c r="B57" s="505"/>
      <c r="C57" s="525" t="s">
        <v>696</v>
      </c>
      <c r="D57" s="526"/>
      <c r="E57" s="526"/>
      <c r="F57" s="526"/>
      <c r="G57" s="526"/>
      <c r="H57" s="526"/>
      <c r="I57" s="526"/>
      <c r="J57" s="526"/>
      <c r="K57" s="526"/>
      <c r="L57" s="526"/>
      <c r="M57" s="526"/>
      <c r="N57" s="526"/>
      <c r="O57" s="526"/>
      <c r="P57" s="526"/>
      <c r="Q57" s="526"/>
      <c r="R57" s="526"/>
      <c r="S57" s="526"/>
      <c r="T57" s="526"/>
      <c r="U57" s="526"/>
      <c r="V57" s="526"/>
      <c r="W57" s="526"/>
      <c r="X57" s="526"/>
      <c r="Y57" s="526"/>
      <c r="Z57" s="526"/>
      <c r="AA57" s="526"/>
      <c r="AB57" s="527"/>
      <c r="AC57" s="506" t="s">
        <v>697</v>
      </c>
      <c r="AD57" s="506"/>
      <c r="AE57" s="506"/>
      <c r="AF57" s="506"/>
      <c r="AG57" s="10">
        <f t="shared" si="87"/>
        <v>0</v>
      </c>
      <c r="AH57" s="11">
        <f t="shared" si="88"/>
        <v>0</v>
      </c>
      <c r="AI57" s="11"/>
      <c r="AJ57" s="11"/>
      <c r="AK57" s="11"/>
      <c r="AL57" s="11"/>
      <c r="AM57" s="11"/>
      <c r="AN57" s="11"/>
      <c r="AO57" s="362"/>
      <c r="AP57" s="11"/>
      <c r="AQ57" s="339"/>
      <c r="AR57" s="11"/>
      <c r="AS57" s="339"/>
      <c r="AT57" s="11"/>
      <c r="AU57" s="339"/>
      <c r="AV57" s="11"/>
      <c r="AW57" s="339"/>
      <c r="AX57" s="11"/>
      <c r="AY57" s="339"/>
      <c r="AZ57" s="11"/>
      <c r="BA57" s="339"/>
      <c r="BB57" s="11"/>
      <c r="BC57" s="339"/>
      <c r="BD57" s="11"/>
      <c r="BE57" s="339"/>
      <c r="BF57" s="339"/>
      <c r="BG57" s="339"/>
      <c r="BH57" s="11"/>
      <c r="BI57" s="339"/>
      <c r="BJ57" s="11"/>
      <c r="BK57" s="339"/>
      <c r="BL57" s="11"/>
      <c r="BM57" s="339"/>
      <c r="BN57" s="11"/>
      <c r="BO57" s="339"/>
      <c r="BP57" s="11"/>
      <c r="BQ57" s="339"/>
      <c r="BR57" s="11"/>
      <c r="BS57" s="339"/>
      <c r="BT57" s="11"/>
      <c r="BU57" s="339"/>
      <c r="BV57" s="11"/>
      <c r="BW57" s="339"/>
      <c r="BX57" s="11"/>
      <c r="BY57" s="10"/>
      <c r="BZ57" s="11"/>
      <c r="CA57" s="339"/>
      <c r="CB57" s="11"/>
      <c r="CC57" s="339"/>
      <c r="CD57" s="11"/>
      <c r="CE57" s="339"/>
      <c r="CF57" s="11"/>
      <c r="CG57" s="339"/>
      <c r="CH57" s="11"/>
      <c r="CI57" s="339"/>
      <c r="CJ57" s="11"/>
      <c r="CK57" s="339"/>
      <c r="CL57" s="11"/>
    </row>
    <row r="58" spans="1:90">
      <c r="A58" s="504" t="s">
        <v>698</v>
      </c>
      <c r="B58" s="505"/>
      <c r="C58" s="456" t="s">
        <v>699</v>
      </c>
      <c r="D58" s="457"/>
      <c r="E58" s="457"/>
      <c r="F58" s="457"/>
      <c r="G58" s="457"/>
      <c r="H58" s="457"/>
      <c r="I58" s="457"/>
      <c r="J58" s="457"/>
      <c r="K58" s="457"/>
      <c r="L58" s="457"/>
      <c r="M58" s="457"/>
      <c r="N58" s="457"/>
      <c r="O58" s="457"/>
      <c r="P58" s="457"/>
      <c r="Q58" s="457"/>
      <c r="R58" s="457"/>
      <c r="S58" s="457"/>
      <c r="T58" s="457"/>
      <c r="U58" s="457"/>
      <c r="V58" s="457"/>
      <c r="W58" s="457"/>
      <c r="X58" s="457"/>
      <c r="Y58" s="457"/>
      <c r="Z58" s="457"/>
      <c r="AA58" s="457"/>
      <c r="AB58" s="458"/>
      <c r="AC58" s="506" t="s">
        <v>700</v>
      </c>
      <c r="AD58" s="506"/>
      <c r="AE58" s="506"/>
      <c r="AF58" s="506"/>
      <c r="AG58" s="10">
        <f t="shared" si="87"/>
        <v>0</v>
      </c>
      <c r="AH58" s="11">
        <f t="shared" si="88"/>
        <v>0</v>
      </c>
      <c r="AI58" s="11"/>
      <c r="AJ58" s="11"/>
      <c r="AK58" s="11"/>
      <c r="AL58" s="11"/>
      <c r="AM58" s="11"/>
      <c r="AN58" s="11"/>
      <c r="AO58" s="362"/>
      <c r="AP58" s="11"/>
      <c r="AQ58" s="339"/>
      <c r="AR58" s="11"/>
      <c r="AS58" s="339"/>
      <c r="AT58" s="11"/>
      <c r="AU58" s="339"/>
      <c r="AV58" s="11"/>
      <c r="AW58" s="339"/>
      <c r="AX58" s="11"/>
      <c r="AY58" s="339"/>
      <c r="AZ58" s="11"/>
      <c r="BA58" s="339"/>
      <c r="BB58" s="11"/>
      <c r="BC58" s="339"/>
      <c r="BD58" s="11"/>
      <c r="BE58" s="339"/>
      <c r="BF58" s="339"/>
      <c r="BG58" s="339"/>
      <c r="BH58" s="11"/>
      <c r="BI58" s="339"/>
      <c r="BJ58" s="11"/>
      <c r="BK58" s="339"/>
      <c r="BL58" s="11"/>
      <c r="BM58" s="339"/>
      <c r="BN58" s="11"/>
      <c r="BO58" s="339"/>
      <c r="BP58" s="11"/>
      <c r="BQ58" s="339"/>
      <c r="BR58" s="11"/>
      <c r="BS58" s="339"/>
      <c r="BT58" s="11"/>
      <c r="BU58" s="339"/>
      <c r="BV58" s="11"/>
      <c r="BW58" s="339"/>
      <c r="BX58" s="11"/>
      <c r="BY58" s="10"/>
      <c r="BZ58" s="11"/>
      <c r="CA58" s="339"/>
      <c r="CB58" s="11"/>
      <c r="CC58" s="339"/>
      <c r="CD58" s="11"/>
      <c r="CE58" s="339"/>
      <c r="CF58" s="11"/>
      <c r="CG58" s="339"/>
      <c r="CH58" s="11"/>
      <c r="CI58" s="339"/>
      <c r="CJ58" s="11"/>
      <c r="CK58" s="339"/>
      <c r="CL58" s="11"/>
    </row>
    <row r="59" spans="1:90">
      <c r="A59" s="504" t="s">
        <v>701</v>
      </c>
      <c r="B59" s="505"/>
      <c r="C59" s="456" t="s">
        <v>702</v>
      </c>
      <c r="D59" s="457"/>
      <c r="E59" s="457"/>
      <c r="F59" s="457"/>
      <c r="G59" s="457"/>
      <c r="H59" s="457"/>
      <c r="I59" s="457"/>
      <c r="J59" s="457"/>
      <c r="K59" s="457"/>
      <c r="L59" s="457"/>
      <c r="M59" s="457"/>
      <c r="N59" s="457"/>
      <c r="O59" s="457"/>
      <c r="P59" s="457"/>
      <c r="Q59" s="457"/>
      <c r="R59" s="457"/>
      <c r="S59" s="457"/>
      <c r="T59" s="457"/>
      <c r="U59" s="457"/>
      <c r="V59" s="457"/>
      <c r="W59" s="457"/>
      <c r="X59" s="457"/>
      <c r="Y59" s="457"/>
      <c r="Z59" s="457"/>
      <c r="AA59" s="457"/>
      <c r="AB59" s="458"/>
      <c r="AC59" s="506" t="s">
        <v>703</v>
      </c>
      <c r="AD59" s="506"/>
      <c r="AE59" s="506"/>
      <c r="AF59" s="506"/>
      <c r="AG59" s="10">
        <f t="shared" si="87"/>
        <v>0</v>
      </c>
      <c r="AH59" s="11">
        <f t="shared" si="88"/>
        <v>0</v>
      </c>
      <c r="AI59" s="11"/>
      <c r="AJ59" s="11"/>
      <c r="AK59" s="11"/>
      <c r="AL59" s="11"/>
      <c r="AM59" s="11"/>
      <c r="AN59" s="11"/>
      <c r="AO59" s="362"/>
      <c r="AP59" s="11"/>
      <c r="AQ59" s="339"/>
      <c r="AR59" s="11"/>
      <c r="AS59" s="339"/>
      <c r="AT59" s="11"/>
      <c r="AU59" s="339"/>
      <c r="AV59" s="11"/>
      <c r="AW59" s="339"/>
      <c r="AX59" s="11"/>
      <c r="AY59" s="339"/>
      <c r="AZ59" s="11"/>
      <c r="BA59" s="339"/>
      <c r="BB59" s="11"/>
      <c r="BC59" s="339"/>
      <c r="BD59" s="11"/>
      <c r="BE59" s="339"/>
      <c r="BF59" s="339"/>
      <c r="BG59" s="339"/>
      <c r="BH59" s="11"/>
      <c r="BI59" s="339"/>
      <c r="BJ59" s="11"/>
      <c r="BK59" s="339"/>
      <c r="BL59" s="11"/>
      <c r="BM59" s="339"/>
      <c r="BN59" s="11"/>
      <c r="BO59" s="339"/>
      <c r="BP59" s="11"/>
      <c r="BQ59" s="339"/>
      <c r="BR59" s="11"/>
      <c r="BS59" s="339"/>
      <c r="BT59" s="11"/>
      <c r="BU59" s="339"/>
      <c r="BV59" s="11"/>
      <c r="BW59" s="339"/>
      <c r="BX59" s="11"/>
      <c r="BY59" s="10"/>
      <c r="BZ59" s="11"/>
      <c r="CA59" s="339"/>
      <c r="CB59" s="11"/>
      <c r="CC59" s="339"/>
      <c r="CD59" s="11"/>
      <c r="CE59" s="339"/>
      <c r="CF59" s="11"/>
      <c r="CG59" s="339"/>
      <c r="CH59" s="11"/>
      <c r="CI59" s="339"/>
      <c r="CJ59" s="11"/>
      <c r="CK59" s="339"/>
      <c r="CL59" s="11"/>
    </row>
    <row r="60" spans="1:90">
      <c r="A60" s="504" t="s">
        <v>704</v>
      </c>
      <c r="B60" s="505"/>
      <c r="C60" s="456" t="s">
        <v>705</v>
      </c>
      <c r="D60" s="457"/>
      <c r="E60" s="457"/>
      <c r="F60" s="457"/>
      <c r="G60" s="457"/>
      <c r="H60" s="457"/>
      <c r="I60" s="457"/>
      <c r="J60" s="457"/>
      <c r="K60" s="457"/>
      <c r="L60" s="457"/>
      <c r="M60" s="457"/>
      <c r="N60" s="457"/>
      <c r="O60" s="457"/>
      <c r="P60" s="457"/>
      <c r="Q60" s="457"/>
      <c r="R60" s="457"/>
      <c r="S60" s="457"/>
      <c r="T60" s="457"/>
      <c r="U60" s="457"/>
      <c r="V60" s="457"/>
      <c r="W60" s="457"/>
      <c r="X60" s="457"/>
      <c r="Y60" s="457"/>
      <c r="Z60" s="457"/>
      <c r="AA60" s="457"/>
      <c r="AB60" s="458"/>
      <c r="AC60" s="506" t="s">
        <v>706</v>
      </c>
      <c r="AD60" s="506"/>
      <c r="AE60" s="506"/>
      <c r="AF60" s="506"/>
      <c r="AG60" s="10">
        <f>AQ60+AS60+AU60+AW60+BA60+BC60+BE60+BG60+BI60+BK60+BO60+BQ60+BS60+BU60+BW60+CA60+CC60+CE60+CG60+CI60+CK60+AY60+AO60+AI60+AM60+AK60+BY60+BM60</f>
        <v>12926106</v>
      </c>
      <c r="AH60" s="11">
        <f>AR60+AT60+AV60+AX60+BB60+BD60+BF60+BH60+BJ60+BL60+BP60+BR60+BT60+BV60+BX60+CB60+CD60+CF60+CH60+CJ60+CL60+AZ60+AP60+AJ60+AL60+AN60+BN60+BZ60</f>
        <v>12925166</v>
      </c>
      <c r="AI60" s="11"/>
      <c r="AJ60" s="11"/>
      <c r="AK60" s="11"/>
      <c r="AL60" s="11"/>
      <c r="AM60" s="11"/>
      <c r="AN60" s="11"/>
      <c r="AO60" s="362"/>
      <c r="AP60" s="11"/>
      <c r="AQ60" s="339"/>
      <c r="AR60" s="11"/>
      <c r="AS60" s="339"/>
      <c r="AT60" s="11"/>
      <c r="AU60" s="339"/>
      <c r="AV60" s="11"/>
      <c r="AW60" s="339"/>
      <c r="AX60" s="11"/>
      <c r="AY60" s="339"/>
      <c r="AZ60" s="11"/>
      <c r="BA60" s="339"/>
      <c r="BB60" s="11"/>
      <c r="BC60" s="339"/>
      <c r="BD60" s="11"/>
      <c r="BE60" s="339"/>
      <c r="BF60" s="339"/>
      <c r="BG60" s="339"/>
      <c r="BH60" s="11"/>
      <c r="BI60" s="339"/>
      <c r="BJ60" s="11"/>
      <c r="BK60" s="339"/>
      <c r="BL60" s="11"/>
      <c r="BM60" s="339"/>
      <c r="BN60" s="11"/>
      <c r="BO60" s="339"/>
      <c r="BP60" s="11"/>
      <c r="BQ60" s="339"/>
      <c r="BR60" s="11"/>
      <c r="BS60" s="339"/>
      <c r="BT60" s="11"/>
      <c r="BU60" s="339">
        <v>12926106</v>
      </c>
      <c r="BV60" s="11">
        <v>12925166</v>
      </c>
      <c r="BW60" s="339"/>
      <c r="BX60" s="11"/>
      <c r="BY60" s="10"/>
      <c r="BZ60" s="11"/>
      <c r="CA60" s="339"/>
      <c r="CB60" s="11"/>
      <c r="CC60" s="339"/>
      <c r="CD60" s="11"/>
      <c r="CE60" s="339"/>
      <c r="CF60" s="11"/>
      <c r="CG60" s="339"/>
      <c r="CH60" s="11"/>
      <c r="CI60" s="339"/>
      <c r="CJ60" s="11"/>
      <c r="CK60" s="339"/>
      <c r="CL60" s="11"/>
    </row>
    <row r="61" spans="1:90">
      <c r="A61" s="513" t="s">
        <v>707</v>
      </c>
      <c r="B61" s="514"/>
      <c r="C61" s="460" t="s">
        <v>708</v>
      </c>
      <c r="D61" s="461"/>
      <c r="E61" s="461"/>
      <c r="F61" s="461"/>
      <c r="G61" s="461"/>
      <c r="H61" s="461"/>
      <c r="I61" s="461"/>
      <c r="J61" s="461"/>
      <c r="K61" s="461"/>
      <c r="L61" s="461"/>
      <c r="M61" s="461"/>
      <c r="N61" s="461"/>
      <c r="O61" s="461"/>
      <c r="P61" s="461"/>
      <c r="Q61" s="461"/>
      <c r="R61" s="461"/>
      <c r="S61" s="461"/>
      <c r="T61" s="461"/>
      <c r="U61" s="461"/>
      <c r="V61" s="461"/>
      <c r="W61" s="461"/>
      <c r="X61" s="461"/>
      <c r="Y61" s="461"/>
      <c r="Z61" s="461"/>
      <c r="AA61" s="461"/>
      <c r="AB61" s="462"/>
      <c r="AC61" s="515" t="s">
        <v>709</v>
      </c>
      <c r="AD61" s="515"/>
      <c r="AE61" s="515"/>
      <c r="AF61" s="515"/>
      <c r="AG61" s="12">
        <f t="shared" ref="AG61:AV61" si="89">SUM(AG53:AG60)</f>
        <v>14341706</v>
      </c>
      <c r="AH61" s="13">
        <f t="shared" si="89"/>
        <v>14340366</v>
      </c>
      <c r="AI61" s="363">
        <f t="shared" ref="AI61:AN61" si="90">SUM(AI53:AI60)</f>
        <v>0</v>
      </c>
      <c r="AJ61" s="363">
        <f t="shared" si="90"/>
        <v>0</v>
      </c>
      <c r="AK61" s="363">
        <f t="shared" si="90"/>
        <v>0</v>
      </c>
      <c r="AL61" s="363">
        <f t="shared" si="90"/>
        <v>0</v>
      </c>
      <c r="AM61" s="363">
        <f t="shared" si="90"/>
        <v>0</v>
      </c>
      <c r="AN61" s="363">
        <f t="shared" si="90"/>
        <v>0</v>
      </c>
      <c r="AO61" s="363">
        <f t="shared" ref="AO61" si="91">SUM(AO53:AO60)</f>
        <v>0</v>
      </c>
      <c r="AP61" s="13">
        <f>SUM(AP53:AP60)</f>
        <v>0</v>
      </c>
      <c r="AQ61" s="340">
        <f t="shared" ref="AQ61" si="92">SUM(AQ53:AQ60)</f>
        <v>0</v>
      </c>
      <c r="AR61" s="13">
        <f t="shared" si="89"/>
        <v>0</v>
      </c>
      <c r="AS61" s="340">
        <f t="shared" ref="AS61" si="93">SUM(AS53:AS60)</f>
        <v>0</v>
      </c>
      <c r="AT61" s="13">
        <f t="shared" si="89"/>
        <v>0</v>
      </c>
      <c r="AU61" s="340">
        <f t="shared" ref="AU61" si="94">SUM(AU53:AU60)</f>
        <v>0</v>
      </c>
      <c r="AV61" s="13">
        <f t="shared" si="89"/>
        <v>0</v>
      </c>
      <c r="AW61" s="340">
        <f t="shared" ref="AW61" si="95">SUM(AW53:AW60)</f>
        <v>0</v>
      </c>
      <c r="AX61" s="13">
        <f t="shared" ref="AX61:BI61" si="96">SUM(AX53:AX60)</f>
        <v>0</v>
      </c>
      <c r="AY61" s="340">
        <f>SUM(AY53:AY60)</f>
        <v>0</v>
      </c>
      <c r="AZ61" s="13">
        <f>SUM(AZ53:AZ60)</f>
        <v>0</v>
      </c>
      <c r="BA61" s="340">
        <f t="shared" ref="BA61" si="97">SUM(BA53:BA60)</f>
        <v>0</v>
      </c>
      <c r="BB61" s="13">
        <f t="shared" si="96"/>
        <v>0</v>
      </c>
      <c r="BC61" s="340">
        <f t="shared" si="96"/>
        <v>0</v>
      </c>
      <c r="BD61" s="13">
        <f t="shared" si="96"/>
        <v>0</v>
      </c>
      <c r="BE61" s="340">
        <f t="shared" si="96"/>
        <v>0</v>
      </c>
      <c r="BF61" s="340">
        <f t="shared" si="96"/>
        <v>0</v>
      </c>
      <c r="BG61" s="340">
        <f t="shared" si="96"/>
        <v>0</v>
      </c>
      <c r="BH61" s="13">
        <f t="shared" si="96"/>
        <v>0</v>
      </c>
      <c r="BI61" s="340">
        <f t="shared" si="96"/>
        <v>0</v>
      </c>
      <c r="BJ61" s="13">
        <f t="shared" ref="BJ61:BQ61" si="98">SUM(BJ53:BJ60)</f>
        <v>0</v>
      </c>
      <c r="BK61" s="340">
        <f t="shared" si="98"/>
        <v>0</v>
      </c>
      <c r="BL61" s="13">
        <f t="shared" si="98"/>
        <v>0</v>
      </c>
      <c r="BM61" s="340">
        <f t="shared" si="98"/>
        <v>1415600</v>
      </c>
      <c r="BN61" s="13">
        <f t="shared" si="98"/>
        <v>1415200</v>
      </c>
      <c r="BO61" s="340">
        <f t="shared" si="98"/>
        <v>0</v>
      </c>
      <c r="BP61" s="13">
        <f t="shared" si="98"/>
        <v>0</v>
      </c>
      <c r="BQ61" s="340">
        <f t="shared" si="98"/>
        <v>0</v>
      </c>
      <c r="BR61" s="13">
        <f t="shared" ref="BR61:BW61" si="99">SUM(BR53:BR60)</f>
        <v>0</v>
      </c>
      <c r="BS61" s="340">
        <f t="shared" si="99"/>
        <v>0</v>
      </c>
      <c r="BT61" s="13">
        <f t="shared" si="99"/>
        <v>0</v>
      </c>
      <c r="BU61" s="340">
        <f t="shared" si="99"/>
        <v>12926106</v>
      </c>
      <c r="BV61" s="13">
        <f t="shared" si="99"/>
        <v>12925166</v>
      </c>
      <c r="BW61" s="340">
        <f t="shared" si="99"/>
        <v>0</v>
      </c>
      <c r="BX61" s="13">
        <f t="shared" ref="BX61:CJ61" si="100">SUM(BX53:BX60)</f>
        <v>0</v>
      </c>
      <c r="BY61" s="12">
        <f>SUM(BY53:BY60)</f>
        <v>0</v>
      </c>
      <c r="BZ61" s="13">
        <f>SUM(BZ53:BZ60)</f>
        <v>0</v>
      </c>
      <c r="CA61" s="340">
        <f>SUM(CA53:CA60)</f>
        <v>0</v>
      </c>
      <c r="CB61" s="13">
        <f t="shared" si="100"/>
        <v>0</v>
      </c>
      <c r="CC61" s="340">
        <f t="shared" si="100"/>
        <v>0</v>
      </c>
      <c r="CD61" s="13">
        <f t="shared" si="100"/>
        <v>0</v>
      </c>
      <c r="CE61" s="340">
        <f t="shared" si="100"/>
        <v>0</v>
      </c>
      <c r="CF61" s="13">
        <f t="shared" si="100"/>
        <v>0</v>
      </c>
      <c r="CG61" s="340">
        <f t="shared" si="100"/>
        <v>0</v>
      </c>
      <c r="CH61" s="13">
        <f t="shared" si="100"/>
        <v>0</v>
      </c>
      <c r="CI61" s="340">
        <f t="shared" si="100"/>
        <v>0</v>
      </c>
      <c r="CJ61" s="13">
        <f t="shared" si="100"/>
        <v>0</v>
      </c>
      <c r="CK61" s="340">
        <f>SUM(CK53:CK60)</f>
        <v>0</v>
      </c>
      <c r="CL61" s="13">
        <f>SUM(CL53:CL60)</f>
        <v>0</v>
      </c>
    </row>
    <row r="62" spans="1:90">
      <c r="A62" s="504" t="s">
        <v>710</v>
      </c>
      <c r="B62" s="505"/>
      <c r="C62" s="522" t="s">
        <v>711</v>
      </c>
      <c r="D62" s="523"/>
      <c r="E62" s="523"/>
      <c r="F62" s="523"/>
      <c r="G62" s="523"/>
      <c r="H62" s="523"/>
      <c r="I62" s="523"/>
      <c r="J62" s="523"/>
      <c r="K62" s="523"/>
      <c r="L62" s="523"/>
      <c r="M62" s="523"/>
      <c r="N62" s="523"/>
      <c r="O62" s="523"/>
      <c r="P62" s="523"/>
      <c r="Q62" s="523"/>
      <c r="R62" s="523"/>
      <c r="S62" s="523"/>
      <c r="T62" s="523"/>
      <c r="U62" s="523"/>
      <c r="V62" s="523"/>
      <c r="W62" s="523"/>
      <c r="X62" s="523"/>
      <c r="Y62" s="523"/>
      <c r="Z62" s="523"/>
      <c r="AA62" s="523"/>
      <c r="AB62" s="524"/>
      <c r="AC62" s="506" t="s">
        <v>712</v>
      </c>
      <c r="AD62" s="506"/>
      <c r="AE62" s="506"/>
      <c r="AF62" s="506"/>
      <c r="AG62" s="10">
        <f t="shared" ref="AG62:AG73" si="101">AQ62+AS62+AU62+AW62+BA62+BC62+BE62+BG62+BI62+BK62+BO62+BQ62+BS62+BU62+BW62+CA62+CC62+CE62+CG62+CI62+CK62+AY62+AO62+AI62+AM62+AK62+BY62+BM62</f>
        <v>0</v>
      </c>
      <c r="AH62" s="11">
        <f t="shared" ref="AH62:AH73" si="102">AR62+AT62+AV62+AX62+BB62+BD62+BF62+BH62+BJ62+BL62+BP62+BR62+BT62+BV62+BX62+CB62+CD62+CF62+CH62+CJ62+CL62+AZ62+AP62+AJ62+AL62+AN62+BN62+BZ62</f>
        <v>0</v>
      </c>
      <c r="AI62" s="11"/>
      <c r="AJ62" s="11"/>
      <c r="AK62" s="11"/>
      <c r="AL62" s="11"/>
      <c r="AM62" s="11"/>
      <c r="AN62" s="11"/>
      <c r="AO62" s="362"/>
      <c r="AP62" s="11"/>
      <c r="AQ62" s="339"/>
      <c r="AR62" s="11"/>
      <c r="AS62" s="339"/>
      <c r="AT62" s="11"/>
      <c r="AU62" s="339"/>
      <c r="AV62" s="11"/>
      <c r="AW62" s="339"/>
      <c r="AX62" s="11"/>
      <c r="AY62" s="339"/>
      <c r="AZ62" s="11"/>
      <c r="BA62" s="339"/>
      <c r="BB62" s="11"/>
      <c r="BC62" s="339"/>
      <c r="BD62" s="11"/>
      <c r="BE62" s="339"/>
      <c r="BF62" s="339"/>
      <c r="BG62" s="339"/>
      <c r="BH62" s="11"/>
      <c r="BI62" s="339"/>
      <c r="BJ62" s="11"/>
      <c r="BK62" s="339"/>
      <c r="BL62" s="11"/>
      <c r="BM62" s="339"/>
      <c r="BN62" s="11"/>
      <c r="BO62" s="339"/>
      <c r="BP62" s="11"/>
      <c r="BQ62" s="339"/>
      <c r="BR62" s="11"/>
      <c r="BS62" s="339"/>
      <c r="BT62" s="11"/>
      <c r="BU62" s="339"/>
      <c r="BV62" s="11"/>
      <c r="BW62" s="339"/>
      <c r="BX62" s="11"/>
      <c r="BY62" s="10"/>
      <c r="BZ62" s="11"/>
      <c r="CA62" s="339"/>
      <c r="CB62" s="11"/>
      <c r="CC62" s="339"/>
      <c r="CD62" s="11"/>
      <c r="CE62" s="339"/>
      <c r="CF62" s="11"/>
      <c r="CG62" s="339"/>
      <c r="CH62" s="11"/>
      <c r="CI62" s="339"/>
      <c r="CJ62" s="11"/>
      <c r="CK62" s="339"/>
      <c r="CL62" s="11"/>
    </row>
    <row r="63" spans="1:90">
      <c r="A63" s="504" t="s">
        <v>713</v>
      </c>
      <c r="B63" s="505"/>
      <c r="C63" s="522" t="s">
        <v>714</v>
      </c>
      <c r="D63" s="523"/>
      <c r="E63" s="523"/>
      <c r="F63" s="523"/>
      <c r="G63" s="523"/>
      <c r="H63" s="523"/>
      <c r="I63" s="523"/>
      <c r="J63" s="523"/>
      <c r="K63" s="523"/>
      <c r="L63" s="523"/>
      <c r="M63" s="523"/>
      <c r="N63" s="523"/>
      <c r="O63" s="523"/>
      <c r="P63" s="523"/>
      <c r="Q63" s="523"/>
      <c r="R63" s="523"/>
      <c r="S63" s="523"/>
      <c r="T63" s="523"/>
      <c r="U63" s="523"/>
      <c r="V63" s="523"/>
      <c r="W63" s="523"/>
      <c r="X63" s="523"/>
      <c r="Y63" s="523"/>
      <c r="Z63" s="523"/>
      <c r="AA63" s="523"/>
      <c r="AB63" s="524"/>
      <c r="AC63" s="506" t="s">
        <v>715</v>
      </c>
      <c r="AD63" s="506"/>
      <c r="AE63" s="506"/>
      <c r="AF63" s="506"/>
      <c r="AG63" s="10">
        <f t="shared" si="101"/>
        <v>827000</v>
      </c>
      <c r="AH63" s="11">
        <f t="shared" si="102"/>
        <v>826833</v>
      </c>
      <c r="AI63" s="11"/>
      <c r="AJ63" s="11"/>
      <c r="AK63" s="11"/>
      <c r="AL63" s="11"/>
      <c r="AM63" s="11"/>
      <c r="AN63" s="11"/>
      <c r="AO63" s="362"/>
      <c r="AP63" s="11"/>
      <c r="AQ63" s="339"/>
      <c r="AR63" s="11"/>
      <c r="AS63" s="339"/>
      <c r="AT63" s="11"/>
      <c r="AU63" s="339"/>
      <c r="AV63" s="11"/>
      <c r="AW63" s="339"/>
      <c r="AX63" s="11"/>
      <c r="AY63" s="339"/>
      <c r="AZ63" s="11"/>
      <c r="BA63" s="339"/>
      <c r="BB63" s="11"/>
      <c r="BC63" s="339"/>
      <c r="BD63" s="11"/>
      <c r="BE63" s="339"/>
      <c r="BF63" s="339"/>
      <c r="BG63" s="339"/>
      <c r="BH63" s="11"/>
      <c r="BI63" s="339"/>
      <c r="BJ63" s="11"/>
      <c r="BK63" s="339"/>
      <c r="BL63" s="11"/>
      <c r="BM63" s="339"/>
      <c r="BN63" s="11"/>
      <c r="BO63" s="339"/>
      <c r="BP63" s="11"/>
      <c r="BQ63" s="339"/>
      <c r="BR63" s="11"/>
      <c r="BS63" s="339"/>
      <c r="BT63" s="11"/>
      <c r="BU63" s="339"/>
      <c r="BV63" s="11"/>
      <c r="BW63" s="339"/>
      <c r="BX63" s="11"/>
      <c r="BY63" s="10"/>
      <c r="BZ63" s="11"/>
      <c r="CA63" s="339">
        <v>827000</v>
      </c>
      <c r="CB63" s="11">
        <v>826833</v>
      </c>
      <c r="CC63" s="339"/>
      <c r="CD63" s="11"/>
      <c r="CE63" s="339"/>
      <c r="CF63" s="11"/>
      <c r="CG63" s="339"/>
      <c r="CH63" s="11"/>
      <c r="CI63" s="339"/>
      <c r="CJ63" s="11"/>
      <c r="CK63" s="339"/>
      <c r="CL63" s="11"/>
    </row>
    <row r="64" spans="1:90">
      <c r="A64" s="504" t="s">
        <v>716</v>
      </c>
      <c r="B64" s="505"/>
      <c r="C64" s="522" t="s">
        <v>717</v>
      </c>
      <c r="D64" s="523"/>
      <c r="E64" s="523"/>
      <c r="F64" s="523"/>
      <c r="G64" s="523"/>
      <c r="H64" s="523"/>
      <c r="I64" s="523"/>
      <c r="J64" s="523"/>
      <c r="K64" s="523"/>
      <c r="L64" s="523"/>
      <c r="M64" s="523"/>
      <c r="N64" s="523"/>
      <c r="O64" s="523"/>
      <c r="P64" s="523"/>
      <c r="Q64" s="523"/>
      <c r="R64" s="523"/>
      <c r="S64" s="523"/>
      <c r="T64" s="523"/>
      <c r="U64" s="523"/>
      <c r="V64" s="523"/>
      <c r="W64" s="523"/>
      <c r="X64" s="523"/>
      <c r="Y64" s="523"/>
      <c r="Z64" s="523"/>
      <c r="AA64" s="523"/>
      <c r="AB64" s="524"/>
      <c r="AC64" s="506" t="s">
        <v>718</v>
      </c>
      <c r="AD64" s="506"/>
      <c r="AE64" s="506"/>
      <c r="AF64" s="506"/>
      <c r="AG64" s="10">
        <f t="shared" si="101"/>
        <v>0</v>
      </c>
      <c r="AH64" s="11">
        <f t="shared" si="102"/>
        <v>0</v>
      </c>
      <c r="AI64" s="11"/>
      <c r="AJ64" s="11"/>
      <c r="AK64" s="11"/>
      <c r="AL64" s="11"/>
      <c r="AM64" s="11"/>
      <c r="AN64" s="11"/>
      <c r="AO64" s="362"/>
      <c r="AP64" s="11"/>
      <c r="AQ64" s="339"/>
      <c r="AR64" s="11"/>
      <c r="AS64" s="339"/>
      <c r="AT64" s="11"/>
      <c r="AU64" s="339"/>
      <c r="AV64" s="11"/>
      <c r="AW64" s="339"/>
      <c r="AX64" s="11"/>
      <c r="AY64" s="339"/>
      <c r="AZ64" s="11"/>
      <c r="BA64" s="339"/>
      <c r="BB64" s="11"/>
      <c r="BC64" s="339"/>
      <c r="BD64" s="11"/>
      <c r="BE64" s="339"/>
      <c r="BF64" s="339"/>
      <c r="BG64" s="339"/>
      <c r="BH64" s="11"/>
      <c r="BI64" s="339"/>
      <c r="BJ64" s="11"/>
      <c r="BK64" s="339"/>
      <c r="BL64" s="11"/>
      <c r="BM64" s="339"/>
      <c r="BN64" s="11"/>
      <c r="BO64" s="339"/>
      <c r="BP64" s="11"/>
      <c r="BQ64" s="339"/>
      <c r="BR64" s="11"/>
      <c r="BS64" s="339"/>
      <c r="BT64" s="11"/>
      <c r="BU64" s="339"/>
      <c r="BV64" s="11"/>
      <c r="BW64" s="339"/>
      <c r="BX64" s="11"/>
      <c r="BY64" s="10"/>
      <c r="BZ64" s="11"/>
      <c r="CA64" s="339"/>
      <c r="CB64" s="11"/>
      <c r="CC64" s="339"/>
      <c r="CD64" s="11"/>
      <c r="CE64" s="339"/>
      <c r="CF64" s="11"/>
      <c r="CG64" s="339"/>
      <c r="CH64" s="11"/>
      <c r="CI64" s="339"/>
      <c r="CJ64" s="11"/>
      <c r="CK64" s="339"/>
      <c r="CL64" s="11"/>
    </row>
    <row r="65" spans="1:90">
      <c r="A65" s="504" t="s">
        <v>719</v>
      </c>
      <c r="B65" s="505"/>
      <c r="C65" s="522" t="s">
        <v>720</v>
      </c>
      <c r="D65" s="523"/>
      <c r="E65" s="523"/>
      <c r="F65" s="523"/>
      <c r="G65" s="523"/>
      <c r="H65" s="523"/>
      <c r="I65" s="523"/>
      <c r="J65" s="523"/>
      <c r="K65" s="523"/>
      <c r="L65" s="523"/>
      <c r="M65" s="523"/>
      <c r="N65" s="523"/>
      <c r="O65" s="523"/>
      <c r="P65" s="523"/>
      <c r="Q65" s="523"/>
      <c r="R65" s="523"/>
      <c r="S65" s="523"/>
      <c r="T65" s="523"/>
      <c r="U65" s="523"/>
      <c r="V65" s="523"/>
      <c r="W65" s="523"/>
      <c r="X65" s="523"/>
      <c r="Y65" s="523"/>
      <c r="Z65" s="523"/>
      <c r="AA65" s="523"/>
      <c r="AB65" s="524"/>
      <c r="AC65" s="506" t="s">
        <v>721</v>
      </c>
      <c r="AD65" s="506"/>
      <c r="AE65" s="506"/>
      <c r="AF65" s="506"/>
      <c r="AG65" s="10">
        <f t="shared" si="101"/>
        <v>0</v>
      </c>
      <c r="AH65" s="11">
        <f t="shared" si="102"/>
        <v>0</v>
      </c>
      <c r="AI65" s="11"/>
      <c r="AJ65" s="11"/>
      <c r="AK65" s="11"/>
      <c r="AL65" s="11"/>
      <c r="AM65" s="11"/>
      <c r="AN65" s="11"/>
      <c r="AO65" s="362"/>
      <c r="AP65" s="11"/>
      <c r="AQ65" s="339"/>
      <c r="AR65" s="11"/>
      <c r="AS65" s="339"/>
      <c r="AT65" s="11"/>
      <c r="AU65" s="339"/>
      <c r="AV65" s="11"/>
      <c r="AW65" s="339"/>
      <c r="AX65" s="11"/>
      <c r="AY65" s="339"/>
      <c r="AZ65" s="11"/>
      <c r="BA65" s="339"/>
      <c r="BB65" s="11"/>
      <c r="BC65" s="339"/>
      <c r="BD65" s="11"/>
      <c r="BE65" s="339"/>
      <c r="BF65" s="339"/>
      <c r="BG65" s="339"/>
      <c r="BH65" s="11"/>
      <c r="BI65" s="339"/>
      <c r="BJ65" s="11"/>
      <c r="BK65" s="339"/>
      <c r="BL65" s="11"/>
      <c r="BM65" s="339"/>
      <c r="BN65" s="11"/>
      <c r="BO65" s="339"/>
      <c r="BP65" s="11"/>
      <c r="BQ65" s="339"/>
      <c r="BR65" s="11"/>
      <c r="BS65" s="339"/>
      <c r="BT65" s="11"/>
      <c r="BU65" s="339"/>
      <c r="BV65" s="11"/>
      <c r="BW65" s="339"/>
      <c r="BX65" s="11"/>
      <c r="BY65" s="10"/>
      <c r="BZ65" s="11"/>
      <c r="CA65" s="339"/>
      <c r="CB65" s="11"/>
      <c r="CC65" s="339"/>
      <c r="CD65" s="11"/>
      <c r="CE65" s="339"/>
      <c r="CF65" s="11"/>
      <c r="CG65" s="339"/>
      <c r="CH65" s="11"/>
      <c r="CI65" s="339"/>
      <c r="CJ65" s="11"/>
      <c r="CK65" s="339"/>
      <c r="CL65" s="11"/>
    </row>
    <row r="66" spans="1:90">
      <c r="A66" s="504" t="s">
        <v>722</v>
      </c>
      <c r="B66" s="505"/>
      <c r="C66" s="522" t="s">
        <v>723</v>
      </c>
      <c r="D66" s="523"/>
      <c r="E66" s="523"/>
      <c r="F66" s="523"/>
      <c r="G66" s="523"/>
      <c r="H66" s="523"/>
      <c r="I66" s="523"/>
      <c r="J66" s="523"/>
      <c r="K66" s="523"/>
      <c r="L66" s="523"/>
      <c r="M66" s="523"/>
      <c r="N66" s="523"/>
      <c r="O66" s="523"/>
      <c r="P66" s="523"/>
      <c r="Q66" s="523"/>
      <c r="R66" s="523"/>
      <c r="S66" s="523"/>
      <c r="T66" s="523"/>
      <c r="U66" s="523"/>
      <c r="V66" s="523"/>
      <c r="W66" s="523"/>
      <c r="X66" s="523"/>
      <c r="Y66" s="523"/>
      <c r="Z66" s="523"/>
      <c r="AA66" s="523"/>
      <c r="AB66" s="524"/>
      <c r="AC66" s="506" t="s">
        <v>724</v>
      </c>
      <c r="AD66" s="506"/>
      <c r="AE66" s="506"/>
      <c r="AF66" s="506"/>
      <c r="AG66" s="10">
        <f t="shared" si="101"/>
        <v>0</v>
      </c>
      <c r="AH66" s="11">
        <f t="shared" si="102"/>
        <v>0</v>
      </c>
      <c r="AI66" s="11"/>
      <c r="AJ66" s="11"/>
      <c r="AK66" s="11"/>
      <c r="AL66" s="11"/>
      <c r="AM66" s="11"/>
      <c r="AN66" s="11"/>
      <c r="AO66" s="362"/>
      <c r="AP66" s="11"/>
      <c r="AQ66" s="339"/>
      <c r="AR66" s="11"/>
      <c r="AS66" s="339"/>
      <c r="AT66" s="11"/>
      <c r="AU66" s="339"/>
      <c r="AV66" s="11"/>
      <c r="AW66" s="339"/>
      <c r="AX66" s="11"/>
      <c r="AY66" s="339"/>
      <c r="AZ66" s="11"/>
      <c r="BA66" s="339"/>
      <c r="BB66" s="11"/>
      <c r="BC66" s="339"/>
      <c r="BD66" s="11"/>
      <c r="BE66" s="339"/>
      <c r="BF66" s="339"/>
      <c r="BG66" s="339"/>
      <c r="BH66" s="11"/>
      <c r="BI66" s="339"/>
      <c r="BJ66" s="11"/>
      <c r="BK66" s="339"/>
      <c r="BL66" s="11"/>
      <c r="BM66" s="339"/>
      <c r="BN66" s="11"/>
      <c r="BO66" s="339"/>
      <c r="BP66" s="11"/>
      <c r="BQ66" s="339"/>
      <c r="BR66" s="11"/>
      <c r="BS66" s="339"/>
      <c r="BT66" s="11"/>
      <c r="BU66" s="339"/>
      <c r="BV66" s="11"/>
      <c r="BW66" s="339"/>
      <c r="BX66" s="11"/>
      <c r="BY66" s="10"/>
      <c r="BZ66" s="11"/>
      <c r="CA66" s="339"/>
      <c r="CB66" s="11"/>
      <c r="CC66" s="339"/>
      <c r="CD66" s="11"/>
      <c r="CE66" s="339"/>
      <c r="CF66" s="11"/>
      <c r="CG66" s="339"/>
      <c r="CH66" s="11"/>
      <c r="CI66" s="339"/>
      <c r="CJ66" s="11"/>
      <c r="CK66" s="339"/>
      <c r="CL66" s="11"/>
    </row>
    <row r="67" spans="1:90">
      <c r="A67" s="504" t="s">
        <v>725</v>
      </c>
      <c r="B67" s="505"/>
      <c r="C67" s="522" t="s">
        <v>726</v>
      </c>
      <c r="D67" s="523"/>
      <c r="E67" s="523"/>
      <c r="F67" s="523"/>
      <c r="G67" s="523"/>
      <c r="H67" s="523"/>
      <c r="I67" s="523"/>
      <c r="J67" s="523"/>
      <c r="K67" s="523"/>
      <c r="L67" s="523"/>
      <c r="M67" s="523"/>
      <c r="N67" s="523"/>
      <c r="O67" s="523"/>
      <c r="P67" s="523"/>
      <c r="Q67" s="523"/>
      <c r="R67" s="523"/>
      <c r="S67" s="523"/>
      <c r="T67" s="523"/>
      <c r="U67" s="523"/>
      <c r="V67" s="523"/>
      <c r="W67" s="523"/>
      <c r="X67" s="523"/>
      <c r="Y67" s="523"/>
      <c r="Z67" s="523"/>
      <c r="AA67" s="523"/>
      <c r="AB67" s="524"/>
      <c r="AC67" s="506" t="s">
        <v>727</v>
      </c>
      <c r="AD67" s="506"/>
      <c r="AE67" s="506"/>
      <c r="AF67" s="506"/>
      <c r="AG67" s="10">
        <f t="shared" si="101"/>
        <v>191000</v>
      </c>
      <c r="AH67" s="11">
        <f t="shared" si="102"/>
        <v>0</v>
      </c>
      <c r="AI67" s="11"/>
      <c r="AJ67" s="11"/>
      <c r="AK67" s="11"/>
      <c r="AL67" s="11"/>
      <c r="AM67" s="11"/>
      <c r="AN67" s="11"/>
      <c r="AO67" s="362"/>
      <c r="AP67" s="11"/>
      <c r="AQ67" s="339"/>
      <c r="AR67" s="11"/>
      <c r="AS67" s="339"/>
      <c r="AT67" s="11"/>
      <c r="AU67" s="339"/>
      <c r="AV67" s="11"/>
      <c r="AW67" s="339"/>
      <c r="AX67" s="11"/>
      <c r="AY67" s="339"/>
      <c r="AZ67" s="11"/>
      <c r="BA67" s="339"/>
      <c r="BB67" s="11"/>
      <c r="BC67" s="339"/>
      <c r="BD67" s="11"/>
      <c r="BE67" s="339"/>
      <c r="BF67" s="339"/>
      <c r="BG67" s="339"/>
      <c r="BH67" s="11"/>
      <c r="BI67" s="339"/>
      <c r="BJ67" s="11"/>
      <c r="BK67" s="339"/>
      <c r="BL67" s="11"/>
      <c r="BM67" s="339"/>
      <c r="BN67" s="11"/>
      <c r="BO67" s="339"/>
      <c r="BP67" s="11"/>
      <c r="BQ67" s="339"/>
      <c r="BR67" s="11"/>
      <c r="BS67" s="339"/>
      <c r="BT67" s="11"/>
      <c r="BU67" s="339"/>
      <c r="BV67" s="11"/>
      <c r="BW67" s="339">
        <v>191000</v>
      </c>
      <c r="BX67" s="328"/>
      <c r="BY67" s="10"/>
      <c r="BZ67" s="11"/>
      <c r="CA67" s="339"/>
      <c r="CB67" s="11"/>
      <c r="CC67" s="339"/>
      <c r="CD67" s="11"/>
      <c r="CE67" s="339"/>
      <c r="CF67" s="11"/>
      <c r="CG67" s="339"/>
      <c r="CH67" s="11"/>
      <c r="CI67" s="339"/>
      <c r="CJ67" s="11"/>
      <c r="CK67" s="339"/>
      <c r="CL67" s="11"/>
    </row>
    <row r="68" spans="1:90">
      <c r="A68" s="504" t="s">
        <v>728</v>
      </c>
      <c r="B68" s="505"/>
      <c r="C68" s="522" t="s">
        <v>729</v>
      </c>
      <c r="D68" s="523"/>
      <c r="E68" s="523"/>
      <c r="F68" s="523"/>
      <c r="G68" s="523"/>
      <c r="H68" s="523"/>
      <c r="I68" s="523"/>
      <c r="J68" s="523"/>
      <c r="K68" s="523"/>
      <c r="L68" s="523"/>
      <c r="M68" s="523"/>
      <c r="N68" s="523"/>
      <c r="O68" s="523"/>
      <c r="P68" s="523"/>
      <c r="Q68" s="523"/>
      <c r="R68" s="523"/>
      <c r="S68" s="523"/>
      <c r="T68" s="523"/>
      <c r="U68" s="523"/>
      <c r="V68" s="523"/>
      <c r="W68" s="523"/>
      <c r="X68" s="523"/>
      <c r="Y68" s="523"/>
      <c r="Z68" s="523"/>
      <c r="AA68" s="523"/>
      <c r="AB68" s="524"/>
      <c r="AC68" s="506" t="s">
        <v>730</v>
      </c>
      <c r="AD68" s="506"/>
      <c r="AE68" s="506"/>
      <c r="AF68" s="506"/>
      <c r="AG68" s="10">
        <f t="shared" si="101"/>
        <v>0</v>
      </c>
      <c r="AH68" s="11">
        <f t="shared" si="102"/>
        <v>0</v>
      </c>
      <c r="AI68" s="11"/>
      <c r="AJ68" s="11"/>
      <c r="AK68" s="11"/>
      <c r="AL68" s="11"/>
      <c r="AM68" s="11"/>
      <c r="AN68" s="11"/>
      <c r="AO68" s="362"/>
      <c r="AP68" s="11"/>
      <c r="AQ68" s="339"/>
      <c r="AR68" s="11"/>
      <c r="AS68" s="339"/>
      <c r="AT68" s="11"/>
      <c r="AU68" s="339"/>
      <c r="AV68" s="11"/>
      <c r="AW68" s="339"/>
      <c r="AX68" s="11"/>
      <c r="AY68" s="339"/>
      <c r="AZ68" s="11"/>
      <c r="BA68" s="339"/>
      <c r="BB68" s="11"/>
      <c r="BC68" s="339"/>
      <c r="BD68" s="11"/>
      <c r="BE68" s="339"/>
      <c r="BF68" s="339"/>
      <c r="BG68" s="339"/>
      <c r="BH68" s="11"/>
      <c r="BI68" s="339"/>
      <c r="BJ68" s="11"/>
      <c r="BK68" s="339"/>
      <c r="BL68" s="11"/>
      <c r="BM68" s="339"/>
      <c r="BN68" s="11"/>
      <c r="BO68" s="339"/>
      <c r="BP68" s="11"/>
      <c r="BQ68" s="339"/>
      <c r="BR68" s="11"/>
      <c r="BS68" s="339"/>
      <c r="BT68" s="11"/>
      <c r="BU68" s="339"/>
      <c r="BV68" s="11"/>
      <c r="BW68" s="339"/>
      <c r="BX68" s="11"/>
      <c r="BY68" s="10"/>
      <c r="BZ68" s="11"/>
      <c r="CA68" s="339"/>
      <c r="CB68" s="11"/>
      <c r="CC68" s="339"/>
      <c r="CD68" s="11"/>
      <c r="CE68" s="339"/>
      <c r="CF68" s="11"/>
      <c r="CG68" s="339"/>
      <c r="CH68" s="11"/>
      <c r="CI68" s="339"/>
      <c r="CJ68" s="11"/>
      <c r="CK68" s="339"/>
      <c r="CL68" s="11"/>
    </row>
    <row r="69" spans="1:90">
      <c r="A69" s="504" t="s">
        <v>731</v>
      </c>
      <c r="B69" s="505"/>
      <c r="C69" s="522" t="s">
        <v>732</v>
      </c>
      <c r="D69" s="523"/>
      <c r="E69" s="523"/>
      <c r="F69" s="523"/>
      <c r="G69" s="523"/>
      <c r="H69" s="523"/>
      <c r="I69" s="523"/>
      <c r="J69" s="523"/>
      <c r="K69" s="523"/>
      <c r="L69" s="523"/>
      <c r="M69" s="523"/>
      <c r="N69" s="523"/>
      <c r="O69" s="523"/>
      <c r="P69" s="523"/>
      <c r="Q69" s="523"/>
      <c r="R69" s="523"/>
      <c r="S69" s="523"/>
      <c r="T69" s="523"/>
      <c r="U69" s="523"/>
      <c r="V69" s="523"/>
      <c r="W69" s="523"/>
      <c r="X69" s="523"/>
      <c r="Y69" s="523"/>
      <c r="Z69" s="523"/>
      <c r="AA69" s="523"/>
      <c r="AB69" s="524"/>
      <c r="AC69" s="506" t="s">
        <v>733</v>
      </c>
      <c r="AD69" s="506"/>
      <c r="AE69" s="506"/>
      <c r="AF69" s="506"/>
      <c r="AG69" s="10">
        <f t="shared" si="101"/>
        <v>0</v>
      </c>
      <c r="AH69" s="11">
        <f t="shared" si="102"/>
        <v>0</v>
      </c>
      <c r="AI69" s="11"/>
      <c r="AJ69" s="11"/>
      <c r="AK69" s="11"/>
      <c r="AL69" s="11"/>
      <c r="AM69" s="11"/>
      <c r="AN69" s="11"/>
      <c r="AO69" s="362"/>
      <c r="AP69" s="11"/>
      <c r="AQ69" s="339"/>
      <c r="AR69" s="11"/>
      <c r="AS69" s="339"/>
      <c r="AT69" s="11"/>
      <c r="AU69" s="339"/>
      <c r="AV69" s="11"/>
      <c r="AW69" s="339"/>
      <c r="AX69" s="11"/>
      <c r="AY69" s="339"/>
      <c r="AZ69" s="11"/>
      <c r="BA69" s="339"/>
      <c r="BB69" s="11"/>
      <c r="BC69" s="339"/>
      <c r="BD69" s="11"/>
      <c r="BE69" s="339"/>
      <c r="BF69" s="339"/>
      <c r="BG69" s="339"/>
      <c r="BH69" s="11"/>
      <c r="BI69" s="339"/>
      <c r="BJ69" s="11"/>
      <c r="BK69" s="339"/>
      <c r="BL69" s="11"/>
      <c r="BM69" s="339"/>
      <c r="BN69" s="11"/>
      <c r="BO69" s="339"/>
      <c r="BP69" s="11"/>
      <c r="BQ69" s="339"/>
      <c r="BR69" s="11"/>
      <c r="BS69" s="339"/>
      <c r="BT69" s="11"/>
      <c r="BU69" s="339"/>
      <c r="BV69" s="11"/>
      <c r="BW69" s="339"/>
      <c r="BX69" s="11"/>
      <c r="BY69" s="10"/>
      <c r="BZ69" s="11"/>
      <c r="CA69" s="339"/>
      <c r="CB69" s="11"/>
      <c r="CC69" s="339"/>
      <c r="CD69" s="11"/>
      <c r="CE69" s="339"/>
      <c r="CF69" s="11"/>
      <c r="CG69" s="339"/>
      <c r="CH69" s="11"/>
      <c r="CI69" s="339"/>
      <c r="CJ69" s="11"/>
      <c r="CK69" s="339"/>
      <c r="CL69" s="11"/>
    </row>
    <row r="70" spans="1:90">
      <c r="A70" s="504" t="s">
        <v>734</v>
      </c>
      <c r="B70" s="505"/>
      <c r="C70" s="522" t="s">
        <v>735</v>
      </c>
      <c r="D70" s="523"/>
      <c r="E70" s="523"/>
      <c r="F70" s="523"/>
      <c r="G70" s="523"/>
      <c r="H70" s="523"/>
      <c r="I70" s="523"/>
      <c r="J70" s="523"/>
      <c r="K70" s="523"/>
      <c r="L70" s="523"/>
      <c r="M70" s="523"/>
      <c r="N70" s="523"/>
      <c r="O70" s="523"/>
      <c r="P70" s="523"/>
      <c r="Q70" s="523"/>
      <c r="R70" s="523"/>
      <c r="S70" s="523"/>
      <c r="T70" s="523"/>
      <c r="U70" s="523"/>
      <c r="V70" s="523"/>
      <c r="W70" s="523"/>
      <c r="X70" s="523"/>
      <c r="Y70" s="523"/>
      <c r="Z70" s="523"/>
      <c r="AA70" s="523"/>
      <c r="AB70" s="524"/>
      <c r="AC70" s="506" t="s">
        <v>736</v>
      </c>
      <c r="AD70" s="506"/>
      <c r="AE70" s="506"/>
      <c r="AF70" s="506"/>
      <c r="AG70" s="10">
        <f t="shared" si="101"/>
        <v>0</v>
      </c>
      <c r="AH70" s="11">
        <f t="shared" si="102"/>
        <v>0</v>
      </c>
      <c r="AI70" s="11"/>
      <c r="AJ70" s="11"/>
      <c r="AK70" s="11"/>
      <c r="AL70" s="11"/>
      <c r="AM70" s="11"/>
      <c r="AN70" s="11"/>
      <c r="AO70" s="362"/>
      <c r="AP70" s="11"/>
      <c r="AQ70" s="339"/>
      <c r="AR70" s="11"/>
      <c r="AS70" s="339"/>
      <c r="AT70" s="11"/>
      <c r="AU70" s="339"/>
      <c r="AV70" s="11"/>
      <c r="AW70" s="339"/>
      <c r="AX70" s="11"/>
      <c r="AY70" s="339"/>
      <c r="AZ70" s="11"/>
      <c r="BA70" s="339"/>
      <c r="BB70" s="11"/>
      <c r="BC70" s="339"/>
      <c r="BD70" s="11"/>
      <c r="BE70" s="339"/>
      <c r="BF70" s="339"/>
      <c r="BG70" s="339"/>
      <c r="BH70" s="11"/>
      <c r="BI70" s="339"/>
      <c r="BJ70" s="11"/>
      <c r="BK70" s="339"/>
      <c r="BL70" s="11"/>
      <c r="BM70" s="339"/>
      <c r="BN70" s="11"/>
      <c r="BO70" s="339"/>
      <c r="BP70" s="11"/>
      <c r="BQ70" s="339"/>
      <c r="BR70" s="11"/>
      <c r="BS70" s="339"/>
      <c r="BT70" s="11"/>
      <c r="BU70" s="339"/>
      <c r="BV70" s="11"/>
      <c r="BW70" s="339"/>
      <c r="BX70" s="11"/>
      <c r="BY70" s="10"/>
      <c r="BZ70" s="11"/>
      <c r="CA70" s="339"/>
      <c r="CB70" s="11"/>
      <c r="CC70" s="339"/>
      <c r="CD70" s="11"/>
      <c r="CE70" s="339"/>
      <c r="CF70" s="11"/>
      <c r="CG70" s="339"/>
      <c r="CH70" s="11"/>
      <c r="CI70" s="339"/>
      <c r="CJ70" s="11"/>
      <c r="CK70" s="339"/>
      <c r="CL70" s="11"/>
    </row>
    <row r="71" spans="1:90">
      <c r="A71" s="504" t="s">
        <v>737</v>
      </c>
      <c r="B71" s="505"/>
      <c r="C71" s="519" t="s">
        <v>738</v>
      </c>
      <c r="D71" s="520"/>
      <c r="E71" s="520"/>
      <c r="F71" s="520"/>
      <c r="G71" s="520"/>
      <c r="H71" s="520"/>
      <c r="I71" s="520"/>
      <c r="J71" s="520"/>
      <c r="K71" s="520"/>
      <c r="L71" s="520"/>
      <c r="M71" s="520"/>
      <c r="N71" s="520"/>
      <c r="O71" s="520"/>
      <c r="P71" s="520"/>
      <c r="Q71" s="520"/>
      <c r="R71" s="520"/>
      <c r="S71" s="520"/>
      <c r="T71" s="520"/>
      <c r="U71" s="520"/>
      <c r="V71" s="520"/>
      <c r="W71" s="520"/>
      <c r="X71" s="520"/>
      <c r="Y71" s="520"/>
      <c r="Z71" s="520"/>
      <c r="AA71" s="520"/>
      <c r="AB71" s="521"/>
      <c r="AC71" s="506" t="s">
        <v>739</v>
      </c>
      <c r="AD71" s="506"/>
      <c r="AE71" s="506"/>
      <c r="AF71" s="506"/>
      <c r="AG71" s="10">
        <f t="shared" si="101"/>
        <v>0</v>
      </c>
      <c r="AH71" s="11">
        <f t="shared" si="102"/>
        <v>0</v>
      </c>
      <c r="AI71" s="11"/>
      <c r="AJ71" s="11"/>
      <c r="AK71" s="11"/>
      <c r="AL71" s="11"/>
      <c r="AM71" s="11"/>
      <c r="AN71" s="11"/>
      <c r="AO71" s="362"/>
      <c r="AP71" s="11"/>
      <c r="AQ71" s="339"/>
      <c r="AR71" s="11"/>
      <c r="AS71" s="339"/>
      <c r="AT71" s="11"/>
      <c r="AU71" s="339"/>
      <c r="AV71" s="11"/>
      <c r="AW71" s="339"/>
      <c r="AX71" s="11"/>
      <c r="AY71" s="339"/>
      <c r="AZ71" s="11"/>
      <c r="BA71" s="339"/>
      <c r="BB71" s="11"/>
      <c r="BC71" s="339"/>
      <c r="BD71" s="11"/>
      <c r="BE71" s="339"/>
      <c r="BF71" s="339"/>
      <c r="BG71" s="339"/>
      <c r="BH71" s="11"/>
      <c r="BI71" s="339"/>
      <c r="BJ71" s="11"/>
      <c r="BK71" s="339"/>
      <c r="BL71" s="11"/>
      <c r="BM71" s="339"/>
      <c r="BN71" s="11"/>
      <c r="BO71" s="339"/>
      <c r="BP71" s="11"/>
      <c r="BQ71" s="339"/>
      <c r="BR71" s="11"/>
      <c r="BS71" s="339"/>
      <c r="BT71" s="11"/>
      <c r="BU71" s="339"/>
      <c r="BV71" s="11"/>
      <c r="BW71" s="339"/>
      <c r="BX71" s="11"/>
      <c r="BY71" s="10"/>
      <c r="BZ71" s="11"/>
      <c r="CA71" s="339"/>
      <c r="CB71" s="11"/>
      <c r="CC71" s="339"/>
      <c r="CD71" s="11"/>
      <c r="CE71" s="339"/>
      <c r="CF71" s="11"/>
      <c r="CG71" s="339"/>
      <c r="CH71" s="11"/>
      <c r="CI71" s="339"/>
      <c r="CJ71" s="11"/>
      <c r="CK71" s="339"/>
      <c r="CL71" s="11"/>
    </row>
    <row r="72" spans="1:90">
      <c r="A72" s="504" t="s">
        <v>740</v>
      </c>
      <c r="B72" s="505"/>
      <c r="C72" s="522" t="s">
        <v>741</v>
      </c>
      <c r="D72" s="523"/>
      <c r="E72" s="523"/>
      <c r="F72" s="523"/>
      <c r="G72" s="523"/>
      <c r="H72" s="523"/>
      <c r="I72" s="523"/>
      <c r="J72" s="523"/>
      <c r="K72" s="523"/>
      <c r="L72" s="523"/>
      <c r="M72" s="523"/>
      <c r="N72" s="523"/>
      <c r="O72" s="523"/>
      <c r="P72" s="523"/>
      <c r="Q72" s="523"/>
      <c r="R72" s="523"/>
      <c r="S72" s="523"/>
      <c r="T72" s="523"/>
      <c r="U72" s="523"/>
      <c r="V72" s="523"/>
      <c r="W72" s="523"/>
      <c r="X72" s="523"/>
      <c r="Y72" s="523"/>
      <c r="Z72" s="523"/>
      <c r="AA72" s="523"/>
      <c r="AB72" s="524"/>
      <c r="AC72" s="506" t="s">
        <v>742</v>
      </c>
      <c r="AD72" s="506"/>
      <c r="AE72" s="506"/>
      <c r="AF72" s="506"/>
      <c r="AG72" s="10">
        <f t="shared" si="101"/>
        <v>5387000</v>
      </c>
      <c r="AH72" s="11">
        <f t="shared" si="102"/>
        <v>4430931</v>
      </c>
      <c r="AI72" s="11"/>
      <c r="AJ72" s="11"/>
      <c r="AK72" s="11"/>
      <c r="AL72" s="11"/>
      <c r="AM72" s="11"/>
      <c r="AN72" s="11"/>
      <c r="AO72" s="362"/>
      <c r="AP72" s="11"/>
      <c r="AQ72" s="339"/>
      <c r="AR72" s="11"/>
      <c r="AS72" s="339"/>
      <c r="AT72" s="11"/>
      <c r="AU72" s="339"/>
      <c r="AV72" s="11"/>
      <c r="AW72" s="339"/>
      <c r="AX72" s="11"/>
      <c r="AY72" s="339"/>
      <c r="AZ72" s="11"/>
      <c r="BA72" s="339"/>
      <c r="BB72" s="11"/>
      <c r="BC72" s="339"/>
      <c r="BD72" s="11"/>
      <c r="BE72" s="339">
        <v>1000000</v>
      </c>
      <c r="BF72" s="339"/>
      <c r="BG72" s="339"/>
      <c r="BH72" s="11"/>
      <c r="BI72" s="339"/>
      <c r="BJ72" s="11"/>
      <c r="BK72" s="339"/>
      <c r="BL72" s="11">
        <v>21376</v>
      </c>
      <c r="BM72" s="339"/>
      <c r="BN72" s="11"/>
      <c r="BO72" s="339"/>
      <c r="BP72" s="11"/>
      <c r="BQ72" s="339"/>
      <c r="BR72" s="11"/>
      <c r="BS72" s="339"/>
      <c r="BT72" s="11"/>
      <c r="BU72" s="339"/>
      <c r="BV72" s="11"/>
      <c r="BW72" s="339">
        <v>4387000</v>
      </c>
      <c r="BX72" s="328">
        <v>4409555</v>
      </c>
      <c r="BY72" s="10"/>
      <c r="BZ72" s="11"/>
      <c r="CA72" s="339"/>
      <c r="CB72" s="11"/>
      <c r="CC72" s="339"/>
      <c r="CD72" s="11"/>
      <c r="CE72" s="339"/>
      <c r="CF72" s="11"/>
      <c r="CG72" s="339"/>
      <c r="CH72" s="11"/>
      <c r="CI72" s="339"/>
      <c r="CJ72" s="11"/>
      <c r="CK72" s="339"/>
      <c r="CL72" s="11"/>
    </row>
    <row r="73" spans="1:90">
      <c r="A73" s="504" t="s">
        <v>743</v>
      </c>
      <c r="B73" s="505"/>
      <c r="C73" s="519" t="s">
        <v>744</v>
      </c>
      <c r="D73" s="520"/>
      <c r="E73" s="520"/>
      <c r="F73" s="520"/>
      <c r="G73" s="520"/>
      <c r="H73" s="520"/>
      <c r="I73" s="520"/>
      <c r="J73" s="520"/>
      <c r="K73" s="520"/>
      <c r="L73" s="520"/>
      <c r="M73" s="520"/>
      <c r="N73" s="520"/>
      <c r="O73" s="520"/>
      <c r="P73" s="520"/>
      <c r="Q73" s="520"/>
      <c r="R73" s="520"/>
      <c r="S73" s="520"/>
      <c r="T73" s="520"/>
      <c r="U73" s="520"/>
      <c r="V73" s="520"/>
      <c r="W73" s="520"/>
      <c r="X73" s="520"/>
      <c r="Y73" s="520"/>
      <c r="Z73" s="520"/>
      <c r="AA73" s="520"/>
      <c r="AB73" s="521"/>
      <c r="AC73" s="506" t="s">
        <v>745</v>
      </c>
      <c r="AD73" s="506"/>
      <c r="AE73" s="506"/>
      <c r="AF73" s="506"/>
      <c r="AG73" s="10">
        <f t="shared" si="101"/>
        <v>0</v>
      </c>
      <c r="AH73" s="11">
        <f t="shared" si="102"/>
        <v>0</v>
      </c>
      <c r="AI73" s="11"/>
      <c r="AJ73" s="11"/>
      <c r="AK73" s="11"/>
      <c r="AL73" s="11"/>
      <c r="AM73" s="11"/>
      <c r="AN73" s="11"/>
      <c r="AO73" s="362"/>
      <c r="AP73" s="11"/>
      <c r="AQ73" s="339"/>
      <c r="AR73" s="11"/>
      <c r="AS73" s="339"/>
      <c r="AT73" s="11"/>
      <c r="AU73" s="339"/>
      <c r="AV73" s="11"/>
      <c r="AW73" s="339"/>
      <c r="AX73" s="11"/>
      <c r="AY73" s="339"/>
      <c r="AZ73" s="11"/>
      <c r="BA73" s="339"/>
      <c r="BB73" s="11"/>
      <c r="BC73" s="339"/>
      <c r="BD73" s="11"/>
      <c r="BE73" s="339"/>
      <c r="BF73" s="339"/>
      <c r="BG73" s="339"/>
      <c r="BH73" s="11"/>
      <c r="BI73" s="339"/>
      <c r="BJ73" s="11"/>
      <c r="BK73" s="339"/>
      <c r="BL73" s="11"/>
      <c r="BM73" s="339"/>
      <c r="BN73" s="11"/>
      <c r="BO73" s="339"/>
      <c r="BP73" s="11"/>
      <c r="BQ73" s="339"/>
      <c r="BR73" s="11"/>
      <c r="BS73" s="339"/>
      <c r="BT73" s="11"/>
      <c r="BU73" s="339"/>
      <c r="BV73" s="11"/>
      <c r="BW73" s="339"/>
      <c r="BX73" s="11"/>
      <c r="BY73" s="10"/>
      <c r="BZ73" s="11"/>
      <c r="CA73" s="339"/>
      <c r="CB73" s="11"/>
      <c r="CC73" s="339"/>
      <c r="CD73" s="11"/>
      <c r="CE73" s="339"/>
      <c r="CF73" s="11"/>
      <c r="CG73" s="339"/>
      <c r="CH73" s="11"/>
      <c r="CI73" s="339"/>
      <c r="CJ73" s="11"/>
      <c r="CK73" s="339"/>
      <c r="CL73" s="11"/>
    </row>
    <row r="74" spans="1:90">
      <c r="A74" s="513" t="s">
        <v>746</v>
      </c>
      <c r="B74" s="514"/>
      <c r="C74" s="460" t="s">
        <v>747</v>
      </c>
      <c r="D74" s="461"/>
      <c r="E74" s="461"/>
      <c r="F74" s="461"/>
      <c r="G74" s="461"/>
      <c r="H74" s="461"/>
      <c r="I74" s="461"/>
      <c r="J74" s="461"/>
      <c r="K74" s="461"/>
      <c r="L74" s="461"/>
      <c r="M74" s="461"/>
      <c r="N74" s="461"/>
      <c r="O74" s="461"/>
      <c r="P74" s="461"/>
      <c r="Q74" s="461"/>
      <c r="R74" s="461"/>
      <c r="S74" s="461"/>
      <c r="T74" s="461"/>
      <c r="U74" s="461"/>
      <c r="V74" s="461"/>
      <c r="W74" s="461"/>
      <c r="X74" s="461"/>
      <c r="Y74" s="461"/>
      <c r="Z74" s="461"/>
      <c r="AA74" s="461"/>
      <c r="AB74" s="462"/>
      <c r="AC74" s="515" t="s">
        <v>748</v>
      </c>
      <c r="AD74" s="515"/>
      <c r="AE74" s="515"/>
      <c r="AF74" s="515"/>
      <c r="AG74" s="12">
        <f t="shared" ref="AG74:AW74" si="103">SUM(AG62:AG73)</f>
        <v>6405000</v>
      </c>
      <c r="AH74" s="13">
        <f t="shared" si="103"/>
        <v>5257764</v>
      </c>
      <c r="AI74" s="363">
        <f t="shared" si="103"/>
        <v>0</v>
      </c>
      <c r="AJ74" s="363">
        <f t="shared" si="103"/>
        <v>0</v>
      </c>
      <c r="AK74" s="363">
        <f t="shared" si="103"/>
        <v>0</v>
      </c>
      <c r="AL74" s="363">
        <f t="shared" si="103"/>
        <v>0</v>
      </c>
      <c r="AM74" s="363">
        <f t="shared" si="103"/>
        <v>0</v>
      </c>
      <c r="AN74" s="363">
        <f t="shared" si="103"/>
        <v>0</v>
      </c>
      <c r="AO74" s="363">
        <f t="shared" si="103"/>
        <v>0</v>
      </c>
      <c r="AP74" s="13">
        <f>SUM(AP62:AP73)</f>
        <v>0</v>
      </c>
      <c r="AQ74" s="340">
        <f t="shared" ref="AQ74" si="104">SUM(AQ62:AQ73)</f>
        <v>0</v>
      </c>
      <c r="AR74" s="13">
        <f t="shared" si="103"/>
        <v>0</v>
      </c>
      <c r="AS74" s="340">
        <f t="shared" si="103"/>
        <v>0</v>
      </c>
      <c r="AT74" s="13">
        <f t="shared" si="103"/>
        <v>0</v>
      </c>
      <c r="AU74" s="340">
        <f t="shared" si="103"/>
        <v>0</v>
      </c>
      <c r="AV74" s="13">
        <f t="shared" si="103"/>
        <v>0</v>
      </c>
      <c r="AW74" s="340">
        <f t="shared" si="103"/>
        <v>0</v>
      </c>
      <c r="AX74" s="13">
        <f t="shared" ref="AX74:BI74" si="105">SUM(AX62:AX73)</f>
        <v>0</v>
      </c>
      <c r="AY74" s="340">
        <f>SUM(AY62:AY73)</f>
        <v>0</v>
      </c>
      <c r="AZ74" s="13">
        <f>SUM(AZ62:AZ73)</f>
        <v>0</v>
      </c>
      <c r="BA74" s="340">
        <f t="shared" ref="BA74" si="106">SUM(BA62:BA73)</f>
        <v>0</v>
      </c>
      <c r="BB74" s="13">
        <f t="shared" si="105"/>
        <v>0</v>
      </c>
      <c r="BC74" s="340">
        <f t="shared" si="105"/>
        <v>0</v>
      </c>
      <c r="BD74" s="13">
        <f t="shared" si="105"/>
        <v>0</v>
      </c>
      <c r="BE74" s="340">
        <f t="shared" si="105"/>
        <v>1000000</v>
      </c>
      <c r="BF74" s="340">
        <f t="shared" si="105"/>
        <v>0</v>
      </c>
      <c r="BG74" s="340">
        <f t="shared" si="105"/>
        <v>0</v>
      </c>
      <c r="BH74" s="13">
        <f t="shared" si="105"/>
        <v>0</v>
      </c>
      <c r="BI74" s="340">
        <f t="shared" si="105"/>
        <v>0</v>
      </c>
      <c r="BJ74" s="13">
        <f t="shared" ref="BJ74:BQ74" si="107">SUM(BJ62:BJ73)</f>
        <v>0</v>
      </c>
      <c r="BK74" s="340">
        <f t="shared" si="107"/>
        <v>0</v>
      </c>
      <c r="BL74" s="13">
        <f t="shared" si="107"/>
        <v>21376</v>
      </c>
      <c r="BM74" s="340">
        <f t="shared" si="107"/>
        <v>0</v>
      </c>
      <c r="BN74" s="13">
        <f t="shared" si="107"/>
        <v>0</v>
      </c>
      <c r="BO74" s="340">
        <f t="shared" si="107"/>
        <v>0</v>
      </c>
      <c r="BP74" s="13">
        <f t="shared" si="107"/>
        <v>0</v>
      </c>
      <c r="BQ74" s="340">
        <f t="shared" si="107"/>
        <v>0</v>
      </c>
      <c r="BR74" s="13">
        <f t="shared" ref="BR74:BW74" si="108">SUM(BR62:BR73)</f>
        <v>0</v>
      </c>
      <c r="BS74" s="340">
        <f t="shared" si="108"/>
        <v>0</v>
      </c>
      <c r="BT74" s="13">
        <f t="shared" si="108"/>
        <v>0</v>
      </c>
      <c r="BU74" s="340">
        <f t="shared" si="108"/>
        <v>0</v>
      </c>
      <c r="BV74" s="13">
        <f t="shared" si="108"/>
        <v>0</v>
      </c>
      <c r="BW74" s="340">
        <f t="shared" si="108"/>
        <v>4578000</v>
      </c>
      <c r="BX74" s="13">
        <f t="shared" ref="BX74:CJ74" si="109">SUM(BX62:BX73)</f>
        <v>4409555</v>
      </c>
      <c r="BY74" s="12">
        <f>SUM(BY62:BY73)</f>
        <v>0</v>
      </c>
      <c r="BZ74" s="13">
        <f>SUM(BZ62:BZ73)</f>
        <v>0</v>
      </c>
      <c r="CA74" s="340">
        <f>SUM(CA62:CA73)</f>
        <v>827000</v>
      </c>
      <c r="CB74" s="13">
        <f t="shared" si="109"/>
        <v>826833</v>
      </c>
      <c r="CC74" s="340">
        <f t="shared" si="109"/>
        <v>0</v>
      </c>
      <c r="CD74" s="13">
        <f t="shared" si="109"/>
        <v>0</v>
      </c>
      <c r="CE74" s="340">
        <f t="shared" si="109"/>
        <v>0</v>
      </c>
      <c r="CF74" s="13">
        <f t="shared" si="109"/>
        <v>0</v>
      </c>
      <c r="CG74" s="340">
        <f t="shared" si="109"/>
        <v>0</v>
      </c>
      <c r="CH74" s="13">
        <f t="shared" si="109"/>
        <v>0</v>
      </c>
      <c r="CI74" s="340">
        <f t="shared" si="109"/>
        <v>0</v>
      </c>
      <c r="CJ74" s="13">
        <f t="shared" si="109"/>
        <v>0</v>
      </c>
      <c r="CK74" s="340">
        <f>SUM(CK62:CK73)</f>
        <v>0</v>
      </c>
      <c r="CL74" s="13">
        <f>SUM(CL62:CL73)</f>
        <v>0</v>
      </c>
    </row>
    <row r="75" spans="1:90">
      <c r="A75" s="504" t="s">
        <v>749</v>
      </c>
      <c r="B75" s="505"/>
      <c r="C75" s="516" t="s">
        <v>750</v>
      </c>
      <c r="D75" s="517"/>
      <c r="E75" s="517"/>
      <c r="F75" s="517"/>
      <c r="G75" s="517"/>
      <c r="H75" s="517"/>
      <c r="I75" s="517"/>
      <c r="J75" s="517"/>
      <c r="K75" s="517"/>
      <c r="L75" s="517"/>
      <c r="M75" s="517"/>
      <c r="N75" s="517"/>
      <c r="O75" s="517"/>
      <c r="P75" s="517"/>
      <c r="Q75" s="517"/>
      <c r="R75" s="517"/>
      <c r="S75" s="517"/>
      <c r="T75" s="517"/>
      <c r="U75" s="517"/>
      <c r="V75" s="517"/>
      <c r="W75" s="517"/>
      <c r="X75" s="517"/>
      <c r="Y75" s="517"/>
      <c r="Z75" s="517"/>
      <c r="AA75" s="517"/>
      <c r="AB75" s="518"/>
      <c r="AC75" s="506" t="s">
        <v>751</v>
      </c>
      <c r="AD75" s="506"/>
      <c r="AE75" s="506"/>
      <c r="AF75" s="506"/>
      <c r="AG75" s="10">
        <f t="shared" ref="AG75:AG81" si="110">AQ75+AS75+AU75+AW75+BA75+BC75+BE75+BG75+BI75+BK75+BO75+BQ75+BS75+BU75+BW75+CA75+CC75+CE75+CG75+CI75+CK75+AY75+AO75+AI75+AM75+AK75+BY75+BM75</f>
        <v>1610000</v>
      </c>
      <c r="AH75" s="11">
        <f t="shared" ref="AH75:AH81" si="111">AR75+AT75+AV75+AX75+BB75+BD75+BF75+BH75+BJ75+BL75+BP75+BR75+BT75+BV75+BX75+CB75+CD75+CF75+CH75+CJ75+CL75+AZ75+AP75+AJ75+AL75+AN75+BN75+BZ75</f>
        <v>0</v>
      </c>
      <c r="AI75" s="11"/>
      <c r="AJ75" s="11"/>
      <c r="AK75" s="11"/>
      <c r="AL75" s="11"/>
      <c r="AM75" s="11"/>
      <c r="AN75" s="11"/>
      <c r="AO75" s="362"/>
      <c r="AP75" s="11"/>
      <c r="AQ75" s="339"/>
      <c r="AR75" s="11"/>
      <c r="AS75" s="339"/>
      <c r="AT75" s="11"/>
      <c r="AU75" s="339"/>
      <c r="AV75" s="11"/>
      <c r="AW75" s="339"/>
      <c r="AX75" s="11"/>
      <c r="AY75" s="339"/>
      <c r="AZ75" s="11"/>
      <c r="BA75" s="339"/>
      <c r="BB75" s="11"/>
      <c r="BC75" s="339">
        <v>1610000</v>
      </c>
      <c r="BD75" s="11"/>
      <c r="BE75" s="339"/>
      <c r="BF75" s="339"/>
      <c r="BG75" s="339"/>
      <c r="BH75" s="11"/>
      <c r="BI75" s="339"/>
      <c r="BJ75" s="11"/>
      <c r="BK75" s="339"/>
      <c r="BL75" s="11"/>
      <c r="BM75" s="339"/>
      <c r="BN75" s="11"/>
      <c r="BO75" s="339"/>
      <c r="BP75" s="11"/>
      <c r="BQ75" s="339"/>
      <c r="BR75" s="11"/>
      <c r="BS75" s="339"/>
      <c r="BT75" s="11"/>
      <c r="BU75" s="339"/>
      <c r="BV75" s="11"/>
      <c r="BW75" s="339"/>
      <c r="BX75" s="11"/>
      <c r="BY75" s="10"/>
      <c r="BZ75" s="11"/>
      <c r="CA75" s="339"/>
      <c r="CB75" s="11"/>
      <c r="CC75" s="339"/>
      <c r="CD75" s="11"/>
      <c r="CE75" s="339"/>
      <c r="CF75" s="11"/>
      <c r="CG75" s="339"/>
      <c r="CH75" s="11"/>
      <c r="CI75" s="339"/>
      <c r="CJ75" s="11"/>
      <c r="CK75" s="339"/>
      <c r="CL75" s="11"/>
    </row>
    <row r="76" spans="1:90">
      <c r="A76" s="504" t="s">
        <v>752</v>
      </c>
      <c r="B76" s="505"/>
      <c r="C76" s="516" t="s">
        <v>753</v>
      </c>
      <c r="D76" s="517"/>
      <c r="E76" s="517"/>
      <c r="F76" s="517"/>
      <c r="G76" s="517"/>
      <c r="H76" s="517"/>
      <c r="I76" s="517"/>
      <c r="J76" s="517"/>
      <c r="K76" s="517"/>
      <c r="L76" s="517"/>
      <c r="M76" s="517"/>
      <c r="N76" s="517"/>
      <c r="O76" s="517"/>
      <c r="P76" s="517"/>
      <c r="Q76" s="517"/>
      <c r="R76" s="517"/>
      <c r="S76" s="517"/>
      <c r="T76" s="517"/>
      <c r="U76" s="517"/>
      <c r="V76" s="517"/>
      <c r="W76" s="517"/>
      <c r="X76" s="517"/>
      <c r="Y76" s="517"/>
      <c r="Z76" s="517"/>
      <c r="AA76" s="517"/>
      <c r="AB76" s="518"/>
      <c r="AC76" s="506" t="s">
        <v>754</v>
      </c>
      <c r="AD76" s="506"/>
      <c r="AE76" s="506"/>
      <c r="AF76" s="506"/>
      <c r="AG76" s="10">
        <f t="shared" si="110"/>
        <v>267566000</v>
      </c>
      <c r="AH76" s="11">
        <f t="shared" si="111"/>
        <v>2275000</v>
      </c>
      <c r="AI76" s="11"/>
      <c r="AJ76" s="11"/>
      <c r="AK76" s="11"/>
      <c r="AL76" s="11"/>
      <c r="AM76" s="11"/>
      <c r="AN76" s="11">
        <v>1000000</v>
      </c>
      <c r="AO76" s="362"/>
      <c r="AP76" s="11"/>
      <c r="AQ76" s="339"/>
      <c r="AR76" s="11"/>
      <c r="AS76" s="339"/>
      <c r="AT76" s="11"/>
      <c r="AU76" s="339"/>
      <c r="AV76" s="11"/>
      <c r="AW76" s="339"/>
      <c r="AX76" s="11"/>
      <c r="AY76" s="339"/>
      <c r="AZ76" s="11"/>
      <c r="BA76" s="339"/>
      <c r="BB76" s="11"/>
      <c r="BC76" s="356">
        <v>121000000</v>
      </c>
      <c r="BD76" s="11">
        <v>75000</v>
      </c>
      <c r="BE76" s="339"/>
      <c r="BF76" s="339">
        <v>200000</v>
      </c>
      <c r="BG76" s="339"/>
      <c r="BH76" s="11"/>
      <c r="BI76" s="339"/>
      <c r="BJ76" s="11"/>
      <c r="BK76" s="339"/>
      <c r="BL76" s="11"/>
      <c r="BM76" s="339"/>
      <c r="BN76" s="11"/>
      <c r="BO76" s="339"/>
      <c r="BP76" s="11"/>
      <c r="BQ76" s="339"/>
      <c r="BR76" s="11"/>
      <c r="BS76" s="339">
        <v>145000000</v>
      </c>
      <c r="BT76" s="11">
        <v>1000000</v>
      </c>
      <c r="BU76" s="339"/>
      <c r="BV76" s="11"/>
      <c r="BW76" s="339"/>
      <c r="BX76" s="11"/>
      <c r="BY76" s="10"/>
      <c r="BZ76" s="11"/>
      <c r="CA76" s="339"/>
      <c r="CB76" s="11"/>
      <c r="CC76" s="339">
        <v>1566000</v>
      </c>
      <c r="CD76" s="11"/>
      <c r="CE76" s="339"/>
      <c r="CF76" s="11"/>
      <c r="CG76" s="339"/>
      <c r="CH76" s="11"/>
      <c r="CI76" s="339"/>
      <c r="CJ76" s="11"/>
      <c r="CK76" s="339"/>
      <c r="CL76" s="11"/>
    </row>
    <row r="77" spans="1:90">
      <c r="A77" s="504" t="s">
        <v>755</v>
      </c>
      <c r="B77" s="505"/>
      <c r="C77" s="516" t="s">
        <v>756</v>
      </c>
      <c r="D77" s="517"/>
      <c r="E77" s="517"/>
      <c r="F77" s="517"/>
      <c r="G77" s="517"/>
      <c r="H77" s="517"/>
      <c r="I77" s="517"/>
      <c r="J77" s="517"/>
      <c r="K77" s="517"/>
      <c r="L77" s="517"/>
      <c r="M77" s="517"/>
      <c r="N77" s="517"/>
      <c r="O77" s="517"/>
      <c r="P77" s="517"/>
      <c r="Q77" s="517"/>
      <c r="R77" s="517"/>
      <c r="S77" s="517"/>
      <c r="T77" s="517"/>
      <c r="U77" s="517"/>
      <c r="V77" s="517"/>
      <c r="W77" s="517"/>
      <c r="X77" s="517"/>
      <c r="Y77" s="517"/>
      <c r="Z77" s="517"/>
      <c r="AA77" s="517"/>
      <c r="AB77" s="518"/>
      <c r="AC77" s="506" t="s">
        <v>757</v>
      </c>
      <c r="AD77" s="506"/>
      <c r="AE77" s="506"/>
      <c r="AF77" s="506"/>
      <c r="AG77" s="10">
        <f t="shared" si="110"/>
        <v>2690243</v>
      </c>
      <c r="AH77" s="11">
        <f t="shared" si="111"/>
        <v>130809</v>
      </c>
      <c r="AI77" s="11"/>
      <c r="AJ77" s="11"/>
      <c r="AK77" s="11"/>
      <c r="AL77" s="11"/>
      <c r="AM77" s="11"/>
      <c r="AN77" s="11"/>
      <c r="AO77" s="362"/>
      <c r="AP77" s="11"/>
      <c r="AQ77" s="339"/>
      <c r="AR77" s="11"/>
      <c r="AS77" s="339"/>
      <c r="AT77" s="11"/>
      <c r="AU77" s="339"/>
      <c r="AV77" s="11"/>
      <c r="AW77" s="339"/>
      <c r="AX77" s="11"/>
      <c r="AY77" s="339"/>
      <c r="AZ77" s="11"/>
      <c r="BA77" s="339"/>
      <c r="BB77" s="11"/>
      <c r="BC77" s="339">
        <v>23000</v>
      </c>
      <c r="BD77" s="11">
        <v>6220</v>
      </c>
      <c r="BE77" s="339">
        <v>2570243</v>
      </c>
      <c r="BF77" s="339">
        <v>27778</v>
      </c>
      <c r="BG77" s="339"/>
      <c r="BH77" s="11"/>
      <c r="BI77" s="339"/>
      <c r="BJ77" s="11"/>
      <c r="BK77" s="339"/>
      <c r="BL77" s="11"/>
      <c r="BM77" s="339"/>
      <c r="BN77" s="11"/>
      <c r="BO77" s="339"/>
      <c r="BP77" s="11"/>
      <c r="BQ77" s="339"/>
      <c r="BR77" s="11"/>
      <c r="BS77" s="339"/>
      <c r="BT77" s="11"/>
      <c r="BU77" s="339"/>
      <c r="BV77" s="11"/>
      <c r="BW77" s="339"/>
      <c r="BX77" s="11"/>
      <c r="BY77" s="10"/>
      <c r="BZ77" s="11"/>
      <c r="CA77" s="339"/>
      <c r="CB77" s="11"/>
      <c r="CC77" s="339"/>
      <c r="CD77" s="11"/>
      <c r="CE77" s="339">
        <v>97000</v>
      </c>
      <c r="CF77" s="11">
        <v>96811</v>
      </c>
      <c r="CG77" s="339"/>
      <c r="CH77" s="11"/>
      <c r="CI77" s="339"/>
      <c r="CJ77" s="11"/>
      <c r="CK77" s="339"/>
      <c r="CL77" s="11"/>
    </row>
    <row r="78" spans="1:90">
      <c r="A78" s="504" t="s">
        <v>758</v>
      </c>
      <c r="B78" s="505"/>
      <c r="C78" s="516" t="s">
        <v>759</v>
      </c>
      <c r="D78" s="517"/>
      <c r="E78" s="517"/>
      <c r="F78" s="517"/>
      <c r="G78" s="517"/>
      <c r="H78" s="517"/>
      <c r="I78" s="517"/>
      <c r="J78" s="517"/>
      <c r="K78" s="517"/>
      <c r="L78" s="517"/>
      <c r="M78" s="517"/>
      <c r="N78" s="517"/>
      <c r="O78" s="517"/>
      <c r="P78" s="517"/>
      <c r="Q78" s="517"/>
      <c r="R78" s="517"/>
      <c r="S78" s="517"/>
      <c r="T78" s="517"/>
      <c r="U78" s="517"/>
      <c r="V78" s="517"/>
      <c r="W78" s="517"/>
      <c r="X78" s="517"/>
      <c r="Y78" s="517"/>
      <c r="Z78" s="517"/>
      <c r="AA78" s="517"/>
      <c r="AB78" s="518"/>
      <c r="AC78" s="506" t="s">
        <v>760</v>
      </c>
      <c r="AD78" s="506"/>
      <c r="AE78" s="506"/>
      <c r="AF78" s="506"/>
      <c r="AG78" s="10">
        <f t="shared" si="110"/>
        <v>6112000</v>
      </c>
      <c r="AH78" s="11">
        <f t="shared" si="111"/>
        <v>2837644</v>
      </c>
      <c r="AI78" s="11"/>
      <c r="AJ78" s="11"/>
      <c r="AK78" s="11"/>
      <c r="AL78" s="11"/>
      <c r="AM78" s="11"/>
      <c r="AN78" s="11"/>
      <c r="AO78" s="362"/>
      <c r="AP78" s="11"/>
      <c r="AQ78" s="339"/>
      <c r="AR78" s="11"/>
      <c r="AS78" s="339"/>
      <c r="AT78" s="11"/>
      <c r="AU78" s="339"/>
      <c r="AV78" s="11"/>
      <c r="AW78" s="339"/>
      <c r="AX78" s="11"/>
      <c r="AY78" s="339"/>
      <c r="AZ78" s="11"/>
      <c r="BA78" s="339"/>
      <c r="BB78" s="11">
        <v>57323</v>
      </c>
      <c r="BC78" s="339"/>
      <c r="BD78" s="11">
        <v>58497</v>
      </c>
      <c r="BE78" s="339">
        <v>3704000</v>
      </c>
      <c r="BF78" s="339">
        <v>109156</v>
      </c>
      <c r="BG78" s="339">
        <v>982000</v>
      </c>
      <c r="BH78" s="328">
        <v>1116755</v>
      </c>
      <c r="BI78" s="339"/>
      <c r="BJ78" s="11"/>
      <c r="BK78" s="339"/>
      <c r="BL78" s="11">
        <v>74937</v>
      </c>
      <c r="BM78" s="339"/>
      <c r="BN78" s="11"/>
      <c r="BO78" s="339"/>
      <c r="BP78" s="11"/>
      <c r="BQ78" s="339"/>
      <c r="BR78" s="11"/>
      <c r="BS78" s="339"/>
      <c r="BT78" s="11"/>
      <c r="BU78" s="339"/>
      <c r="BV78" s="11"/>
      <c r="BW78" s="339"/>
      <c r="BX78" s="11"/>
      <c r="BY78" s="10"/>
      <c r="BZ78" s="11"/>
      <c r="CA78" s="339"/>
      <c r="CB78" s="11"/>
      <c r="CC78" s="339">
        <v>560000</v>
      </c>
      <c r="CD78" s="11">
        <v>1323527</v>
      </c>
      <c r="CE78" s="339"/>
      <c r="CF78" s="11">
        <v>50699</v>
      </c>
      <c r="CG78" s="339"/>
      <c r="CH78" s="11"/>
      <c r="CI78" s="339">
        <v>866000</v>
      </c>
      <c r="CJ78" s="11">
        <v>46750</v>
      </c>
      <c r="CK78" s="339"/>
      <c r="CL78" s="11"/>
    </row>
    <row r="79" spans="1:90">
      <c r="A79" s="504" t="s">
        <v>761</v>
      </c>
      <c r="B79" s="505"/>
      <c r="C79" s="423" t="s">
        <v>762</v>
      </c>
      <c r="D79" s="424"/>
      <c r="E79" s="424"/>
      <c r="F79" s="424"/>
      <c r="G79" s="424"/>
      <c r="H79" s="424"/>
      <c r="I79" s="424"/>
      <c r="J79" s="424"/>
      <c r="K79" s="424"/>
      <c r="L79" s="424"/>
      <c r="M79" s="424"/>
      <c r="N79" s="424"/>
      <c r="O79" s="424"/>
      <c r="P79" s="424"/>
      <c r="Q79" s="424"/>
      <c r="R79" s="424"/>
      <c r="S79" s="424"/>
      <c r="T79" s="424"/>
      <c r="U79" s="424"/>
      <c r="V79" s="424"/>
      <c r="W79" s="424"/>
      <c r="X79" s="424"/>
      <c r="Y79" s="424"/>
      <c r="Z79" s="424"/>
      <c r="AA79" s="424"/>
      <c r="AB79" s="425"/>
      <c r="AC79" s="506" t="s">
        <v>763</v>
      </c>
      <c r="AD79" s="506"/>
      <c r="AE79" s="506"/>
      <c r="AF79" s="506"/>
      <c r="AG79" s="10">
        <f t="shared" si="110"/>
        <v>0</v>
      </c>
      <c r="AH79" s="11">
        <f t="shared" si="111"/>
        <v>20233</v>
      </c>
      <c r="AI79" s="11"/>
      <c r="AJ79" s="11"/>
      <c r="AK79" s="11"/>
      <c r="AL79" s="11"/>
      <c r="AM79" s="11"/>
      <c r="AN79" s="11"/>
      <c r="AO79" s="362"/>
      <c r="AP79" s="11"/>
      <c r="AQ79" s="339"/>
      <c r="AR79" s="11"/>
      <c r="AS79" s="339"/>
      <c r="AT79" s="11"/>
      <c r="AU79" s="339"/>
      <c r="AV79" s="11"/>
      <c r="AW79" s="339"/>
      <c r="AX79" s="11"/>
      <c r="AY79" s="339"/>
      <c r="AZ79" s="11"/>
      <c r="BA79" s="339"/>
      <c r="BB79" s="11"/>
      <c r="BC79" s="339"/>
      <c r="BD79" s="11"/>
      <c r="BE79" s="339"/>
      <c r="BF79" s="339"/>
      <c r="BG79" s="339"/>
      <c r="BH79" s="11"/>
      <c r="BI79" s="339"/>
      <c r="BJ79" s="11"/>
      <c r="BK79" s="339"/>
      <c r="BL79" s="11">
        <v>20233</v>
      </c>
      <c r="BM79" s="339"/>
      <c r="BN79" s="11"/>
      <c r="BO79" s="339"/>
      <c r="BP79" s="11"/>
      <c r="BQ79" s="339"/>
      <c r="BR79" s="11"/>
      <c r="BS79" s="339"/>
      <c r="BT79" s="11"/>
      <c r="BU79" s="339"/>
      <c r="BV79" s="11"/>
      <c r="BW79" s="339"/>
      <c r="BX79" s="11"/>
      <c r="BY79" s="10"/>
      <c r="BZ79" s="11"/>
      <c r="CA79" s="339"/>
      <c r="CB79" s="11"/>
      <c r="CC79" s="339"/>
      <c r="CD79" s="11"/>
      <c r="CE79" s="339"/>
      <c r="CF79" s="11"/>
      <c r="CG79" s="339"/>
      <c r="CH79" s="11"/>
      <c r="CI79" s="339"/>
      <c r="CJ79" s="11"/>
      <c r="CK79" s="339"/>
      <c r="CL79" s="11"/>
    </row>
    <row r="80" spans="1:90">
      <c r="A80" s="504" t="s">
        <v>764</v>
      </c>
      <c r="B80" s="505"/>
      <c r="C80" s="423" t="s">
        <v>765</v>
      </c>
      <c r="D80" s="424"/>
      <c r="E80" s="424"/>
      <c r="F80" s="424"/>
      <c r="G80" s="424"/>
      <c r="H80" s="424"/>
      <c r="I80" s="424"/>
      <c r="J80" s="424"/>
      <c r="K80" s="424"/>
      <c r="L80" s="424"/>
      <c r="M80" s="424"/>
      <c r="N80" s="424"/>
      <c r="O80" s="424"/>
      <c r="P80" s="424"/>
      <c r="Q80" s="424"/>
      <c r="R80" s="424"/>
      <c r="S80" s="424"/>
      <c r="T80" s="424"/>
      <c r="U80" s="424"/>
      <c r="V80" s="424"/>
      <c r="W80" s="424"/>
      <c r="X80" s="424"/>
      <c r="Y80" s="424"/>
      <c r="Z80" s="424"/>
      <c r="AA80" s="424"/>
      <c r="AB80" s="425"/>
      <c r="AC80" s="506" t="s">
        <v>766</v>
      </c>
      <c r="AD80" s="506"/>
      <c r="AE80" s="506"/>
      <c r="AF80" s="506"/>
      <c r="AG80" s="10">
        <f t="shared" si="110"/>
        <v>0</v>
      </c>
      <c r="AH80" s="11">
        <f t="shared" si="111"/>
        <v>0</v>
      </c>
      <c r="AI80" s="11"/>
      <c r="AJ80" s="11"/>
      <c r="AK80" s="11"/>
      <c r="AL80" s="11"/>
      <c r="AM80" s="11"/>
      <c r="AN80" s="11"/>
      <c r="AO80" s="362"/>
      <c r="AP80" s="11"/>
      <c r="AQ80" s="339"/>
      <c r="AR80" s="11"/>
      <c r="AS80" s="339"/>
      <c r="AT80" s="11"/>
      <c r="AU80" s="339"/>
      <c r="AV80" s="11"/>
      <c r="AW80" s="339"/>
      <c r="AX80" s="11"/>
      <c r="AY80" s="339"/>
      <c r="AZ80" s="11"/>
      <c r="BA80" s="339"/>
      <c r="BB80" s="11"/>
      <c r="BC80" s="339"/>
      <c r="BD80" s="11"/>
      <c r="BE80" s="339"/>
      <c r="BF80" s="339"/>
      <c r="BG80" s="339"/>
      <c r="BH80" s="11"/>
      <c r="BI80" s="339"/>
      <c r="BJ80" s="11"/>
      <c r="BK80" s="339"/>
      <c r="BL80" s="11"/>
      <c r="BM80" s="339"/>
      <c r="BN80" s="11"/>
      <c r="BO80" s="339"/>
      <c r="BP80" s="11"/>
      <c r="BQ80" s="339"/>
      <c r="BR80" s="11"/>
      <c r="BS80" s="339"/>
      <c r="BT80" s="11"/>
      <c r="BU80" s="339"/>
      <c r="BV80" s="11"/>
      <c r="BW80" s="339"/>
      <c r="BX80" s="11"/>
      <c r="BY80" s="10"/>
      <c r="BZ80" s="11"/>
      <c r="CA80" s="339"/>
      <c r="CB80" s="11"/>
      <c r="CC80" s="339"/>
      <c r="CD80" s="11"/>
      <c r="CE80" s="339"/>
      <c r="CF80" s="11"/>
      <c r="CG80" s="339"/>
      <c r="CH80" s="11"/>
      <c r="CI80" s="339"/>
      <c r="CJ80" s="11"/>
      <c r="CK80" s="339"/>
      <c r="CL80" s="11"/>
    </row>
    <row r="81" spans="1:90">
      <c r="A81" s="504" t="s">
        <v>767</v>
      </c>
      <c r="B81" s="505"/>
      <c r="C81" s="423" t="s">
        <v>768</v>
      </c>
      <c r="D81" s="424"/>
      <c r="E81" s="424"/>
      <c r="F81" s="424"/>
      <c r="G81" s="424"/>
      <c r="H81" s="424"/>
      <c r="I81" s="424"/>
      <c r="J81" s="424"/>
      <c r="K81" s="424"/>
      <c r="L81" s="424"/>
      <c r="M81" s="424"/>
      <c r="N81" s="424"/>
      <c r="O81" s="424"/>
      <c r="P81" s="424"/>
      <c r="Q81" s="424"/>
      <c r="R81" s="424"/>
      <c r="S81" s="424"/>
      <c r="T81" s="424"/>
      <c r="U81" s="424"/>
      <c r="V81" s="424"/>
      <c r="W81" s="424"/>
      <c r="X81" s="424"/>
      <c r="Y81" s="424"/>
      <c r="Z81" s="424"/>
      <c r="AA81" s="424"/>
      <c r="AB81" s="425"/>
      <c r="AC81" s="506" t="s">
        <v>769</v>
      </c>
      <c r="AD81" s="506"/>
      <c r="AE81" s="506"/>
      <c r="AF81" s="506"/>
      <c r="AG81" s="10">
        <f t="shared" si="110"/>
        <v>1979255</v>
      </c>
      <c r="AH81" s="11">
        <f t="shared" si="111"/>
        <v>824989</v>
      </c>
      <c r="AI81" s="11"/>
      <c r="AJ81" s="11"/>
      <c r="AK81" s="11"/>
      <c r="AL81" s="11"/>
      <c r="AM81" s="11"/>
      <c r="AN81" s="11"/>
      <c r="AO81" s="362"/>
      <c r="AP81" s="328"/>
      <c r="AQ81" s="339"/>
      <c r="AR81" s="11"/>
      <c r="AS81" s="339"/>
      <c r="AT81" s="11"/>
      <c r="AU81" s="339"/>
      <c r="AV81" s="11"/>
      <c r="AW81" s="339"/>
      <c r="AX81" s="11"/>
      <c r="AY81" s="339"/>
      <c r="AZ81" s="11"/>
      <c r="BA81" s="339"/>
      <c r="BB81" s="11">
        <v>15477</v>
      </c>
      <c r="BC81" s="339">
        <v>435000</v>
      </c>
      <c r="BD81" s="11">
        <v>17473</v>
      </c>
      <c r="BE81" s="339">
        <v>701255</v>
      </c>
      <c r="BF81" s="339">
        <v>9972</v>
      </c>
      <c r="BG81" s="339"/>
      <c r="BH81" s="328">
        <v>102264</v>
      </c>
      <c r="BI81" s="339"/>
      <c r="BJ81" s="11"/>
      <c r="BK81" s="339"/>
      <c r="BL81" s="11"/>
      <c r="BM81" s="339"/>
      <c r="BN81" s="11"/>
      <c r="BO81" s="339"/>
      <c r="BP81" s="11"/>
      <c r="BQ81" s="339"/>
      <c r="BR81" s="11"/>
      <c r="BS81" s="339"/>
      <c r="BT81" s="11">
        <v>270000</v>
      </c>
      <c r="BU81" s="339"/>
      <c r="BV81" s="11"/>
      <c r="BW81" s="339"/>
      <c r="BX81" s="11"/>
      <c r="BY81" s="10"/>
      <c r="BZ81" s="11"/>
      <c r="CA81" s="339"/>
      <c r="CB81" s="11"/>
      <c r="CC81" s="339">
        <v>574000</v>
      </c>
      <c r="CD81" s="11">
        <v>357353</v>
      </c>
      <c r="CE81" s="339">
        <v>35000</v>
      </c>
      <c r="CF81" s="11">
        <v>39828</v>
      </c>
      <c r="CG81" s="339"/>
      <c r="CH81" s="11"/>
      <c r="CI81" s="339">
        <v>234000</v>
      </c>
      <c r="CJ81" s="11">
        <v>12622</v>
      </c>
      <c r="CK81" s="339"/>
      <c r="CL81" s="11"/>
    </row>
    <row r="82" spans="1:90">
      <c r="A82" s="513" t="s">
        <v>770</v>
      </c>
      <c r="B82" s="514"/>
      <c r="C82" s="453" t="s">
        <v>771</v>
      </c>
      <c r="D82" s="454"/>
      <c r="E82" s="454"/>
      <c r="F82" s="454"/>
      <c r="G82" s="454"/>
      <c r="H82" s="454"/>
      <c r="I82" s="454"/>
      <c r="J82" s="454"/>
      <c r="K82" s="454"/>
      <c r="L82" s="454"/>
      <c r="M82" s="454"/>
      <c r="N82" s="454"/>
      <c r="O82" s="454"/>
      <c r="P82" s="454"/>
      <c r="Q82" s="454"/>
      <c r="R82" s="454"/>
      <c r="S82" s="454"/>
      <c r="T82" s="454"/>
      <c r="U82" s="454"/>
      <c r="V82" s="454"/>
      <c r="W82" s="454"/>
      <c r="X82" s="454"/>
      <c r="Y82" s="454"/>
      <c r="Z82" s="454"/>
      <c r="AA82" s="454"/>
      <c r="AB82" s="455"/>
      <c r="AC82" s="515" t="s">
        <v>772</v>
      </c>
      <c r="AD82" s="515"/>
      <c r="AE82" s="515"/>
      <c r="AF82" s="515"/>
      <c r="AG82" s="12">
        <f t="shared" ref="AG82:AW82" si="112">SUM(AG75:AG81)</f>
        <v>279957498</v>
      </c>
      <c r="AH82" s="13">
        <f t="shared" si="112"/>
        <v>6088675</v>
      </c>
      <c r="AI82" s="363">
        <f t="shared" si="112"/>
        <v>0</v>
      </c>
      <c r="AJ82" s="363">
        <f t="shared" si="112"/>
        <v>0</v>
      </c>
      <c r="AK82" s="363">
        <f t="shared" si="112"/>
        <v>0</v>
      </c>
      <c r="AL82" s="363">
        <f t="shared" si="112"/>
        <v>0</v>
      </c>
      <c r="AM82" s="363">
        <f t="shared" si="112"/>
        <v>0</v>
      </c>
      <c r="AN82" s="363">
        <f t="shared" si="112"/>
        <v>1000000</v>
      </c>
      <c r="AO82" s="363">
        <f t="shared" si="112"/>
        <v>0</v>
      </c>
      <c r="AP82" s="13">
        <f>SUM(AP75:AP81)</f>
        <v>0</v>
      </c>
      <c r="AQ82" s="340">
        <f t="shared" ref="AQ82" si="113">SUM(AQ75:AQ81)</f>
        <v>0</v>
      </c>
      <c r="AR82" s="13">
        <f t="shared" si="112"/>
        <v>0</v>
      </c>
      <c r="AS82" s="340">
        <f t="shared" si="112"/>
        <v>0</v>
      </c>
      <c r="AT82" s="13">
        <f t="shared" si="112"/>
        <v>0</v>
      </c>
      <c r="AU82" s="340">
        <f t="shared" si="112"/>
        <v>0</v>
      </c>
      <c r="AV82" s="13">
        <f t="shared" si="112"/>
        <v>0</v>
      </c>
      <c r="AW82" s="340">
        <f t="shared" si="112"/>
        <v>0</v>
      </c>
      <c r="AX82" s="13">
        <f t="shared" ref="AX82:BI82" si="114">SUM(AX75:AX81)</f>
        <v>0</v>
      </c>
      <c r="AY82" s="340">
        <f>SUM(AY75:AY81)</f>
        <v>0</v>
      </c>
      <c r="AZ82" s="13">
        <f>SUM(AZ75:AZ81)</f>
        <v>0</v>
      </c>
      <c r="BA82" s="340">
        <f t="shared" ref="BA82" si="115">SUM(BA75:BA81)</f>
        <v>0</v>
      </c>
      <c r="BB82" s="13">
        <f t="shared" si="114"/>
        <v>72800</v>
      </c>
      <c r="BC82" s="340">
        <f t="shared" si="114"/>
        <v>123068000</v>
      </c>
      <c r="BD82" s="13">
        <f t="shared" si="114"/>
        <v>157190</v>
      </c>
      <c r="BE82" s="340">
        <f t="shared" si="114"/>
        <v>6975498</v>
      </c>
      <c r="BF82" s="340">
        <f>SUM(BF75:BF81)</f>
        <v>346906</v>
      </c>
      <c r="BG82" s="340">
        <f t="shared" ref="BG82" si="116">SUM(BG75:BG81)</f>
        <v>982000</v>
      </c>
      <c r="BH82" s="13">
        <f t="shared" si="114"/>
        <v>1219019</v>
      </c>
      <c r="BI82" s="340">
        <f t="shared" si="114"/>
        <v>0</v>
      </c>
      <c r="BJ82" s="13">
        <f t="shared" ref="BJ82:BQ82" si="117">SUM(BJ75:BJ81)</f>
        <v>0</v>
      </c>
      <c r="BK82" s="340">
        <f t="shared" si="117"/>
        <v>0</v>
      </c>
      <c r="BL82" s="13">
        <f t="shared" si="117"/>
        <v>95170</v>
      </c>
      <c r="BM82" s="340">
        <f t="shared" si="117"/>
        <v>0</v>
      </c>
      <c r="BN82" s="13">
        <f t="shared" si="117"/>
        <v>0</v>
      </c>
      <c r="BO82" s="340">
        <f t="shared" si="117"/>
        <v>0</v>
      </c>
      <c r="BP82" s="13">
        <f t="shared" si="117"/>
        <v>0</v>
      </c>
      <c r="BQ82" s="340">
        <f t="shared" si="117"/>
        <v>0</v>
      </c>
      <c r="BR82" s="13">
        <f t="shared" ref="BR82:BW82" si="118">SUM(BR75:BR81)</f>
        <v>0</v>
      </c>
      <c r="BS82" s="340">
        <f t="shared" si="118"/>
        <v>145000000</v>
      </c>
      <c r="BT82" s="13">
        <f t="shared" si="118"/>
        <v>1270000</v>
      </c>
      <c r="BU82" s="340">
        <f t="shared" si="118"/>
        <v>0</v>
      </c>
      <c r="BV82" s="13">
        <f t="shared" si="118"/>
        <v>0</v>
      </c>
      <c r="BW82" s="340">
        <f t="shared" si="118"/>
        <v>0</v>
      </c>
      <c r="BX82" s="13">
        <f t="shared" ref="BX82:CJ82" si="119">SUM(BX75:BX81)</f>
        <v>0</v>
      </c>
      <c r="BY82" s="12">
        <f>SUM(BY75:BY81)</f>
        <v>0</v>
      </c>
      <c r="BZ82" s="13">
        <f>SUM(BZ75:BZ81)</f>
        <v>0</v>
      </c>
      <c r="CA82" s="340">
        <f>SUM(CA75:CA81)</f>
        <v>0</v>
      </c>
      <c r="CB82" s="13">
        <f t="shared" si="119"/>
        <v>0</v>
      </c>
      <c r="CC82" s="340">
        <f t="shared" si="119"/>
        <v>2700000</v>
      </c>
      <c r="CD82" s="13">
        <f t="shared" si="119"/>
        <v>1680880</v>
      </c>
      <c r="CE82" s="340">
        <f t="shared" si="119"/>
        <v>132000</v>
      </c>
      <c r="CF82" s="13">
        <f t="shared" si="119"/>
        <v>187338</v>
      </c>
      <c r="CG82" s="340">
        <f t="shared" si="119"/>
        <v>0</v>
      </c>
      <c r="CH82" s="13">
        <f t="shared" si="119"/>
        <v>0</v>
      </c>
      <c r="CI82" s="340">
        <f t="shared" si="119"/>
        <v>1100000</v>
      </c>
      <c r="CJ82" s="13">
        <f t="shared" si="119"/>
        <v>59372</v>
      </c>
      <c r="CK82" s="340">
        <f>SUM(CK75:CK81)</f>
        <v>0</v>
      </c>
      <c r="CL82" s="13">
        <f>SUM(CL75:CL81)</f>
        <v>0</v>
      </c>
    </row>
    <row r="83" spans="1:90">
      <c r="A83" s="504" t="s">
        <v>773</v>
      </c>
      <c r="B83" s="505"/>
      <c r="C83" s="456" t="s">
        <v>774</v>
      </c>
      <c r="D83" s="457"/>
      <c r="E83" s="457"/>
      <c r="F83" s="457"/>
      <c r="G83" s="457"/>
      <c r="H83" s="457"/>
      <c r="I83" s="457"/>
      <c r="J83" s="457"/>
      <c r="K83" s="457"/>
      <c r="L83" s="457"/>
      <c r="M83" s="457"/>
      <c r="N83" s="457"/>
      <c r="O83" s="457"/>
      <c r="P83" s="457"/>
      <c r="Q83" s="457"/>
      <c r="R83" s="457"/>
      <c r="S83" s="457"/>
      <c r="T83" s="457"/>
      <c r="U83" s="457"/>
      <c r="V83" s="457"/>
      <c r="W83" s="457"/>
      <c r="X83" s="457"/>
      <c r="Y83" s="457"/>
      <c r="Z83" s="457"/>
      <c r="AA83" s="457"/>
      <c r="AB83" s="458"/>
      <c r="AC83" s="506" t="s">
        <v>775</v>
      </c>
      <c r="AD83" s="506"/>
      <c r="AE83" s="506"/>
      <c r="AF83" s="506"/>
      <c r="AG83" s="10">
        <f t="shared" ref="AG83:AG86" si="120">AQ83+AS83+AU83+AW83+BA83+BC83+BE83+BG83+BI83+BK83+BO83+BQ83+BS83+BU83+BW83+CA83+CC83+CE83+CG83+CI83+CK83+AY83+AO83+AI83+AM83+AK83+BY83+BM83</f>
        <v>18245000</v>
      </c>
      <c r="AH83" s="11">
        <f t="shared" ref="AH83:AH86" si="121">AR83+AT83+AV83+AX83+BB83+BD83+BF83+BH83+BJ83+BL83+BP83+BR83+BT83+BV83+BX83+CB83+CD83+CF83+CH83+CJ83+CL83+AZ83+AP83+AJ83+AL83+AN83+BN83+BZ83</f>
        <v>0</v>
      </c>
      <c r="AI83" s="11"/>
      <c r="AJ83" s="11"/>
      <c r="AK83" s="11"/>
      <c r="AL83" s="11"/>
      <c r="AM83" s="11"/>
      <c r="AN83" s="11"/>
      <c r="AO83" s="362"/>
      <c r="AP83" s="325"/>
      <c r="AQ83" s="339">
        <v>13392000</v>
      </c>
      <c r="AR83" s="11"/>
      <c r="AS83" s="339"/>
      <c r="AT83" s="11"/>
      <c r="AU83" s="339"/>
      <c r="AV83" s="11"/>
      <c r="AW83" s="339"/>
      <c r="AX83" s="11"/>
      <c r="AY83" s="339">
        <v>1394000</v>
      </c>
      <c r="AZ83" s="11"/>
      <c r="BA83" s="339"/>
      <c r="BB83" s="11"/>
      <c r="BC83" s="339">
        <v>2274000</v>
      </c>
      <c r="BD83" s="11"/>
      <c r="BE83" s="339"/>
      <c r="BF83" s="339"/>
      <c r="BG83" s="339"/>
      <c r="BH83" s="11"/>
      <c r="BI83" s="339"/>
      <c r="BJ83" s="11"/>
      <c r="BK83" s="339">
        <v>1185000</v>
      </c>
      <c r="BL83" s="11">
        <v>0</v>
      </c>
      <c r="BM83" s="339"/>
      <c r="BN83" s="11"/>
      <c r="BO83" s="339"/>
      <c r="BP83" s="11"/>
      <c r="BQ83" s="339"/>
      <c r="BR83" s="11"/>
      <c r="BS83" s="339"/>
      <c r="BT83" s="11"/>
      <c r="BU83" s="339"/>
      <c r="BV83" s="11"/>
      <c r="BW83" s="339"/>
      <c r="BX83" s="11"/>
      <c r="BY83" s="10"/>
      <c r="BZ83" s="11"/>
      <c r="CA83" s="339"/>
      <c r="CB83" s="11"/>
      <c r="CC83" s="339"/>
      <c r="CD83" s="11"/>
      <c r="CE83" s="339"/>
      <c r="CF83" s="11"/>
      <c r="CG83" s="339"/>
      <c r="CH83" s="11"/>
      <c r="CI83" s="339"/>
      <c r="CJ83" s="11"/>
      <c r="CK83" s="339"/>
      <c r="CL83" s="11"/>
    </row>
    <row r="84" spans="1:90">
      <c r="A84" s="504" t="s">
        <v>776</v>
      </c>
      <c r="B84" s="505"/>
      <c r="C84" s="456" t="s">
        <v>777</v>
      </c>
      <c r="D84" s="457"/>
      <c r="E84" s="457"/>
      <c r="F84" s="457"/>
      <c r="G84" s="457"/>
      <c r="H84" s="457"/>
      <c r="I84" s="457"/>
      <c r="J84" s="457"/>
      <c r="K84" s="457"/>
      <c r="L84" s="457"/>
      <c r="M84" s="457"/>
      <c r="N84" s="457"/>
      <c r="O84" s="457"/>
      <c r="P84" s="457"/>
      <c r="Q84" s="457"/>
      <c r="R84" s="457"/>
      <c r="S84" s="457"/>
      <c r="T84" s="457"/>
      <c r="U84" s="457"/>
      <c r="V84" s="457"/>
      <c r="W84" s="457"/>
      <c r="X84" s="457"/>
      <c r="Y84" s="457"/>
      <c r="Z84" s="457"/>
      <c r="AA84" s="457"/>
      <c r="AB84" s="458"/>
      <c r="AC84" s="506" t="s">
        <v>778</v>
      </c>
      <c r="AD84" s="506"/>
      <c r="AE84" s="506"/>
      <c r="AF84" s="506"/>
      <c r="AG84" s="10">
        <f t="shared" si="120"/>
        <v>0</v>
      </c>
      <c r="AH84" s="11">
        <f t="shared" si="121"/>
        <v>0</v>
      </c>
      <c r="AI84" s="11"/>
      <c r="AJ84" s="11"/>
      <c r="AK84" s="11"/>
      <c r="AL84" s="11"/>
      <c r="AM84" s="11"/>
      <c r="AN84" s="11"/>
      <c r="AO84" s="362"/>
      <c r="AP84" s="11"/>
      <c r="AQ84" s="339"/>
      <c r="AR84" s="11"/>
      <c r="AS84" s="339"/>
      <c r="AT84" s="11"/>
      <c r="AU84" s="339"/>
      <c r="AV84" s="11"/>
      <c r="AW84" s="339"/>
      <c r="AX84" s="11"/>
      <c r="AY84" s="339"/>
      <c r="AZ84" s="11"/>
      <c r="BA84" s="339"/>
      <c r="BB84" s="11"/>
      <c r="BC84" s="339"/>
      <c r="BD84" s="11"/>
      <c r="BE84" s="339"/>
      <c r="BF84" s="339"/>
      <c r="BG84" s="339"/>
      <c r="BH84" s="11"/>
      <c r="BI84" s="339"/>
      <c r="BJ84" s="11"/>
      <c r="BK84" s="339"/>
      <c r="BL84" s="11"/>
      <c r="BM84" s="339"/>
      <c r="BN84" s="11"/>
      <c r="BO84" s="339"/>
      <c r="BP84" s="11"/>
      <c r="BQ84" s="339"/>
      <c r="BR84" s="11"/>
      <c r="BS84" s="339"/>
      <c r="BT84" s="11"/>
      <c r="BU84" s="339"/>
      <c r="BV84" s="11"/>
      <c r="BW84" s="339"/>
      <c r="BX84" s="11"/>
      <c r="BY84" s="10"/>
      <c r="BZ84" s="11"/>
      <c r="CA84" s="339"/>
      <c r="CB84" s="11"/>
      <c r="CC84" s="339"/>
      <c r="CD84" s="11"/>
      <c r="CE84" s="339"/>
      <c r="CF84" s="11"/>
      <c r="CG84" s="339"/>
      <c r="CH84" s="11"/>
      <c r="CI84" s="339"/>
      <c r="CJ84" s="11"/>
      <c r="CK84" s="339"/>
      <c r="CL84" s="11"/>
    </row>
    <row r="85" spans="1:90">
      <c r="A85" s="504" t="s">
        <v>779</v>
      </c>
      <c r="B85" s="505"/>
      <c r="C85" s="456" t="s">
        <v>780</v>
      </c>
      <c r="D85" s="457"/>
      <c r="E85" s="457"/>
      <c r="F85" s="457"/>
      <c r="G85" s="457"/>
      <c r="H85" s="457"/>
      <c r="I85" s="457"/>
      <c r="J85" s="457"/>
      <c r="K85" s="457"/>
      <c r="L85" s="457"/>
      <c r="M85" s="457"/>
      <c r="N85" s="457"/>
      <c r="O85" s="457"/>
      <c r="P85" s="457"/>
      <c r="Q85" s="457"/>
      <c r="R85" s="457"/>
      <c r="S85" s="457"/>
      <c r="T85" s="457"/>
      <c r="U85" s="457"/>
      <c r="V85" s="457"/>
      <c r="W85" s="457"/>
      <c r="X85" s="457"/>
      <c r="Y85" s="457"/>
      <c r="Z85" s="457"/>
      <c r="AA85" s="457"/>
      <c r="AB85" s="458"/>
      <c r="AC85" s="506" t="s">
        <v>781</v>
      </c>
      <c r="AD85" s="506"/>
      <c r="AE85" s="506"/>
      <c r="AF85" s="506"/>
      <c r="AG85" s="10">
        <f t="shared" si="120"/>
        <v>787000</v>
      </c>
      <c r="AH85" s="11">
        <f t="shared" si="121"/>
        <v>0</v>
      </c>
      <c r="AI85" s="11"/>
      <c r="AJ85" s="11"/>
      <c r="AK85" s="11"/>
      <c r="AL85" s="11"/>
      <c r="AM85" s="11"/>
      <c r="AN85" s="11"/>
      <c r="AO85" s="362"/>
      <c r="AP85" s="11"/>
      <c r="AQ85" s="339"/>
      <c r="AR85" s="11"/>
      <c r="AS85" s="339"/>
      <c r="AT85" s="11"/>
      <c r="AU85" s="339"/>
      <c r="AV85" s="11"/>
      <c r="AW85" s="339"/>
      <c r="AX85" s="11"/>
      <c r="AY85" s="339"/>
      <c r="AZ85" s="11"/>
      <c r="BA85" s="339"/>
      <c r="BB85" s="11"/>
      <c r="BC85" s="339"/>
      <c r="BD85" s="11"/>
      <c r="BE85" s="339">
        <v>787000</v>
      </c>
      <c r="BF85" s="339"/>
      <c r="BG85" s="339"/>
      <c r="BH85" s="11"/>
      <c r="BI85" s="339"/>
      <c r="BJ85" s="11"/>
      <c r="BK85" s="339"/>
      <c r="BL85" s="11">
        <v>0</v>
      </c>
      <c r="BM85" s="339"/>
      <c r="BN85" s="11"/>
      <c r="BO85" s="339"/>
      <c r="BP85" s="11"/>
      <c r="BQ85" s="339"/>
      <c r="BR85" s="11"/>
      <c r="BS85" s="339"/>
      <c r="BT85" s="11"/>
      <c r="BU85" s="339"/>
      <c r="BV85" s="11"/>
      <c r="BW85" s="339"/>
      <c r="BX85" s="11"/>
      <c r="BY85" s="10"/>
      <c r="BZ85" s="11"/>
      <c r="CA85" s="339"/>
      <c r="CB85" s="11"/>
      <c r="CC85" s="339"/>
      <c r="CD85" s="11"/>
      <c r="CE85" s="339"/>
      <c r="CF85" s="11"/>
      <c r="CG85" s="339"/>
      <c r="CH85" s="11"/>
      <c r="CI85" s="339"/>
      <c r="CJ85" s="11"/>
      <c r="CK85" s="339"/>
      <c r="CL85" s="11"/>
    </row>
    <row r="86" spans="1:90">
      <c r="A86" s="504" t="s">
        <v>782</v>
      </c>
      <c r="B86" s="505"/>
      <c r="C86" s="456" t="s">
        <v>783</v>
      </c>
      <c r="D86" s="457"/>
      <c r="E86" s="457"/>
      <c r="F86" s="457"/>
      <c r="G86" s="457"/>
      <c r="H86" s="457"/>
      <c r="I86" s="457"/>
      <c r="J86" s="457"/>
      <c r="K86" s="457"/>
      <c r="L86" s="457"/>
      <c r="M86" s="457"/>
      <c r="N86" s="457"/>
      <c r="O86" s="457"/>
      <c r="P86" s="457"/>
      <c r="Q86" s="457"/>
      <c r="R86" s="457"/>
      <c r="S86" s="457"/>
      <c r="T86" s="457"/>
      <c r="U86" s="457"/>
      <c r="V86" s="457"/>
      <c r="W86" s="457"/>
      <c r="X86" s="457"/>
      <c r="Y86" s="457"/>
      <c r="Z86" s="457"/>
      <c r="AA86" s="457"/>
      <c r="AB86" s="458"/>
      <c r="AC86" s="506" t="s">
        <v>784</v>
      </c>
      <c r="AD86" s="506"/>
      <c r="AE86" s="506"/>
      <c r="AF86" s="506"/>
      <c r="AG86" s="10">
        <f t="shared" si="120"/>
        <v>1689000</v>
      </c>
      <c r="AH86" s="11">
        <f t="shared" si="121"/>
        <v>0</v>
      </c>
      <c r="AI86" s="11"/>
      <c r="AJ86" s="11"/>
      <c r="AK86" s="11"/>
      <c r="AL86" s="11"/>
      <c r="AM86" s="11"/>
      <c r="AN86" s="11"/>
      <c r="AO86" s="362"/>
      <c r="AP86" s="11"/>
      <c r="AQ86" s="339"/>
      <c r="AR86" s="11"/>
      <c r="AS86" s="339"/>
      <c r="AT86" s="11"/>
      <c r="AU86" s="339"/>
      <c r="AV86" s="11"/>
      <c r="AW86" s="339"/>
      <c r="AX86" s="11"/>
      <c r="AY86" s="339"/>
      <c r="AZ86" s="11"/>
      <c r="BA86" s="339"/>
      <c r="BB86" s="11"/>
      <c r="BC86" s="339">
        <v>1156000</v>
      </c>
      <c r="BD86" s="11"/>
      <c r="BE86" s="339">
        <v>213000</v>
      </c>
      <c r="BF86" s="339"/>
      <c r="BG86" s="339"/>
      <c r="BH86" s="11"/>
      <c r="BI86" s="339"/>
      <c r="BJ86" s="11"/>
      <c r="BK86" s="339">
        <v>320000</v>
      </c>
      <c r="BL86" s="11">
        <v>0</v>
      </c>
      <c r="BM86" s="339"/>
      <c r="BN86" s="11"/>
      <c r="BO86" s="339"/>
      <c r="BP86" s="11"/>
      <c r="BQ86" s="339"/>
      <c r="BR86" s="11"/>
      <c r="BS86" s="339"/>
      <c r="BT86" s="11"/>
      <c r="BU86" s="339"/>
      <c r="BV86" s="11"/>
      <c r="BW86" s="339"/>
      <c r="BX86" s="11"/>
      <c r="BY86" s="10"/>
      <c r="BZ86" s="11"/>
      <c r="CA86" s="339"/>
      <c r="CB86" s="11"/>
      <c r="CC86" s="339"/>
      <c r="CD86" s="11"/>
      <c r="CE86" s="339"/>
      <c r="CF86" s="11"/>
      <c r="CG86" s="339"/>
      <c r="CH86" s="11"/>
      <c r="CI86" s="339"/>
      <c r="CJ86" s="11"/>
      <c r="CK86" s="339"/>
      <c r="CL86" s="11"/>
    </row>
    <row r="87" spans="1:90">
      <c r="A87" s="513" t="s">
        <v>785</v>
      </c>
      <c r="B87" s="514"/>
      <c r="C87" s="460" t="s">
        <v>786</v>
      </c>
      <c r="D87" s="461"/>
      <c r="E87" s="461"/>
      <c r="F87" s="461"/>
      <c r="G87" s="461"/>
      <c r="H87" s="461"/>
      <c r="I87" s="461"/>
      <c r="J87" s="461"/>
      <c r="K87" s="461"/>
      <c r="L87" s="461"/>
      <c r="M87" s="461"/>
      <c r="N87" s="461"/>
      <c r="O87" s="461"/>
      <c r="P87" s="461"/>
      <c r="Q87" s="461"/>
      <c r="R87" s="461"/>
      <c r="S87" s="461"/>
      <c r="T87" s="461"/>
      <c r="U87" s="461"/>
      <c r="V87" s="461"/>
      <c r="W87" s="461"/>
      <c r="X87" s="461"/>
      <c r="Y87" s="461"/>
      <c r="Z87" s="461"/>
      <c r="AA87" s="461"/>
      <c r="AB87" s="462"/>
      <c r="AC87" s="515" t="s">
        <v>787</v>
      </c>
      <c r="AD87" s="515"/>
      <c r="AE87" s="515"/>
      <c r="AF87" s="515"/>
      <c r="AG87" s="12">
        <f t="shared" ref="AG87:AW87" si="122">SUM(AG83:AG86)</f>
        <v>20721000</v>
      </c>
      <c r="AH87" s="13">
        <f t="shared" si="122"/>
        <v>0</v>
      </c>
      <c r="AI87" s="363">
        <f t="shared" si="122"/>
        <v>0</v>
      </c>
      <c r="AJ87" s="363">
        <f t="shared" si="122"/>
        <v>0</v>
      </c>
      <c r="AK87" s="363">
        <f t="shared" si="122"/>
        <v>0</v>
      </c>
      <c r="AL87" s="363">
        <f t="shared" si="122"/>
        <v>0</v>
      </c>
      <c r="AM87" s="363">
        <f t="shared" si="122"/>
        <v>0</v>
      </c>
      <c r="AN87" s="363">
        <f t="shared" si="122"/>
        <v>0</v>
      </c>
      <c r="AO87" s="363">
        <f t="shared" si="122"/>
        <v>0</v>
      </c>
      <c r="AP87" s="13">
        <f>SUM(AP83:AP86)</f>
        <v>0</v>
      </c>
      <c r="AQ87" s="340">
        <f t="shared" ref="AQ87" si="123">SUM(AQ83:AQ86)</f>
        <v>13392000</v>
      </c>
      <c r="AR87" s="13">
        <f t="shared" si="122"/>
        <v>0</v>
      </c>
      <c r="AS87" s="340">
        <f t="shared" si="122"/>
        <v>0</v>
      </c>
      <c r="AT87" s="13">
        <f t="shared" si="122"/>
        <v>0</v>
      </c>
      <c r="AU87" s="340">
        <f t="shared" si="122"/>
        <v>0</v>
      </c>
      <c r="AV87" s="13">
        <f t="shared" si="122"/>
        <v>0</v>
      </c>
      <c r="AW87" s="340">
        <f t="shared" si="122"/>
        <v>0</v>
      </c>
      <c r="AX87" s="13">
        <f t="shared" ref="AX87:BI87" si="124">SUM(AX83:AX86)</f>
        <v>0</v>
      </c>
      <c r="AY87" s="340">
        <f>SUM(AY83:AY86)</f>
        <v>1394000</v>
      </c>
      <c r="AZ87" s="13">
        <f>SUM(AZ83:AZ86)</f>
        <v>0</v>
      </c>
      <c r="BA87" s="340">
        <f t="shared" ref="BA87" si="125">SUM(BA83:BA86)</f>
        <v>0</v>
      </c>
      <c r="BB87" s="13">
        <f t="shared" si="124"/>
        <v>0</v>
      </c>
      <c r="BC87" s="340">
        <f t="shared" si="124"/>
        <v>3430000</v>
      </c>
      <c r="BD87" s="13">
        <f t="shared" si="124"/>
        <v>0</v>
      </c>
      <c r="BE87" s="340">
        <f t="shared" si="124"/>
        <v>1000000</v>
      </c>
      <c r="BF87" s="340">
        <f t="shared" si="124"/>
        <v>0</v>
      </c>
      <c r="BG87" s="340">
        <f t="shared" si="124"/>
        <v>0</v>
      </c>
      <c r="BH87" s="13">
        <f t="shared" si="124"/>
        <v>0</v>
      </c>
      <c r="BI87" s="340">
        <f t="shared" si="124"/>
        <v>0</v>
      </c>
      <c r="BJ87" s="13">
        <f t="shared" ref="BJ87:BQ87" si="126">SUM(BJ83:BJ86)</f>
        <v>0</v>
      </c>
      <c r="BK87" s="340">
        <f t="shared" si="126"/>
        <v>1505000</v>
      </c>
      <c r="BL87" s="13">
        <f t="shared" si="126"/>
        <v>0</v>
      </c>
      <c r="BM87" s="340">
        <f t="shared" si="126"/>
        <v>0</v>
      </c>
      <c r="BN87" s="13">
        <f t="shared" si="126"/>
        <v>0</v>
      </c>
      <c r="BO87" s="340">
        <f t="shared" si="126"/>
        <v>0</v>
      </c>
      <c r="BP87" s="13">
        <f t="shared" si="126"/>
        <v>0</v>
      </c>
      <c r="BQ87" s="340">
        <f t="shared" si="126"/>
        <v>0</v>
      </c>
      <c r="BR87" s="13">
        <f t="shared" ref="BR87:BW87" si="127">SUM(BR83:BR86)</f>
        <v>0</v>
      </c>
      <c r="BS87" s="340">
        <f t="shared" si="127"/>
        <v>0</v>
      </c>
      <c r="BT87" s="13">
        <f t="shared" si="127"/>
        <v>0</v>
      </c>
      <c r="BU87" s="340">
        <f t="shared" si="127"/>
        <v>0</v>
      </c>
      <c r="BV87" s="13">
        <f t="shared" si="127"/>
        <v>0</v>
      </c>
      <c r="BW87" s="340">
        <f t="shared" si="127"/>
        <v>0</v>
      </c>
      <c r="BX87" s="13">
        <f t="shared" ref="BX87:CJ87" si="128">SUM(BX83:BX86)</f>
        <v>0</v>
      </c>
      <c r="BY87" s="12">
        <f>SUM(BY83:BY86)</f>
        <v>0</v>
      </c>
      <c r="BZ87" s="13">
        <f>SUM(BZ83:BZ86)</f>
        <v>0</v>
      </c>
      <c r="CA87" s="340">
        <f>SUM(CA83:CA86)</f>
        <v>0</v>
      </c>
      <c r="CB87" s="13">
        <f t="shared" si="128"/>
        <v>0</v>
      </c>
      <c r="CC87" s="340">
        <f t="shared" si="128"/>
        <v>0</v>
      </c>
      <c r="CD87" s="13">
        <f t="shared" si="128"/>
        <v>0</v>
      </c>
      <c r="CE87" s="340">
        <f t="shared" si="128"/>
        <v>0</v>
      </c>
      <c r="CF87" s="13">
        <f t="shared" si="128"/>
        <v>0</v>
      </c>
      <c r="CG87" s="340">
        <f t="shared" si="128"/>
        <v>0</v>
      </c>
      <c r="CH87" s="13">
        <f t="shared" si="128"/>
        <v>0</v>
      </c>
      <c r="CI87" s="340">
        <f t="shared" si="128"/>
        <v>0</v>
      </c>
      <c r="CJ87" s="13">
        <f t="shared" si="128"/>
        <v>0</v>
      </c>
      <c r="CK87" s="340">
        <f>SUM(CK83:CK86)</f>
        <v>0</v>
      </c>
      <c r="CL87" s="13">
        <f>SUM(CL83:CL86)</f>
        <v>0</v>
      </c>
    </row>
    <row r="88" spans="1:90">
      <c r="A88" s="504" t="s">
        <v>788</v>
      </c>
      <c r="B88" s="505"/>
      <c r="C88" s="456" t="s">
        <v>789</v>
      </c>
      <c r="D88" s="457"/>
      <c r="E88" s="457"/>
      <c r="F88" s="457"/>
      <c r="G88" s="457"/>
      <c r="H88" s="457"/>
      <c r="I88" s="457"/>
      <c r="J88" s="457"/>
      <c r="K88" s="457"/>
      <c r="L88" s="457"/>
      <c r="M88" s="457"/>
      <c r="N88" s="457"/>
      <c r="O88" s="457"/>
      <c r="P88" s="457"/>
      <c r="Q88" s="457"/>
      <c r="R88" s="457"/>
      <c r="S88" s="457"/>
      <c r="T88" s="457"/>
      <c r="U88" s="457"/>
      <c r="V88" s="457"/>
      <c r="W88" s="457"/>
      <c r="X88" s="457"/>
      <c r="Y88" s="457"/>
      <c r="Z88" s="457"/>
      <c r="AA88" s="457"/>
      <c r="AB88" s="458"/>
      <c r="AC88" s="506" t="s">
        <v>790</v>
      </c>
      <c r="AD88" s="506"/>
      <c r="AE88" s="506"/>
      <c r="AF88" s="506"/>
      <c r="AG88" s="10">
        <f t="shared" ref="AG88:AG95" si="129">AQ88+AS88+AU88+AW88+BA88+BC88+BE88+BG88+BI88+BK88+BO88+BQ88+BS88+BU88+BW88+CA88+CC88+CE88+CG88+CI88+CK88+AY88+AO88+AI88+AM88+AK88+BY88+BM88</f>
        <v>0</v>
      </c>
      <c r="AH88" s="11">
        <f t="shared" ref="AH88:AH95" si="130">AR88+AT88+AV88+AX88+BB88+BD88+BF88+BH88+BJ88+BL88+BP88+BR88+BT88+BV88+BX88+CB88+CD88+CF88+CH88+CJ88+CL88+AZ88+AP88+AJ88+AL88+AN88+BN88+BZ88</f>
        <v>0</v>
      </c>
      <c r="AI88" s="11"/>
      <c r="AJ88" s="11"/>
      <c r="AK88" s="11"/>
      <c r="AL88" s="11"/>
      <c r="AM88" s="11"/>
      <c r="AN88" s="11"/>
      <c r="AO88" s="362"/>
      <c r="AP88" s="11"/>
      <c r="AQ88" s="339"/>
      <c r="AR88" s="11"/>
      <c r="AS88" s="339"/>
      <c r="AT88" s="11"/>
      <c r="AU88" s="339"/>
      <c r="AV88" s="11"/>
      <c r="AW88" s="339"/>
      <c r="AX88" s="11"/>
      <c r="AY88" s="339"/>
      <c r="AZ88" s="11"/>
      <c r="BA88" s="339"/>
      <c r="BB88" s="11"/>
      <c r="BC88" s="339"/>
      <c r="BD88" s="11"/>
      <c r="BE88" s="339"/>
      <c r="BF88" s="339"/>
      <c r="BG88" s="339"/>
      <c r="BH88" s="11"/>
      <c r="BI88" s="339"/>
      <c r="BJ88" s="11"/>
      <c r="BK88" s="339"/>
      <c r="BL88" s="11"/>
      <c r="BM88" s="339"/>
      <c r="BN88" s="11"/>
      <c r="BO88" s="339"/>
      <c r="BP88" s="11"/>
      <c r="BQ88" s="339"/>
      <c r="BR88" s="11"/>
      <c r="BS88" s="339"/>
      <c r="BT88" s="11"/>
      <c r="BU88" s="339"/>
      <c r="BV88" s="11"/>
      <c r="BW88" s="339"/>
      <c r="BX88" s="11"/>
      <c r="BY88" s="10"/>
      <c r="BZ88" s="11"/>
      <c r="CA88" s="339"/>
      <c r="CB88" s="11"/>
      <c r="CC88" s="339"/>
      <c r="CD88" s="11"/>
      <c r="CE88" s="339"/>
      <c r="CF88" s="11"/>
      <c r="CG88" s="339"/>
      <c r="CH88" s="11"/>
      <c r="CI88" s="339"/>
      <c r="CJ88" s="11"/>
      <c r="CK88" s="339"/>
      <c r="CL88" s="11"/>
    </row>
    <row r="89" spans="1:90">
      <c r="A89" s="504" t="s">
        <v>791</v>
      </c>
      <c r="B89" s="505"/>
      <c r="C89" s="456" t="s">
        <v>792</v>
      </c>
      <c r="D89" s="457"/>
      <c r="E89" s="457"/>
      <c r="F89" s="457"/>
      <c r="G89" s="457"/>
      <c r="H89" s="457"/>
      <c r="I89" s="457"/>
      <c r="J89" s="457"/>
      <c r="K89" s="457"/>
      <c r="L89" s="457"/>
      <c r="M89" s="457"/>
      <c r="N89" s="457"/>
      <c r="O89" s="457"/>
      <c r="P89" s="457"/>
      <c r="Q89" s="457"/>
      <c r="R89" s="457"/>
      <c r="S89" s="457"/>
      <c r="T89" s="457"/>
      <c r="U89" s="457"/>
      <c r="V89" s="457"/>
      <c r="W89" s="457"/>
      <c r="X89" s="457"/>
      <c r="Y89" s="457"/>
      <c r="Z89" s="457"/>
      <c r="AA89" s="457"/>
      <c r="AB89" s="458"/>
      <c r="AC89" s="506" t="s">
        <v>793</v>
      </c>
      <c r="AD89" s="506"/>
      <c r="AE89" s="506"/>
      <c r="AF89" s="506"/>
      <c r="AG89" s="10">
        <f t="shared" si="129"/>
        <v>0</v>
      </c>
      <c r="AH89" s="11">
        <f t="shared" si="130"/>
        <v>0</v>
      </c>
      <c r="AI89" s="11"/>
      <c r="AJ89" s="11"/>
      <c r="AK89" s="11"/>
      <c r="AL89" s="11"/>
      <c r="AM89" s="11"/>
      <c r="AN89" s="11"/>
      <c r="AO89" s="362"/>
      <c r="AP89" s="11"/>
      <c r="AQ89" s="339"/>
      <c r="AR89" s="11"/>
      <c r="AS89" s="339"/>
      <c r="AT89" s="11"/>
      <c r="AU89" s="339"/>
      <c r="AV89" s="11"/>
      <c r="AW89" s="339"/>
      <c r="AX89" s="11"/>
      <c r="AY89" s="339"/>
      <c r="AZ89" s="11"/>
      <c r="BA89" s="339"/>
      <c r="BB89" s="11"/>
      <c r="BC89" s="339"/>
      <c r="BD89" s="11"/>
      <c r="BE89" s="339"/>
      <c r="BF89" s="339"/>
      <c r="BG89" s="339"/>
      <c r="BH89" s="11"/>
      <c r="BI89" s="339"/>
      <c r="BJ89" s="11"/>
      <c r="BK89" s="339"/>
      <c r="BL89" s="11"/>
      <c r="BM89" s="339"/>
      <c r="BN89" s="11"/>
      <c r="BO89" s="339"/>
      <c r="BP89" s="11"/>
      <c r="BQ89" s="339"/>
      <c r="BR89" s="11"/>
      <c r="BS89" s="339"/>
      <c r="BT89" s="11"/>
      <c r="BU89" s="339"/>
      <c r="BV89" s="11"/>
      <c r="BW89" s="339"/>
      <c r="BX89" s="11"/>
      <c r="BY89" s="10"/>
      <c r="BZ89" s="11"/>
      <c r="CA89" s="339"/>
      <c r="CB89" s="11"/>
      <c r="CC89" s="339"/>
      <c r="CD89" s="11"/>
      <c r="CE89" s="339"/>
      <c r="CF89" s="11"/>
      <c r="CG89" s="339"/>
      <c r="CH89" s="11"/>
      <c r="CI89" s="339"/>
      <c r="CJ89" s="11"/>
      <c r="CK89" s="339"/>
      <c r="CL89" s="11"/>
    </row>
    <row r="90" spans="1:90">
      <c r="A90" s="504" t="s">
        <v>794</v>
      </c>
      <c r="B90" s="505"/>
      <c r="C90" s="456" t="s">
        <v>795</v>
      </c>
      <c r="D90" s="457"/>
      <c r="E90" s="457"/>
      <c r="F90" s="457"/>
      <c r="G90" s="457"/>
      <c r="H90" s="457"/>
      <c r="I90" s="457"/>
      <c r="J90" s="457"/>
      <c r="K90" s="457"/>
      <c r="L90" s="457"/>
      <c r="M90" s="457"/>
      <c r="N90" s="457"/>
      <c r="O90" s="457"/>
      <c r="P90" s="457"/>
      <c r="Q90" s="457"/>
      <c r="R90" s="457"/>
      <c r="S90" s="457"/>
      <c r="T90" s="457"/>
      <c r="U90" s="457"/>
      <c r="V90" s="457"/>
      <c r="W90" s="457"/>
      <c r="X90" s="457"/>
      <c r="Y90" s="457"/>
      <c r="Z90" s="457"/>
      <c r="AA90" s="457"/>
      <c r="AB90" s="458"/>
      <c r="AC90" s="506" t="s">
        <v>796</v>
      </c>
      <c r="AD90" s="506"/>
      <c r="AE90" s="506"/>
      <c r="AF90" s="506"/>
      <c r="AG90" s="10">
        <f t="shared" si="129"/>
        <v>0</v>
      </c>
      <c r="AH90" s="11">
        <f t="shared" si="130"/>
        <v>0</v>
      </c>
      <c r="AI90" s="11"/>
      <c r="AJ90" s="11"/>
      <c r="AK90" s="11"/>
      <c r="AL90" s="11"/>
      <c r="AM90" s="11"/>
      <c r="AN90" s="11"/>
      <c r="AO90" s="362"/>
      <c r="AP90" s="11"/>
      <c r="AQ90" s="339"/>
      <c r="AR90" s="11"/>
      <c r="AS90" s="339"/>
      <c r="AT90" s="11"/>
      <c r="AU90" s="339"/>
      <c r="AV90" s="11"/>
      <c r="AW90" s="339"/>
      <c r="AX90" s="11"/>
      <c r="AY90" s="339"/>
      <c r="AZ90" s="11"/>
      <c r="BA90" s="339"/>
      <c r="BB90" s="11"/>
      <c r="BC90" s="339"/>
      <c r="BD90" s="11"/>
      <c r="BE90" s="339"/>
      <c r="BF90" s="339"/>
      <c r="BG90" s="339"/>
      <c r="BH90" s="11"/>
      <c r="BI90" s="339"/>
      <c r="BJ90" s="11"/>
      <c r="BK90" s="339"/>
      <c r="BL90" s="11"/>
      <c r="BM90" s="339"/>
      <c r="BN90" s="11"/>
      <c r="BO90" s="339"/>
      <c r="BP90" s="11"/>
      <c r="BQ90" s="339"/>
      <c r="BR90" s="11"/>
      <c r="BS90" s="339"/>
      <c r="BT90" s="11"/>
      <c r="BU90" s="339"/>
      <c r="BV90" s="11"/>
      <c r="BW90" s="339"/>
      <c r="BX90" s="11"/>
      <c r="BY90" s="10"/>
      <c r="BZ90" s="11"/>
      <c r="CA90" s="339"/>
      <c r="CB90" s="11"/>
      <c r="CC90" s="339"/>
      <c r="CD90" s="11"/>
      <c r="CE90" s="339"/>
      <c r="CF90" s="11"/>
      <c r="CG90" s="339"/>
      <c r="CH90" s="11"/>
      <c r="CI90" s="339"/>
      <c r="CJ90" s="11"/>
      <c r="CK90" s="339"/>
      <c r="CL90" s="11"/>
    </row>
    <row r="91" spans="1:90">
      <c r="A91" s="504" t="s">
        <v>797</v>
      </c>
      <c r="B91" s="505"/>
      <c r="C91" s="456" t="s">
        <v>798</v>
      </c>
      <c r="D91" s="457"/>
      <c r="E91" s="457"/>
      <c r="F91" s="457"/>
      <c r="G91" s="457"/>
      <c r="H91" s="457"/>
      <c r="I91" s="457"/>
      <c r="J91" s="457"/>
      <c r="K91" s="457"/>
      <c r="L91" s="457"/>
      <c r="M91" s="457"/>
      <c r="N91" s="457"/>
      <c r="O91" s="457"/>
      <c r="P91" s="457"/>
      <c r="Q91" s="457"/>
      <c r="R91" s="457"/>
      <c r="S91" s="457"/>
      <c r="T91" s="457"/>
      <c r="U91" s="457"/>
      <c r="V91" s="457"/>
      <c r="W91" s="457"/>
      <c r="X91" s="457"/>
      <c r="Y91" s="457"/>
      <c r="Z91" s="457"/>
      <c r="AA91" s="457"/>
      <c r="AB91" s="458"/>
      <c r="AC91" s="506" t="s">
        <v>799</v>
      </c>
      <c r="AD91" s="506"/>
      <c r="AE91" s="506"/>
      <c r="AF91" s="506"/>
      <c r="AG91" s="10">
        <f t="shared" si="129"/>
        <v>0</v>
      </c>
      <c r="AH91" s="11">
        <f t="shared" si="130"/>
        <v>0</v>
      </c>
      <c r="AI91" s="11"/>
      <c r="AJ91" s="11"/>
      <c r="AK91" s="11"/>
      <c r="AL91" s="11"/>
      <c r="AM91" s="11"/>
      <c r="AN91" s="11"/>
      <c r="AO91" s="362"/>
      <c r="AP91" s="11"/>
      <c r="AQ91" s="339"/>
      <c r="AR91" s="11"/>
      <c r="AS91" s="339"/>
      <c r="AT91" s="11"/>
      <c r="AU91" s="339"/>
      <c r="AV91" s="11"/>
      <c r="AW91" s="339"/>
      <c r="AX91" s="11"/>
      <c r="AY91" s="339"/>
      <c r="AZ91" s="11"/>
      <c r="BA91" s="339"/>
      <c r="BB91" s="11"/>
      <c r="BC91" s="339"/>
      <c r="BD91" s="11"/>
      <c r="BE91" s="339"/>
      <c r="BF91" s="339"/>
      <c r="BG91" s="339"/>
      <c r="BH91" s="11"/>
      <c r="BI91" s="339"/>
      <c r="BJ91" s="11"/>
      <c r="BK91" s="339"/>
      <c r="BL91" s="11"/>
      <c r="BM91" s="339"/>
      <c r="BN91" s="11"/>
      <c r="BO91" s="339"/>
      <c r="BP91" s="11"/>
      <c r="BQ91" s="339"/>
      <c r="BR91" s="11"/>
      <c r="BS91" s="339"/>
      <c r="BT91" s="11"/>
      <c r="BU91" s="339"/>
      <c r="BV91" s="11"/>
      <c r="BW91" s="339"/>
      <c r="BX91" s="11"/>
      <c r="BY91" s="10"/>
      <c r="BZ91" s="11"/>
      <c r="CA91" s="339"/>
      <c r="CB91" s="11"/>
      <c r="CC91" s="339"/>
      <c r="CD91" s="11"/>
      <c r="CE91" s="339"/>
      <c r="CF91" s="11"/>
      <c r="CG91" s="339"/>
      <c r="CH91" s="11"/>
      <c r="CI91" s="339"/>
      <c r="CJ91" s="11"/>
      <c r="CK91" s="339"/>
      <c r="CL91" s="11"/>
    </row>
    <row r="92" spans="1:90">
      <c r="A92" s="504" t="s">
        <v>800</v>
      </c>
      <c r="B92" s="505"/>
      <c r="C92" s="456" t="s">
        <v>801</v>
      </c>
      <c r="D92" s="457"/>
      <c r="E92" s="457"/>
      <c r="F92" s="457"/>
      <c r="G92" s="457"/>
      <c r="H92" s="457"/>
      <c r="I92" s="457"/>
      <c r="J92" s="457"/>
      <c r="K92" s="457"/>
      <c r="L92" s="457"/>
      <c r="M92" s="457"/>
      <c r="N92" s="457"/>
      <c r="O92" s="457"/>
      <c r="P92" s="457"/>
      <c r="Q92" s="457"/>
      <c r="R92" s="457"/>
      <c r="S92" s="457"/>
      <c r="T92" s="457"/>
      <c r="U92" s="457"/>
      <c r="V92" s="457"/>
      <c r="W92" s="457"/>
      <c r="X92" s="457"/>
      <c r="Y92" s="457"/>
      <c r="Z92" s="457"/>
      <c r="AA92" s="457"/>
      <c r="AB92" s="458"/>
      <c r="AC92" s="506" t="s">
        <v>802</v>
      </c>
      <c r="AD92" s="506"/>
      <c r="AE92" s="506"/>
      <c r="AF92" s="506"/>
      <c r="AG92" s="10">
        <f t="shared" si="129"/>
        <v>0</v>
      </c>
      <c r="AH92" s="11">
        <f t="shared" si="130"/>
        <v>0</v>
      </c>
      <c r="AI92" s="11"/>
      <c r="AJ92" s="11"/>
      <c r="AK92" s="11"/>
      <c r="AL92" s="11"/>
      <c r="AM92" s="11"/>
      <c r="AN92" s="11"/>
      <c r="AO92" s="362"/>
      <c r="AP92" s="11"/>
      <c r="AQ92" s="339"/>
      <c r="AR92" s="11"/>
      <c r="AS92" s="339"/>
      <c r="AT92" s="11"/>
      <c r="AU92" s="339"/>
      <c r="AV92" s="11"/>
      <c r="AW92" s="339"/>
      <c r="AX92" s="11"/>
      <c r="AY92" s="339"/>
      <c r="AZ92" s="11"/>
      <c r="BA92" s="339"/>
      <c r="BB92" s="11"/>
      <c r="BC92" s="339"/>
      <c r="BD92" s="11"/>
      <c r="BE92" s="339"/>
      <c r="BF92" s="339"/>
      <c r="BG92" s="339"/>
      <c r="BH92" s="11"/>
      <c r="BI92" s="339"/>
      <c r="BJ92" s="11"/>
      <c r="BK92" s="339"/>
      <c r="BL92" s="11"/>
      <c r="BM92" s="339"/>
      <c r="BN92" s="11"/>
      <c r="BO92" s="339"/>
      <c r="BP92" s="11"/>
      <c r="BQ92" s="339"/>
      <c r="BR92" s="11"/>
      <c r="BS92" s="339"/>
      <c r="BT92" s="11"/>
      <c r="BU92" s="339"/>
      <c r="BV92" s="11"/>
      <c r="BW92" s="339"/>
      <c r="BX92" s="11"/>
      <c r="BY92" s="10"/>
      <c r="BZ92" s="11"/>
      <c r="CA92" s="339"/>
      <c r="CB92" s="11"/>
      <c r="CC92" s="339"/>
      <c r="CD92" s="11"/>
      <c r="CE92" s="339"/>
      <c r="CF92" s="11"/>
      <c r="CG92" s="339"/>
      <c r="CH92" s="11"/>
      <c r="CI92" s="339"/>
      <c r="CJ92" s="11"/>
      <c r="CK92" s="339"/>
      <c r="CL92" s="11"/>
    </row>
    <row r="93" spans="1:90">
      <c r="A93" s="504" t="s">
        <v>803</v>
      </c>
      <c r="B93" s="505"/>
      <c r="C93" s="456" t="s">
        <v>804</v>
      </c>
      <c r="D93" s="457"/>
      <c r="E93" s="457"/>
      <c r="F93" s="457"/>
      <c r="G93" s="457"/>
      <c r="H93" s="457"/>
      <c r="I93" s="457"/>
      <c r="J93" s="457"/>
      <c r="K93" s="457"/>
      <c r="L93" s="457"/>
      <c r="M93" s="457"/>
      <c r="N93" s="457"/>
      <c r="O93" s="457"/>
      <c r="P93" s="457"/>
      <c r="Q93" s="457"/>
      <c r="R93" s="457"/>
      <c r="S93" s="457"/>
      <c r="T93" s="457"/>
      <c r="U93" s="457"/>
      <c r="V93" s="457"/>
      <c r="W93" s="457"/>
      <c r="X93" s="457"/>
      <c r="Y93" s="457"/>
      <c r="Z93" s="457"/>
      <c r="AA93" s="457"/>
      <c r="AB93" s="458"/>
      <c r="AC93" s="506" t="s">
        <v>805</v>
      </c>
      <c r="AD93" s="506"/>
      <c r="AE93" s="506"/>
      <c r="AF93" s="506"/>
      <c r="AG93" s="10">
        <f t="shared" si="129"/>
        <v>0</v>
      </c>
      <c r="AH93" s="11">
        <f t="shared" si="130"/>
        <v>0</v>
      </c>
      <c r="AI93" s="11"/>
      <c r="AJ93" s="11"/>
      <c r="AK93" s="11"/>
      <c r="AL93" s="11"/>
      <c r="AM93" s="11"/>
      <c r="AN93" s="11"/>
      <c r="AO93" s="362"/>
      <c r="AP93" s="11"/>
      <c r="AQ93" s="339"/>
      <c r="AR93" s="11"/>
      <c r="AS93" s="339"/>
      <c r="AT93" s="11"/>
      <c r="AU93" s="339"/>
      <c r="AV93" s="11"/>
      <c r="AW93" s="339"/>
      <c r="AX93" s="11"/>
      <c r="AY93" s="339"/>
      <c r="AZ93" s="11"/>
      <c r="BA93" s="339"/>
      <c r="BB93" s="11"/>
      <c r="BC93" s="339"/>
      <c r="BD93" s="11"/>
      <c r="BE93" s="339"/>
      <c r="BF93" s="339"/>
      <c r="BG93" s="339"/>
      <c r="BH93" s="11"/>
      <c r="BI93" s="339"/>
      <c r="BJ93" s="11"/>
      <c r="BK93" s="339"/>
      <c r="BL93" s="11"/>
      <c r="BM93" s="339"/>
      <c r="BN93" s="11"/>
      <c r="BO93" s="339"/>
      <c r="BP93" s="11"/>
      <c r="BQ93" s="339"/>
      <c r="BR93" s="11"/>
      <c r="BS93" s="339"/>
      <c r="BT93" s="11"/>
      <c r="BU93" s="339"/>
      <c r="BV93" s="11"/>
      <c r="BW93" s="339"/>
      <c r="BX93" s="11"/>
      <c r="BY93" s="10"/>
      <c r="BZ93" s="11"/>
      <c r="CA93" s="339"/>
      <c r="CB93" s="11"/>
      <c r="CC93" s="339"/>
      <c r="CD93" s="11"/>
      <c r="CE93" s="339"/>
      <c r="CF93" s="11"/>
      <c r="CG93" s="339"/>
      <c r="CH93" s="11"/>
      <c r="CI93" s="339"/>
      <c r="CJ93" s="11"/>
      <c r="CK93" s="339"/>
      <c r="CL93" s="11"/>
    </row>
    <row r="94" spans="1:90">
      <c r="A94" s="504" t="s">
        <v>806</v>
      </c>
      <c r="B94" s="505"/>
      <c r="C94" s="456" t="s">
        <v>807</v>
      </c>
      <c r="D94" s="457"/>
      <c r="E94" s="457"/>
      <c r="F94" s="457"/>
      <c r="G94" s="457"/>
      <c r="H94" s="457"/>
      <c r="I94" s="457"/>
      <c r="J94" s="457"/>
      <c r="K94" s="457"/>
      <c r="L94" s="457"/>
      <c r="M94" s="457"/>
      <c r="N94" s="457"/>
      <c r="O94" s="457"/>
      <c r="P94" s="457"/>
      <c r="Q94" s="457"/>
      <c r="R94" s="457"/>
      <c r="S94" s="457"/>
      <c r="T94" s="457"/>
      <c r="U94" s="457"/>
      <c r="V94" s="457"/>
      <c r="W94" s="457"/>
      <c r="X94" s="457"/>
      <c r="Y94" s="457"/>
      <c r="Z94" s="457"/>
      <c r="AA94" s="457"/>
      <c r="AB94" s="458"/>
      <c r="AC94" s="506" t="s">
        <v>808</v>
      </c>
      <c r="AD94" s="506"/>
      <c r="AE94" s="506"/>
      <c r="AF94" s="506"/>
      <c r="AG94" s="10">
        <f t="shared" si="129"/>
        <v>0</v>
      </c>
      <c r="AH94" s="11">
        <f t="shared" si="130"/>
        <v>0</v>
      </c>
      <c r="AI94" s="11"/>
      <c r="AJ94" s="11"/>
      <c r="AK94" s="11"/>
      <c r="AL94" s="11"/>
      <c r="AM94" s="11"/>
      <c r="AN94" s="11"/>
      <c r="AO94" s="362"/>
      <c r="AP94" s="11"/>
      <c r="AQ94" s="339"/>
      <c r="AR94" s="11"/>
      <c r="AS94" s="339"/>
      <c r="AT94" s="11"/>
      <c r="AU94" s="339"/>
      <c r="AV94" s="11"/>
      <c r="AW94" s="339"/>
      <c r="AX94" s="11"/>
      <c r="AY94" s="339"/>
      <c r="AZ94" s="11"/>
      <c r="BA94" s="339"/>
      <c r="BB94" s="11"/>
      <c r="BC94" s="339"/>
      <c r="BD94" s="11"/>
      <c r="BE94" s="339"/>
      <c r="BF94" s="339"/>
      <c r="BG94" s="339"/>
      <c r="BH94" s="11"/>
      <c r="BI94" s="339"/>
      <c r="BJ94" s="11"/>
      <c r="BK94" s="339"/>
      <c r="BL94" s="11"/>
      <c r="BM94" s="339"/>
      <c r="BN94" s="11"/>
      <c r="BO94" s="339"/>
      <c r="BP94" s="11"/>
      <c r="BQ94" s="339"/>
      <c r="BR94" s="11"/>
      <c r="BS94" s="339"/>
      <c r="BT94" s="11"/>
      <c r="BU94" s="339"/>
      <c r="BV94" s="11"/>
      <c r="BW94" s="339"/>
      <c r="BX94" s="11"/>
      <c r="BY94" s="10"/>
      <c r="BZ94" s="11"/>
      <c r="CA94" s="339"/>
      <c r="CB94" s="11"/>
      <c r="CC94" s="339"/>
      <c r="CD94" s="11"/>
      <c r="CE94" s="339"/>
      <c r="CF94" s="11"/>
      <c r="CG94" s="339"/>
      <c r="CH94" s="11"/>
      <c r="CI94" s="339"/>
      <c r="CJ94" s="11"/>
      <c r="CK94" s="339"/>
      <c r="CL94" s="11"/>
    </row>
    <row r="95" spans="1:90">
      <c r="A95" s="504" t="s">
        <v>809</v>
      </c>
      <c r="B95" s="505"/>
      <c r="C95" s="456" t="s">
        <v>810</v>
      </c>
      <c r="D95" s="457"/>
      <c r="E95" s="457"/>
      <c r="F95" s="457"/>
      <c r="G95" s="457"/>
      <c r="H95" s="457"/>
      <c r="I95" s="457"/>
      <c r="J95" s="457"/>
      <c r="K95" s="457"/>
      <c r="L95" s="457"/>
      <c r="M95" s="457"/>
      <c r="N95" s="457"/>
      <c r="O95" s="457"/>
      <c r="P95" s="457"/>
      <c r="Q95" s="457"/>
      <c r="R95" s="457"/>
      <c r="S95" s="457"/>
      <c r="T95" s="457"/>
      <c r="U95" s="457"/>
      <c r="V95" s="457"/>
      <c r="W95" s="457"/>
      <c r="X95" s="457"/>
      <c r="Y95" s="457"/>
      <c r="Z95" s="457"/>
      <c r="AA95" s="457"/>
      <c r="AB95" s="458"/>
      <c r="AC95" s="506" t="s">
        <v>811</v>
      </c>
      <c r="AD95" s="506"/>
      <c r="AE95" s="506"/>
      <c r="AF95" s="506"/>
      <c r="AG95" s="10">
        <f t="shared" si="129"/>
        <v>0</v>
      </c>
      <c r="AH95" s="11">
        <f t="shared" si="130"/>
        <v>0</v>
      </c>
      <c r="AI95" s="11"/>
      <c r="AJ95" s="11"/>
      <c r="AK95" s="11"/>
      <c r="AL95" s="11"/>
      <c r="AM95" s="11"/>
      <c r="AN95" s="11"/>
      <c r="AO95" s="362"/>
      <c r="AP95" s="11"/>
      <c r="AQ95" s="339"/>
      <c r="AR95" s="11"/>
      <c r="AS95" s="339"/>
      <c r="AT95" s="11"/>
      <c r="AU95" s="339"/>
      <c r="AV95" s="11"/>
      <c r="AW95" s="339"/>
      <c r="AX95" s="11"/>
      <c r="AY95" s="339"/>
      <c r="AZ95" s="11"/>
      <c r="BA95" s="339"/>
      <c r="BB95" s="11"/>
      <c r="BC95" s="339"/>
      <c r="BD95" s="11"/>
      <c r="BE95" s="339"/>
      <c r="BF95" s="339"/>
      <c r="BG95" s="339"/>
      <c r="BH95" s="11"/>
      <c r="BI95" s="339"/>
      <c r="BJ95" s="11"/>
      <c r="BK95" s="339"/>
      <c r="BL95" s="11"/>
      <c r="BM95" s="339"/>
      <c r="BN95" s="11"/>
      <c r="BO95" s="339"/>
      <c r="BP95" s="11"/>
      <c r="BQ95" s="339"/>
      <c r="BR95" s="11"/>
      <c r="BS95" s="339"/>
      <c r="BT95" s="11"/>
      <c r="BU95" s="339"/>
      <c r="BV95" s="11"/>
      <c r="BW95" s="339"/>
      <c r="BX95" s="11"/>
      <c r="BY95" s="10"/>
      <c r="BZ95" s="11"/>
      <c r="CA95" s="339"/>
      <c r="CB95" s="11"/>
      <c r="CC95" s="339"/>
      <c r="CD95" s="11"/>
      <c r="CE95" s="339"/>
      <c r="CF95" s="11"/>
      <c r="CG95" s="339"/>
      <c r="CH95" s="11"/>
      <c r="CI95" s="339"/>
      <c r="CJ95" s="11"/>
      <c r="CK95" s="339"/>
      <c r="CL95" s="11"/>
    </row>
    <row r="96" spans="1:90" ht="15.75" thickBot="1">
      <c r="A96" s="507" t="s">
        <v>812</v>
      </c>
      <c r="B96" s="508"/>
      <c r="C96" s="509" t="s">
        <v>813</v>
      </c>
      <c r="D96" s="510"/>
      <c r="E96" s="510"/>
      <c r="F96" s="510"/>
      <c r="G96" s="510"/>
      <c r="H96" s="510"/>
      <c r="I96" s="510"/>
      <c r="J96" s="510"/>
      <c r="K96" s="510"/>
      <c r="L96" s="510"/>
      <c r="M96" s="510"/>
      <c r="N96" s="510"/>
      <c r="O96" s="510"/>
      <c r="P96" s="510"/>
      <c r="Q96" s="510"/>
      <c r="R96" s="510"/>
      <c r="S96" s="510"/>
      <c r="T96" s="510"/>
      <c r="U96" s="510"/>
      <c r="V96" s="510"/>
      <c r="W96" s="510"/>
      <c r="X96" s="510"/>
      <c r="Y96" s="510"/>
      <c r="Z96" s="510"/>
      <c r="AA96" s="510"/>
      <c r="AB96" s="511"/>
      <c r="AC96" s="512" t="s">
        <v>814</v>
      </c>
      <c r="AD96" s="512"/>
      <c r="AE96" s="512"/>
      <c r="AF96" s="512"/>
      <c r="AG96" s="16">
        <f t="shared" ref="AG96:AW96" si="131">SUM(AG88:AG95)</f>
        <v>0</v>
      </c>
      <c r="AH96" s="17">
        <f t="shared" si="131"/>
        <v>0</v>
      </c>
      <c r="AI96" s="364">
        <f t="shared" si="131"/>
        <v>0</v>
      </c>
      <c r="AJ96" s="364">
        <f t="shared" si="131"/>
        <v>0</v>
      </c>
      <c r="AK96" s="364">
        <f t="shared" si="131"/>
        <v>0</v>
      </c>
      <c r="AL96" s="364">
        <f t="shared" si="131"/>
        <v>0</v>
      </c>
      <c r="AM96" s="364">
        <f t="shared" si="131"/>
        <v>0</v>
      </c>
      <c r="AN96" s="364">
        <f t="shared" si="131"/>
        <v>0</v>
      </c>
      <c r="AO96" s="364">
        <f>SUM(AO88:AO95)</f>
        <v>0</v>
      </c>
      <c r="AP96" s="17">
        <f>SUM(AP88:AP95)</f>
        <v>0</v>
      </c>
      <c r="AQ96" s="341">
        <f t="shared" ref="AQ96" si="132">SUM(AQ88:AQ95)</f>
        <v>0</v>
      </c>
      <c r="AR96" s="17">
        <f t="shared" si="131"/>
        <v>0</v>
      </c>
      <c r="AS96" s="341">
        <f t="shared" si="131"/>
        <v>0</v>
      </c>
      <c r="AT96" s="17">
        <f t="shared" si="131"/>
        <v>0</v>
      </c>
      <c r="AU96" s="341">
        <f t="shared" si="131"/>
        <v>0</v>
      </c>
      <c r="AV96" s="17">
        <f t="shared" si="131"/>
        <v>0</v>
      </c>
      <c r="AW96" s="341">
        <f t="shared" si="131"/>
        <v>0</v>
      </c>
      <c r="AX96" s="17">
        <f t="shared" ref="AX96:BI96" si="133">SUM(AX88:AX95)</f>
        <v>0</v>
      </c>
      <c r="AY96" s="341">
        <f>SUM(AY88:AY95)</f>
        <v>0</v>
      </c>
      <c r="AZ96" s="17">
        <f>SUM(AZ88:AZ95)</f>
        <v>0</v>
      </c>
      <c r="BA96" s="341">
        <f t="shared" ref="BA96" si="134">SUM(BA88:BA95)</f>
        <v>0</v>
      </c>
      <c r="BB96" s="17">
        <f t="shared" si="133"/>
        <v>0</v>
      </c>
      <c r="BC96" s="341">
        <f t="shared" si="133"/>
        <v>0</v>
      </c>
      <c r="BD96" s="17">
        <f t="shared" si="133"/>
        <v>0</v>
      </c>
      <c r="BE96" s="341">
        <f t="shared" si="133"/>
        <v>0</v>
      </c>
      <c r="BF96" s="341">
        <f t="shared" si="133"/>
        <v>0</v>
      </c>
      <c r="BG96" s="341">
        <f t="shared" si="133"/>
        <v>0</v>
      </c>
      <c r="BH96" s="17">
        <f t="shared" si="133"/>
        <v>0</v>
      </c>
      <c r="BI96" s="341">
        <f t="shared" si="133"/>
        <v>0</v>
      </c>
      <c r="BJ96" s="17">
        <f t="shared" ref="BJ96:BQ96" si="135">SUM(BJ88:BJ95)</f>
        <v>0</v>
      </c>
      <c r="BK96" s="341">
        <f t="shared" si="135"/>
        <v>0</v>
      </c>
      <c r="BL96" s="17">
        <f t="shared" si="135"/>
        <v>0</v>
      </c>
      <c r="BM96" s="341">
        <f t="shared" si="135"/>
        <v>0</v>
      </c>
      <c r="BN96" s="17">
        <f>SUM(BN88:BN95)</f>
        <v>0</v>
      </c>
      <c r="BO96" s="341">
        <f t="shared" ref="BO96" si="136">SUM(BO88:BO95)</f>
        <v>0</v>
      </c>
      <c r="BP96" s="17">
        <f t="shared" si="135"/>
        <v>0</v>
      </c>
      <c r="BQ96" s="341">
        <f t="shared" si="135"/>
        <v>0</v>
      </c>
      <c r="BR96" s="17">
        <f t="shared" ref="BR96:BW96" si="137">SUM(BR88:BR95)</f>
        <v>0</v>
      </c>
      <c r="BS96" s="341">
        <f t="shared" si="137"/>
        <v>0</v>
      </c>
      <c r="BT96" s="17">
        <f t="shared" si="137"/>
        <v>0</v>
      </c>
      <c r="BU96" s="341">
        <f t="shared" si="137"/>
        <v>0</v>
      </c>
      <c r="BV96" s="17">
        <f t="shared" si="137"/>
        <v>0</v>
      </c>
      <c r="BW96" s="341">
        <f t="shared" si="137"/>
        <v>0</v>
      </c>
      <c r="BX96" s="17">
        <f t="shared" ref="BX96:CJ96" si="138">SUM(BX88:BX95)</f>
        <v>0</v>
      </c>
      <c r="BY96" s="16">
        <f>SUM(BY88:BY95)</f>
        <v>0</v>
      </c>
      <c r="BZ96" s="17">
        <f>SUM(BZ88:BZ95)</f>
        <v>0</v>
      </c>
      <c r="CA96" s="341">
        <f>SUM(CA88:CA95)</f>
        <v>0</v>
      </c>
      <c r="CB96" s="17">
        <f t="shared" si="138"/>
        <v>0</v>
      </c>
      <c r="CC96" s="341">
        <f t="shared" si="138"/>
        <v>0</v>
      </c>
      <c r="CD96" s="17">
        <f t="shared" si="138"/>
        <v>0</v>
      </c>
      <c r="CE96" s="341">
        <f t="shared" si="138"/>
        <v>0</v>
      </c>
      <c r="CF96" s="17">
        <f t="shared" si="138"/>
        <v>0</v>
      </c>
      <c r="CG96" s="341">
        <f t="shared" si="138"/>
        <v>0</v>
      </c>
      <c r="CH96" s="17">
        <f t="shared" si="138"/>
        <v>0</v>
      </c>
      <c r="CI96" s="341">
        <f t="shared" si="138"/>
        <v>0</v>
      </c>
      <c r="CJ96" s="17">
        <f t="shared" si="138"/>
        <v>0</v>
      </c>
      <c r="CK96" s="341">
        <f>SUM(CK88:CK95)</f>
        <v>0</v>
      </c>
      <c r="CL96" s="17">
        <f>SUM(CL88:CL95)</f>
        <v>0</v>
      </c>
    </row>
    <row r="97" spans="1:90" ht="15.75" thickBot="1">
      <c r="A97" s="500" t="s">
        <v>815</v>
      </c>
      <c r="B97" s="501"/>
      <c r="C97" s="469" t="s">
        <v>816</v>
      </c>
      <c r="D97" s="470"/>
      <c r="E97" s="470"/>
      <c r="F97" s="470"/>
      <c r="G97" s="470"/>
      <c r="H97" s="470"/>
      <c r="I97" s="470"/>
      <c r="J97" s="470"/>
      <c r="K97" s="470"/>
      <c r="L97" s="470"/>
      <c r="M97" s="470"/>
      <c r="N97" s="470"/>
      <c r="O97" s="470"/>
      <c r="P97" s="470"/>
      <c r="Q97" s="470"/>
      <c r="R97" s="470"/>
      <c r="S97" s="470"/>
      <c r="T97" s="470"/>
      <c r="U97" s="470"/>
      <c r="V97" s="470"/>
      <c r="W97" s="470"/>
      <c r="X97" s="470"/>
      <c r="Y97" s="470"/>
      <c r="Z97" s="470"/>
      <c r="AA97" s="470"/>
      <c r="AB97" s="498"/>
      <c r="AC97" s="502" t="s">
        <v>817</v>
      </c>
      <c r="AD97" s="502"/>
      <c r="AE97" s="502"/>
      <c r="AF97" s="502"/>
      <c r="AG97" s="18">
        <f>SUM(AG96,AG87,AG82,AG74,AG61)+AG26+AG27+AG52</f>
        <v>475683729</v>
      </c>
      <c r="AH97" s="19">
        <f>SUM(AH96,AH87,AH82,AH74,AH61)+AH26+AH27+AH52</f>
        <v>171387287</v>
      </c>
      <c r="AI97" s="365">
        <f t="shared" ref="AI97:AN97" si="139">SUM(AI96,AI87,AI82,AI74,AI61)+AI26+AI27+AI52</f>
        <v>700000</v>
      </c>
      <c r="AJ97" s="365">
        <f t="shared" si="139"/>
        <v>912351</v>
      </c>
      <c r="AK97" s="365">
        <f t="shared" si="139"/>
        <v>723000</v>
      </c>
      <c r="AL97" s="365">
        <f t="shared" si="139"/>
        <v>910800</v>
      </c>
      <c r="AM97" s="365">
        <f t="shared" si="139"/>
        <v>0</v>
      </c>
      <c r="AN97" s="365">
        <f t="shared" si="139"/>
        <v>1151951</v>
      </c>
      <c r="AO97" s="365">
        <f>SUM(AO96,AO87,AO82,AO74,AO61)+AO26+AO27+AO52</f>
        <v>911000</v>
      </c>
      <c r="AP97" s="350">
        <f>SUM(AP96,AP87,AP82,AP74,AP61)+AP26+AP27+AP52</f>
        <v>1110831</v>
      </c>
      <c r="AQ97" s="353">
        <f t="shared" ref="AQ97" si="140">SUM(AQ96,AQ87,AQ82,AQ74,AQ61)+AQ26+AQ27+AQ52</f>
        <v>13392000</v>
      </c>
      <c r="AR97" s="350">
        <f t="shared" ref="AR97:AW97" si="141">SUM(AR96,AR87,AR82,AR74,AR61)+AR26+AR27+AR52</f>
        <v>348912</v>
      </c>
      <c r="AS97" s="353">
        <f t="shared" si="141"/>
        <v>9670096</v>
      </c>
      <c r="AT97" s="350">
        <f t="shared" si="141"/>
        <v>6935868</v>
      </c>
      <c r="AU97" s="348">
        <f t="shared" si="141"/>
        <v>9132000</v>
      </c>
      <c r="AV97" s="349">
        <f t="shared" si="141"/>
        <v>8973486</v>
      </c>
      <c r="AW97" s="348">
        <f t="shared" si="141"/>
        <v>7529000</v>
      </c>
      <c r="AX97" s="349">
        <f t="shared" ref="AX97:BG97" si="142">SUM(AX96,AX87,AX82,AX74,AX61)+AX26+AX27+AX52</f>
        <v>0</v>
      </c>
      <c r="AY97" s="348">
        <f>SUM(AY96,AY87,AY82,AY74,AY61)+AY26+AY27+AY52</f>
        <v>1394000</v>
      </c>
      <c r="AZ97" s="349">
        <f>SUM(AZ96,AZ87,AZ82,AZ74,AZ61)+AZ26+AZ27+AZ52</f>
        <v>0</v>
      </c>
      <c r="BA97" s="348">
        <f t="shared" ref="BA97" si="143">SUM(BA96,BA87,BA82,BA74,BA61)+BA26+BA27+BA52</f>
        <v>18281000</v>
      </c>
      <c r="BB97" s="349">
        <f t="shared" si="142"/>
        <v>23657451</v>
      </c>
      <c r="BC97" s="348">
        <f t="shared" si="142"/>
        <v>127365000</v>
      </c>
      <c r="BD97" s="349">
        <f t="shared" si="142"/>
        <v>1075712</v>
      </c>
      <c r="BE97" s="348">
        <f t="shared" si="142"/>
        <v>32562757</v>
      </c>
      <c r="BF97" s="348">
        <f t="shared" si="142"/>
        <v>20119667</v>
      </c>
      <c r="BG97" s="348">
        <f t="shared" si="142"/>
        <v>7869872</v>
      </c>
      <c r="BH97" s="349">
        <f>SUM(BH96,BH87,BH82,BH74,BH61)+BH26+BH27+BH52</f>
        <v>8593793</v>
      </c>
      <c r="BI97" s="348">
        <f t="shared" ref="BI97" si="144">SUM(BI96,BI87,BI82,BI74,BI61)+BI26+BI27+BI52</f>
        <v>6400000</v>
      </c>
      <c r="BJ97" s="349">
        <f t="shared" ref="BJ97:BQ97" si="145">SUM(BJ96,BJ87,BJ82,BJ74,BJ61)+BJ26+BJ27+BJ52</f>
        <v>6314822</v>
      </c>
      <c r="BK97" s="348">
        <f t="shared" si="145"/>
        <v>17102000</v>
      </c>
      <c r="BL97" s="349">
        <f t="shared" si="145"/>
        <v>12768327</v>
      </c>
      <c r="BM97" s="348">
        <f t="shared" si="145"/>
        <v>1415600</v>
      </c>
      <c r="BN97" s="349">
        <f>SUM(BN96,BN87,BN82,BN74,BN61)+BN26+BN27+BN52</f>
        <v>1415200</v>
      </c>
      <c r="BO97" s="348">
        <f t="shared" ref="BO97" si="146">SUM(BO96,BO87,BO82,BO74,BO61)+BO26+BO27+BO52</f>
        <v>1570000</v>
      </c>
      <c r="BP97" s="349">
        <f t="shared" si="145"/>
        <v>1253370</v>
      </c>
      <c r="BQ97" s="348">
        <f t="shared" si="145"/>
        <v>7103000</v>
      </c>
      <c r="BR97" s="349">
        <f t="shared" ref="BR97:BW97" si="147">SUM(BR96,BR87,BR82,BR74,BR61)+BR26+BR27+BR52</f>
        <v>7827163</v>
      </c>
      <c r="BS97" s="348">
        <f t="shared" si="147"/>
        <v>149478730</v>
      </c>
      <c r="BT97" s="349">
        <f t="shared" si="147"/>
        <v>5806016</v>
      </c>
      <c r="BU97" s="348">
        <f t="shared" si="147"/>
        <v>14154831</v>
      </c>
      <c r="BV97" s="349">
        <f t="shared" si="147"/>
        <v>14103940</v>
      </c>
      <c r="BW97" s="348">
        <f t="shared" si="147"/>
        <v>4578000</v>
      </c>
      <c r="BX97" s="349">
        <f t="shared" ref="BX97:CJ97" si="148">SUM(BX96,BX87,BX82,BX74,BX61)+BX26+BX27+BX52</f>
        <v>4409555</v>
      </c>
      <c r="BY97" s="354">
        <f>SUM(BY96,BY87,BY82,BY74,BY61)+BY26+BY27+BY52</f>
        <v>0</v>
      </c>
      <c r="BZ97" s="349">
        <f>SUM(BZ96,BZ87,BZ82,BZ74,BZ61)+BZ26+BZ27+BZ52</f>
        <v>111960</v>
      </c>
      <c r="CA97" s="353">
        <f>SUM(CA96,CA87,CA82,CA74,CA61)+CA26+CA27+CA52</f>
        <v>977000</v>
      </c>
      <c r="CB97" s="349">
        <f t="shared" si="148"/>
        <v>951296</v>
      </c>
      <c r="CC97" s="348">
        <f t="shared" si="148"/>
        <v>34409619</v>
      </c>
      <c r="CD97" s="349">
        <f t="shared" si="148"/>
        <v>35901789</v>
      </c>
      <c r="CE97" s="348">
        <f t="shared" si="148"/>
        <v>5329224</v>
      </c>
      <c r="CF97" s="360">
        <f t="shared" si="148"/>
        <v>5208022</v>
      </c>
      <c r="CG97" s="348">
        <f t="shared" si="148"/>
        <v>241000</v>
      </c>
      <c r="CH97" s="349">
        <f t="shared" si="148"/>
        <v>62226</v>
      </c>
      <c r="CI97" s="348">
        <f t="shared" si="148"/>
        <v>2798000</v>
      </c>
      <c r="CJ97" s="349">
        <f t="shared" si="148"/>
        <v>1198728</v>
      </c>
      <c r="CK97" s="348">
        <f>SUM(CK96,CK87,CK82,CK74,CK61)+CK26+CK27+CK52</f>
        <v>597000</v>
      </c>
      <c r="CL97" s="349">
        <f>SUM(CL96,CL87,CL82,CL74,CL61)+CL26+CL27+CL52</f>
        <v>264051</v>
      </c>
    </row>
    <row r="98" spans="1:90">
      <c r="AQ98" s="15"/>
      <c r="AR98" s="15"/>
      <c r="AS98" s="15"/>
      <c r="AT98" s="15"/>
      <c r="AU98" s="15"/>
      <c r="AW98" s="15"/>
      <c r="BA98" s="15"/>
      <c r="BC98" s="15"/>
      <c r="BE98" s="15"/>
      <c r="BG98" s="15"/>
      <c r="BI98" s="15"/>
      <c r="BK98" s="15"/>
      <c r="BO98" s="15"/>
      <c r="BQ98" s="15"/>
      <c r="BS98" s="15"/>
      <c r="BU98" s="15"/>
      <c r="BW98" s="15"/>
      <c r="CA98" s="15"/>
      <c r="CC98" s="15"/>
      <c r="CE98" s="15"/>
      <c r="CG98" s="15"/>
      <c r="CI98" s="15"/>
      <c r="CK98" s="15"/>
    </row>
    <row r="99" spans="1:90">
      <c r="AQ99" s="15"/>
      <c r="AR99" s="15"/>
      <c r="AS99" s="15"/>
      <c r="AT99" s="15"/>
      <c r="AU99" s="15"/>
      <c r="AW99" s="15"/>
      <c r="BA99" s="15"/>
      <c r="BC99" s="15"/>
      <c r="BE99" s="15"/>
      <c r="BG99" s="15"/>
      <c r="BI99" s="15"/>
      <c r="BK99" s="15"/>
      <c r="BO99" s="15"/>
      <c r="BQ99" s="15"/>
      <c r="BS99" s="15"/>
      <c r="BU99" s="15"/>
      <c r="BW99" s="15"/>
      <c r="CA99" s="15"/>
      <c r="CC99" s="15"/>
      <c r="CE99" s="15"/>
      <c r="CG99" s="15"/>
      <c r="CI99" s="15"/>
      <c r="CK99" s="15"/>
    </row>
    <row r="100" spans="1:90">
      <c r="AQ100" s="15"/>
      <c r="AR100" s="15"/>
      <c r="AS100" s="15"/>
      <c r="AT100" s="15"/>
      <c r="AU100" s="15"/>
      <c r="AW100" s="15"/>
      <c r="BA100" s="15"/>
      <c r="BC100" s="15"/>
      <c r="BE100" s="15"/>
      <c r="BG100" s="15"/>
      <c r="BI100" s="15"/>
      <c r="BK100" s="15"/>
      <c r="BO100" s="15"/>
      <c r="BQ100" s="15"/>
      <c r="BS100" s="15"/>
      <c r="BU100" s="15"/>
      <c r="BW100" s="15"/>
      <c r="CA100" s="15"/>
      <c r="CC100" s="15"/>
      <c r="CE100" s="15"/>
      <c r="CG100" s="15"/>
      <c r="CI100" s="15"/>
      <c r="CK100" s="15"/>
    </row>
    <row r="101" spans="1:90">
      <c r="AQ101" s="15"/>
      <c r="AR101" s="15"/>
      <c r="AS101" s="15"/>
      <c r="AT101" s="15"/>
      <c r="AU101" s="15"/>
      <c r="AW101" s="15"/>
      <c r="BA101" s="15"/>
      <c r="BC101" s="15"/>
      <c r="BE101" s="15"/>
      <c r="BG101" s="15"/>
      <c r="BI101" s="15"/>
      <c r="BK101" s="15"/>
      <c r="BO101" s="15"/>
      <c r="BQ101" s="15"/>
      <c r="BS101" s="15"/>
      <c r="BU101" s="15"/>
      <c r="BW101" s="15"/>
      <c r="CA101" s="15"/>
      <c r="CC101" s="15"/>
      <c r="CE101" s="15"/>
      <c r="CG101" s="15"/>
      <c r="CI101" s="15"/>
      <c r="CK101" s="15"/>
    </row>
    <row r="102" spans="1:90">
      <c r="AQ102" s="15"/>
      <c r="AR102" s="15"/>
      <c r="AS102" s="15"/>
      <c r="AT102" s="15"/>
      <c r="AU102" s="15"/>
      <c r="AW102" s="15"/>
      <c r="BA102" s="15"/>
      <c r="BC102" s="15"/>
      <c r="BE102" s="15"/>
      <c r="BG102" s="15"/>
      <c r="BI102" s="15"/>
      <c r="BK102" s="15"/>
      <c r="BO102" s="15"/>
      <c r="BQ102" s="15"/>
      <c r="BS102" s="15"/>
      <c r="BU102" s="15"/>
      <c r="BW102" s="15"/>
      <c r="CA102" s="15"/>
      <c r="CC102" s="15"/>
      <c r="CE102" s="15"/>
      <c r="CG102" s="15"/>
      <c r="CI102" s="15"/>
      <c r="CK102" s="15"/>
    </row>
    <row r="103" spans="1:90">
      <c r="AQ103" s="15"/>
      <c r="AR103" s="15"/>
      <c r="AS103" s="15"/>
      <c r="AT103" s="15"/>
      <c r="AU103" s="15"/>
      <c r="AW103" s="15"/>
      <c r="BA103" s="15"/>
      <c r="BC103" s="15"/>
      <c r="BE103" s="15"/>
      <c r="BG103" s="15"/>
      <c r="BI103" s="15"/>
      <c r="BK103" s="15"/>
      <c r="BO103" s="15"/>
      <c r="BQ103" s="15"/>
      <c r="BS103" s="15"/>
      <c r="BU103" s="15"/>
      <c r="BW103" s="15"/>
      <c r="CA103" s="15"/>
      <c r="CC103" s="15"/>
      <c r="CE103" s="15"/>
      <c r="CG103" s="15"/>
      <c r="CI103" s="15"/>
      <c r="CK103" s="15"/>
    </row>
    <row r="104" spans="1:90">
      <c r="AQ104" s="15"/>
      <c r="AR104" s="15"/>
      <c r="AS104" s="15"/>
      <c r="AT104" s="15"/>
      <c r="AU104" s="15"/>
      <c r="AW104" s="15"/>
      <c r="BA104" s="15"/>
      <c r="BC104" s="15"/>
      <c r="BE104" s="15"/>
      <c r="BG104" s="15"/>
      <c r="BI104" s="15"/>
      <c r="BK104" s="15"/>
      <c r="BO104" s="15"/>
      <c r="BQ104" s="15"/>
      <c r="BS104" s="15"/>
      <c r="BU104" s="15"/>
      <c r="BW104" s="15"/>
      <c r="CA104" s="15"/>
      <c r="CC104" s="15"/>
      <c r="CE104" s="15"/>
      <c r="CG104" s="15"/>
      <c r="CI104" s="15"/>
      <c r="CK104" s="15"/>
    </row>
    <row r="105" spans="1:90">
      <c r="AQ105" s="15"/>
      <c r="AR105" s="15"/>
      <c r="AS105" s="15"/>
      <c r="AT105" s="15"/>
      <c r="AU105" s="15"/>
      <c r="AW105" s="15"/>
      <c r="BA105" s="15"/>
      <c r="BC105" s="15"/>
      <c r="BE105" s="15"/>
      <c r="BG105" s="15"/>
      <c r="BI105" s="15"/>
      <c r="BK105" s="15"/>
      <c r="BO105" s="15"/>
      <c r="BQ105" s="15"/>
      <c r="BS105" s="15"/>
      <c r="BU105" s="15"/>
      <c r="BW105" s="15"/>
      <c r="CA105" s="15"/>
      <c r="CC105" s="15"/>
      <c r="CE105" s="15"/>
      <c r="CG105" s="15"/>
      <c r="CI105" s="15"/>
      <c r="CK105" s="15"/>
    </row>
    <row r="106" spans="1:90">
      <c r="AQ106" s="15"/>
      <c r="AR106" s="15"/>
      <c r="AS106" s="15"/>
      <c r="AT106" s="15"/>
      <c r="AU106" s="15"/>
      <c r="AW106" s="15"/>
      <c r="BA106" s="15"/>
      <c r="BC106" s="15"/>
      <c r="BE106" s="15"/>
      <c r="BG106" s="15"/>
      <c r="BI106" s="15"/>
      <c r="BK106" s="15"/>
      <c r="BO106" s="15"/>
      <c r="BQ106" s="15"/>
      <c r="BS106" s="15"/>
      <c r="BU106" s="15"/>
      <c r="BW106" s="15"/>
      <c r="CA106" s="15"/>
      <c r="CC106" s="15"/>
      <c r="CE106" s="15"/>
      <c r="CG106" s="15"/>
      <c r="CI106" s="15"/>
      <c r="CK106" s="15"/>
    </row>
    <row r="107" spans="1:90">
      <c r="AQ107" s="15"/>
      <c r="AR107" s="15"/>
      <c r="AS107" s="15"/>
      <c r="AT107" s="15"/>
      <c r="AU107" s="15"/>
      <c r="AW107" s="15"/>
      <c r="BA107" s="15"/>
      <c r="BC107" s="15"/>
      <c r="BE107" s="15"/>
      <c r="BG107" s="15"/>
      <c r="BI107" s="15"/>
      <c r="BK107" s="15"/>
      <c r="BO107" s="15"/>
      <c r="BQ107" s="15"/>
      <c r="BS107" s="15"/>
      <c r="BU107" s="15"/>
      <c r="BW107" s="15"/>
      <c r="CA107" s="15"/>
      <c r="CC107" s="15"/>
      <c r="CE107" s="15"/>
      <c r="CG107" s="15"/>
      <c r="CI107" s="15"/>
      <c r="CK107" s="15"/>
    </row>
    <row r="108" spans="1:90">
      <c r="AQ108" s="15"/>
      <c r="AR108" s="15"/>
      <c r="AS108" s="15"/>
      <c r="AT108" s="15"/>
      <c r="AU108" s="15"/>
      <c r="AW108" s="15"/>
      <c r="BA108" s="15"/>
      <c r="BC108" s="15"/>
      <c r="BE108" s="15"/>
      <c r="BG108" s="15"/>
      <c r="BI108" s="15"/>
      <c r="BK108" s="15"/>
      <c r="BO108" s="15"/>
      <c r="BQ108" s="15"/>
      <c r="BS108" s="15"/>
      <c r="BU108" s="15"/>
      <c r="BW108" s="15"/>
      <c r="CA108" s="15"/>
      <c r="CC108" s="15"/>
      <c r="CE108" s="15"/>
      <c r="CG108" s="15"/>
      <c r="CI108" s="15"/>
      <c r="CK108" s="15"/>
    </row>
    <row r="109" spans="1:90">
      <c r="AQ109" s="15"/>
      <c r="AR109" s="15"/>
      <c r="AS109" s="15"/>
      <c r="AT109" s="15"/>
      <c r="AU109" s="15"/>
      <c r="AW109" s="15"/>
      <c r="BA109" s="15"/>
      <c r="BC109" s="15"/>
      <c r="BE109" s="15"/>
      <c r="BG109" s="15"/>
      <c r="BI109" s="15"/>
      <c r="BK109" s="15"/>
      <c r="BO109" s="15"/>
      <c r="BQ109" s="15"/>
      <c r="BS109" s="15"/>
      <c r="BU109" s="15"/>
      <c r="BW109" s="15"/>
      <c r="CA109" s="15"/>
      <c r="CC109" s="15"/>
      <c r="CE109" s="15"/>
      <c r="CG109" s="15"/>
      <c r="CI109" s="15"/>
      <c r="CK109" s="15"/>
    </row>
    <row r="110" spans="1:90">
      <c r="AQ110" s="15"/>
      <c r="AR110" s="15"/>
      <c r="AS110" s="15"/>
      <c r="AT110" s="15"/>
      <c r="AU110" s="15"/>
      <c r="AW110" s="15"/>
      <c r="BA110" s="15"/>
      <c r="BC110" s="15"/>
      <c r="BE110" s="15"/>
      <c r="BG110" s="15"/>
      <c r="BI110" s="15"/>
      <c r="BK110" s="15"/>
      <c r="BO110" s="15"/>
      <c r="BQ110" s="15"/>
      <c r="BS110" s="15"/>
      <c r="BU110" s="15"/>
      <c r="BW110" s="15"/>
      <c r="CA110" s="15"/>
      <c r="CC110" s="15"/>
      <c r="CE110" s="15"/>
      <c r="CG110" s="15"/>
      <c r="CI110" s="15"/>
      <c r="CK110" s="15"/>
    </row>
    <row r="111" spans="1:90">
      <c r="AQ111" s="15"/>
      <c r="AR111" s="15"/>
      <c r="AS111" s="15"/>
      <c r="AT111" s="15"/>
      <c r="AU111" s="15"/>
      <c r="AW111" s="15"/>
      <c r="BA111" s="15"/>
      <c r="BC111" s="15"/>
      <c r="BE111" s="15"/>
      <c r="BG111" s="15"/>
      <c r="BI111" s="15"/>
      <c r="BK111" s="15"/>
      <c r="BO111" s="15"/>
      <c r="BQ111" s="15"/>
      <c r="BS111" s="15"/>
      <c r="BU111" s="15"/>
      <c r="BW111" s="15"/>
      <c r="CA111" s="15"/>
      <c r="CC111" s="15"/>
      <c r="CE111" s="15"/>
      <c r="CG111" s="15"/>
      <c r="CI111" s="15"/>
      <c r="CK111" s="15"/>
    </row>
    <row r="112" spans="1:90">
      <c r="AQ112" s="15"/>
      <c r="AR112" s="15"/>
      <c r="AS112" s="15"/>
      <c r="AT112" s="15"/>
      <c r="AU112" s="15"/>
      <c r="AW112" s="15"/>
      <c r="BA112" s="15"/>
      <c r="BC112" s="15"/>
      <c r="BE112" s="15"/>
      <c r="BG112" s="15"/>
      <c r="BI112" s="15"/>
      <c r="BK112" s="15"/>
      <c r="BO112" s="15"/>
      <c r="BQ112" s="15"/>
      <c r="BS112" s="15"/>
      <c r="BU112" s="15"/>
      <c r="BW112" s="15"/>
      <c r="CA112" s="15"/>
      <c r="CC112" s="15"/>
      <c r="CE112" s="15"/>
      <c r="CG112" s="15"/>
      <c r="CI112" s="15"/>
      <c r="CK112" s="15"/>
    </row>
    <row r="113" spans="43:89">
      <c r="AQ113" s="15"/>
      <c r="AR113" s="15"/>
      <c r="AS113" s="15"/>
      <c r="AT113" s="15"/>
      <c r="AU113" s="15"/>
      <c r="AW113" s="15"/>
      <c r="BA113" s="15"/>
      <c r="BC113" s="15"/>
      <c r="BE113" s="15"/>
      <c r="BG113" s="15"/>
      <c r="BI113" s="15"/>
      <c r="BK113" s="15"/>
      <c r="BO113" s="15"/>
      <c r="BQ113" s="15"/>
      <c r="BS113" s="15"/>
      <c r="BU113" s="15"/>
      <c r="BW113" s="15"/>
      <c r="CA113" s="15"/>
      <c r="CC113" s="15"/>
      <c r="CE113" s="15"/>
      <c r="CG113" s="15"/>
      <c r="CI113" s="15"/>
      <c r="CK113" s="15"/>
    </row>
    <row r="114" spans="43:89">
      <c r="AQ114" s="15"/>
      <c r="AR114" s="15"/>
      <c r="AS114" s="15"/>
      <c r="AT114" s="15"/>
      <c r="AU114" s="15"/>
      <c r="AW114" s="15"/>
      <c r="BA114" s="15"/>
      <c r="BC114" s="15"/>
      <c r="BE114" s="15"/>
      <c r="BG114" s="15"/>
      <c r="BI114" s="15"/>
      <c r="BK114" s="15"/>
      <c r="BO114" s="15"/>
      <c r="BQ114" s="15"/>
      <c r="BS114" s="15"/>
      <c r="BU114" s="15"/>
      <c r="BW114" s="15"/>
      <c r="CA114" s="15"/>
      <c r="CC114" s="15"/>
      <c r="CE114" s="15"/>
      <c r="CG114" s="15"/>
      <c r="CI114" s="15"/>
      <c r="CK114" s="15"/>
    </row>
    <row r="115" spans="43:89">
      <c r="AQ115" s="15"/>
      <c r="AR115" s="15"/>
      <c r="AS115" s="15"/>
      <c r="AT115" s="15"/>
      <c r="AU115" s="15"/>
      <c r="AW115" s="15"/>
      <c r="BA115" s="15"/>
      <c r="BC115" s="15"/>
      <c r="BE115" s="15"/>
      <c r="BG115" s="15"/>
      <c r="BI115" s="15"/>
      <c r="BK115" s="15"/>
      <c r="BO115" s="15"/>
      <c r="BQ115" s="15"/>
      <c r="BS115" s="15"/>
      <c r="BU115" s="15"/>
      <c r="BW115" s="15"/>
      <c r="CA115" s="15"/>
      <c r="CC115" s="15"/>
      <c r="CE115" s="15"/>
      <c r="CG115" s="15"/>
      <c r="CI115" s="15"/>
      <c r="CK115" s="15"/>
    </row>
    <row r="116" spans="43:89">
      <c r="AQ116" s="15"/>
      <c r="AR116" s="15"/>
      <c r="AS116" s="15"/>
      <c r="AT116" s="15"/>
      <c r="AU116" s="15"/>
      <c r="AW116" s="15"/>
      <c r="BA116" s="15"/>
      <c r="BC116" s="15"/>
      <c r="BE116" s="15"/>
      <c r="BG116" s="15"/>
      <c r="BI116" s="15"/>
      <c r="BK116" s="15"/>
      <c r="BO116" s="15"/>
      <c r="BQ116" s="15"/>
      <c r="BS116" s="15"/>
      <c r="BU116" s="15"/>
      <c r="BW116" s="15"/>
      <c r="CA116" s="15"/>
      <c r="CC116" s="15"/>
      <c r="CE116" s="15"/>
      <c r="CG116" s="15"/>
      <c r="CI116" s="15"/>
      <c r="CK116" s="15"/>
    </row>
    <row r="117" spans="43:89">
      <c r="AQ117" s="15"/>
      <c r="AR117" s="15"/>
      <c r="AS117" s="15"/>
      <c r="AT117" s="15"/>
      <c r="AU117" s="15"/>
      <c r="AW117" s="15"/>
      <c r="BA117" s="15"/>
      <c r="BC117" s="15"/>
      <c r="BE117" s="15"/>
      <c r="BG117" s="15"/>
      <c r="BI117" s="15"/>
      <c r="BK117" s="15"/>
      <c r="BO117" s="15"/>
      <c r="BQ117" s="15"/>
      <c r="BS117" s="15"/>
      <c r="BU117" s="15"/>
      <c r="BW117" s="15"/>
      <c r="CA117" s="15"/>
      <c r="CC117" s="15"/>
      <c r="CE117" s="15"/>
      <c r="CG117" s="15"/>
      <c r="CI117" s="15"/>
      <c r="CK117" s="15"/>
    </row>
    <row r="118" spans="43:89">
      <c r="AQ118" s="15"/>
      <c r="AR118" s="15"/>
      <c r="AS118" s="15"/>
      <c r="AT118" s="15"/>
      <c r="AU118" s="15"/>
      <c r="AW118" s="15"/>
      <c r="BA118" s="15"/>
      <c r="BC118" s="15"/>
      <c r="BE118" s="15"/>
      <c r="BG118" s="15"/>
      <c r="BI118" s="15"/>
      <c r="BK118" s="15"/>
      <c r="BO118" s="15"/>
      <c r="BQ118" s="15"/>
      <c r="BS118" s="15"/>
      <c r="BU118" s="15"/>
      <c r="BW118" s="15"/>
      <c r="CA118" s="15"/>
      <c r="CC118" s="15"/>
      <c r="CE118" s="15"/>
      <c r="CG118" s="15"/>
      <c r="CI118" s="15"/>
      <c r="CK118" s="15"/>
    </row>
    <row r="119" spans="43:89">
      <c r="AQ119" s="15"/>
      <c r="AR119" s="15"/>
      <c r="AS119" s="15"/>
      <c r="AT119" s="15"/>
      <c r="AU119" s="15"/>
      <c r="AW119" s="15"/>
      <c r="BA119" s="15"/>
      <c r="BC119" s="15"/>
      <c r="BE119" s="15"/>
      <c r="BG119" s="15"/>
      <c r="BI119" s="15"/>
      <c r="BK119" s="15"/>
      <c r="BO119" s="15"/>
      <c r="BQ119" s="15"/>
      <c r="BS119" s="15"/>
      <c r="BU119" s="15"/>
      <c r="BW119" s="15"/>
      <c r="CA119" s="15"/>
      <c r="CC119" s="15"/>
      <c r="CE119" s="15"/>
      <c r="CG119" s="15"/>
      <c r="CI119" s="15"/>
      <c r="CK119" s="15"/>
    </row>
    <row r="120" spans="43:89">
      <c r="AQ120" s="15"/>
      <c r="AR120" s="15"/>
      <c r="AS120" s="15"/>
      <c r="AT120" s="15"/>
      <c r="AU120" s="15"/>
      <c r="AW120" s="15"/>
      <c r="BA120" s="15"/>
      <c r="BC120" s="15"/>
      <c r="BE120" s="15"/>
      <c r="BG120" s="15"/>
      <c r="BI120" s="15"/>
      <c r="BK120" s="15"/>
      <c r="BO120" s="15"/>
      <c r="BQ120" s="15"/>
      <c r="BS120" s="15"/>
      <c r="BU120" s="15"/>
      <c r="BW120" s="15"/>
      <c r="CA120" s="15"/>
      <c r="CC120" s="15"/>
      <c r="CE120" s="15"/>
      <c r="CG120" s="15"/>
      <c r="CI120" s="15"/>
      <c r="CK120" s="15"/>
    </row>
    <row r="121" spans="43:89">
      <c r="AQ121" s="15"/>
      <c r="AR121" s="15"/>
      <c r="AS121" s="15"/>
      <c r="AT121" s="15"/>
      <c r="AU121" s="15"/>
      <c r="AW121" s="15"/>
      <c r="BA121" s="15"/>
      <c r="BC121" s="15"/>
      <c r="BE121" s="15"/>
      <c r="BG121" s="15"/>
      <c r="BI121" s="15"/>
      <c r="BK121" s="15"/>
      <c r="BO121" s="15"/>
      <c r="BQ121" s="15"/>
      <c r="BS121" s="15"/>
      <c r="BU121" s="15"/>
      <c r="BW121" s="15"/>
      <c r="CA121" s="15"/>
      <c r="CC121" s="15"/>
      <c r="CE121" s="15"/>
      <c r="CG121" s="15"/>
      <c r="CI121" s="15"/>
      <c r="CK121" s="15"/>
    </row>
    <row r="122" spans="43:89">
      <c r="AQ122" s="15"/>
      <c r="AR122" s="15"/>
      <c r="AS122" s="15"/>
      <c r="AT122" s="15"/>
      <c r="AU122" s="15"/>
      <c r="AW122" s="15"/>
      <c r="BA122" s="15"/>
      <c r="BC122" s="15"/>
      <c r="BE122" s="15"/>
      <c r="BG122" s="15"/>
      <c r="BI122" s="15"/>
      <c r="BK122" s="15"/>
      <c r="BO122" s="15"/>
      <c r="BQ122" s="15"/>
      <c r="BS122" s="15"/>
      <c r="BU122" s="15"/>
      <c r="BW122" s="15"/>
      <c r="CA122" s="15"/>
      <c r="CC122" s="15"/>
      <c r="CE122" s="15"/>
      <c r="CG122" s="15"/>
      <c r="CI122" s="15"/>
      <c r="CK122" s="15"/>
    </row>
    <row r="123" spans="43:89">
      <c r="AQ123" s="15"/>
      <c r="AR123" s="15"/>
      <c r="AS123" s="15"/>
      <c r="AT123" s="15"/>
      <c r="AU123" s="15"/>
      <c r="AW123" s="15"/>
      <c r="BA123" s="15"/>
      <c r="BC123" s="15"/>
      <c r="BE123" s="15"/>
      <c r="BG123" s="15"/>
      <c r="BI123" s="15"/>
      <c r="BK123" s="15"/>
      <c r="BO123" s="15"/>
      <c r="BQ123" s="15"/>
      <c r="BS123" s="15"/>
      <c r="BU123" s="15"/>
      <c r="BW123" s="15"/>
      <c r="CA123" s="15"/>
      <c r="CC123" s="15"/>
      <c r="CE123" s="15"/>
      <c r="CG123" s="15"/>
      <c r="CI123" s="15"/>
      <c r="CK123" s="15"/>
    </row>
    <row r="124" spans="43:89">
      <c r="AQ124" s="15"/>
      <c r="AR124" s="15"/>
      <c r="AS124" s="15"/>
      <c r="AT124" s="15"/>
      <c r="AU124" s="15"/>
      <c r="AW124" s="15"/>
      <c r="BA124" s="15"/>
      <c r="BC124" s="15"/>
      <c r="BE124" s="15"/>
      <c r="BG124" s="15"/>
      <c r="BI124" s="15"/>
      <c r="BK124" s="15"/>
      <c r="BO124" s="15"/>
      <c r="BQ124" s="15"/>
      <c r="BS124" s="15"/>
      <c r="BU124" s="15"/>
      <c r="BW124" s="15"/>
      <c r="CA124" s="15"/>
      <c r="CC124" s="15"/>
      <c r="CE124" s="15"/>
      <c r="CG124" s="15"/>
      <c r="CI124" s="15"/>
      <c r="CK124" s="15"/>
    </row>
    <row r="125" spans="43:89">
      <c r="AQ125" s="15"/>
      <c r="AR125" s="15"/>
      <c r="AS125" s="15"/>
      <c r="AT125" s="15"/>
      <c r="AU125" s="15"/>
      <c r="AW125" s="15"/>
      <c r="BA125" s="15"/>
      <c r="BC125" s="15"/>
      <c r="BE125" s="15"/>
      <c r="BG125" s="15"/>
      <c r="BI125" s="15"/>
      <c r="BK125" s="15"/>
      <c r="BO125" s="15"/>
      <c r="BQ125" s="15"/>
      <c r="BS125" s="15"/>
      <c r="BU125" s="15"/>
      <c r="BW125" s="15"/>
      <c r="CA125" s="15"/>
      <c r="CC125" s="15"/>
      <c r="CE125" s="15"/>
      <c r="CG125" s="15"/>
      <c r="CI125" s="15"/>
      <c r="CK125" s="15"/>
    </row>
    <row r="126" spans="43:89">
      <c r="AQ126" s="15"/>
      <c r="AR126" s="15"/>
      <c r="AS126" s="15"/>
      <c r="AT126" s="15"/>
      <c r="AU126" s="15"/>
      <c r="AW126" s="15"/>
      <c r="BA126" s="15"/>
      <c r="BC126" s="15"/>
      <c r="BE126" s="15"/>
      <c r="BG126" s="15"/>
      <c r="BI126" s="15"/>
      <c r="BK126" s="15"/>
      <c r="BO126" s="15"/>
      <c r="BQ126" s="15"/>
      <c r="BS126" s="15"/>
      <c r="BU126" s="15"/>
      <c r="BW126" s="15"/>
      <c r="CA126" s="15"/>
      <c r="CC126" s="15"/>
      <c r="CE126" s="15"/>
      <c r="CG126" s="15"/>
      <c r="CI126" s="15"/>
      <c r="CK126" s="15"/>
    </row>
    <row r="127" spans="43:89">
      <c r="AQ127" s="15"/>
      <c r="AR127" s="15"/>
      <c r="AS127" s="15"/>
      <c r="AT127" s="15"/>
      <c r="AU127" s="15"/>
      <c r="AW127" s="15"/>
      <c r="BA127" s="15"/>
      <c r="BC127" s="15"/>
      <c r="BE127" s="15"/>
      <c r="BG127" s="15"/>
      <c r="BI127" s="15"/>
      <c r="BK127" s="15"/>
      <c r="BO127" s="15"/>
      <c r="BQ127" s="15"/>
      <c r="BS127" s="15"/>
      <c r="BU127" s="15"/>
      <c r="BW127" s="15"/>
      <c r="CA127" s="15"/>
      <c r="CC127" s="15"/>
      <c r="CE127" s="15"/>
      <c r="CG127" s="15"/>
      <c r="CI127" s="15"/>
      <c r="CK127" s="15"/>
    </row>
    <row r="128" spans="43:89">
      <c r="AQ128" s="15"/>
      <c r="AR128" s="15"/>
      <c r="AS128" s="15"/>
      <c r="AT128" s="15"/>
      <c r="AU128" s="15"/>
      <c r="AW128" s="15"/>
      <c r="BA128" s="15"/>
      <c r="BC128" s="15"/>
      <c r="BE128" s="15"/>
      <c r="BG128" s="15"/>
      <c r="BI128" s="15"/>
      <c r="BK128" s="15"/>
      <c r="BO128" s="15"/>
      <c r="BQ128" s="15"/>
      <c r="BS128" s="15"/>
      <c r="BU128" s="15"/>
      <c r="BW128" s="15"/>
      <c r="CA128" s="15"/>
      <c r="CC128" s="15"/>
      <c r="CE128" s="15"/>
      <c r="CG128" s="15"/>
      <c r="CI128" s="15"/>
      <c r="CK128" s="15"/>
    </row>
    <row r="129" spans="43:89">
      <c r="AQ129" s="15"/>
      <c r="AR129" s="15"/>
      <c r="AS129" s="15"/>
      <c r="AT129" s="15"/>
      <c r="AU129" s="15"/>
      <c r="AW129" s="15"/>
      <c r="BA129" s="15"/>
      <c r="BC129" s="15"/>
      <c r="BE129" s="15"/>
      <c r="BG129" s="15"/>
      <c r="BI129" s="15"/>
      <c r="BK129" s="15"/>
      <c r="BO129" s="15"/>
      <c r="BQ129" s="15"/>
      <c r="BS129" s="15"/>
      <c r="BU129" s="15"/>
      <c r="BW129" s="15"/>
      <c r="CA129" s="15"/>
      <c r="CC129" s="15"/>
      <c r="CE129" s="15"/>
      <c r="CG129" s="15"/>
      <c r="CI129" s="15"/>
      <c r="CK129" s="15"/>
    </row>
    <row r="130" spans="43:89">
      <c r="AQ130" s="15"/>
      <c r="AR130" s="15"/>
      <c r="AS130" s="15"/>
      <c r="AT130" s="15"/>
      <c r="AU130" s="15"/>
      <c r="AW130" s="15"/>
      <c r="BA130" s="15"/>
      <c r="BC130" s="15"/>
      <c r="BE130" s="15"/>
      <c r="BG130" s="15"/>
      <c r="BI130" s="15"/>
      <c r="BK130" s="15"/>
      <c r="BO130" s="15"/>
      <c r="BQ130" s="15"/>
      <c r="BS130" s="15"/>
      <c r="BU130" s="15"/>
      <c r="BW130" s="15"/>
      <c r="CA130" s="15"/>
      <c r="CC130" s="15"/>
      <c r="CE130" s="15"/>
      <c r="CG130" s="15"/>
      <c r="CI130" s="15"/>
      <c r="CK130" s="15"/>
    </row>
    <row r="131" spans="43:89">
      <c r="AQ131" s="15"/>
      <c r="AR131" s="15"/>
      <c r="AS131" s="15"/>
      <c r="AT131" s="15"/>
      <c r="AU131" s="15"/>
      <c r="AW131" s="15"/>
      <c r="BA131" s="15"/>
      <c r="BC131" s="15"/>
      <c r="BE131" s="15"/>
      <c r="BG131" s="15"/>
      <c r="BI131" s="15"/>
      <c r="BK131" s="15"/>
      <c r="BO131" s="15"/>
      <c r="BQ131" s="15"/>
      <c r="BS131" s="15"/>
      <c r="BU131" s="15"/>
      <c r="BW131" s="15"/>
      <c r="CA131" s="15"/>
      <c r="CC131" s="15"/>
      <c r="CE131" s="15"/>
      <c r="CG131" s="15"/>
      <c r="CI131" s="15"/>
      <c r="CK131" s="15"/>
    </row>
    <row r="132" spans="43:89">
      <c r="AQ132" s="15"/>
      <c r="AR132" s="15"/>
      <c r="AS132" s="15"/>
      <c r="AT132" s="15"/>
      <c r="AU132" s="15"/>
      <c r="AW132" s="15"/>
      <c r="BA132" s="15"/>
      <c r="BC132" s="15"/>
      <c r="BE132" s="15"/>
      <c r="BG132" s="15"/>
      <c r="BI132" s="15"/>
      <c r="BK132" s="15"/>
      <c r="BO132" s="15"/>
      <c r="BQ132" s="15"/>
      <c r="BS132" s="15"/>
      <c r="BU132" s="15"/>
      <c r="BW132" s="15"/>
      <c r="CA132" s="15"/>
      <c r="CC132" s="15"/>
      <c r="CE132" s="15"/>
      <c r="CG132" s="15"/>
      <c r="CI132" s="15"/>
      <c r="CK132" s="15"/>
    </row>
    <row r="133" spans="43:89">
      <c r="AQ133" s="15"/>
      <c r="AR133" s="15"/>
      <c r="AS133" s="15"/>
      <c r="AT133" s="15"/>
      <c r="AU133" s="15"/>
      <c r="AW133" s="15"/>
      <c r="BA133" s="15"/>
      <c r="BC133" s="15"/>
      <c r="BE133" s="15"/>
      <c r="BG133" s="15"/>
      <c r="BI133" s="15"/>
      <c r="BK133" s="15"/>
      <c r="BO133" s="15"/>
      <c r="BQ133" s="15"/>
      <c r="BS133" s="15"/>
      <c r="BU133" s="15"/>
      <c r="BW133" s="15"/>
      <c r="CA133" s="15"/>
      <c r="CC133" s="15"/>
      <c r="CE133" s="15"/>
      <c r="CG133" s="15"/>
      <c r="CI133" s="15"/>
      <c r="CK133" s="15"/>
    </row>
    <row r="134" spans="43:89">
      <c r="AQ134" s="15"/>
      <c r="AR134" s="15"/>
      <c r="AS134" s="15"/>
      <c r="AT134" s="15"/>
      <c r="AU134" s="15"/>
      <c r="AW134" s="15"/>
      <c r="BA134" s="15"/>
      <c r="BC134" s="15"/>
      <c r="BE134" s="15"/>
      <c r="BG134" s="15"/>
      <c r="BI134" s="15"/>
      <c r="BK134" s="15"/>
      <c r="BO134" s="15"/>
      <c r="BQ134" s="15"/>
      <c r="BS134" s="15"/>
      <c r="BU134" s="15"/>
      <c r="BW134" s="15"/>
      <c r="CA134" s="15"/>
      <c r="CC134" s="15"/>
      <c r="CE134" s="15"/>
      <c r="CG134" s="15"/>
      <c r="CI134" s="15"/>
      <c r="CK134" s="15"/>
    </row>
    <row r="135" spans="43:89">
      <c r="AQ135" s="15"/>
      <c r="AR135" s="15"/>
      <c r="AS135" s="15"/>
      <c r="AT135" s="15"/>
      <c r="AU135" s="15"/>
      <c r="AW135" s="15"/>
      <c r="BA135" s="15"/>
      <c r="BC135" s="15"/>
      <c r="BE135" s="15"/>
      <c r="BG135" s="15"/>
      <c r="BI135" s="15"/>
      <c r="BK135" s="15"/>
      <c r="BO135" s="15"/>
      <c r="BQ135" s="15"/>
      <c r="BS135" s="15"/>
      <c r="BU135" s="15"/>
      <c r="BW135" s="15"/>
      <c r="CA135" s="15"/>
      <c r="CC135" s="15"/>
      <c r="CE135" s="15"/>
      <c r="CG135" s="15"/>
      <c r="CI135" s="15"/>
      <c r="CK135" s="15"/>
    </row>
    <row r="136" spans="43:89">
      <c r="AQ136" s="15"/>
      <c r="AR136" s="15"/>
      <c r="AS136" s="15"/>
      <c r="AT136" s="15"/>
      <c r="AU136" s="15"/>
      <c r="AW136" s="15"/>
      <c r="BA136" s="15"/>
      <c r="BC136" s="15"/>
      <c r="BE136" s="15"/>
      <c r="BG136" s="15"/>
      <c r="BI136" s="15"/>
      <c r="BK136" s="15"/>
      <c r="BO136" s="15"/>
      <c r="BQ136" s="15"/>
      <c r="BS136" s="15"/>
      <c r="BU136" s="15"/>
      <c r="BW136" s="15"/>
      <c r="CA136" s="15"/>
      <c r="CC136" s="15"/>
      <c r="CE136" s="15"/>
      <c r="CG136" s="15"/>
      <c r="CI136" s="15"/>
      <c r="CK136" s="15"/>
    </row>
    <row r="137" spans="43:89">
      <c r="AQ137" s="15"/>
      <c r="AR137" s="15"/>
      <c r="AS137" s="15"/>
      <c r="AT137" s="15"/>
      <c r="AU137" s="15"/>
      <c r="AW137" s="15"/>
      <c r="BA137" s="15"/>
      <c r="BC137" s="15"/>
      <c r="BE137" s="15"/>
      <c r="BG137" s="15"/>
      <c r="BI137" s="15"/>
      <c r="BK137" s="15"/>
      <c r="BO137" s="15"/>
      <c r="BQ137" s="15"/>
      <c r="BS137" s="15"/>
      <c r="BU137" s="15"/>
      <c r="BW137" s="15"/>
      <c r="CA137" s="15"/>
      <c r="CC137" s="15"/>
      <c r="CE137" s="15"/>
      <c r="CG137" s="15"/>
      <c r="CI137" s="15"/>
      <c r="CK137" s="15"/>
    </row>
    <row r="138" spans="43:89">
      <c r="AQ138" s="15"/>
      <c r="AR138" s="15"/>
      <c r="AS138" s="15"/>
      <c r="AT138" s="15"/>
      <c r="AU138" s="15"/>
      <c r="AW138" s="15"/>
      <c r="BA138" s="15"/>
      <c r="BC138" s="15"/>
      <c r="BE138" s="15"/>
      <c r="BG138" s="15"/>
      <c r="BI138" s="15"/>
      <c r="BK138" s="15"/>
      <c r="BO138" s="15"/>
      <c r="BQ138" s="15"/>
      <c r="BS138" s="15"/>
      <c r="BU138" s="15"/>
      <c r="BW138" s="15"/>
      <c r="CA138" s="15"/>
      <c r="CC138" s="15"/>
      <c r="CE138" s="15"/>
      <c r="CG138" s="15"/>
      <c r="CI138" s="15"/>
      <c r="CK138" s="15"/>
    </row>
    <row r="139" spans="43:89">
      <c r="AQ139" s="15"/>
      <c r="AR139" s="15"/>
      <c r="AS139" s="15"/>
      <c r="AT139" s="15"/>
      <c r="AU139" s="15"/>
      <c r="AW139" s="15"/>
      <c r="BA139" s="15"/>
      <c r="BC139" s="15"/>
      <c r="BE139" s="15"/>
      <c r="BG139" s="15"/>
      <c r="BI139" s="15"/>
      <c r="BK139" s="15"/>
      <c r="BO139" s="15"/>
      <c r="BQ139" s="15"/>
      <c r="BS139" s="15"/>
      <c r="BU139" s="15"/>
      <c r="BW139" s="15"/>
      <c r="CA139" s="15"/>
      <c r="CC139" s="15"/>
      <c r="CE139" s="15"/>
      <c r="CG139" s="15"/>
      <c r="CI139" s="15"/>
      <c r="CK139" s="15"/>
    </row>
    <row r="140" spans="43:89">
      <c r="AQ140" s="15"/>
      <c r="AR140" s="15"/>
      <c r="AS140" s="15"/>
      <c r="AT140" s="15"/>
      <c r="AU140" s="15"/>
      <c r="AW140" s="15"/>
      <c r="BA140" s="15"/>
      <c r="BC140" s="15"/>
      <c r="BE140" s="15"/>
      <c r="BG140" s="15"/>
      <c r="BI140" s="15"/>
      <c r="BK140" s="15"/>
      <c r="BO140" s="15"/>
      <c r="BQ140" s="15"/>
      <c r="BS140" s="15"/>
      <c r="BU140" s="15"/>
      <c r="BW140" s="15"/>
      <c r="CA140" s="15"/>
      <c r="CC140" s="15"/>
      <c r="CE140" s="15"/>
      <c r="CG140" s="15"/>
      <c r="CI140" s="15"/>
      <c r="CK140" s="15"/>
    </row>
    <row r="141" spans="43:89">
      <c r="AQ141" s="15"/>
      <c r="AR141" s="15"/>
      <c r="AS141" s="15"/>
      <c r="AT141" s="15"/>
      <c r="AU141" s="15"/>
      <c r="AW141" s="15"/>
      <c r="BA141" s="15"/>
      <c r="BC141" s="15"/>
      <c r="BE141" s="15"/>
      <c r="BG141" s="15"/>
      <c r="BI141" s="15"/>
      <c r="BK141" s="15"/>
      <c r="BO141" s="15"/>
      <c r="BQ141" s="15"/>
      <c r="BS141" s="15"/>
      <c r="BU141" s="15"/>
      <c r="BW141" s="15"/>
      <c r="CA141" s="15"/>
      <c r="CC141" s="15"/>
      <c r="CE141" s="15"/>
      <c r="CG141" s="15"/>
      <c r="CI141" s="15"/>
      <c r="CK141" s="15"/>
    </row>
    <row r="142" spans="43:89">
      <c r="AQ142" s="15"/>
      <c r="AR142" s="15"/>
      <c r="AS142" s="15"/>
      <c r="AT142" s="15"/>
      <c r="AU142" s="15"/>
      <c r="AW142" s="15"/>
      <c r="BA142" s="15"/>
      <c r="BC142" s="15"/>
      <c r="BE142" s="15"/>
      <c r="BG142" s="15"/>
      <c r="BI142" s="15"/>
      <c r="BK142" s="15"/>
      <c r="BO142" s="15"/>
      <c r="BQ142" s="15"/>
      <c r="BS142" s="15"/>
      <c r="BU142" s="15"/>
      <c r="BW142" s="15"/>
      <c r="CA142" s="15"/>
      <c r="CC142" s="15"/>
      <c r="CE142" s="15"/>
      <c r="CG142" s="15"/>
      <c r="CI142" s="15"/>
      <c r="CK142" s="15"/>
    </row>
    <row r="143" spans="43:89">
      <c r="AQ143" s="15"/>
      <c r="AR143" s="15"/>
      <c r="AS143" s="15"/>
      <c r="AT143" s="15"/>
      <c r="AU143" s="15"/>
      <c r="AW143" s="15"/>
      <c r="BA143" s="15"/>
      <c r="BC143" s="15"/>
      <c r="BE143" s="15"/>
      <c r="BG143" s="15"/>
      <c r="BI143" s="15"/>
      <c r="BK143" s="15"/>
      <c r="BO143" s="15"/>
      <c r="BQ143" s="15"/>
      <c r="BS143" s="15"/>
      <c r="BU143" s="15"/>
      <c r="BW143" s="15"/>
      <c r="CA143" s="15"/>
      <c r="CC143" s="15"/>
      <c r="CE143" s="15"/>
      <c r="CG143" s="15"/>
      <c r="CI143" s="15"/>
      <c r="CK143" s="15"/>
    </row>
    <row r="144" spans="43:89">
      <c r="AQ144" s="15"/>
      <c r="AR144" s="15"/>
      <c r="AS144" s="15"/>
      <c r="AT144" s="15"/>
      <c r="AU144" s="15"/>
      <c r="AW144" s="15"/>
      <c r="BA144" s="15"/>
      <c r="BC144" s="15"/>
      <c r="BE144" s="15"/>
      <c r="BG144" s="15"/>
      <c r="BI144" s="15"/>
      <c r="BK144" s="15"/>
      <c r="BO144" s="15"/>
      <c r="BQ144" s="15"/>
      <c r="BS144" s="15"/>
      <c r="BU144" s="15"/>
      <c r="BW144" s="15"/>
      <c r="CA144" s="15"/>
      <c r="CC144" s="15"/>
      <c r="CE144" s="15"/>
      <c r="CG144" s="15"/>
      <c r="CI144" s="15"/>
      <c r="CK144" s="15"/>
    </row>
    <row r="145" spans="43:89">
      <c r="AQ145" s="15"/>
      <c r="AR145" s="15"/>
      <c r="AS145" s="15"/>
      <c r="AT145" s="15"/>
      <c r="AU145" s="15"/>
      <c r="AW145" s="15"/>
      <c r="BA145" s="15"/>
      <c r="BC145" s="15"/>
      <c r="BE145" s="15"/>
      <c r="BG145" s="15"/>
      <c r="BI145" s="15"/>
      <c r="BK145" s="15"/>
      <c r="BO145" s="15"/>
      <c r="BQ145" s="15"/>
      <c r="BS145" s="15"/>
      <c r="BU145" s="15"/>
      <c r="BW145" s="15"/>
      <c r="CA145" s="15"/>
      <c r="CC145" s="15"/>
      <c r="CE145" s="15"/>
      <c r="CG145" s="15"/>
      <c r="CI145" s="15"/>
      <c r="CK145" s="15"/>
    </row>
    <row r="146" spans="43:89">
      <c r="AQ146" s="15"/>
      <c r="AR146" s="15"/>
      <c r="AS146" s="15"/>
      <c r="AT146" s="15"/>
      <c r="AU146" s="15"/>
      <c r="AW146" s="15"/>
      <c r="BA146" s="15"/>
      <c r="BC146" s="15"/>
      <c r="BE146" s="15"/>
      <c r="BG146" s="15"/>
      <c r="BI146" s="15"/>
      <c r="BK146" s="15"/>
      <c r="BO146" s="15"/>
      <c r="BQ146" s="15"/>
      <c r="BS146" s="15"/>
      <c r="BU146" s="15"/>
      <c r="BW146" s="15"/>
      <c r="CA146" s="15"/>
      <c r="CC146" s="15"/>
      <c r="CE146" s="15"/>
      <c r="CG146" s="15"/>
      <c r="CI146" s="15"/>
      <c r="CK146" s="15"/>
    </row>
    <row r="147" spans="43:89">
      <c r="AQ147" s="15"/>
      <c r="AR147" s="15"/>
      <c r="AS147" s="15"/>
      <c r="AT147" s="15"/>
      <c r="AU147" s="15"/>
      <c r="AW147" s="15"/>
      <c r="BA147" s="15"/>
      <c r="BC147" s="15"/>
      <c r="BE147" s="15"/>
      <c r="BG147" s="15"/>
      <c r="BI147" s="15"/>
      <c r="BK147" s="15"/>
      <c r="BO147" s="15"/>
      <c r="BQ147" s="15"/>
      <c r="BS147" s="15"/>
      <c r="BU147" s="15"/>
      <c r="BW147" s="15"/>
      <c r="CA147" s="15"/>
      <c r="CC147" s="15"/>
      <c r="CE147" s="15"/>
      <c r="CG147" s="15"/>
      <c r="CI147" s="15"/>
      <c r="CK147" s="15"/>
    </row>
    <row r="148" spans="43:89">
      <c r="AQ148" s="15"/>
      <c r="AR148" s="15"/>
      <c r="AS148" s="15"/>
      <c r="AT148" s="15"/>
      <c r="AU148" s="15"/>
      <c r="AW148" s="15"/>
      <c r="BA148" s="15"/>
      <c r="BC148" s="15"/>
      <c r="BE148" s="15"/>
      <c r="BG148" s="15"/>
      <c r="BI148" s="15"/>
      <c r="BK148" s="15"/>
      <c r="BO148" s="15"/>
      <c r="BQ148" s="15"/>
      <c r="BS148" s="15"/>
      <c r="BU148" s="15"/>
      <c r="BW148" s="15"/>
      <c r="CA148" s="15"/>
      <c r="CC148" s="15"/>
      <c r="CE148" s="15"/>
      <c r="CG148" s="15"/>
      <c r="CI148" s="15"/>
      <c r="CK148" s="15"/>
    </row>
    <row r="149" spans="43:89">
      <c r="AQ149" s="15"/>
      <c r="AR149" s="15"/>
      <c r="AS149" s="15"/>
      <c r="AT149" s="15"/>
      <c r="AU149" s="15"/>
      <c r="AW149" s="15"/>
      <c r="BA149" s="15"/>
      <c r="BC149" s="15"/>
      <c r="BE149" s="15"/>
      <c r="BG149" s="15"/>
      <c r="BI149" s="15"/>
      <c r="BK149" s="15"/>
      <c r="BO149" s="15"/>
      <c r="BQ149" s="15"/>
      <c r="BS149" s="15"/>
      <c r="BU149" s="15"/>
      <c r="BW149" s="15"/>
      <c r="CA149" s="15"/>
      <c r="CC149" s="15"/>
      <c r="CE149" s="15"/>
      <c r="CG149" s="15"/>
      <c r="CI149" s="15"/>
      <c r="CK149" s="15"/>
    </row>
    <row r="150" spans="43:89">
      <c r="AQ150" s="15"/>
      <c r="AR150" s="15"/>
      <c r="AS150" s="15"/>
      <c r="AT150" s="15"/>
      <c r="AU150" s="15"/>
      <c r="AW150" s="15"/>
      <c r="BA150" s="15"/>
      <c r="BC150" s="15"/>
      <c r="BE150" s="15"/>
      <c r="BG150" s="15"/>
      <c r="BI150" s="15"/>
      <c r="BK150" s="15"/>
      <c r="BO150" s="15"/>
      <c r="BQ150" s="15"/>
      <c r="BS150" s="15"/>
      <c r="BU150" s="15"/>
      <c r="BW150" s="15"/>
      <c r="CA150" s="15"/>
      <c r="CC150" s="15"/>
      <c r="CE150" s="15"/>
      <c r="CG150" s="15"/>
      <c r="CI150" s="15"/>
      <c r="CK150" s="15"/>
    </row>
    <row r="151" spans="43:89">
      <c r="AQ151" s="15"/>
      <c r="AR151" s="15"/>
      <c r="AS151" s="15"/>
      <c r="AT151" s="15"/>
      <c r="AU151" s="15"/>
      <c r="AW151" s="15"/>
      <c r="BA151" s="15"/>
      <c r="BC151" s="15"/>
      <c r="BE151" s="15"/>
      <c r="BG151" s="15"/>
      <c r="BI151" s="15"/>
      <c r="BK151" s="15"/>
      <c r="BO151" s="15"/>
      <c r="BQ151" s="15"/>
      <c r="BS151" s="15"/>
      <c r="BU151" s="15"/>
      <c r="BW151" s="15"/>
      <c r="CA151" s="15"/>
      <c r="CC151" s="15"/>
      <c r="CE151" s="15"/>
      <c r="CG151" s="15"/>
      <c r="CI151" s="15"/>
      <c r="CK151" s="15"/>
    </row>
    <row r="152" spans="43:89">
      <c r="AQ152" s="15"/>
      <c r="AR152" s="15"/>
      <c r="AS152" s="15"/>
      <c r="AT152" s="15"/>
      <c r="AU152" s="15"/>
      <c r="AW152" s="15"/>
      <c r="BA152" s="15"/>
      <c r="BC152" s="15"/>
      <c r="BE152" s="15"/>
      <c r="BG152" s="15"/>
      <c r="BI152" s="15"/>
      <c r="BK152" s="15"/>
      <c r="BO152" s="15"/>
      <c r="BQ152" s="15"/>
      <c r="BS152" s="15"/>
      <c r="BU152" s="15"/>
      <c r="BW152" s="15"/>
      <c r="CA152" s="15"/>
      <c r="CC152" s="15"/>
      <c r="CE152" s="15"/>
      <c r="CG152" s="15"/>
      <c r="CI152" s="15"/>
      <c r="CK152" s="15"/>
    </row>
    <row r="153" spans="43:89">
      <c r="AQ153" s="15"/>
      <c r="AR153" s="15"/>
      <c r="AS153" s="15"/>
      <c r="AT153" s="15"/>
      <c r="AU153" s="15"/>
      <c r="AW153" s="15"/>
      <c r="BA153" s="15"/>
      <c r="BC153" s="15"/>
      <c r="BE153" s="15"/>
      <c r="BG153" s="15"/>
      <c r="BI153" s="15"/>
      <c r="BK153" s="15"/>
      <c r="BO153" s="15"/>
      <c r="BQ153" s="15"/>
      <c r="BS153" s="15"/>
      <c r="BU153" s="15"/>
      <c r="BW153" s="15"/>
      <c r="CA153" s="15"/>
      <c r="CC153" s="15"/>
      <c r="CE153" s="15"/>
      <c r="CG153" s="15"/>
      <c r="CI153" s="15"/>
      <c r="CK153" s="15"/>
    </row>
    <row r="154" spans="43:89">
      <c r="AQ154" s="15"/>
      <c r="AR154" s="15"/>
      <c r="AS154" s="15"/>
      <c r="AT154" s="15"/>
      <c r="AU154" s="15"/>
      <c r="AW154" s="15"/>
      <c r="BA154" s="15"/>
      <c r="BC154" s="15"/>
      <c r="BE154" s="15"/>
      <c r="BG154" s="15"/>
      <c r="BI154" s="15"/>
      <c r="BK154" s="15"/>
      <c r="BO154" s="15"/>
      <c r="BQ154" s="15"/>
      <c r="BS154" s="15"/>
      <c r="BU154" s="15"/>
      <c r="BW154" s="15"/>
      <c r="CA154" s="15"/>
      <c r="CC154" s="15"/>
      <c r="CE154" s="15"/>
      <c r="CG154" s="15"/>
      <c r="CI154" s="15"/>
      <c r="CK154" s="15"/>
    </row>
    <row r="155" spans="43:89">
      <c r="AQ155" s="15"/>
      <c r="AR155" s="15"/>
      <c r="AS155" s="15"/>
      <c r="AT155" s="15"/>
      <c r="AU155" s="15"/>
      <c r="AW155" s="15"/>
      <c r="BA155" s="15"/>
      <c r="BC155" s="15"/>
      <c r="BE155" s="15"/>
      <c r="BG155" s="15"/>
      <c r="BI155" s="15"/>
      <c r="BK155" s="15"/>
      <c r="BO155" s="15"/>
      <c r="BQ155" s="15"/>
      <c r="BS155" s="15"/>
      <c r="BU155" s="15"/>
      <c r="BW155" s="15"/>
      <c r="CA155" s="15"/>
      <c r="CC155" s="15"/>
      <c r="CE155" s="15"/>
      <c r="CG155" s="15"/>
      <c r="CI155" s="15"/>
      <c r="CK155" s="15"/>
    </row>
    <row r="156" spans="43:89">
      <c r="AQ156" s="15"/>
      <c r="AR156" s="15"/>
      <c r="AS156" s="15"/>
      <c r="AT156" s="15"/>
      <c r="AU156" s="15"/>
      <c r="AW156" s="15"/>
      <c r="BA156" s="15"/>
      <c r="BC156" s="15"/>
      <c r="BE156" s="15"/>
      <c r="BG156" s="15"/>
      <c r="BI156" s="15"/>
      <c r="BK156" s="15"/>
      <c r="BO156" s="15"/>
      <c r="BQ156" s="15"/>
      <c r="BS156" s="15"/>
      <c r="BU156" s="15"/>
      <c r="BW156" s="15"/>
      <c r="CA156" s="15"/>
      <c r="CC156" s="15"/>
      <c r="CE156" s="15"/>
      <c r="CG156" s="15"/>
      <c r="CI156" s="15"/>
      <c r="CK156" s="15"/>
    </row>
    <row r="157" spans="43:89">
      <c r="AQ157" s="15"/>
      <c r="AR157" s="15"/>
      <c r="AS157" s="15"/>
      <c r="AT157" s="15"/>
      <c r="AU157" s="15"/>
      <c r="AW157" s="15"/>
      <c r="BA157" s="15"/>
      <c r="BC157" s="15"/>
      <c r="BE157" s="15"/>
      <c r="BG157" s="15"/>
      <c r="BI157" s="15"/>
      <c r="BK157" s="15"/>
      <c r="BO157" s="15"/>
      <c r="BQ157" s="15"/>
      <c r="BS157" s="15"/>
      <c r="BU157" s="15"/>
      <c r="BW157" s="15"/>
      <c r="CA157" s="15"/>
      <c r="CC157" s="15"/>
      <c r="CE157" s="15"/>
      <c r="CG157" s="15"/>
      <c r="CI157" s="15"/>
      <c r="CK157" s="15"/>
    </row>
    <row r="158" spans="43:89">
      <c r="AQ158" s="15"/>
      <c r="AR158" s="15"/>
      <c r="AS158" s="15"/>
      <c r="AT158" s="15"/>
      <c r="AU158" s="15"/>
      <c r="AW158" s="15"/>
      <c r="BA158" s="15"/>
      <c r="BC158" s="15"/>
      <c r="BE158" s="15"/>
      <c r="BG158" s="15"/>
      <c r="BI158" s="15"/>
      <c r="BK158" s="15"/>
      <c r="BO158" s="15"/>
      <c r="BQ158" s="15"/>
      <c r="BS158" s="15"/>
      <c r="BU158" s="15"/>
      <c r="BW158" s="15"/>
      <c r="CA158" s="15"/>
      <c r="CC158" s="15"/>
      <c r="CE158" s="15"/>
      <c r="CG158" s="15"/>
      <c r="CI158" s="15"/>
      <c r="CK158" s="15"/>
    </row>
    <row r="159" spans="43:89">
      <c r="AQ159" s="15"/>
      <c r="AR159" s="15"/>
      <c r="AS159" s="15"/>
      <c r="AT159" s="15"/>
      <c r="AU159" s="15"/>
      <c r="AW159" s="15"/>
      <c r="BA159" s="15"/>
      <c r="BC159" s="15"/>
      <c r="BE159" s="15"/>
      <c r="BG159" s="15"/>
      <c r="BI159" s="15"/>
      <c r="BK159" s="15"/>
      <c r="BO159" s="15"/>
      <c r="BQ159" s="15"/>
      <c r="BS159" s="15"/>
      <c r="BU159" s="15"/>
      <c r="BW159" s="15"/>
      <c r="CA159" s="15"/>
      <c r="CC159" s="15"/>
      <c r="CE159" s="15"/>
      <c r="CG159" s="15"/>
      <c r="CI159" s="15"/>
      <c r="CK159" s="15"/>
    </row>
    <row r="160" spans="43:89">
      <c r="AQ160" s="15"/>
      <c r="AR160" s="15"/>
      <c r="AS160" s="15"/>
      <c r="AT160" s="15"/>
      <c r="AU160" s="15"/>
      <c r="AW160" s="15"/>
      <c r="BA160" s="15"/>
      <c r="BC160" s="15"/>
      <c r="BE160" s="15"/>
      <c r="BG160" s="15"/>
      <c r="BI160" s="15"/>
      <c r="BK160" s="15"/>
      <c r="BO160" s="15"/>
      <c r="BQ160" s="15"/>
      <c r="BS160" s="15"/>
      <c r="BU160" s="15"/>
      <c r="BW160" s="15"/>
      <c r="CA160" s="15"/>
      <c r="CC160" s="15"/>
      <c r="CE160" s="15"/>
      <c r="CG160" s="15"/>
      <c r="CI160" s="15"/>
      <c r="CK160" s="15"/>
    </row>
    <row r="161" spans="43:89">
      <c r="AQ161" s="15"/>
      <c r="AR161" s="15"/>
      <c r="AS161" s="15"/>
      <c r="AT161" s="15"/>
      <c r="AU161" s="15"/>
      <c r="AW161" s="15"/>
      <c r="BA161" s="15"/>
      <c r="BC161" s="15"/>
      <c r="BE161" s="15"/>
      <c r="BG161" s="15"/>
      <c r="BI161" s="15"/>
      <c r="BK161" s="15"/>
      <c r="BO161" s="15"/>
      <c r="BQ161" s="15"/>
      <c r="BS161" s="15"/>
      <c r="BU161" s="15"/>
      <c r="BW161" s="15"/>
      <c r="CA161" s="15"/>
      <c r="CC161" s="15"/>
      <c r="CE161" s="15"/>
      <c r="CG161" s="15"/>
      <c r="CI161" s="15"/>
      <c r="CK161" s="15"/>
    </row>
    <row r="162" spans="43:89">
      <c r="AQ162" s="15"/>
      <c r="AR162" s="15"/>
      <c r="AS162" s="15"/>
      <c r="AT162" s="15"/>
      <c r="AU162" s="15"/>
      <c r="AW162" s="15"/>
      <c r="BA162" s="15"/>
      <c r="BC162" s="15"/>
      <c r="BE162" s="15"/>
      <c r="BG162" s="15"/>
      <c r="BI162" s="15"/>
      <c r="BK162" s="15"/>
      <c r="BO162" s="15"/>
      <c r="BQ162" s="15"/>
      <c r="BS162" s="15"/>
      <c r="BU162" s="15"/>
      <c r="BW162" s="15"/>
      <c r="CA162" s="15"/>
      <c r="CC162" s="15"/>
      <c r="CE162" s="15"/>
      <c r="CG162" s="15"/>
      <c r="CI162" s="15"/>
      <c r="CK162" s="15"/>
    </row>
    <row r="163" spans="43:89">
      <c r="AQ163" s="15"/>
      <c r="AR163" s="15"/>
      <c r="AS163" s="15"/>
      <c r="AT163" s="15"/>
      <c r="AU163" s="15"/>
      <c r="AW163" s="15"/>
      <c r="BA163" s="15"/>
      <c r="BC163" s="15"/>
      <c r="BE163" s="15"/>
      <c r="BG163" s="15"/>
      <c r="BI163" s="15"/>
      <c r="BK163" s="15"/>
      <c r="BO163" s="15"/>
      <c r="BQ163" s="15"/>
      <c r="BS163" s="15"/>
      <c r="BU163" s="15"/>
      <c r="BW163" s="15"/>
      <c r="CA163" s="15"/>
      <c r="CC163" s="15"/>
      <c r="CE163" s="15"/>
      <c r="CG163" s="15"/>
      <c r="CI163" s="15"/>
      <c r="CK163" s="15"/>
    </row>
    <row r="164" spans="43:89">
      <c r="AQ164" s="15"/>
      <c r="AR164" s="15"/>
      <c r="AS164" s="15"/>
      <c r="AT164" s="15"/>
      <c r="AU164" s="15"/>
      <c r="AW164" s="15"/>
      <c r="BA164" s="15"/>
      <c r="BC164" s="15"/>
      <c r="BE164" s="15"/>
      <c r="BG164" s="15"/>
      <c r="BI164" s="15"/>
      <c r="BK164" s="15"/>
      <c r="BO164" s="15"/>
      <c r="BQ164" s="15"/>
      <c r="BS164" s="15"/>
      <c r="BU164" s="15"/>
      <c r="BW164" s="15"/>
      <c r="CA164" s="15"/>
      <c r="CC164" s="15"/>
      <c r="CE164" s="15"/>
      <c r="CG164" s="15"/>
      <c r="CI164" s="15"/>
      <c r="CK164" s="15"/>
    </row>
    <row r="165" spans="43:89">
      <c r="AQ165" s="15"/>
      <c r="AR165" s="15"/>
      <c r="AS165" s="15"/>
      <c r="AT165" s="15"/>
      <c r="AU165" s="15"/>
      <c r="AW165" s="15"/>
      <c r="BA165" s="15"/>
      <c r="BC165" s="15"/>
      <c r="BE165" s="15"/>
      <c r="BG165" s="15"/>
      <c r="BI165" s="15"/>
      <c r="BK165" s="15"/>
      <c r="BO165" s="15"/>
      <c r="BQ165" s="15"/>
      <c r="BS165" s="15"/>
      <c r="BU165" s="15"/>
      <c r="BW165" s="15"/>
      <c r="CA165" s="15"/>
      <c r="CC165" s="15"/>
      <c r="CE165" s="15"/>
      <c r="CG165" s="15"/>
      <c r="CI165" s="15"/>
      <c r="CK165" s="15"/>
    </row>
    <row r="166" spans="43:89">
      <c r="AQ166" s="15"/>
      <c r="AR166" s="15"/>
      <c r="AS166" s="15"/>
      <c r="AT166" s="15"/>
      <c r="AU166" s="15"/>
      <c r="AW166" s="15"/>
      <c r="BA166" s="15"/>
      <c r="BC166" s="15"/>
      <c r="BE166" s="15"/>
      <c r="BG166" s="15"/>
      <c r="BI166" s="15"/>
      <c r="BK166" s="15"/>
      <c r="BO166" s="15"/>
      <c r="BQ166" s="15"/>
      <c r="BS166" s="15"/>
      <c r="BU166" s="15"/>
      <c r="BW166" s="15"/>
      <c r="CA166" s="15"/>
      <c r="CC166" s="15"/>
      <c r="CE166" s="15"/>
      <c r="CG166" s="15"/>
      <c r="CI166" s="15"/>
      <c r="CK166" s="15"/>
    </row>
    <row r="167" spans="43:89">
      <c r="AQ167" s="15"/>
      <c r="AR167" s="15"/>
      <c r="AS167" s="15"/>
      <c r="AT167" s="15"/>
      <c r="AU167" s="15"/>
      <c r="AW167" s="15"/>
      <c r="BA167" s="15"/>
      <c r="BC167" s="15"/>
      <c r="BE167" s="15"/>
      <c r="BG167" s="15"/>
      <c r="BI167" s="15"/>
      <c r="BK167" s="15"/>
      <c r="BO167" s="15"/>
      <c r="BQ167" s="15"/>
      <c r="BS167" s="15"/>
      <c r="BU167" s="15"/>
      <c r="BW167" s="15"/>
      <c r="CA167" s="15"/>
      <c r="CC167" s="15"/>
      <c r="CE167" s="15"/>
      <c r="CG167" s="15"/>
      <c r="CI167" s="15"/>
      <c r="CK167" s="15"/>
    </row>
    <row r="168" spans="43:89">
      <c r="AQ168" s="15"/>
      <c r="AR168" s="15"/>
      <c r="AS168" s="15"/>
      <c r="AT168" s="15"/>
      <c r="AU168" s="15"/>
      <c r="AW168" s="15"/>
      <c r="BA168" s="15"/>
      <c r="BC168" s="15"/>
      <c r="BE168" s="15"/>
      <c r="BG168" s="15"/>
      <c r="BI168" s="15"/>
      <c r="BK168" s="15"/>
      <c r="BO168" s="15"/>
      <c r="BQ168" s="15"/>
      <c r="BS168" s="15"/>
      <c r="BU168" s="15"/>
      <c r="BW168" s="15"/>
      <c r="CA168" s="15"/>
      <c r="CC168" s="15"/>
      <c r="CE168" s="15"/>
      <c r="CG168" s="15"/>
      <c r="CI168" s="15"/>
      <c r="CK168" s="15"/>
    </row>
    <row r="169" spans="43:89">
      <c r="AQ169" s="15"/>
      <c r="AR169" s="15"/>
      <c r="AS169" s="15"/>
      <c r="AT169" s="15"/>
      <c r="AU169" s="15"/>
      <c r="AW169" s="15"/>
      <c r="BA169" s="15"/>
      <c r="BC169" s="15"/>
      <c r="BE169" s="15"/>
      <c r="BG169" s="15"/>
      <c r="BI169" s="15"/>
      <c r="BK169" s="15"/>
      <c r="BO169" s="15"/>
      <c r="BQ169" s="15"/>
      <c r="BS169" s="15"/>
      <c r="BU169" s="15"/>
      <c r="BW169" s="15"/>
      <c r="CA169" s="15"/>
      <c r="CC169" s="15"/>
      <c r="CE169" s="15"/>
      <c r="CG169" s="15"/>
      <c r="CI169" s="15"/>
      <c r="CK169" s="15"/>
    </row>
    <row r="170" spans="43:89">
      <c r="AQ170" s="15"/>
      <c r="AR170" s="15"/>
      <c r="AS170" s="15"/>
      <c r="AT170" s="15"/>
      <c r="AU170" s="15"/>
      <c r="AW170" s="15"/>
      <c r="BA170" s="15"/>
      <c r="BC170" s="15"/>
      <c r="BE170" s="15"/>
      <c r="BG170" s="15"/>
      <c r="BI170" s="15"/>
      <c r="BK170" s="15"/>
      <c r="BO170" s="15"/>
      <c r="BQ170" s="15"/>
      <c r="BS170" s="15"/>
      <c r="BU170" s="15"/>
      <c r="BW170" s="15"/>
      <c r="CA170" s="15"/>
      <c r="CC170" s="15"/>
      <c r="CE170" s="15"/>
      <c r="CG170" s="15"/>
      <c r="CI170" s="15"/>
      <c r="CK170" s="15"/>
    </row>
    <row r="171" spans="43:89">
      <c r="AQ171" s="15"/>
      <c r="AR171" s="15"/>
      <c r="AS171" s="15"/>
      <c r="AT171" s="15"/>
      <c r="AU171" s="15"/>
      <c r="AW171" s="15"/>
      <c r="BA171" s="15"/>
      <c r="BC171" s="15"/>
      <c r="BE171" s="15"/>
      <c r="BG171" s="15"/>
      <c r="BI171" s="15"/>
      <c r="BK171" s="15"/>
      <c r="BO171" s="15"/>
      <c r="BQ171" s="15"/>
      <c r="BS171" s="15"/>
      <c r="BU171" s="15"/>
      <c r="BW171" s="15"/>
      <c r="CA171" s="15"/>
      <c r="CC171" s="15"/>
      <c r="CE171" s="15"/>
      <c r="CG171" s="15"/>
      <c r="CI171" s="15"/>
      <c r="CK171" s="15"/>
    </row>
    <row r="172" spans="43:89">
      <c r="AQ172" s="15"/>
      <c r="AR172" s="15"/>
      <c r="AS172" s="15"/>
      <c r="AT172" s="15"/>
      <c r="AU172" s="15"/>
      <c r="AW172" s="15"/>
      <c r="BA172" s="15"/>
      <c r="BC172" s="15"/>
      <c r="BE172" s="15"/>
      <c r="BG172" s="15"/>
      <c r="BI172" s="15"/>
      <c r="BK172" s="15"/>
      <c r="BO172" s="15"/>
      <c r="BQ172" s="15"/>
      <c r="BS172" s="15"/>
      <c r="BU172" s="15"/>
      <c r="BW172" s="15"/>
      <c r="CA172" s="15"/>
      <c r="CC172" s="15"/>
      <c r="CE172" s="15"/>
      <c r="CG172" s="15"/>
      <c r="CI172" s="15"/>
      <c r="CK172" s="15"/>
    </row>
    <row r="173" spans="43:89">
      <c r="AQ173" s="15"/>
      <c r="AR173" s="15"/>
      <c r="AS173" s="15"/>
      <c r="AT173" s="15"/>
      <c r="AU173" s="15"/>
      <c r="AW173" s="15"/>
      <c r="BA173" s="15"/>
      <c r="BC173" s="15"/>
      <c r="BE173" s="15"/>
      <c r="BG173" s="15"/>
      <c r="BI173" s="15"/>
      <c r="BK173" s="15"/>
      <c r="BO173" s="15"/>
      <c r="BQ173" s="15"/>
      <c r="BS173" s="15"/>
      <c r="BU173" s="15"/>
      <c r="BW173" s="15"/>
      <c r="CA173" s="15"/>
      <c r="CC173" s="15"/>
      <c r="CE173" s="15"/>
      <c r="CG173" s="15"/>
      <c r="CI173" s="15"/>
      <c r="CK173" s="15"/>
    </row>
    <row r="174" spans="43:89">
      <c r="AQ174" s="15"/>
      <c r="AR174" s="15"/>
      <c r="AS174" s="15"/>
      <c r="AT174" s="15"/>
      <c r="AU174" s="15"/>
      <c r="AW174" s="15"/>
      <c r="BA174" s="15"/>
      <c r="BC174" s="15"/>
      <c r="BE174" s="15"/>
      <c r="BG174" s="15"/>
      <c r="BI174" s="15"/>
      <c r="BK174" s="15"/>
      <c r="BO174" s="15"/>
      <c r="BQ174" s="15"/>
      <c r="BS174" s="15"/>
      <c r="BU174" s="15"/>
      <c r="BW174" s="15"/>
      <c r="CA174" s="15"/>
      <c r="CC174" s="15"/>
      <c r="CE174" s="15"/>
      <c r="CG174" s="15"/>
      <c r="CI174" s="15"/>
      <c r="CK174" s="15"/>
    </row>
    <row r="175" spans="43:89">
      <c r="AQ175" s="15"/>
      <c r="AR175" s="15"/>
      <c r="AS175" s="15"/>
      <c r="AT175" s="15"/>
      <c r="AU175" s="15"/>
      <c r="AW175" s="15"/>
      <c r="BA175" s="15"/>
      <c r="BC175" s="15"/>
      <c r="BE175" s="15"/>
      <c r="BG175" s="15"/>
      <c r="BI175" s="15"/>
      <c r="BK175" s="15"/>
      <c r="BO175" s="15"/>
      <c r="BQ175" s="15"/>
      <c r="BS175" s="15"/>
      <c r="BU175" s="15"/>
      <c r="BW175" s="15"/>
      <c r="CA175" s="15"/>
      <c r="CC175" s="15"/>
      <c r="CE175" s="15"/>
      <c r="CG175" s="15"/>
      <c r="CI175" s="15"/>
      <c r="CK175" s="15"/>
    </row>
    <row r="176" spans="43:89">
      <c r="AQ176" s="15"/>
      <c r="AR176" s="15"/>
      <c r="AS176" s="15"/>
      <c r="AT176" s="15"/>
      <c r="AU176" s="15"/>
      <c r="AW176" s="15"/>
      <c r="BA176" s="15"/>
      <c r="BC176" s="15"/>
      <c r="BE176" s="15"/>
      <c r="BG176" s="15"/>
      <c r="BI176" s="15"/>
      <c r="BK176" s="15"/>
      <c r="BO176" s="15"/>
      <c r="BQ176" s="15"/>
      <c r="BS176" s="15"/>
      <c r="BU176" s="15"/>
      <c r="BW176" s="15"/>
      <c r="CA176" s="15"/>
      <c r="CC176" s="15"/>
      <c r="CE176" s="15"/>
      <c r="CG176" s="15"/>
      <c r="CI176" s="15"/>
      <c r="CK176" s="15"/>
    </row>
    <row r="177" spans="43:89">
      <c r="AQ177" s="15"/>
      <c r="AR177" s="15"/>
      <c r="AS177" s="15"/>
      <c r="AT177" s="15"/>
      <c r="AU177" s="15"/>
      <c r="AW177" s="15"/>
      <c r="BA177" s="15"/>
      <c r="BC177" s="15"/>
      <c r="BE177" s="15"/>
      <c r="BG177" s="15"/>
      <c r="BI177" s="15"/>
      <c r="BK177" s="15"/>
      <c r="BO177" s="15"/>
      <c r="BQ177" s="15"/>
      <c r="BS177" s="15"/>
      <c r="BU177" s="15"/>
      <c r="BW177" s="15"/>
      <c r="CA177" s="15"/>
      <c r="CC177" s="15"/>
      <c r="CE177" s="15"/>
      <c r="CG177" s="15"/>
      <c r="CI177" s="15"/>
      <c r="CK177" s="15"/>
    </row>
    <row r="178" spans="43:89">
      <c r="AQ178" s="15"/>
      <c r="AR178" s="15"/>
      <c r="AS178" s="15"/>
      <c r="AT178" s="15"/>
      <c r="AU178" s="15"/>
      <c r="AW178" s="15"/>
      <c r="BA178" s="15"/>
      <c r="BC178" s="15"/>
      <c r="BE178" s="15"/>
      <c r="BG178" s="15"/>
      <c r="BI178" s="15"/>
      <c r="BK178" s="15"/>
      <c r="BO178" s="15"/>
      <c r="BQ178" s="15"/>
      <c r="BS178" s="15"/>
      <c r="BU178" s="15"/>
      <c r="BW178" s="15"/>
      <c r="CA178" s="15"/>
      <c r="CC178" s="15"/>
      <c r="CE178" s="15"/>
      <c r="CG178" s="15"/>
      <c r="CI178" s="15"/>
      <c r="CK178" s="15"/>
    </row>
    <row r="179" spans="43:89">
      <c r="AQ179" s="15"/>
      <c r="AR179" s="15"/>
      <c r="AS179" s="15"/>
      <c r="AT179" s="15"/>
      <c r="AU179" s="15"/>
      <c r="AW179" s="15"/>
      <c r="BA179" s="15"/>
      <c r="BC179" s="15"/>
      <c r="BE179" s="15"/>
      <c r="BG179" s="15"/>
      <c r="BI179" s="15"/>
      <c r="BK179" s="15"/>
      <c r="BO179" s="15"/>
      <c r="BQ179" s="15"/>
      <c r="BS179" s="15"/>
      <c r="BU179" s="15"/>
      <c r="BW179" s="15"/>
      <c r="CA179" s="15"/>
      <c r="CC179" s="15"/>
      <c r="CE179" s="15"/>
      <c r="CG179" s="15"/>
      <c r="CI179" s="15"/>
      <c r="CK179" s="15"/>
    </row>
    <row r="180" spans="43:89">
      <c r="AQ180" s="15"/>
      <c r="AR180" s="15"/>
      <c r="AS180" s="15"/>
      <c r="AT180" s="15"/>
      <c r="AU180" s="15"/>
      <c r="AW180" s="15"/>
      <c r="BA180" s="15"/>
      <c r="BC180" s="15"/>
      <c r="BE180" s="15"/>
      <c r="BG180" s="15"/>
      <c r="BI180" s="15"/>
      <c r="BK180" s="15"/>
      <c r="BO180" s="15"/>
      <c r="BQ180" s="15"/>
      <c r="BS180" s="15"/>
      <c r="BU180" s="15"/>
      <c r="BW180" s="15"/>
      <c r="CA180" s="15"/>
      <c r="CC180" s="15"/>
      <c r="CE180" s="15"/>
      <c r="CG180" s="15"/>
      <c r="CI180" s="15"/>
      <c r="CK180" s="15"/>
    </row>
    <row r="181" spans="43:89">
      <c r="AQ181" s="15"/>
      <c r="AR181" s="15"/>
      <c r="AS181" s="15"/>
      <c r="AT181" s="15"/>
      <c r="AU181" s="15"/>
      <c r="AW181" s="15"/>
      <c r="BA181" s="15"/>
      <c r="BC181" s="15"/>
      <c r="BE181" s="15"/>
      <c r="BG181" s="15"/>
      <c r="BI181" s="15"/>
      <c r="BK181" s="15"/>
      <c r="BO181" s="15"/>
      <c r="BQ181" s="15"/>
      <c r="BS181" s="15"/>
      <c r="BU181" s="15"/>
      <c r="BW181" s="15"/>
      <c r="CA181" s="15"/>
      <c r="CC181" s="15"/>
      <c r="CE181" s="15"/>
      <c r="CG181" s="15"/>
      <c r="CI181" s="15"/>
      <c r="CK181" s="15"/>
    </row>
    <row r="182" spans="43:89">
      <c r="AQ182" s="15"/>
      <c r="AR182" s="15"/>
      <c r="AS182" s="15"/>
      <c r="AT182" s="15"/>
      <c r="AU182" s="15"/>
      <c r="AW182" s="15"/>
      <c r="BA182" s="15"/>
      <c r="BC182" s="15"/>
      <c r="BE182" s="15"/>
      <c r="BG182" s="15"/>
      <c r="BI182" s="15"/>
      <c r="BK182" s="15"/>
      <c r="BO182" s="15"/>
      <c r="BQ182" s="15"/>
      <c r="BS182" s="15"/>
      <c r="BU182" s="15"/>
      <c r="BW182" s="15"/>
      <c r="CA182" s="15"/>
      <c r="CC182" s="15"/>
      <c r="CE182" s="15"/>
      <c r="CG182" s="15"/>
      <c r="CI182" s="15"/>
      <c r="CK182" s="15"/>
    </row>
    <row r="183" spans="43:89">
      <c r="AQ183" s="15"/>
      <c r="AR183" s="15"/>
      <c r="AS183" s="15"/>
      <c r="AT183" s="15"/>
      <c r="AU183" s="15"/>
      <c r="AW183" s="15"/>
      <c r="BA183" s="15"/>
      <c r="BC183" s="15"/>
      <c r="BE183" s="15"/>
      <c r="BG183" s="15"/>
      <c r="BI183" s="15"/>
      <c r="BK183" s="15"/>
      <c r="BO183" s="15"/>
      <c r="BQ183" s="15"/>
      <c r="BS183" s="15"/>
      <c r="BU183" s="15"/>
      <c r="BW183" s="15"/>
      <c r="CA183" s="15"/>
      <c r="CC183" s="15"/>
      <c r="CE183" s="15"/>
      <c r="CG183" s="15"/>
      <c r="CI183" s="15"/>
      <c r="CK183" s="15"/>
    </row>
    <row r="184" spans="43:89">
      <c r="AQ184" s="15"/>
      <c r="AR184" s="15"/>
      <c r="AS184" s="15"/>
      <c r="AT184" s="15"/>
      <c r="AU184" s="15"/>
      <c r="AW184" s="15"/>
      <c r="BA184" s="15"/>
      <c r="BC184" s="15"/>
      <c r="BE184" s="15"/>
      <c r="BG184" s="15"/>
      <c r="BI184" s="15"/>
      <c r="BK184" s="15"/>
      <c r="BO184" s="15"/>
      <c r="BQ184" s="15"/>
      <c r="BS184" s="15"/>
      <c r="BU184" s="15"/>
      <c r="BW184" s="15"/>
      <c r="CA184" s="15"/>
      <c r="CC184" s="15"/>
      <c r="CE184" s="15"/>
      <c r="CG184" s="15"/>
      <c r="CI184" s="15"/>
      <c r="CK184" s="15"/>
    </row>
    <row r="185" spans="43:89">
      <c r="AQ185" s="15"/>
      <c r="AR185" s="15"/>
      <c r="AS185" s="15"/>
      <c r="AT185" s="15"/>
      <c r="AU185" s="15"/>
      <c r="AW185" s="15"/>
      <c r="BA185" s="15"/>
      <c r="BC185" s="15"/>
      <c r="BE185" s="15"/>
      <c r="BG185" s="15"/>
      <c r="BI185" s="15"/>
      <c r="BK185" s="15"/>
      <c r="BO185" s="15"/>
      <c r="BQ185" s="15"/>
      <c r="BS185" s="15"/>
      <c r="BU185" s="15"/>
      <c r="BW185" s="15"/>
      <c r="CA185" s="15"/>
      <c r="CC185" s="15"/>
      <c r="CE185" s="15"/>
      <c r="CG185" s="15"/>
      <c r="CI185" s="15"/>
      <c r="CK185" s="15"/>
    </row>
    <row r="186" spans="43:89">
      <c r="AQ186" s="15"/>
      <c r="AR186" s="15"/>
      <c r="AS186" s="15"/>
      <c r="AT186" s="15"/>
      <c r="AU186" s="15"/>
      <c r="AW186" s="15"/>
      <c r="BA186" s="15"/>
      <c r="BC186" s="15"/>
      <c r="BE186" s="15"/>
      <c r="BG186" s="15"/>
      <c r="BI186" s="15"/>
      <c r="BK186" s="15"/>
      <c r="BO186" s="15"/>
      <c r="BQ186" s="15"/>
      <c r="BS186" s="15"/>
      <c r="BU186" s="15"/>
      <c r="BW186" s="15"/>
      <c r="CA186" s="15"/>
      <c r="CC186" s="15"/>
      <c r="CE186" s="15"/>
      <c r="CG186" s="15"/>
      <c r="CI186" s="15"/>
      <c r="CK186" s="15"/>
    </row>
    <row r="187" spans="43:89">
      <c r="AQ187" s="15"/>
      <c r="AR187" s="15"/>
      <c r="AS187" s="15"/>
      <c r="AT187" s="15"/>
      <c r="AU187" s="15"/>
      <c r="AW187" s="15"/>
      <c r="BA187" s="15"/>
      <c r="BC187" s="15"/>
      <c r="BE187" s="15"/>
      <c r="BG187" s="15"/>
      <c r="BI187" s="15"/>
      <c r="BK187" s="15"/>
      <c r="BO187" s="15"/>
      <c r="BQ187" s="15"/>
      <c r="BS187" s="15"/>
      <c r="BU187" s="15"/>
      <c r="BW187" s="15"/>
      <c r="CA187" s="15"/>
      <c r="CC187" s="15"/>
      <c r="CE187" s="15"/>
      <c r="CG187" s="15"/>
      <c r="CI187" s="15"/>
      <c r="CK187" s="15"/>
    </row>
    <row r="188" spans="43:89">
      <c r="AQ188" s="15"/>
      <c r="AR188" s="15"/>
      <c r="AS188" s="15"/>
      <c r="AT188" s="15"/>
      <c r="AU188" s="15"/>
      <c r="AW188" s="15"/>
      <c r="BA188" s="15"/>
      <c r="BC188" s="15"/>
      <c r="BE188" s="15"/>
      <c r="BG188" s="15"/>
      <c r="BI188" s="15"/>
      <c r="BK188" s="15"/>
      <c r="BO188" s="15"/>
      <c r="BQ188" s="15"/>
      <c r="BS188" s="15"/>
      <c r="BU188" s="15"/>
      <c r="BW188" s="15"/>
      <c r="CA188" s="15"/>
      <c r="CC188" s="15"/>
      <c r="CE188" s="15"/>
      <c r="CG188" s="15"/>
      <c r="CI188" s="15"/>
      <c r="CK188" s="15"/>
    </row>
    <row r="189" spans="43:89">
      <c r="AQ189" s="15"/>
      <c r="AR189" s="15"/>
      <c r="AS189" s="15"/>
      <c r="AT189" s="15"/>
      <c r="AU189" s="15"/>
      <c r="AW189" s="15"/>
      <c r="BA189" s="15"/>
      <c r="BC189" s="15"/>
      <c r="BE189" s="15"/>
      <c r="BG189" s="15"/>
      <c r="BI189" s="15"/>
      <c r="BK189" s="15"/>
      <c r="BO189" s="15"/>
      <c r="BQ189" s="15"/>
      <c r="BS189" s="15"/>
      <c r="BU189" s="15"/>
      <c r="BW189" s="15"/>
      <c r="CA189" s="15"/>
      <c r="CC189" s="15"/>
      <c r="CE189" s="15"/>
      <c r="CG189" s="15"/>
      <c r="CI189" s="15"/>
      <c r="CK189" s="15"/>
    </row>
    <row r="190" spans="43:89">
      <c r="AQ190" s="15"/>
      <c r="AR190" s="15"/>
      <c r="AS190" s="15"/>
      <c r="AT190" s="15"/>
      <c r="AU190" s="15"/>
      <c r="AW190" s="15"/>
      <c r="BA190" s="15"/>
      <c r="BC190" s="15"/>
      <c r="BE190" s="15"/>
      <c r="BG190" s="15"/>
      <c r="BI190" s="15"/>
      <c r="BK190" s="15"/>
      <c r="BO190" s="15"/>
      <c r="BQ190" s="15"/>
      <c r="BS190" s="15"/>
      <c r="BU190" s="15"/>
      <c r="BW190" s="15"/>
      <c r="CA190" s="15"/>
      <c r="CC190" s="15"/>
      <c r="CE190" s="15"/>
      <c r="CG190" s="15"/>
      <c r="CI190" s="15"/>
      <c r="CK190" s="15"/>
    </row>
    <row r="191" spans="43:89">
      <c r="AQ191" s="15"/>
      <c r="AR191" s="15"/>
      <c r="AS191" s="15"/>
      <c r="AT191" s="15"/>
      <c r="AU191" s="15"/>
      <c r="AW191" s="15"/>
      <c r="BA191" s="15"/>
      <c r="BC191" s="15"/>
      <c r="BE191" s="15"/>
      <c r="BG191" s="15"/>
      <c r="BI191" s="15"/>
      <c r="BK191" s="15"/>
      <c r="BO191" s="15"/>
      <c r="BQ191" s="15"/>
      <c r="BS191" s="15"/>
      <c r="BU191" s="15"/>
      <c r="BW191" s="15"/>
      <c r="CA191" s="15"/>
      <c r="CC191" s="15"/>
      <c r="CE191" s="15"/>
      <c r="CG191" s="15"/>
      <c r="CI191" s="15"/>
      <c r="CK191" s="15"/>
    </row>
    <row r="192" spans="43:89">
      <c r="AQ192" s="15"/>
      <c r="AR192" s="15"/>
      <c r="AS192" s="15"/>
      <c r="AT192" s="15"/>
      <c r="AU192" s="15"/>
      <c r="AW192" s="15"/>
      <c r="BA192" s="15"/>
      <c r="BC192" s="15"/>
      <c r="BE192" s="15"/>
      <c r="BG192" s="15"/>
      <c r="BI192" s="15"/>
      <c r="BK192" s="15"/>
      <c r="BO192" s="15"/>
      <c r="BQ192" s="15"/>
      <c r="BS192" s="15"/>
      <c r="BU192" s="15"/>
      <c r="BW192" s="15"/>
      <c r="CA192" s="15"/>
      <c r="CC192" s="15"/>
      <c r="CE192" s="15"/>
      <c r="CG192" s="15"/>
      <c r="CI192" s="15"/>
      <c r="CK192" s="15"/>
    </row>
    <row r="193" spans="43:89">
      <c r="AQ193" s="15"/>
      <c r="AR193" s="15"/>
      <c r="AS193" s="15"/>
      <c r="AT193" s="15"/>
      <c r="AU193" s="15"/>
      <c r="AW193" s="15"/>
      <c r="BA193" s="15"/>
      <c r="BC193" s="15"/>
      <c r="BE193" s="15"/>
      <c r="BG193" s="15"/>
      <c r="BI193" s="15"/>
      <c r="BK193" s="15"/>
      <c r="BO193" s="15"/>
      <c r="BQ193" s="15"/>
      <c r="BS193" s="15"/>
      <c r="BU193" s="15"/>
      <c r="BW193" s="15"/>
      <c r="CA193" s="15"/>
      <c r="CC193" s="15"/>
      <c r="CE193" s="15"/>
      <c r="CG193" s="15"/>
      <c r="CI193" s="15"/>
      <c r="CK193" s="15"/>
    </row>
    <row r="194" spans="43:89">
      <c r="AQ194" s="15"/>
      <c r="AR194" s="15"/>
      <c r="AS194" s="15"/>
      <c r="AT194" s="15"/>
      <c r="AU194" s="15"/>
      <c r="AW194" s="15"/>
      <c r="BA194" s="15"/>
      <c r="BC194" s="15"/>
      <c r="BE194" s="15"/>
      <c r="BG194" s="15"/>
      <c r="BI194" s="15"/>
      <c r="BK194" s="15"/>
      <c r="BO194" s="15"/>
      <c r="BQ194" s="15"/>
      <c r="BS194" s="15"/>
      <c r="BU194" s="15"/>
      <c r="BW194" s="15"/>
      <c r="CA194" s="15"/>
      <c r="CC194" s="15"/>
      <c r="CE194" s="15"/>
      <c r="CG194" s="15"/>
      <c r="CI194" s="15"/>
      <c r="CK194" s="15"/>
    </row>
    <row r="195" spans="43:89">
      <c r="AQ195" s="15"/>
      <c r="AR195" s="15"/>
      <c r="AS195" s="15"/>
      <c r="AT195" s="15"/>
      <c r="AU195" s="15"/>
      <c r="AW195" s="15"/>
      <c r="BA195" s="15"/>
      <c r="BC195" s="15"/>
      <c r="BE195" s="15"/>
      <c r="BG195" s="15"/>
      <c r="BI195" s="15"/>
      <c r="BK195" s="15"/>
      <c r="BO195" s="15"/>
      <c r="BQ195" s="15"/>
      <c r="BS195" s="15"/>
      <c r="BU195" s="15"/>
      <c r="BW195" s="15"/>
      <c r="CA195" s="15"/>
      <c r="CC195" s="15"/>
      <c r="CE195" s="15"/>
      <c r="CG195" s="15"/>
      <c r="CI195" s="15"/>
      <c r="CK195" s="15"/>
    </row>
    <row r="196" spans="43:89">
      <c r="AQ196" s="15"/>
      <c r="AR196" s="15"/>
      <c r="AS196" s="15"/>
      <c r="AT196" s="15"/>
      <c r="AU196" s="15"/>
      <c r="AW196" s="15"/>
      <c r="BA196" s="15"/>
      <c r="BC196" s="15"/>
      <c r="BE196" s="15"/>
      <c r="BG196" s="15"/>
      <c r="BI196" s="15"/>
      <c r="BK196" s="15"/>
      <c r="BO196" s="15"/>
      <c r="BQ196" s="15"/>
      <c r="BS196" s="15"/>
      <c r="BU196" s="15"/>
      <c r="BW196" s="15"/>
      <c r="CA196" s="15"/>
      <c r="CC196" s="15"/>
      <c r="CE196" s="15"/>
      <c r="CG196" s="15"/>
      <c r="CI196" s="15"/>
      <c r="CK196" s="15"/>
    </row>
    <row r="197" spans="43:89">
      <c r="AQ197" s="15"/>
      <c r="AR197" s="15"/>
      <c r="AS197" s="15"/>
      <c r="AT197" s="15"/>
      <c r="AU197" s="15"/>
      <c r="AW197" s="15"/>
      <c r="BA197" s="15"/>
      <c r="BC197" s="15"/>
      <c r="BE197" s="15"/>
      <c r="BG197" s="15"/>
      <c r="BI197" s="15"/>
      <c r="BK197" s="15"/>
      <c r="BO197" s="15"/>
      <c r="BQ197" s="15"/>
      <c r="BS197" s="15"/>
      <c r="BU197" s="15"/>
      <c r="BW197" s="15"/>
      <c r="CA197" s="15"/>
      <c r="CC197" s="15"/>
      <c r="CE197" s="15"/>
      <c r="CG197" s="15"/>
      <c r="CI197" s="15"/>
      <c r="CK197" s="15"/>
    </row>
    <row r="198" spans="43:89">
      <c r="AQ198" s="15"/>
      <c r="AR198" s="15"/>
      <c r="AS198" s="15"/>
      <c r="AT198" s="15"/>
      <c r="AU198" s="15"/>
      <c r="AW198" s="15"/>
      <c r="BA198" s="15"/>
      <c r="BC198" s="15"/>
      <c r="BE198" s="15"/>
      <c r="BG198" s="15"/>
      <c r="BI198" s="15"/>
      <c r="BK198" s="15"/>
      <c r="BO198" s="15"/>
      <c r="BQ198" s="15"/>
      <c r="BS198" s="15"/>
      <c r="BU198" s="15"/>
      <c r="BW198" s="15"/>
      <c r="CA198" s="15"/>
      <c r="CC198" s="15"/>
      <c r="CE198" s="15"/>
      <c r="CG198" s="15"/>
      <c r="CI198" s="15"/>
      <c r="CK198" s="15"/>
    </row>
    <row r="199" spans="43:89">
      <c r="AQ199" s="15"/>
      <c r="AR199" s="15"/>
      <c r="AS199" s="15"/>
      <c r="AT199" s="15"/>
      <c r="AU199" s="15"/>
      <c r="AW199" s="15"/>
      <c r="BA199" s="15"/>
      <c r="BC199" s="15"/>
      <c r="BE199" s="15"/>
      <c r="BG199" s="15"/>
      <c r="BI199" s="15"/>
      <c r="BK199" s="15"/>
      <c r="BO199" s="15"/>
      <c r="BQ199" s="15"/>
      <c r="BS199" s="15"/>
      <c r="BU199" s="15"/>
      <c r="BW199" s="15"/>
      <c r="CA199" s="15"/>
      <c r="CC199" s="15"/>
      <c r="CE199" s="15"/>
      <c r="CG199" s="15"/>
      <c r="CI199" s="15"/>
      <c r="CK199" s="15"/>
    </row>
    <row r="200" spans="43:89">
      <c r="AQ200" s="15"/>
      <c r="AR200" s="15"/>
      <c r="AS200" s="15"/>
      <c r="AT200" s="15"/>
      <c r="AU200" s="15"/>
      <c r="AW200" s="15"/>
      <c r="BA200" s="15"/>
      <c r="BC200" s="15"/>
      <c r="BE200" s="15"/>
      <c r="BG200" s="15"/>
      <c r="BI200" s="15"/>
      <c r="BK200" s="15"/>
      <c r="BO200" s="15"/>
      <c r="BQ200" s="15"/>
      <c r="BS200" s="15"/>
      <c r="BU200" s="15"/>
      <c r="BW200" s="15"/>
      <c r="CA200" s="15"/>
      <c r="CC200" s="15"/>
      <c r="CE200" s="15"/>
      <c r="CG200" s="15"/>
      <c r="CI200" s="15"/>
      <c r="CK200" s="15"/>
    </row>
    <row r="201" spans="43:89">
      <c r="AQ201" s="15"/>
      <c r="AR201" s="15"/>
      <c r="AS201" s="15"/>
      <c r="AT201" s="15"/>
      <c r="AU201" s="15"/>
      <c r="AW201" s="15"/>
      <c r="BA201" s="15"/>
      <c r="BC201" s="15"/>
      <c r="BE201" s="15"/>
      <c r="BG201" s="15"/>
      <c r="BI201" s="15"/>
      <c r="BK201" s="15"/>
      <c r="BO201" s="15"/>
      <c r="BQ201" s="15"/>
      <c r="BS201" s="15"/>
      <c r="BU201" s="15"/>
      <c r="BW201" s="15"/>
      <c r="CA201" s="15"/>
      <c r="CC201" s="15"/>
      <c r="CE201" s="15"/>
      <c r="CG201" s="15"/>
      <c r="CI201" s="15"/>
      <c r="CK201" s="15"/>
    </row>
    <row r="202" spans="43:89">
      <c r="AQ202" s="15"/>
      <c r="AR202" s="15"/>
      <c r="AS202" s="15"/>
      <c r="AT202" s="15"/>
      <c r="AU202" s="15"/>
      <c r="AW202" s="15"/>
      <c r="BA202" s="15"/>
      <c r="BC202" s="15"/>
      <c r="BE202" s="15"/>
      <c r="BG202" s="15"/>
      <c r="BI202" s="15"/>
      <c r="BK202" s="15"/>
      <c r="BO202" s="15"/>
      <c r="BQ202" s="15"/>
      <c r="BS202" s="15"/>
      <c r="BU202" s="15"/>
      <c r="BW202" s="15"/>
      <c r="CA202" s="15"/>
      <c r="CC202" s="15"/>
      <c r="CE202" s="15"/>
      <c r="CG202" s="15"/>
      <c r="CI202" s="15"/>
      <c r="CK202" s="15"/>
    </row>
    <row r="203" spans="43:89">
      <c r="AQ203" s="15"/>
      <c r="AR203" s="15"/>
      <c r="AS203" s="15"/>
      <c r="AT203" s="15"/>
      <c r="AU203" s="15"/>
      <c r="AW203" s="15"/>
      <c r="BA203" s="15"/>
      <c r="BC203" s="15"/>
      <c r="BE203" s="15"/>
      <c r="BG203" s="15"/>
      <c r="BI203" s="15"/>
      <c r="BK203" s="15"/>
      <c r="BO203" s="15"/>
      <c r="BQ203" s="15"/>
      <c r="BS203" s="15"/>
      <c r="BU203" s="15"/>
      <c r="BW203" s="15"/>
      <c r="CA203" s="15"/>
      <c r="CC203" s="15"/>
      <c r="CE203" s="15"/>
      <c r="CG203" s="15"/>
      <c r="CI203" s="15"/>
      <c r="CK203" s="15"/>
    </row>
    <row r="204" spans="43:89">
      <c r="AQ204" s="15"/>
      <c r="AR204" s="15"/>
      <c r="AS204" s="15"/>
      <c r="AT204" s="15"/>
      <c r="AU204" s="15"/>
      <c r="AW204" s="15"/>
      <c r="BA204" s="15"/>
      <c r="BC204" s="15"/>
      <c r="BE204" s="15"/>
      <c r="BG204" s="15"/>
      <c r="BI204" s="15"/>
      <c r="BK204" s="15"/>
      <c r="BO204" s="15"/>
      <c r="BQ204" s="15"/>
      <c r="BS204" s="15"/>
      <c r="BU204" s="15"/>
      <c r="BW204" s="15"/>
      <c r="CA204" s="15"/>
      <c r="CC204" s="15"/>
      <c r="CE204" s="15"/>
      <c r="CG204" s="15"/>
      <c r="CI204" s="15"/>
      <c r="CK204" s="15"/>
    </row>
    <row r="205" spans="43:89">
      <c r="AQ205" s="15"/>
      <c r="AR205" s="15"/>
      <c r="AS205" s="15"/>
      <c r="AT205" s="15"/>
      <c r="AU205" s="15"/>
      <c r="AW205" s="15"/>
      <c r="BA205" s="15"/>
      <c r="BC205" s="15"/>
      <c r="BE205" s="15"/>
      <c r="BG205" s="15"/>
      <c r="BI205" s="15"/>
      <c r="BK205" s="15"/>
      <c r="BO205" s="15"/>
      <c r="BQ205" s="15"/>
      <c r="BS205" s="15"/>
      <c r="BU205" s="15"/>
      <c r="BW205" s="15"/>
      <c r="CA205" s="15"/>
      <c r="CC205" s="15"/>
      <c r="CE205" s="15"/>
      <c r="CG205" s="15"/>
      <c r="CI205" s="15"/>
      <c r="CK205" s="15"/>
    </row>
    <row r="206" spans="43:89">
      <c r="AQ206" s="15"/>
      <c r="AR206" s="15"/>
      <c r="AS206" s="15"/>
      <c r="AT206" s="15"/>
      <c r="AU206" s="15"/>
      <c r="AW206" s="15"/>
      <c r="BA206" s="15"/>
      <c r="BC206" s="15"/>
      <c r="BE206" s="15"/>
      <c r="BG206" s="15"/>
      <c r="BI206" s="15"/>
      <c r="BK206" s="15"/>
      <c r="BO206" s="15"/>
      <c r="BQ206" s="15"/>
      <c r="BS206" s="15"/>
      <c r="BU206" s="15"/>
      <c r="BW206" s="15"/>
      <c r="CA206" s="15"/>
      <c r="CC206" s="15"/>
      <c r="CE206" s="15"/>
      <c r="CG206" s="15"/>
      <c r="CI206" s="15"/>
      <c r="CK206" s="15"/>
    </row>
    <row r="207" spans="43:89">
      <c r="AQ207" s="15"/>
      <c r="AR207" s="15"/>
      <c r="AS207" s="15"/>
      <c r="AT207" s="15"/>
      <c r="AU207" s="15"/>
      <c r="AW207" s="15"/>
      <c r="BA207" s="15"/>
      <c r="BC207" s="15"/>
      <c r="BE207" s="15"/>
      <c r="BG207" s="15"/>
      <c r="BI207" s="15"/>
      <c r="BK207" s="15"/>
      <c r="BO207" s="15"/>
      <c r="BQ207" s="15"/>
      <c r="BS207" s="15"/>
      <c r="BU207" s="15"/>
      <c r="BW207" s="15"/>
      <c r="CA207" s="15"/>
      <c r="CC207" s="15"/>
      <c r="CE207" s="15"/>
      <c r="CG207" s="15"/>
      <c r="CI207" s="15"/>
      <c r="CK207" s="15"/>
    </row>
    <row r="208" spans="43:89">
      <c r="AQ208" s="15"/>
      <c r="AR208" s="15"/>
      <c r="AS208" s="15"/>
      <c r="AT208" s="15"/>
      <c r="AU208" s="15"/>
      <c r="AW208" s="15"/>
      <c r="BA208" s="15"/>
      <c r="BC208" s="15"/>
      <c r="BE208" s="15"/>
      <c r="BG208" s="15"/>
      <c r="BI208" s="15"/>
      <c r="BK208" s="15"/>
      <c r="BO208" s="15"/>
      <c r="BQ208" s="15"/>
      <c r="BS208" s="15"/>
      <c r="BU208" s="15"/>
      <c r="BW208" s="15"/>
      <c r="CA208" s="15"/>
      <c r="CC208" s="15"/>
      <c r="CE208" s="15"/>
      <c r="CG208" s="15"/>
      <c r="CI208" s="15"/>
      <c r="CK208" s="15"/>
    </row>
    <row r="209" spans="43:89">
      <c r="AQ209" s="15"/>
      <c r="AR209" s="15"/>
      <c r="AS209" s="15"/>
      <c r="AT209" s="15"/>
      <c r="AU209" s="15"/>
      <c r="AW209" s="15"/>
      <c r="BA209" s="15"/>
      <c r="BC209" s="15"/>
      <c r="BE209" s="15"/>
      <c r="BG209" s="15"/>
      <c r="BI209" s="15"/>
      <c r="BK209" s="15"/>
      <c r="BO209" s="15"/>
      <c r="BQ209" s="15"/>
      <c r="BS209" s="15"/>
      <c r="BU209" s="15"/>
      <c r="BW209" s="15"/>
      <c r="CA209" s="15"/>
      <c r="CC209" s="15"/>
      <c r="CE209" s="15"/>
      <c r="CG209" s="15"/>
      <c r="CI209" s="15"/>
      <c r="CK209" s="15"/>
    </row>
    <row r="210" spans="43:89">
      <c r="AQ210" s="15"/>
      <c r="AR210" s="15"/>
      <c r="AS210" s="15"/>
      <c r="AT210" s="15"/>
      <c r="AU210" s="15"/>
      <c r="AW210" s="15"/>
      <c r="BA210" s="15"/>
      <c r="BC210" s="15"/>
      <c r="BE210" s="15"/>
      <c r="BG210" s="15"/>
      <c r="BI210" s="15"/>
      <c r="BK210" s="15"/>
      <c r="BO210" s="15"/>
      <c r="BQ210" s="15"/>
      <c r="BS210" s="15"/>
      <c r="BU210" s="15"/>
      <c r="BW210" s="15"/>
      <c r="CA210" s="15"/>
      <c r="CC210" s="15"/>
      <c r="CE210" s="15"/>
      <c r="CG210" s="15"/>
      <c r="CI210" s="15"/>
      <c r="CK210" s="15"/>
    </row>
    <row r="211" spans="43:89">
      <c r="AQ211" s="15"/>
      <c r="AR211" s="15"/>
      <c r="AS211" s="15"/>
      <c r="AT211" s="15"/>
      <c r="AU211" s="15"/>
      <c r="AW211" s="15"/>
      <c r="BA211" s="15"/>
      <c r="BC211" s="15"/>
      <c r="BE211" s="15"/>
      <c r="BG211" s="15"/>
      <c r="BI211" s="15"/>
      <c r="BK211" s="15"/>
      <c r="BO211" s="15"/>
      <c r="BQ211" s="15"/>
      <c r="BS211" s="15"/>
      <c r="BU211" s="15"/>
      <c r="BW211" s="15"/>
      <c r="CA211" s="15"/>
      <c r="CC211" s="15"/>
      <c r="CE211" s="15"/>
      <c r="CG211" s="15"/>
      <c r="CI211" s="15"/>
      <c r="CK211" s="15"/>
    </row>
    <row r="212" spans="43:89">
      <c r="AQ212" s="15"/>
      <c r="AR212" s="15"/>
      <c r="AS212" s="15"/>
      <c r="AT212" s="15"/>
      <c r="AU212" s="15"/>
      <c r="AW212" s="15"/>
      <c r="BA212" s="15"/>
      <c r="BC212" s="15"/>
      <c r="BE212" s="15"/>
      <c r="BG212" s="15"/>
      <c r="BI212" s="15"/>
      <c r="BK212" s="15"/>
      <c r="BO212" s="15"/>
      <c r="BQ212" s="15"/>
      <c r="BS212" s="15"/>
      <c r="BU212" s="15"/>
      <c r="BW212" s="15"/>
      <c r="CA212" s="15"/>
      <c r="CC212" s="15"/>
      <c r="CE212" s="15"/>
      <c r="CG212" s="15"/>
      <c r="CI212" s="15"/>
      <c r="CK212" s="15"/>
    </row>
    <row r="213" spans="43:89">
      <c r="AQ213" s="15"/>
      <c r="AR213" s="15"/>
      <c r="AS213" s="15"/>
      <c r="AT213" s="15"/>
      <c r="AU213" s="15"/>
      <c r="AW213" s="15"/>
      <c r="BA213" s="15"/>
      <c r="BC213" s="15"/>
      <c r="BE213" s="15"/>
      <c r="BG213" s="15"/>
      <c r="BI213" s="15"/>
      <c r="BK213" s="15"/>
      <c r="BO213" s="15"/>
      <c r="BQ213" s="15"/>
      <c r="BS213" s="15"/>
      <c r="BU213" s="15"/>
      <c r="BW213" s="15"/>
      <c r="CA213" s="15"/>
      <c r="CC213" s="15"/>
      <c r="CE213" s="15"/>
      <c r="CG213" s="15"/>
      <c r="CI213" s="15"/>
      <c r="CK213" s="15"/>
    </row>
    <row r="214" spans="43:89">
      <c r="AQ214" s="15"/>
      <c r="AR214" s="15"/>
      <c r="AS214" s="15"/>
      <c r="AT214" s="15"/>
      <c r="AU214" s="15"/>
      <c r="AW214" s="15"/>
      <c r="BA214" s="15"/>
      <c r="BC214" s="15"/>
      <c r="BE214" s="15"/>
      <c r="BG214" s="15"/>
      <c r="BI214" s="15"/>
      <c r="BK214" s="15"/>
      <c r="BO214" s="15"/>
      <c r="BQ214" s="15"/>
      <c r="BS214" s="15"/>
      <c r="BU214" s="15"/>
      <c r="BW214" s="15"/>
      <c r="CA214" s="15"/>
      <c r="CC214" s="15"/>
      <c r="CE214" s="15"/>
      <c r="CG214" s="15"/>
      <c r="CI214" s="15"/>
      <c r="CK214" s="15"/>
    </row>
    <row r="215" spans="43:89">
      <c r="AQ215" s="15"/>
      <c r="AR215" s="15"/>
      <c r="AS215" s="15"/>
      <c r="AT215" s="15"/>
      <c r="AU215" s="15"/>
      <c r="AW215" s="15"/>
      <c r="BA215" s="15"/>
      <c r="BC215" s="15"/>
      <c r="BE215" s="15"/>
      <c r="BG215" s="15"/>
      <c r="BI215" s="15"/>
      <c r="BK215" s="15"/>
      <c r="BO215" s="15"/>
      <c r="BQ215" s="15"/>
      <c r="BS215" s="15"/>
      <c r="BU215" s="15"/>
      <c r="BW215" s="15"/>
      <c r="CA215" s="15"/>
      <c r="CC215" s="15"/>
      <c r="CE215" s="15"/>
      <c r="CG215" s="15"/>
      <c r="CI215" s="15"/>
      <c r="CK215" s="15"/>
    </row>
    <row r="216" spans="43:89">
      <c r="AQ216" s="15"/>
      <c r="AR216" s="15"/>
      <c r="AS216" s="15"/>
      <c r="AT216" s="15"/>
      <c r="AU216" s="15"/>
      <c r="AW216" s="15"/>
      <c r="BA216" s="15"/>
      <c r="BC216" s="15"/>
      <c r="BE216" s="15"/>
      <c r="BG216" s="15"/>
      <c r="BI216" s="15"/>
      <c r="BK216" s="15"/>
      <c r="BO216" s="15"/>
      <c r="BQ216" s="15"/>
      <c r="BS216" s="15"/>
      <c r="BU216" s="15"/>
      <c r="BW216" s="15"/>
      <c r="CA216" s="15"/>
      <c r="CC216" s="15"/>
      <c r="CE216" s="15"/>
      <c r="CG216" s="15"/>
      <c r="CI216" s="15"/>
      <c r="CK216" s="15"/>
    </row>
    <row r="217" spans="43:89">
      <c r="AQ217" s="15"/>
      <c r="AR217" s="15"/>
      <c r="AS217" s="15"/>
      <c r="AT217" s="15"/>
      <c r="AU217" s="15"/>
      <c r="AW217" s="15"/>
      <c r="BA217" s="15"/>
      <c r="BC217" s="15"/>
      <c r="BE217" s="15"/>
      <c r="BG217" s="15"/>
      <c r="BI217" s="15"/>
      <c r="BK217" s="15"/>
      <c r="BO217" s="15"/>
      <c r="BQ217" s="15"/>
      <c r="BS217" s="15"/>
      <c r="BU217" s="15"/>
      <c r="BW217" s="15"/>
      <c r="CA217" s="15"/>
      <c r="CC217" s="15"/>
      <c r="CE217" s="15"/>
      <c r="CG217" s="15"/>
      <c r="CI217" s="15"/>
      <c r="CK217" s="15"/>
    </row>
    <row r="218" spans="43:89">
      <c r="AQ218" s="15"/>
      <c r="AR218" s="15"/>
      <c r="AS218" s="15"/>
      <c r="AT218" s="15"/>
      <c r="AU218" s="15"/>
      <c r="AW218" s="15"/>
      <c r="BA218" s="15"/>
      <c r="BC218" s="15"/>
      <c r="BE218" s="15"/>
      <c r="BG218" s="15"/>
      <c r="BI218" s="15"/>
      <c r="BK218" s="15"/>
      <c r="BO218" s="15"/>
      <c r="BQ218" s="15"/>
      <c r="BS218" s="15"/>
      <c r="BU218" s="15"/>
      <c r="BW218" s="15"/>
      <c r="CA218" s="15"/>
      <c r="CC218" s="15"/>
      <c r="CE218" s="15"/>
      <c r="CG218" s="15"/>
      <c r="CI218" s="15"/>
      <c r="CK218" s="15"/>
    </row>
    <row r="219" spans="43:89">
      <c r="AQ219" s="15"/>
      <c r="AR219" s="15"/>
      <c r="AS219" s="15"/>
      <c r="AT219" s="15"/>
      <c r="AU219" s="15"/>
      <c r="AW219" s="15"/>
      <c r="BA219" s="15"/>
      <c r="BC219" s="15"/>
      <c r="BE219" s="15"/>
      <c r="BG219" s="15"/>
      <c r="BI219" s="15"/>
      <c r="BK219" s="15"/>
      <c r="BO219" s="15"/>
      <c r="BQ219" s="15"/>
      <c r="BS219" s="15"/>
      <c r="BU219" s="15"/>
      <c r="BW219" s="15"/>
      <c r="CA219" s="15"/>
      <c r="CC219" s="15"/>
      <c r="CE219" s="15"/>
      <c r="CG219" s="15"/>
      <c r="CI219" s="15"/>
      <c r="CK219" s="15"/>
    </row>
    <row r="220" spans="43:89">
      <c r="AQ220" s="15"/>
      <c r="AR220" s="15"/>
      <c r="AS220" s="15"/>
      <c r="AT220" s="15"/>
      <c r="AU220" s="15"/>
      <c r="AW220" s="15"/>
      <c r="BA220" s="15"/>
      <c r="BC220" s="15"/>
      <c r="BE220" s="15"/>
      <c r="BG220" s="15"/>
      <c r="BI220" s="15"/>
      <c r="BK220" s="15"/>
      <c r="BO220" s="15"/>
      <c r="BQ220" s="15"/>
      <c r="BS220" s="15"/>
      <c r="BU220" s="15"/>
      <c r="BW220" s="15"/>
      <c r="CA220" s="15"/>
      <c r="CC220" s="15"/>
      <c r="CE220" s="15"/>
      <c r="CG220" s="15"/>
      <c r="CI220" s="15"/>
      <c r="CK220" s="15"/>
    </row>
    <row r="221" spans="43:89">
      <c r="AQ221" s="15"/>
      <c r="AR221" s="15"/>
      <c r="AS221" s="15"/>
      <c r="AT221" s="15"/>
      <c r="AU221" s="15"/>
      <c r="AW221" s="15"/>
      <c r="BA221" s="15"/>
      <c r="BC221" s="15"/>
      <c r="BE221" s="15"/>
      <c r="BG221" s="15"/>
      <c r="BI221" s="15"/>
      <c r="BK221" s="15"/>
      <c r="BO221" s="15"/>
      <c r="BQ221" s="15"/>
      <c r="BS221" s="15"/>
      <c r="BU221" s="15"/>
      <c r="BW221" s="15"/>
      <c r="CA221" s="15"/>
      <c r="CC221" s="15"/>
      <c r="CE221" s="15"/>
      <c r="CG221" s="15"/>
      <c r="CI221" s="15"/>
      <c r="CK221" s="15"/>
    </row>
    <row r="222" spans="43:89">
      <c r="AQ222" s="15"/>
      <c r="AR222" s="15"/>
      <c r="AS222" s="15"/>
      <c r="AT222" s="15"/>
      <c r="AU222" s="15"/>
      <c r="AW222" s="15"/>
      <c r="BA222" s="15"/>
      <c r="BC222" s="15"/>
      <c r="BE222" s="15"/>
      <c r="BG222" s="15"/>
      <c r="BI222" s="15"/>
      <c r="BK222" s="15"/>
      <c r="BO222" s="15"/>
      <c r="BQ222" s="15"/>
      <c r="BS222" s="15"/>
      <c r="BU222" s="15"/>
      <c r="BW222" s="15"/>
      <c r="CA222" s="15"/>
      <c r="CC222" s="15"/>
      <c r="CE222" s="15"/>
      <c r="CG222" s="15"/>
      <c r="CI222" s="15"/>
      <c r="CK222" s="15"/>
    </row>
    <row r="223" spans="43:89">
      <c r="AQ223" s="15"/>
      <c r="AR223" s="15"/>
      <c r="AS223" s="15"/>
      <c r="AT223" s="15"/>
      <c r="AU223" s="15"/>
      <c r="AW223" s="15"/>
      <c r="BA223" s="15"/>
      <c r="BC223" s="15"/>
      <c r="BE223" s="15"/>
      <c r="BG223" s="15"/>
      <c r="BI223" s="15"/>
      <c r="BK223" s="15"/>
      <c r="BO223" s="15"/>
      <c r="BQ223" s="15"/>
      <c r="BS223" s="15"/>
      <c r="BU223" s="15"/>
      <c r="BW223" s="15"/>
      <c r="CA223" s="15"/>
      <c r="CC223" s="15"/>
      <c r="CE223" s="15"/>
      <c r="CG223" s="15"/>
      <c r="CI223" s="15"/>
      <c r="CK223" s="15"/>
    </row>
    <row r="224" spans="43:89">
      <c r="AQ224" s="15"/>
      <c r="AR224" s="15"/>
      <c r="AS224" s="15"/>
      <c r="AT224" s="15"/>
      <c r="AU224" s="15"/>
      <c r="AW224" s="15"/>
      <c r="BA224" s="15"/>
      <c r="BC224" s="15"/>
      <c r="BE224" s="15"/>
      <c r="BG224" s="15"/>
      <c r="BI224" s="15"/>
      <c r="BK224" s="15"/>
      <c r="BO224" s="15"/>
      <c r="BQ224" s="15"/>
      <c r="BS224" s="15"/>
      <c r="BU224" s="15"/>
      <c r="BW224" s="15"/>
      <c r="CA224" s="15"/>
      <c r="CC224" s="15"/>
      <c r="CE224" s="15"/>
      <c r="CG224" s="15"/>
      <c r="CI224" s="15"/>
      <c r="CK224" s="15"/>
    </row>
    <row r="225" spans="43:89">
      <c r="AQ225" s="15"/>
      <c r="AR225" s="15"/>
      <c r="AS225" s="15"/>
      <c r="AT225" s="15"/>
      <c r="AU225" s="15"/>
      <c r="AW225" s="15"/>
      <c r="BA225" s="15"/>
      <c r="BC225" s="15"/>
      <c r="BE225" s="15"/>
      <c r="BG225" s="15"/>
      <c r="BI225" s="15"/>
      <c r="BK225" s="15"/>
      <c r="BO225" s="15"/>
      <c r="BQ225" s="15"/>
      <c r="BS225" s="15"/>
      <c r="BU225" s="15"/>
      <c r="BW225" s="15"/>
      <c r="CA225" s="15"/>
      <c r="CC225" s="15"/>
      <c r="CE225" s="15"/>
      <c r="CG225" s="15"/>
      <c r="CI225" s="15"/>
      <c r="CK225" s="15"/>
    </row>
    <row r="226" spans="43:89">
      <c r="AQ226" s="15"/>
      <c r="AR226" s="15"/>
      <c r="AS226" s="15"/>
      <c r="AT226" s="15"/>
      <c r="AU226" s="15"/>
      <c r="AW226" s="15"/>
      <c r="BA226" s="15"/>
      <c r="BC226" s="15"/>
      <c r="BE226" s="15"/>
      <c r="BG226" s="15"/>
      <c r="BI226" s="15"/>
      <c r="BK226" s="15"/>
      <c r="BO226" s="15"/>
      <c r="BQ226" s="15"/>
      <c r="BS226" s="15"/>
      <c r="BU226" s="15"/>
      <c r="BW226" s="15"/>
      <c r="CA226" s="15"/>
      <c r="CC226" s="15"/>
      <c r="CE226" s="15"/>
      <c r="CG226" s="15"/>
      <c r="CI226" s="15"/>
      <c r="CK226" s="15"/>
    </row>
    <row r="227" spans="43:89">
      <c r="AQ227" s="15"/>
      <c r="AR227" s="15"/>
      <c r="AS227" s="15"/>
      <c r="AT227" s="15"/>
      <c r="AU227" s="15"/>
      <c r="AW227" s="15"/>
      <c r="BA227" s="15"/>
      <c r="BC227" s="15"/>
      <c r="BE227" s="15"/>
      <c r="BG227" s="15"/>
      <c r="BI227" s="15"/>
      <c r="BK227" s="15"/>
      <c r="BO227" s="15"/>
      <c r="BQ227" s="15"/>
      <c r="BS227" s="15"/>
      <c r="BU227" s="15"/>
      <c r="BW227" s="15"/>
      <c r="CA227" s="15"/>
      <c r="CC227" s="15"/>
      <c r="CE227" s="15"/>
      <c r="CG227" s="15"/>
      <c r="CI227" s="15"/>
      <c r="CK227" s="15"/>
    </row>
    <row r="228" spans="43:89">
      <c r="AQ228" s="15"/>
      <c r="AR228" s="15"/>
      <c r="AS228" s="15"/>
      <c r="AT228" s="15"/>
      <c r="AU228" s="15"/>
      <c r="AW228" s="15"/>
      <c r="BA228" s="15"/>
      <c r="BC228" s="15"/>
      <c r="BE228" s="15"/>
      <c r="BG228" s="15"/>
      <c r="BI228" s="15"/>
      <c r="BK228" s="15"/>
      <c r="BO228" s="15"/>
      <c r="BQ228" s="15"/>
      <c r="BS228" s="15"/>
      <c r="BU228" s="15"/>
      <c r="BW228" s="15"/>
      <c r="CA228" s="15"/>
      <c r="CC228" s="15"/>
      <c r="CE228" s="15"/>
      <c r="CG228" s="15"/>
      <c r="CI228" s="15"/>
      <c r="CK228" s="15"/>
    </row>
    <row r="229" spans="43:89">
      <c r="AQ229" s="15"/>
      <c r="AR229" s="15"/>
      <c r="AS229" s="15"/>
      <c r="AT229" s="15"/>
      <c r="AU229" s="15"/>
      <c r="AW229" s="15"/>
      <c r="BA229" s="15"/>
      <c r="BC229" s="15"/>
      <c r="BE229" s="15"/>
      <c r="BG229" s="15"/>
      <c r="BI229" s="15"/>
      <c r="BK229" s="15"/>
      <c r="BO229" s="15"/>
      <c r="BQ229" s="15"/>
      <c r="BS229" s="15"/>
      <c r="BU229" s="15"/>
      <c r="BW229" s="15"/>
      <c r="CA229" s="15"/>
      <c r="CC229" s="15"/>
      <c r="CE229" s="15"/>
      <c r="CG229" s="15"/>
      <c r="CI229" s="15"/>
      <c r="CK229" s="15"/>
    </row>
    <row r="230" spans="43:89">
      <c r="AQ230" s="15"/>
      <c r="AR230" s="15"/>
      <c r="AS230" s="15"/>
      <c r="AT230" s="15"/>
      <c r="AU230" s="15"/>
      <c r="AW230" s="15"/>
      <c r="BA230" s="15"/>
      <c r="BC230" s="15"/>
      <c r="BE230" s="15"/>
      <c r="BG230" s="15"/>
      <c r="BI230" s="15"/>
      <c r="BK230" s="15"/>
      <c r="BO230" s="15"/>
      <c r="BQ230" s="15"/>
      <c r="BS230" s="15"/>
      <c r="BU230" s="15"/>
      <c r="BW230" s="15"/>
      <c r="CA230" s="15"/>
      <c r="CC230" s="15"/>
      <c r="CE230" s="15"/>
      <c r="CG230" s="15"/>
      <c r="CI230" s="15"/>
      <c r="CK230" s="15"/>
    </row>
    <row r="231" spans="43:89">
      <c r="AQ231" s="15"/>
      <c r="AR231" s="15"/>
      <c r="AS231" s="15"/>
      <c r="AT231" s="15"/>
      <c r="AU231" s="15"/>
      <c r="AW231" s="15"/>
      <c r="BA231" s="15"/>
      <c r="BC231" s="15"/>
      <c r="BE231" s="15"/>
      <c r="BG231" s="15"/>
      <c r="BI231" s="15"/>
      <c r="BK231" s="15"/>
      <c r="BO231" s="15"/>
      <c r="BQ231" s="15"/>
      <c r="BS231" s="15"/>
      <c r="BU231" s="15"/>
      <c r="BW231" s="15"/>
      <c r="CA231" s="15"/>
      <c r="CC231" s="15"/>
      <c r="CE231" s="15"/>
      <c r="CG231" s="15"/>
      <c r="CI231" s="15"/>
      <c r="CK231" s="15"/>
    </row>
    <row r="232" spans="43:89">
      <c r="AQ232" s="15"/>
      <c r="AR232" s="15"/>
      <c r="AS232" s="15"/>
      <c r="AT232" s="15"/>
      <c r="AU232" s="15"/>
      <c r="AW232" s="15"/>
      <c r="BA232" s="15"/>
      <c r="BC232" s="15"/>
      <c r="BE232" s="15"/>
      <c r="BG232" s="15"/>
      <c r="BI232" s="15"/>
      <c r="BK232" s="15"/>
      <c r="BO232" s="15"/>
      <c r="BQ232" s="15"/>
      <c r="BS232" s="15"/>
      <c r="BU232" s="15"/>
      <c r="BW232" s="15"/>
      <c r="CA232" s="15"/>
      <c r="CC232" s="15"/>
      <c r="CE232" s="15"/>
      <c r="CG232" s="15"/>
      <c r="CI232" s="15"/>
      <c r="CK232" s="15"/>
    </row>
    <row r="233" spans="43:89">
      <c r="AQ233" s="15"/>
      <c r="AR233" s="15"/>
      <c r="AS233" s="15"/>
      <c r="AT233" s="15"/>
      <c r="AU233" s="15"/>
      <c r="AW233" s="15"/>
      <c r="BA233" s="15"/>
      <c r="BC233" s="15"/>
      <c r="BE233" s="15"/>
      <c r="BG233" s="15"/>
      <c r="BI233" s="15"/>
      <c r="BK233" s="15"/>
      <c r="BO233" s="15"/>
      <c r="BQ233" s="15"/>
      <c r="BS233" s="15"/>
      <c r="BU233" s="15"/>
      <c r="BW233" s="15"/>
      <c r="CA233" s="15"/>
      <c r="CC233" s="15"/>
      <c r="CE233" s="15"/>
      <c r="CG233" s="15"/>
      <c r="CI233" s="15"/>
      <c r="CK233" s="15"/>
    </row>
    <row r="234" spans="43:89">
      <c r="AQ234" s="15"/>
      <c r="AR234" s="15"/>
      <c r="AS234" s="15"/>
      <c r="AT234" s="15"/>
      <c r="AU234" s="15"/>
      <c r="AW234" s="15"/>
      <c r="BA234" s="15"/>
      <c r="BC234" s="15"/>
      <c r="BE234" s="15"/>
      <c r="BG234" s="15"/>
      <c r="BI234" s="15"/>
      <c r="BK234" s="15"/>
      <c r="BO234" s="15"/>
      <c r="BQ234" s="15"/>
      <c r="BS234" s="15"/>
      <c r="BU234" s="15"/>
      <c r="BW234" s="15"/>
      <c r="CA234" s="15"/>
      <c r="CC234" s="15"/>
      <c r="CE234" s="15"/>
      <c r="CG234" s="15"/>
      <c r="CI234" s="15"/>
      <c r="CK234" s="15"/>
    </row>
    <row r="235" spans="43:89">
      <c r="AQ235" s="15"/>
      <c r="AR235" s="15"/>
      <c r="AS235" s="15"/>
      <c r="AT235" s="15"/>
      <c r="AU235" s="15"/>
      <c r="AW235" s="15"/>
      <c r="BA235" s="15"/>
      <c r="BC235" s="15"/>
      <c r="BE235" s="15"/>
      <c r="BG235" s="15"/>
      <c r="BI235" s="15"/>
      <c r="BK235" s="15"/>
      <c r="BO235" s="15"/>
      <c r="BQ235" s="15"/>
      <c r="BS235" s="15"/>
      <c r="BU235" s="15"/>
      <c r="BW235" s="15"/>
      <c r="CA235" s="15"/>
      <c r="CC235" s="15"/>
      <c r="CE235" s="15"/>
      <c r="CG235" s="15"/>
      <c r="CI235" s="15"/>
      <c r="CK235" s="15"/>
    </row>
    <row r="236" spans="43:89">
      <c r="AQ236" s="15"/>
      <c r="AR236" s="15"/>
      <c r="AS236" s="15"/>
      <c r="AT236" s="15"/>
      <c r="AU236" s="15"/>
      <c r="AW236" s="15"/>
      <c r="BA236" s="15"/>
      <c r="BC236" s="15"/>
      <c r="BE236" s="15"/>
      <c r="BG236" s="15"/>
      <c r="BI236" s="15"/>
      <c r="BK236" s="15"/>
      <c r="BO236" s="15"/>
      <c r="BQ236" s="15"/>
      <c r="BS236" s="15"/>
      <c r="BU236" s="15"/>
      <c r="BW236" s="15"/>
      <c r="CA236" s="15"/>
      <c r="CC236" s="15"/>
      <c r="CE236" s="15"/>
      <c r="CG236" s="15"/>
      <c r="CI236" s="15"/>
      <c r="CK236" s="15"/>
    </row>
    <row r="237" spans="43:89">
      <c r="AQ237" s="15"/>
      <c r="AR237" s="15"/>
      <c r="AS237" s="15"/>
      <c r="AT237" s="15"/>
      <c r="AU237" s="15"/>
      <c r="AW237" s="15"/>
      <c r="BA237" s="15"/>
      <c r="BC237" s="15"/>
      <c r="BE237" s="15"/>
      <c r="BG237" s="15"/>
      <c r="BI237" s="15"/>
      <c r="BK237" s="15"/>
      <c r="BO237" s="15"/>
      <c r="BQ237" s="15"/>
      <c r="BS237" s="15"/>
      <c r="BU237" s="15"/>
      <c r="BW237" s="15"/>
      <c r="CA237" s="15"/>
      <c r="CC237" s="15"/>
      <c r="CE237" s="15"/>
      <c r="CG237" s="15"/>
      <c r="CI237" s="15"/>
      <c r="CK237" s="15"/>
    </row>
    <row r="238" spans="43:89">
      <c r="AQ238" s="15"/>
      <c r="AR238" s="15"/>
      <c r="AS238" s="15"/>
      <c r="AT238" s="15"/>
      <c r="AU238" s="15"/>
      <c r="AW238" s="15"/>
      <c r="BA238" s="15"/>
      <c r="BC238" s="15"/>
      <c r="BE238" s="15"/>
      <c r="BG238" s="15"/>
      <c r="BI238" s="15"/>
      <c r="BK238" s="15"/>
      <c r="BO238" s="15"/>
      <c r="BQ238" s="15"/>
      <c r="BS238" s="15"/>
      <c r="BU238" s="15"/>
      <c r="BW238" s="15"/>
      <c r="CA238" s="15"/>
      <c r="CC238" s="15"/>
      <c r="CE238" s="15"/>
      <c r="CG238" s="15"/>
      <c r="CI238" s="15"/>
      <c r="CK238" s="15"/>
    </row>
    <row r="239" spans="43:89">
      <c r="AQ239" s="15"/>
      <c r="AR239" s="15"/>
      <c r="AS239" s="15"/>
      <c r="AT239" s="15"/>
      <c r="AU239" s="15"/>
      <c r="AW239" s="15"/>
      <c r="BA239" s="15"/>
      <c r="BC239" s="15"/>
      <c r="BE239" s="15"/>
      <c r="BG239" s="15"/>
      <c r="BI239" s="15"/>
      <c r="BK239" s="15"/>
      <c r="BO239" s="15"/>
      <c r="BQ239" s="15"/>
      <c r="BS239" s="15"/>
      <c r="BU239" s="15"/>
      <c r="BW239" s="15"/>
      <c r="CA239" s="15"/>
      <c r="CC239" s="15"/>
      <c r="CE239" s="15"/>
      <c r="CG239" s="15"/>
      <c r="CI239" s="15"/>
      <c r="CK239" s="15"/>
    </row>
    <row r="240" spans="43:89">
      <c r="AQ240" s="15"/>
      <c r="AR240" s="15"/>
      <c r="AS240" s="15"/>
      <c r="AT240" s="15"/>
      <c r="AU240" s="15"/>
      <c r="AW240" s="15"/>
      <c r="BA240" s="15"/>
      <c r="BC240" s="15"/>
      <c r="BE240" s="15"/>
      <c r="BG240" s="15"/>
      <c r="BI240" s="15"/>
      <c r="BK240" s="15"/>
      <c r="BO240" s="15"/>
      <c r="BQ240" s="15"/>
      <c r="BS240" s="15"/>
      <c r="BU240" s="15"/>
      <c r="BW240" s="15"/>
      <c r="CA240" s="15"/>
      <c r="CC240" s="15"/>
      <c r="CE240" s="15"/>
      <c r="CG240" s="15"/>
      <c r="CI240" s="15"/>
      <c r="CK240" s="15"/>
    </row>
    <row r="241" spans="43:89">
      <c r="AQ241" s="15"/>
      <c r="AR241" s="15"/>
      <c r="AS241" s="15"/>
      <c r="AT241" s="15"/>
      <c r="AU241" s="15"/>
      <c r="AW241" s="15"/>
      <c r="BA241" s="15"/>
      <c r="BC241" s="15"/>
      <c r="BE241" s="15"/>
      <c r="BG241" s="15"/>
      <c r="BI241" s="15"/>
      <c r="BK241" s="15"/>
      <c r="BO241" s="15"/>
      <c r="BQ241" s="15"/>
      <c r="BS241" s="15"/>
      <c r="BU241" s="15"/>
      <c r="BW241" s="15"/>
      <c r="CA241" s="15"/>
      <c r="CC241" s="15"/>
      <c r="CE241" s="15"/>
      <c r="CG241" s="15"/>
      <c r="CI241" s="15"/>
      <c r="CK241" s="15"/>
    </row>
    <row r="242" spans="43:89">
      <c r="AQ242" s="15"/>
      <c r="AR242" s="15"/>
      <c r="AS242" s="15"/>
      <c r="AT242" s="15"/>
      <c r="AU242" s="15"/>
      <c r="AW242" s="15"/>
      <c r="BA242" s="15"/>
      <c r="BC242" s="15"/>
      <c r="BE242" s="15"/>
      <c r="BG242" s="15"/>
      <c r="BI242" s="15"/>
      <c r="BK242" s="15"/>
      <c r="BO242" s="15"/>
      <c r="BQ242" s="15"/>
      <c r="BS242" s="15"/>
      <c r="BU242" s="15"/>
      <c r="BW242" s="15"/>
      <c r="CA242" s="15"/>
      <c r="CC242" s="15"/>
      <c r="CE242" s="15"/>
      <c r="CG242" s="15"/>
      <c r="CI242" s="15"/>
      <c r="CK242" s="15"/>
    </row>
    <row r="243" spans="43:89">
      <c r="AQ243" s="15"/>
      <c r="AR243" s="15"/>
      <c r="AS243" s="15"/>
      <c r="AT243" s="15"/>
      <c r="AU243" s="15"/>
      <c r="AW243" s="15"/>
      <c r="BA243" s="15"/>
      <c r="BC243" s="15"/>
      <c r="BE243" s="15"/>
      <c r="BG243" s="15"/>
      <c r="BI243" s="15"/>
      <c r="BK243" s="15"/>
      <c r="BO243" s="15"/>
      <c r="BQ243" s="15"/>
      <c r="BS243" s="15"/>
      <c r="BU243" s="15"/>
      <c r="BW243" s="15"/>
      <c r="CA243" s="15"/>
      <c r="CC243" s="15"/>
      <c r="CE243" s="15"/>
      <c r="CG243" s="15"/>
      <c r="CI243" s="15"/>
      <c r="CK243" s="15"/>
    </row>
    <row r="244" spans="43:89">
      <c r="AQ244" s="15"/>
      <c r="AR244" s="15"/>
      <c r="AS244" s="15"/>
      <c r="AT244" s="15"/>
      <c r="AU244" s="15"/>
      <c r="AW244" s="15"/>
      <c r="BA244" s="15"/>
      <c r="BC244" s="15"/>
      <c r="BE244" s="15"/>
      <c r="BG244" s="15"/>
      <c r="BI244" s="15"/>
      <c r="BK244" s="15"/>
      <c r="BO244" s="15"/>
      <c r="BQ244" s="15"/>
      <c r="BS244" s="15"/>
      <c r="BU244" s="15"/>
      <c r="BW244" s="15"/>
      <c r="CA244" s="15"/>
      <c r="CC244" s="15"/>
      <c r="CE244" s="15"/>
      <c r="CG244" s="15"/>
      <c r="CI244" s="15"/>
      <c r="CK244" s="15"/>
    </row>
    <row r="245" spans="43:89">
      <c r="AQ245" s="15"/>
      <c r="AR245" s="15"/>
      <c r="AS245" s="15"/>
      <c r="AT245" s="15"/>
      <c r="AU245" s="15"/>
      <c r="AW245" s="15"/>
      <c r="BA245" s="15"/>
      <c r="BC245" s="15"/>
      <c r="BE245" s="15"/>
      <c r="BG245" s="15"/>
      <c r="BI245" s="15"/>
      <c r="BK245" s="15"/>
      <c r="BO245" s="15"/>
      <c r="BQ245" s="15"/>
      <c r="BS245" s="15"/>
      <c r="BU245" s="15"/>
      <c r="BW245" s="15"/>
      <c r="CA245" s="15"/>
      <c r="CC245" s="15"/>
      <c r="CE245" s="15"/>
      <c r="CG245" s="15"/>
      <c r="CI245" s="15"/>
      <c r="CK245" s="15"/>
    </row>
    <row r="246" spans="43:89">
      <c r="AQ246" s="15"/>
      <c r="AR246" s="15"/>
      <c r="AS246" s="15"/>
      <c r="AT246" s="15"/>
      <c r="AU246" s="15"/>
      <c r="AW246" s="15"/>
      <c r="BA246" s="15"/>
      <c r="BC246" s="15"/>
      <c r="BE246" s="15"/>
      <c r="BG246" s="15"/>
      <c r="BI246" s="15"/>
      <c r="BK246" s="15"/>
      <c r="BO246" s="15"/>
      <c r="BQ246" s="15"/>
      <c r="BS246" s="15"/>
      <c r="BU246" s="15"/>
      <c r="BW246" s="15"/>
      <c r="CA246" s="15"/>
      <c r="CC246" s="15"/>
      <c r="CE246" s="15"/>
      <c r="CG246" s="15"/>
      <c r="CI246" s="15"/>
      <c r="CK246" s="15"/>
    </row>
    <row r="247" spans="43:89">
      <c r="AQ247" s="15"/>
      <c r="AR247" s="15"/>
      <c r="AS247" s="15"/>
      <c r="AT247" s="15"/>
      <c r="AU247" s="15"/>
      <c r="AW247" s="15"/>
      <c r="BA247" s="15"/>
      <c r="BC247" s="15"/>
      <c r="BE247" s="15"/>
      <c r="BG247" s="15"/>
      <c r="BI247" s="15"/>
      <c r="BK247" s="15"/>
      <c r="BO247" s="15"/>
      <c r="BQ247" s="15"/>
      <c r="BS247" s="15"/>
      <c r="BU247" s="15"/>
      <c r="BW247" s="15"/>
      <c r="CA247" s="15"/>
      <c r="CC247" s="15"/>
      <c r="CE247" s="15"/>
      <c r="CG247" s="15"/>
      <c r="CI247" s="15"/>
      <c r="CK247" s="15"/>
    </row>
    <row r="248" spans="43:89">
      <c r="AQ248" s="15"/>
      <c r="AR248" s="15"/>
      <c r="AS248" s="15"/>
      <c r="AT248" s="15"/>
      <c r="AU248" s="15"/>
      <c r="AW248" s="15"/>
      <c r="BA248" s="15"/>
      <c r="BC248" s="15"/>
      <c r="BE248" s="15"/>
      <c r="BG248" s="15"/>
      <c r="BI248" s="15"/>
      <c r="BK248" s="15"/>
      <c r="BO248" s="15"/>
      <c r="BQ248" s="15"/>
      <c r="BS248" s="15"/>
      <c r="BU248" s="15"/>
      <c r="BW248" s="15"/>
      <c r="CA248" s="15"/>
      <c r="CC248" s="15"/>
      <c r="CE248" s="15"/>
      <c r="CG248" s="15"/>
      <c r="CI248" s="15"/>
      <c r="CK248" s="15"/>
    </row>
    <row r="249" spans="43:89">
      <c r="AQ249" s="15"/>
      <c r="AR249" s="15"/>
      <c r="AS249" s="15"/>
      <c r="AT249" s="15"/>
      <c r="AU249" s="15"/>
      <c r="AW249" s="15"/>
      <c r="BA249" s="15"/>
      <c r="BC249" s="15"/>
      <c r="BE249" s="15"/>
      <c r="BG249" s="15"/>
      <c r="BI249" s="15"/>
      <c r="BK249" s="15"/>
      <c r="BO249" s="15"/>
      <c r="BQ249" s="15"/>
      <c r="BS249" s="15"/>
      <c r="BU249" s="15"/>
      <c r="BW249" s="15"/>
      <c r="CA249" s="15"/>
      <c r="CC249" s="15"/>
      <c r="CE249" s="15"/>
      <c r="CG249" s="15"/>
      <c r="CI249" s="15"/>
      <c r="CK249" s="15"/>
    </row>
    <row r="250" spans="43:89">
      <c r="AQ250" s="15"/>
      <c r="AR250" s="15"/>
      <c r="AS250" s="15"/>
      <c r="AT250" s="15"/>
      <c r="AU250" s="15"/>
      <c r="AW250" s="15"/>
      <c r="BA250" s="15"/>
      <c r="BC250" s="15"/>
      <c r="BE250" s="15"/>
      <c r="BG250" s="15"/>
      <c r="BI250" s="15"/>
      <c r="BK250" s="15"/>
      <c r="BO250" s="15"/>
      <c r="BQ250" s="15"/>
      <c r="BS250" s="15"/>
      <c r="BU250" s="15"/>
      <c r="BW250" s="15"/>
      <c r="CA250" s="15"/>
      <c r="CC250" s="15"/>
      <c r="CE250" s="15"/>
      <c r="CG250" s="15"/>
      <c r="CI250" s="15"/>
      <c r="CK250" s="15"/>
    </row>
    <row r="251" spans="43:89">
      <c r="AQ251" s="15"/>
      <c r="AR251" s="15"/>
      <c r="AS251" s="15"/>
      <c r="AT251" s="15"/>
      <c r="AU251" s="15"/>
      <c r="AW251" s="15"/>
      <c r="BA251" s="15"/>
      <c r="BC251" s="15"/>
      <c r="BE251" s="15"/>
      <c r="BG251" s="15"/>
      <c r="BI251" s="15"/>
      <c r="BK251" s="15"/>
      <c r="BO251" s="15"/>
      <c r="BQ251" s="15"/>
      <c r="BS251" s="15"/>
      <c r="BU251" s="15"/>
      <c r="BW251" s="15"/>
      <c r="CA251" s="15"/>
      <c r="CC251" s="15"/>
      <c r="CE251" s="15"/>
      <c r="CG251" s="15"/>
      <c r="CI251" s="15"/>
      <c r="CK251" s="15"/>
    </row>
    <row r="252" spans="43:89">
      <c r="AQ252" s="15"/>
      <c r="AR252" s="15"/>
      <c r="AS252" s="15"/>
      <c r="AT252" s="15"/>
      <c r="AU252" s="15"/>
      <c r="AW252" s="15"/>
      <c r="BA252" s="15"/>
      <c r="BC252" s="15"/>
      <c r="BE252" s="15"/>
      <c r="BG252" s="15"/>
      <c r="BI252" s="15"/>
      <c r="BK252" s="15"/>
      <c r="BO252" s="15"/>
      <c r="BQ252" s="15"/>
      <c r="BS252" s="15"/>
      <c r="BU252" s="15"/>
      <c r="BW252" s="15"/>
      <c r="CA252" s="15"/>
      <c r="CC252" s="15"/>
      <c r="CE252" s="15"/>
      <c r="CG252" s="15"/>
      <c r="CI252" s="15"/>
      <c r="CK252" s="15"/>
    </row>
    <row r="253" spans="43:89">
      <c r="AQ253" s="15"/>
      <c r="AR253" s="15"/>
      <c r="AS253" s="15"/>
      <c r="AT253" s="15"/>
      <c r="AU253" s="15"/>
      <c r="AW253" s="15"/>
      <c r="BA253" s="15"/>
      <c r="BC253" s="15"/>
      <c r="BE253" s="15"/>
      <c r="BG253" s="15"/>
      <c r="BI253" s="15"/>
      <c r="BK253" s="15"/>
      <c r="BO253" s="15"/>
      <c r="BQ253" s="15"/>
      <c r="BS253" s="15"/>
      <c r="BU253" s="15"/>
      <c r="BW253" s="15"/>
      <c r="CA253" s="15"/>
      <c r="CC253" s="15"/>
      <c r="CE253" s="15"/>
      <c r="CG253" s="15"/>
      <c r="CI253" s="15"/>
      <c r="CK253" s="15"/>
    </row>
    <row r="254" spans="43:89">
      <c r="AQ254" s="15"/>
      <c r="AR254" s="15"/>
      <c r="AS254" s="15"/>
      <c r="AT254" s="15"/>
      <c r="AU254" s="15"/>
      <c r="AW254" s="15"/>
      <c r="BA254" s="15"/>
      <c r="BC254" s="15"/>
      <c r="BE254" s="15"/>
      <c r="BG254" s="15"/>
      <c r="BI254" s="15"/>
      <c r="BK254" s="15"/>
      <c r="BO254" s="15"/>
      <c r="BQ254" s="15"/>
      <c r="BS254" s="15"/>
      <c r="BU254" s="15"/>
      <c r="BW254" s="15"/>
      <c r="CA254" s="15"/>
      <c r="CC254" s="15"/>
      <c r="CE254" s="15"/>
      <c r="CG254" s="15"/>
      <c r="CI254" s="15"/>
      <c r="CK254" s="15"/>
    </row>
    <row r="255" spans="43:89">
      <c r="AQ255" s="15"/>
      <c r="AR255" s="15"/>
      <c r="AS255" s="15"/>
      <c r="AT255" s="15"/>
      <c r="AU255" s="15"/>
      <c r="AW255" s="15"/>
      <c r="BA255" s="15"/>
      <c r="BC255" s="15"/>
      <c r="BE255" s="15"/>
      <c r="BG255" s="15"/>
      <c r="BI255" s="15"/>
      <c r="BK255" s="15"/>
      <c r="BO255" s="15"/>
      <c r="BQ255" s="15"/>
      <c r="BS255" s="15"/>
      <c r="BU255" s="15"/>
      <c r="BW255" s="15"/>
      <c r="CA255" s="15"/>
      <c r="CC255" s="15"/>
      <c r="CE255" s="15"/>
      <c r="CG255" s="15"/>
      <c r="CI255" s="15"/>
      <c r="CK255" s="15"/>
    </row>
    <row r="256" spans="43:89">
      <c r="AQ256" s="15"/>
      <c r="AR256" s="15"/>
      <c r="AS256" s="15"/>
      <c r="AT256" s="15"/>
      <c r="AU256" s="15"/>
      <c r="AW256" s="15"/>
      <c r="BA256" s="15"/>
      <c r="BC256" s="15"/>
      <c r="BE256" s="15"/>
      <c r="BG256" s="15"/>
      <c r="BI256" s="15"/>
      <c r="BK256" s="15"/>
      <c r="BO256" s="15"/>
      <c r="BQ256" s="15"/>
      <c r="BS256" s="15"/>
      <c r="BU256" s="15"/>
      <c r="BW256" s="15"/>
      <c r="CA256" s="15"/>
      <c r="CC256" s="15"/>
      <c r="CE256" s="15"/>
      <c r="CG256" s="15"/>
      <c r="CI256" s="15"/>
      <c r="CK256" s="15"/>
    </row>
    <row r="257" spans="43:89">
      <c r="AQ257" s="15"/>
      <c r="AR257" s="15"/>
      <c r="AS257" s="15"/>
      <c r="AT257" s="15"/>
      <c r="AU257" s="15"/>
      <c r="AW257" s="15"/>
      <c r="BA257" s="15"/>
      <c r="BC257" s="15"/>
      <c r="BE257" s="15"/>
      <c r="BG257" s="15"/>
      <c r="BI257" s="15"/>
      <c r="BK257" s="15"/>
      <c r="BO257" s="15"/>
      <c r="BQ257" s="15"/>
      <c r="BS257" s="15"/>
      <c r="BU257" s="15"/>
      <c r="BW257" s="15"/>
      <c r="CA257" s="15"/>
      <c r="CC257" s="15"/>
      <c r="CE257" s="15"/>
      <c r="CG257" s="15"/>
      <c r="CI257" s="15"/>
      <c r="CK257" s="15"/>
    </row>
    <row r="258" spans="43:89">
      <c r="AQ258" s="15"/>
      <c r="AR258" s="15"/>
      <c r="AS258" s="15"/>
      <c r="AT258" s="15"/>
      <c r="AU258" s="15"/>
      <c r="AW258" s="15"/>
      <c r="BA258" s="15"/>
      <c r="BC258" s="15"/>
      <c r="BE258" s="15"/>
      <c r="BG258" s="15"/>
      <c r="BI258" s="15"/>
      <c r="BK258" s="15"/>
      <c r="BO258" s="15"/>
      <c r="BQ258" s="15"/>
      <c r="BS258" s="15"/>
      <c r="BU258" s="15"/>
      <c r="BW258" s="15"/>
      <c r="CA258" s="15"/>
      <c r="CC258" s="15"/>
      <c r="CE258" s="15"/>
      <c r="CG258" s="15"/>
      <c r="CI258" s="15"/>
      <c r="CK258" s="15"/>
    </row>
    <row r="259" spans="43:89">
      <c r="AQ259" s="15"/>
      <c r="AR259" s="15"/>
      <c r="AS259" s="15"/>
      <c r="AT259" s="15"/>
      <c r="AU259" s="15"/>
      <c r="AW259" s="15"/>
      <c r="BA259" s="15"/>
      <c r="BC259" s="15"/>
      <c r="BE259" s="15"/>
      <c r="BG259" s="15"/>
      <c r="BI259" s="15"/>
      <c r="BK259" s="15"/>
      <c r="BO259" s="15"/>
      <c r="BQ259" s="15"/>
      <c r="BS259" s="15"/>
      <c r="BU259" s="15"/>
      <c r="BW259" s="15"/>
      <c r="CA259" s="15"/>
      <c r="CC259" s="15"/>
      <c r="CE259" s="15"/>
      <c r="CG259" s="15"/>
      <c r="CI259" s="15"/>
      <c r="CK259" s="15"/>
    </row>
    <row r="260" spans="43:89">
      <c r="AQ260" s="15"/>
      <c r="AR260" s="15"/>
      <c r="AS260" s="15"/>
      <c r="AT260" s="15"/>
      <c r="AU260" s="15"/>
      <c r="AW260" s="15"/>
      <c r="BA260" s="15"/>
      <c r="BC260" s="15"/>
      <c r="BE260" s="15"/>
      <c r="BG260" s="15"/>
      <c r="BI260" s="15"/>
      <c r="BK260" s="15"/>
      <c r="BO260" s="15"/>
      <c r="BQ260" s="15"/>
      <c r="BS260" s="15"/>
      <c r="BU260" s="15"/>
      <c r="BW260" s="15"/>
      <c r="CA260" s="15"/>
      <c r="CC260" s="15"/>
      <c r="CE260" s="15"/>
      <c r="CG260" s="15"/>
      <c r="CI260" s="15"/>
      <c r="CK260" s="15"/>
    </row>
    <row r="261" spans="43:89">
      <c r="AQ261" s="15"/>
      <c r="AR261" s="15"/>
      <c r="AS261" s="15"/>
      <c r="AT261" s="15"/>
      <c r="AU261" s="15"/>
      <c r="AW261" s="15"/>
      <c r="BA261" s="15"/>
      <c r="BC261" s="15"/>
      <c r="BE261" s="15"/>
      <c r="BG261" s="15"/>
      <c r="BI261" s="15"/>
      <c r="BK261" s="15"/>
      <c r="BO261" s="15"/>
      <c r="BQ261" s="15"/>
      <c r="BS261" s="15"/>
      <c r="BU261" s="15"/>
      <c r="BW261" s="15"/>
      <c r="CA261" s="15"/>
      <c r="CC261" s="15"/>
      <c r="CE261" s="15"/>
      <c r="CG261" s="15"/>
      <c r="CI261" s="15"/>
      <c r="CK261" s="15"/>
    </row>
    <row r="262" spans="43:89">
      <c r="AQ262" s="15"/>
      <c r="AR262" s="15"/>
      <c r="AS262" s="15"/>
      <c r="AT262" s="15"/>
      <c r="AU262" s="15"/>
      <c r="AW262" s="15"/>
      <c r="BA262" s="15"/>
      <c r="BC262" s="15"/>
      <c r="BE262" s="15"/>
      <c r="BG262" s="15"/>
      <c r="BI262" s="15"/>
      <c r="BK262" s="15"/>
      <c r="BO262" s="15"/>
      <c r="BQ262" s="15"/>
      <c r="BS262" s="15"/>
      <c r="BU262" s="15"/>
      <c r="BW262" s="15"/>
      <c r="CA262" s="15"/>
      <c r="CC262" s="15"/>
      <c r="CE262" s="15"/>
      <c r="CG262" s="15"/>
      <c r="CI262" s="15"/>
      <c r="CK262" s="15"/>
    </row>
    <row r="263" spans="43:89">
      <c r="AQ263" s="15"/>
      <c r="AR263" s="15"/>
      <c r="AS263" s="15"/>
      <c r="AT263" s="15"/>
      <c r="AU263" s="15"/>
      <c r="AW263" s="15"/>
      <c r="BA263" s="15"/>
      <c r="BC263" s="15"/>
      <c r="BE263" s="15"/>
      <c r="BG263" s="15"/>
      <c r="BI263" s="15"/>
      <c r="BK263" s="15"/>
      <c r="BO263" s="15"/>
      <c r="BQ263" s="15"/>
      <c r="BS263" s="15"/>
      <c r="BU263" s="15"/>
      <c r="BW263" s="15"/>
      <c r="CA263" s="15"/>
      <c r="CC263" s="15"/>
      <c r="CE263" s="15"/>
      <c r="CG263" s="15"/>
      <c r="CI263" s="15"/>
      <c r="CK263" s="15"/>
    </row>
    <row r="264" spans="43:89">
      <c r="AQ264" s="15"/>
      <c r="AR264" s="15"/>
      <c r="AS264" s="15"/>
      <c r="AT264" s="15"/>
      <c r="AU264" s="15"/>
      <c r="AW264" s="15"/>
      <c r="BA264" s="15"/>
      <c r="BC264" s="15"/>
      <c r="BE264" s="15"/>
      <c r="BG264" s="15"/>
      <c r="BI264" s="15"/>
      <c r="BK264" s="15"/>
      <c r="BO264" s="15"/>
      <c r="BQ264" s="15"/>
      <c r="BS264" s="15"/>
      <c r="BU264" s="15"/>
      <c r="BW264" s="15"/>
      <c r="CA264" s="15"/>
      <c r="CC264" s="15"/>
      <c r="CE264" s="15"/>
      <c r="CG264" s="15"/>
      <c r="CI264" s="15"/>
      <c r="CK264" s="15"/>
    </row>
    <row r="265" spans="43:89">
      <c r="AQ265" s="15"/>
      <c r="AR265" s="15"/>
      <c r="AS265" s="15"/>
      <c r="AT265" s="15"/>
      <c r="AU265" s="15"/>
      <c r="AW265" s="15"/>
      <c r="BA265" s="15"/>
      <c r="BC265" s="15"/>
      <c r="BE265" s="15"/>
      <c r="BG265" s="15"/>
      <c r="BI265" s="15"/>
      <c r="BK265" s="15"/>
      <c r="BO265" s="15"/>
      <c r="BQ265" s="15"/>
      <c r="BS265" s="15"/>
      <c r="BU265" s="15"/>
      <c r="BW265" s="15"/>
      <c r="CA265" s="15"/>
      <c r="CC265" s="15"/>
      <c r="CE265" s="15"/>
      <c r="CG265" s="15"/>
      <c r="CI265" s="15"/>
      <c r="CK265" s="15"/>
    </row>
    <row r="266" spans="43:89">
      <c r="AQ266" s="15"/>
      <c r="AR266" s="15"/>
      <c r="AS266" s="15"/>
      <c r="AT266" s="15"/>
      <c r="AU266" s="15"/>
      <c r="AW266" s="15"/>
      <c r="BA266" s="15"/>
      <c r="BC266" s="15"/>
      <c r="BE266" s="15"/>
      <c r="BG266" s="15"/>
      <c r="BI266" s="15"/>
      <c r="BK266" s="15"/>
      <c r="BO266" s="15"/>
      <c r="BQ266" s="15"/>
      <c r="BS266" s="15"/>
      <c r="BU266" s="15"/>
      <c r="BW266" s="15"/>
      <c r="CA266" s="15"/>
      <c r="CC266" s="15"/>
      <c r="CE266" s="15"/>
      <c r="CG266" s="15"/>
      <c r="CI266" s="15"/>
      <c r="CK266" s="15"/>
    </row>
    <row r="267" spans="43:89">
      <c r="AQ267" s="15"/>
      <c r="AR267" s="15"/>
      <c r="AS267" s="15"/>
      <c r="AT267" s="15"/>
      <c r="AU267" s="15"/>
      <c r="AW267" s="15"/>
      <c r="BA267" s="15"/>
      <c r="BC267" s="15"/>
      <c r="BE267" s="15"/>
      <c r="BG267" s="15"/>
      <c r="BI267" s="15"/>
      <c r="BK267" s="15"/>
      <c r="BO267" s="15"/>
      <c r="BQ267" s="15"/>
      <c r="BS267" s="15"/>
      <c r="BU267" s="15"/>
      <c r="BW267" s="15"/>
      <c r="CA267" s="15"/>
      <c r="CC267" s="15"/>
      <c r="CE267" s="15"/>
      <c r="CG267" s="15"/>
      <c r="CI267" s="15"/>
      <c r="CK267" s="15"/>
    </row>
    <row r="268" spans="43:89">
      <c r="AQ268" s="15"/>
      <c r="AR268" s="15"/>
      <c r="AS268" s="15"/>
      <c r="AT268" s="15"/>
      <c r="AU268" s="15"/>
      <c r="AW268" s="15"/>
      <c r="BA268" s="15"/>
      <c r="BC268" s="15"/>
      <c r="BE268" s="15"/>
      <c r="BG268" s="15"/>
      <c r="BI268" s="15"/>
      <c r="BK268" s="15"/>
      <c r="BO268" s="15"/>
      <c r="BQ268" s="15"/>
      <c r="BS268" s="15"/>
      <c r="BU268" s="15"/>
      <c r="BW268" s="15"/>
      <c r="CA268" s="15"/>
      <c r="CC268" s="15"/>
      <c r="CE268" s="15"/>
      <c r="CG268" s="15"/>
      <c r="CI268" s="15"/>
      <c r="CK268" s="15"/>
    </row>
    <row r="269" spans="43:89">
      <c r="AQ269" s="15"/>
      <c r="AR269" s="15"/>
      <c r="AS269" s="15"/>
      <c r="AT269" s="15"/>
      <c r="AU269" s="15"/>
      <c r="AW269" s="15"/>
      <c r="BA269" s="15"/>
      <c r="BC269" s="15"/>
      <c r="BE269" s="15"/>
      <c r="BG269" s="15"/>
      <c r="BI269" s="15"/>
      <c r="BK269" s="15"/>
      <c r="BO269" s="15"/>
      <c r="BQ269" s="15"/>
      <c r="BS269" s="15"/>
      <c r="BU269" s="15"/>
      <c r="BW269" s="15"/>
      <c r="CA269" s="15"/>
      <c r="CC269" s="15"/>
      <c r="CE269" s="15"/>
      <c r="CG269" s="15"/>
      <c r="CI269" s="15"/>
      <c r="CK269" s="15"/>
    </row>
    <row r="270" spans="43:89">
      <c r="AQ270" s="15"/>
      <c r="AR270" s="15"/>
      <c r="AS270" s="15"/>
      <c r="AT270" s="15"/>
      <c r="AU270" s="15"/>
      <c r="AW270" s="15"/>
      <c r="BA270" s="15"/>
      <c r="BC270" s="15"/>
      <c r="BE270" s="15"/>
      <c r="BG270" s="15"/>
      <c r="BI270" s="15"/>
      <c r="BK270" s="15"/>
      <c r="BO270" s="15"/>
      <c r="BQ270" s="15"/>
      <c r="BS270" s="15"/>
      <c r="BU270" s="15"/>
      <c r="BW270" s="15"/>
      <c r="CA270" s="15"/>
      <c r="CC270" s="15"/>
      <c r="CE270" s="15"/>
      <c r="CG270" s="15"/>
      <c r="CI270" s="15"/>
      <c r="CK270" s="15"/>
    </row>
    <row r="271" spans="43:89">
      <c r="AQ271" s="15"/>
      <c r="AR271" s="15"/>
      <c r="AS271" s="15"/>
      <c r="AT271" s="15"/>
      <c r="AU271" s="15"/>
      <c r="AW271" s="15"/>
      <c r="BA271" s="15"/>
      <c r="BC271" s="15"/>
      <c r="BE271" s="15"/>
      <c r="BG271" s="15"/>
      <c r="BI271" s="15"/>
      <c r="BK271" s="15"/>
      <c r="BO271" s="15"/>
      <c r="BQ271" s="15"/>
      <c r="BS271" s="15"/>
      <c r="BU271" s="15"/>
      <c r="BW271" s="15"/>
      <c r="CA271" s="15"/>
      <c r="CC271" s="15"/>
      <c r="CE271" s="15"/>
      <c r="CG271" s="15"/>
      <c r="CI271" s="15"/>
      <c r="CK271" s="15"/>
    </row>
    <row r="272" spans="43:89">
      <c r="AQ272" s="15"/>
      <c r="AR272" s="15"/>
      <c r="AS272" s="15"/>
      <c r="AT272" s="15"/>
      <c r="AU272" s="15"/>
      <c r="AW272" s="15"/>
      <c r="BA272" s="15"/>
      <c r="BC272" s="15"/>
      <c r="BE272" s="15"/>
      <c r="BG272" s="15"/>
      <c r="BI272" s="15"/>
      <c r="BK272" s="15"/>
      <c r="BO272" s="15"/>
      <c r="BQ272" s="15"/>
      <c r="BS272" s="15"/>
      <c r="BU272" s="15"/>
      <c r="BW272" s="15"/>
      <c r="CA272" s="15"/>
      <c r="CC272" s="15"/>
      <c r="CE272" s="15"/>
      <c r="CG272" s="15"/>
      <c r="CI272" s="15"/>
      <c r="CK272" s="15"/>
    </row>
    <row r="273" spans="43:89">
      <c r="AQ273" s="15"/>
      <c r="AR273" s="15"/>
      <c r="AS273" s="15"/>
      <c r="AT273" s="15"/>
      <c r="AU273" s="15"/>
      <c r="AW273" s="15"/>
      <c r="BA273" s="15"/>
      <c r="BC273" s="15"/>
      <c r="BE273" s="15"/>
      <c r="BG273" s="15"/>
      <c r="BI273" s="15"/>
      <c r="BK273" s="15"/>
      <c r="BO273" s="15"/>
      <c r="BQ273" s="15"/>
      <c r="BS273" s="15"/>
      <c r="BU273" s="15"/>
      <c r="BW273" s="15"/>
      <c r="CA273" s="15"/>
      <c r="CC273" s="15"/>
      <c r="CE273" s="15"/>
      <c r="CG273" s="15"/>
      <c r="CI273" s="15"/>
      <c r="CK273" s="15"/>
    </row>
    <row r="274" spans="43:89">
      <c r="AQ274" s="15"/>
      <c r="AR274" s="15"/>
      <c r="AS274" s="15"/>
      <c r="AT274" s="15"/>
      <c r="AU274" s="15"/>
      <c r="AW274" s="15"/>
      <c r="BA274" s="15"/>
      <c r="BC274" s="15"/>
      <c r="BE274" s="15"/>
      <c r="BG274" s="15"/>
      <c r="BI274" s="15"/>
      <c r="BK274" s="15"/>
      <c r="BO274" s="15"/>
      <c r="BQ274" s="15"/>
      <c r="BS274" s="15"/>
      <c r="BU274" s="15"/>
      <c r="BW274" s="15"/>
      <c r="CA274" s="15"/>
      <c r="CC274" s="15"/>
      <c r="CE274" s="15"/>
      <c r="CG274" s="15"/>
      <c r="CI274" s="15"/>
      <c r="CK274" s="15"/>
    </row>
    <row r="275" spans="43:89">
      <c r="AQ275" s="15"/>
      <c r="AR275" s="15"/>
      <c r="AS275" s="15"/>
      <c r="AT275" s="15"/>
      <c r="AU275" s="15"/>
      <c r="AW275" s="15"/>
      <c r="BA275" s="15"/>
      <c r="BC275" s="15"/>
      <c r="BE275" s="15"/>
      <c r="BG275" s="15"/>
      <c r="BI275" s="15"/>
      <c r="BK275" s="15"/>
      <c r="BO275" s="15"/>
      <c r="BQ275" s="15"/>
      <c r="BS275" s="15"/>
      <c r="BU275" s="15"/>
      <c r="BW275" s="15"/>
      <c r="CA275" s="15"/>
      <c r="CC275" s="15"/>
      <c r="CE275" s="15"/>
      <c r="CG275" s="15"/>
      <c r="CI275" s="15"/>
      <c r="CK275" s="15"/>
    </row>
    <row r="276" spans="43:89">
      <c r="AQ276" s="15"/>
      <c r="AR276" s="15"/>
      <c r="AS276" s="15"/>
      <c r="AT276" s="15"/>
      <c r="AU276" s="15"/>
      <c r="AW276" s="15"/>
      <c r="BA276" s="15"/>
      <c r="BC276" s="15"/>
      <c r="BE276" s="15"/>
      <c r="BG276" s="15"/>
      <c r="BI276" s="15"/>
      <c r="BK276" s="15"/>
      <c r="BO276" s="15"/>
      <c r="BQ276" s="15"/>
      <c r="BS276" s="15"/>
      <c r="BU276" s="15"/>
      <c r="BW276" s="15"/>
      <c r="CA276" s="15"/>
      <c r="CC276" s="15"/>
      <c r="CE276" s="15"/>
      <c r="CG276" s="15"/>
      <c r="CI276" s="15"/>
      <c r="CK276" s="15"/>
    </row>
    <row r="277" spans="43:89">
      <c r="AQ277" s="15"/>
      <c r="AR277" s="15"/>
      <c r="AS277" s="15"/>
      <c r="AT277" s="15"/>
      <c r="AU277" s="15"/>
      <c r="AW277" s="15"/>
      <c r="BA277" s="15"/>
      <c r="BC277" s="15"/>
      <c r="BE277" s="15"/>
      <c r="BG277" s="15"/>
      <c r="BI277" s="15"/>
      <c r="BK277" s="15"/>
      <c r="BO277" s="15"/>
      <c r="BQ277" s="15"/>
      <c r="BS277" s="15"/>
      <c r="BU277" s="15"/>
      <c r="BW277" s="15"/>
      <c r="CA277" s="15"/>
      <c r="CC277" s="15"/>
      <c r="CE277" s="15"/>
      <c r="CG277" s="15"/>
      <c r="CI277" s="15"/>
      <c r="CK277" s="15"/>
    </row>
  </sheetData>
  <mergeCells count="309">
    <mergeCell ref="BM5:BN5"/>
    <mergeCell ref="BO5:BP5"/>
    <mergeCell ref="BQ5:BR5"/>
    <mergeCell ref="BC5:BD5"/>
    <mergeCell ref="BA5:BB5"/>
    <mergeCell ref="BS5:BT5"/>
    <mergeCell ref="BK5:BL5"/>
    <mergeCell ref="BY5:BZ5"/>
    <mergeCell ref="AG5:AH5"/>
    <mergeCell ref="AQ5:AR5"/>
    <mergeCell ref="AC77:AF77"/>
    <mergeCell ref="A70:B70"/>
    <mergeCell ref="C70:AB70"/>
    <mergeCell ref="AC70:AF70"/>
    <mergeCell ref="A72:B72"/>
    <mergeCell ref="C71:AB71"/>
    <mergeCell ref="A2:CL2"/>
    <mergeCell ref="BE5:BF5"/>
    <mergeCell ref="BG5:BH5"/>
    <mergeCell ref="BI5:BJ5"/>
    <mergeCell ref="AY5:AZ5"/>
    <mergeCell ref="AQ4:CL4"/>
    <mergeCell ref="A3:CL3"/>
    <mergeCell ref="CG5:CH5"/>
    <mergeCell ref="CI5:CJ5"/>
    <mergeCell ref="AW5:AX5"/>
    <mergeCell ref="CK5:CL5"/>
    <mergeCell ref="CE5:CF5"/>
    <mergeCell ref="CC5:CD5"/>
    <mergeCell ref="BW5:BX5"/>
    <mergeCell ref="CA5:CB5"/>
    <mergeCell ref="BU5:BV5"/>
    <mergeCell ref="A74:B74"/>
    <mergeCell ref="C74:AB74"/>
    <mergeCell ref="AC80:AF80"/>
    <mergeCell ref="A81:B81"/>
    <mergeCell ref="A80:B80"/>
    <mergeCell ref="C80:AB80"/>
    <mergeCell ref="A79:B79"/>
    <mergeCell ref="AC81:AF81"/>
    <mergeCell ref="AU5:AV5"/>
    <mergeCell ref="C96:AB96"/>
    <mergeCell ref="AC96:AF96"/>
    <mergeCell ref="AC91:AF91"/>
    <mergeCell ref="AC92:AF92"/>
    <mergeCell ref="C93:AB93"/>
    <mergeCell ref="AC93:AF93"/>
    <mergeCell ref="C90:AB90"/>
    <mergeCell ref="AC95:AF95"/>
    <mergeCell ref="AC86:AF86"/>
    <mergeCell ref="AC87:AF87"/>
    <mergeCell ref="AC83:AF83"/>
    <mergeCell ref="AC85:AF85"/>
    <mergeCell ref="AC84:AF84"/>
    <mergeCell ref="AC82:AF82"/>
    <mergeCell ref="AS5:AT5"/>
    <mergeCell ref="AO5:AP5"/>
    <mergeCell ref="A5:AF5"/>
    <mergeCell ref="A93:B93"/>
    <mergeCell ref="C91:AB91"/>
    <mergeCell ref="A91:B91"/>
    <mergeCell ref="C88:AB88"/>
    <mergeCell ref="C89:AB89"/>
    <mergeCell ref="A83:B83"/>
    <mergeCell ref="C83:AB83"/>
    <mergeCell ref="C87:AB87"/>
    <mergeCell ref="C81:AB81"/>
    <mergeCell ref="A82:B82"/>
    <mergeCell ref="C82:AB82"/>
    <mergeCell ref="A85:B85"/>
    <mergeCell ref="A86:B86"/>
    <mergeCell ref="C86:AB86"/>
    <mergeCell ref="C85:AB85"/>
    <mergeCell ref="A84:B84"/>
    <mergeCell ref="C84:AB84"/>
    <mergeCell ref="C77:AB77"/>
    <mergeCell ref="A76:B76"/>
    <mergeCell ref="C76:AB76"/>
    <mergeCell ref="A78:B78"/>
    <mergeCell ref="C78:AB78"/>
    <mergeCell ref="AC78:AF78"/>
    <mergeCell ref="AC97:AF97"/>
    <mergeCell ref="A94:B94"/>
    <mergeCell ref="C94:AB94"/>
    <mergeCell ref="AC94:AF94"/>
    <mergeCell ref="A95:B95"/>
    <mergeCell ref="C95:AB95"/>
    <mergeCell ref="A97:B97"/>
    <mergeCell ref="C97:AB97"/>
    <mergeCell ref="A96:B96"/>
    <mergeCell ref="AC88:AF88"/>
    <mergeCell ref="AC89:AF89"/>
    <mergeCell ref="A90:B90"/>
    <mergeCell ref="AC90:AF90"/>
    <mergeCell ref="A89:B89"/>
    <mergeCell ref="A87:B87"/>
    <mergeCell ref="A88:B88"/>
    <mergeCell ref="A92:B92"/>
    <mergeCell ref="C92:AB92"/>
    <mergeCell ref="AC74:AF74"/>
    <mergeCell ref="AC75:AF75"/>
    <mergeCell ref="AC71:AF71"/>
    <mergeCell ref="AC76:AF76"/>
    <mergeCell ref="C72:AB72"/>
    <mergeCell ref="AC72:AF72"/>
    <mergeCell ref="C79:AB79"/>
    <mergeCell ref="AC79:AF79"/>
    <mergeCell ref="A67:B67"/>
    <mergeCell ref="C67:AB67"/>
    <mergeCell ref="AC67:AF67"/>
    <mergeCell ref="A68:B68"/>
    <mergeCell ref="A69:B69"/>
    <mergeCell ref="C69:AB69"/>
    <mergeCell ref="AC69:AF69"/>
    <mergeCell ref="A73:B73"/>
    <mergeCell ref="C73:AB73"/>
    <mergeCell ref="AC73:AF73"/>
    <mergeCell ref="C68:AB68"/>
    <mergeCell ref="AC68:AF68"/>
    <mergeCell ref="A71:B71"/>
    <mergeCell ref="A75:B75"/>
    <mergeCell ref="C75:AB75"/>
    <mergeCell ref="A77:B77"/>
    <mergeCell ref="A66:B66"/>
    <mergeCell ref="C66:AB66"/>
    <mergeCell ref="AC66:AF66"/>
    <mergeCell ref="C62:AB62"/>
    <mergeCell ref="A60:B60"/>
    <mergeCell ref="C60:AB60"/>
    <mergeCell ref="AC60:AF60"/>
    <mergeCell ref="A61:B61"/>
    <mergeCell ref="C61:AB61"/>
    <mergeCell ref="A65:B65"/>
    <mergeCell ref="C65:AB65"/>
    <mergeCell ref="AC65:AF65"/>
    <mergeCell ref="AC62:AF62"/>
    <mergeCell ref="A63:B63"/>
    <mergeCell ref="C63:AB63"/>
    <mergeCell ref="AC63:AF63"/>
    <mergeCell ref="A64:B64"/>
    <mergeCell ref="C64:AB64"/>
    <mergeCell ref="AC64:AF64"/>
    <mergeCell ref="A62:B62"/>
    <mergeCell ref="AC61:AF61"/>
    <mergeCell ref="A56:B56"/>
    <mergeCell ref="C56:AB56"/>
    <mergeCell ref="AC56:AF56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48:B48"/>
    <mergeCell ref="C48:AB48"/>
    <mergeCell ref="AC48:AF48"/>
    <mergeCell ref="A49:B49"/>
    <mergeCell ref="C49:AB49"/>
    <mergeCell ref="A59:B59"/>
    <mergeCell ref="C59:AB59"/>
    <mergeCell ref="AC59:AF59"/>
    <mergeCell ref="A52:B52"/>
    <mergeCell ref="C52:AB52"/>
    <mergeCell ref="AC52:AF52"/>
    <mergeCell ref="A53:B53"/>
    <mergeCell ref="C53:AB53"/>
    <mergeCell ref="AC53:AF53"/>
    <mergeCell ref="A54:B54"/>
    <mergeCell ref="AC49:AF49"/>
    <mergeCell ref="A50:B50"/>
    <mergeCell ref="C50:AB50"/>
    <mergeCell ref="AC50:AF50"/>
    <mergeCell ref="A51:B51"/>
    <mergeCell ref="C51:AB51"/>
    <mergeCell ref="AC51:AF51"/>
    <mergeCell ref="C54:AB54"/>
    <mergeCell ref="AC54:AF54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4:B14"/>
    <mergeCell ref="C14:AB14"/>
    <mergeCell ref="AC14:AF14"/>
    <mergeCell ref="A11:B11"/>
    <mergeCell ref="C11:AB11"/>
    <mergeCell ref="AC11:AF11"/>
    <mergeCell ref="A10:B10"/>
    <mergeCell ref="A12:B12"/>
    <mergeCell ref="C12:AB12"/>
    <mergeCell ref="AC12:AF12"/>
    <mergeCell ref="A13:B13"/>
    <mergeCell ref="C13:AB13"/>
    <mergeCell ref="AC13:AF13"/>
    <mergeCell ref="C10:AB10"/>
    <mergeCell ref="AC10:AF10"/>
    <mergeCell ref="A16:B16"/>
    <mergeCell ref="C16:AB16"/>
    <mergeCell ref="AC16:AF16"/>
    <mergeCell ref="A17:B17"/>
    <mergeCell ref="C17:AB17"/>
    <mergeCell ref="AC17:AF17"/>
    <mergeCell ref="A15:B15"/>
    <mergeCell ref="C15:AB15"/>
    <mergeCell ref="AC15:AF15"/>
    <mergeCell ref="A9:B9"/>
    <mergeCell ref="C9:AB9"/>
    <mergeCell ref="AI5:AJ5"/>
    <mergeCell ref="AK5:AL5"/>
    <mergeCell ref="AM5:AN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C9:AF9"/>
  </mergeCells>
  <phoneticPr fontId="0" type="noConversion"/>
  <pageMargins left="0.23622047244094491" right="0.23622047244094491" top="0.74803149606299213" bottom="0.74803149606299213" header="0.31496062992125984" footer="0.31496062992125984"/>
  <pageSetup paperSize="8" scale="64" orientation="portrait" r:id="rId1"/>
  <headerFooter>
    <oddHeader>&amp;L16.sz.melléklet 
&amp;Radatok e Ft-ban</oddHeader>
  </headerFooter>
  <colBreaks count="1" manualBreakCount="1">
    <brk id="42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G18" sqref="AG18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30" max="32" width="9.140625" hidden="1" customWidth="1"/>
    <col min="33" max="36" width="10" bestFit="1" customWidth="1"/>
  </cols>
  <sheetData>
    <row r="1" spans="1:40">
      <c r="A1" s="426" t="s">
        <v>978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</row>
    <row r="2" spans="1:40" ht="15.75">
      <c r="A2" s="435" t="s">
        <v>874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6"/>
      <c r="AI2" s="436"/>
      <c r="AJ2" s="436"/>
      <c r="AK2" s="436"/>
      <c r="AL2" s="436"/>
      <c r="AM2" s="436"/>
      <c r="AN2" s="437"/>
    </row>
    <row r="3" spans="1:40">
      <c r="A3" s="577"/>
      <c r="B3" s="578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78"/>
      <c r="AE3" s="578"/>
      <c r="AF3" s="578"/>
      <c r="AI3" s="554" t="s">
        <v>818</v>
      </c>
      <c r="AJ3" s="554"/>
      <c r="AK3" s="554"/>
      <c r="AL3" s="554"/>
      <c r="AM3" s="554"/>
      <c r="AN3" s="554"/>
    </row>
    <row r="4" spans="1:40" ht="56.25" customHeight="1">
      <c r="A4" s="443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595" t="s">
        <v>819</v>
      </c>
      <c r="AH4" s="596"/>
      <c r="AI4" s="574" t="s">
        <v>144</v>
      </c>
      <c r="AJ4" s="482"/>
      <c r="AK4" s="574" t="s">
        <v>980</v>
      </c>
      <c r="AL4" s="482"/>
      <c r="AM4" s="482"/>
      <c r="AN4" s="482"/>
    </row>
    <row r="5" spans="1:40" ht="40.5" customHeight="1">
      <c r="A5" s="411" t="s">
        <v>542</v>
      </c>
      <c r="B5" s="412"/>
      <c r="C5" s="445" t="s">
        <v>543</v>
      </c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  <c r="AC5" s="447" t="s">
        <v>544</v>
      </c>
      <c r="AD5" s="446"/>
      <c r="AE5" s="446"/>
      <c r="AF5" s="446"/>
      <c r="AG5" s="3" t="s">
        <v>969</v>
      </c>
      <c r="AH5" s="6" t="s">
        <v>970</v>
      </c>
      <c r="AI5" s="3" t="s">
        <v>969</v>
      </c>
      <c r="AJ5" s="6" t="s">
        <v>970</v>
      </c>
      <c r="AK5" s="3" t="s">
        <v>969</v>
      </c>
      <c r="AL5" s="6" t="s">
        <v>970</v>
      </c>
      <c r="AM5" s="330"/>
      <c r="AN5" s="331"/>
    </row>
    <row r="6" spans="1:40">
      <c r="A6" s="483" t="s">
        <v>545</v>
      </c>
      <c r="B6" s="484"/>
      <c r="C6" s="402" t="s">
        <v>546</v>
      </c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2" t="s">
        <v>547</v>
      </c>
      <c r="AD6" s="403"/>
      <c r="AE6" s="403"/>
      <c r="AF6" s="404"/>
      <c r="AG6" s="8" t="s">
        <v>820</v>
      </c>
      <c r="AH6" s="9" t="s">
        <v>821</v>
      </c>
      <c r="AI6" s="8" t="s">
        <v>822</v>
      </c>
      <c r="AJ6" s="9" t="s">
        <v>823</v>
      </c>
      <c r="AK6" s="8" t="s">
        <v>824</v>
      </c>
      <c r="AL6" s="9" t="s">
        <v>825</v>
      </c>
      <c r="AM6" s="8" t="s">
        <v>826</v>
      </c>
      <c r="AN6" s="9" t="s">
        <v>827</v>
      </c>
    </row>
    <row r="7" spans="1:40">
      <c r="A7" s="419" t="s">
        <v>548</v>
      </c>
      <c r="B7" s="459"/>
      <c r="C7" s="456" t="s">
        <v>828</v>
      </c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  <c r="P7" s="457"/>
      <c r="Q7" s="457"/>
      <c r="R7" s="457"/>
      <c r="S7" s="457"/>
      <c r="T7" s="457"/>
      <c r="U7" s="457"/>
      <c r="V7" s="457"/>
      <c r="W7" s="457"/>
      <c r="X7" s="457"/>
      <c r="Y7" s="457"/>
      <c r="Z7" s="457"/>
      <c r="AA7" s="457"/>
      <c r="AB7" s="458"/>
      <c r="AC7" s="420" t="s">
        <v>829</v>
      </c>
      <c r="AD7" s="421"/>
      <c r="AE7" s="421"/>
      <c r="AF7" s="421"/>
      <c r="AG7" s="10">
        <f t="shared" ref="AG7:AH9" si="0">AI7+AK7+AM7</f>
        <v>0</v>
      </c>
      <c r="AH7" s="11">
        <f t="shared" si="0"/>
        <v>0</v>
      </c>
      <c r="AI7" s="339"/>
      <c r="AJ7" s="11"/>
      <c r="AK7" s="339"/>
      <c r="AL7" s="11"/>
      <c r="AM7" s="10"/>
      <c r="AN7" s="11"/>
    </row>
    <row r="8" spans="1:40">
      <c r="A8" s="419" t="s">
        <v>551</v>
      </c>
      <c r="B8" s="459"/>
      <c r="C8" s="456" t="s">
        <v>830</v>
      </c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7"/>
      <c r="Q8" s="457"/>
      <c r="R8" s="457"/>
      <c r="S8" s="457"/>
      <c r="T8" s="457"/>
      <c r="U8" s="457"/>
      <c r="V8" s="457"/>
      <c r="W8" s="457"/>
      <c r="X8" s="457"/>
      <c r="Y8" s="457"/>
      <c r="Z8" s="457"/>
      <c r="AA8" s="457"/>
      <c r="AB8" s="458"/>
      <c r="AC8" s="420" t="s">
        <v>831</v>
      </c>
      <c r="AD8" s="421"/>
      <c r="AE8" s="421"/>
      <c r="AF8" s="421"/>
      <c r="AG8" s="10">
        <f t="shared" si="0"/>
        <v>0</v>
      </c>
      <c r="AH8" s="11">
        <f t="shared" si="0"/>
        <v>0</v>
      </c>
      <c r="AI8" s="339"/>
      <c r="AJ8" s="11"/>
      <c r="AK8" s="339"/>
      <c r="AL8" s="11"/>
      <c r="AM8" s="10"/>
      <c r="AN8" s="11"/>
    </row>
    <row r="9" spans="1:40">
      <c r="A9" s="419" t="s">
        <v>554</v>
      </c>
      <c r="B9" s="459"/>
      <c r="C9" s="456" t="s">
        <v>832</v>
      </c>
      <c r="D9" s="457"/>
      <c r="E9" s="457"/>
      <c r="F9" s="457"/>
      <c r="G9" s="457"/>
      <c r="H9" s="457"/>
      <c r="I9" s="457"/>
      <c r="J9" s="457"/>
      <c r="K9" s="457"/>
      <c r="L9" s="457"/>
      <c r="M9" s="457"/>
      <c r="N9" s="457"/>
      <c r="O9" s="457"/>
      <c r="P9" s="457"/>
      <c r="Q9" s="457"/>
      <c r="R9" s="457"/>
      <c r="S9" s="457"/>
      <c r="T9" s="457"/>
      <c r="U9" s="457"/>
      <c r="V9" s="457"/>
      <c r="W9" s="457"/>
      <c r="X9" s="457"/>
      <c r="Y9" s="457"/>
      <c r="Z9" s="457"/>
      <c r="AA9" s="457"/>
      <c r="AB9" s="458"/>
      <c r="AC9" s="420" t="s">
        <v>833</v>
      </c>
      <c r="AD9" s="421"/>
      <c r="AE9" s="421"/>
      <c r="AF9" s="421"/>
      <c r="AG9" s="10">
        <f t="shared" si="0"/>
        <v>0</v>
      </c>
      <c r="AH9" s="11">
        <f t="shared" si="0"/>
        <v>0</v>
      </c>
      <c r="AI9" s="339"/>
      <c r="AJ9" s="11"/>
      <c r="AK9" s="339"/>
      <c r="AL9" s="11"/>
      <c r="AM9" s="10"/>
      <c r="AN9" s="11"/>
    </row>
    <row r="10" spans="1:40">
      <c r="A10" s="448" t="s">
        <v>557</v>
      </c>
      <c r="B10" s="463"/>
      <c r="C10" s="460" t="s">
        <v>834</v>
      </c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  <c r="P10" s="461"/>
      <c r="Q10" s="461"/>
      <c r="R10" s="461"/>
      <c r="S10" s="461"/>
      <c r="T10" s="461"/>
      <c r="U10" s="461"/>
      <c r="V10" s="461"/>
      <c r="W10" s="461"/>
      <c r="X10" s="461"/>
      <c r="Y10" s="461"/>
      <c r="Z10" s="461"/>
      <c r="AA10" s="461"/>
      <c r="AB10" s="462"/>
      <c r="AC10" s="450" t="s">
        <v>835</v>
      </c>
      <c r="AD10" s="451"/>
      <c r="AE10" s="451"/>
      <c r="AF10" s="451"/>
      <c r="AG10" s="12">
        <f>SUM(AG7:AG9)</f>
        <v>0</v>
      </c>
      <c r="AH10" s="13">
        <f>SUM(AH7:AH9)</f>
        <v>0</v>
      </c>
      <c r="AI10" s="340">
        <f t="shared" ref="AI10" si="1">SUM(AI7:AI9)</f>
        <v>0</v>
      </c>
      <c r="AJ10" s="13">
        <f t="shared" ref="AJ10:AN10" si="2">SUM(AJ7:AJ9)</f>
        <v>0</v>
      </c>
      <c r="AK10" s="340">
        <f t="shared" si="2"/>
        <v>0</v>
      </c>
      <c r="AL10" s="13">
        <f t="shared" si="2"/>
        <v>0</v>
      </c>
      <c r="AM10" s="12">
        <f t="shared" si="2"/>
        <v>0</v>
      </c>
      <c r="AN10" s="13">
        <f t="shared" si="2"/>
        <v>0</v>
      </c>
    </row>
    <row r="11" spans="1:40">
      <c r="A11" s="419" t="s">
        <v>560</v>
      </c>
      <c r="B11" s="459"/>
      <c r="C11" s="485" t="s">
        <v>836</v>
      </c>
      <c r="D11" s="486"/>
      <c r="E11" s="486"/>
      <c r="F11" s="486"/>
      <c r="G11" s="486"/>
      <c r="H11" s="486"/>
      <c r="I11" s="486"/>
      <c r="J11" s="486"/>
      <c r="K11" s="486"/>
      <c r="L11" s="486"/>
      <c r="M11" s="486"/>
      <c r="N11" s="486"/>
      <c r="O11" s="486"/>
      <c r="P11" s="486"/>
      <c r="Q11" s="486"/>
      <c r="R11" s="486"/>
      <c r="S11" s="486"/>
      <c r="T11" s="486"/>
      <c r="U11" s="486"/>
      <c r="V11" s="486"/>
      <c r="W11" s="486"/>
      <c r="X11" s="486"/>
      <c r="Y11" s="486"/>
      <c r="Z11" s="486"/>
      <c r="AA11" s="486"/>
      <c r="AB11" s="487"/>
      <c r="AC11" s="420" t="s">
        <v>837</v>
      </c>
      <c r="AD11" s="421"/>
      <c r="AE11" s="421"/>
      <c r="AF11" s="421"/>
      <c r="AG11" s="10">
        <f t="shared" ref="AG11:AH28" si="3">AI11+AK11+AM11</f>
        <v>0</v>
      </c>
      <c r="AH11" s="11">
        <f t="shared" si="3"/>
        <v>0</v>
      </c>
      <c r="AI11" s="339"/>
      <c r="AJ11" s="11"/>
      <c r="AK11" s="339"/>
      <c r="AL11" s="11"/>
      <c r="AM11" s="10"/>
      <c r="AN11" s="11"/>
    </row>
    <row r="12" spans="1:40">
      <c r="A12" s="419" t="s">
        <v>563</v>
      </c>
      <c r="B12" s="459"/>
      <c r="C12" s="485" t="s">
        <v>838</v>
      </c>
      <c r="D12" s="486"/>
      <c r="E12" s="486"/>
      <c r="F12" s="486"/>
      <c r="G12" s="486"/>
      <c r="H12" s="486"/>
      <c r="I12" s="486"/>
      <c r="J12" s="486"/>
      <c r="K12" s="486"/>
      <c r="L12" s="486"/>
      <c r="M12" s="486"/>
      <c r="N12" s="486"/>
      <c r="O12" s="486"/>
      <c r="P12" s="486"/>
      <c r="Q12" s="486"/>
      <c r="R12" s="486"/>
      <c r="S12" s="486"/>
      <c r="T12" s="486"/>
      <c r="U12" s="486"/>
      <c r="V12" s="486"/>
      <c r="W12" s="486"/>
      <c r="X12" s="486"/>
      <c r="Y12" s="486"/>
      <c r="Z12" s="486"/>
      <c r="AA12" s="486"/>
      <c r="AB12" s="487"/>
      <c r="AC12" s="420" t="s">
        <v>839</v>
      </c>
      <c r="AD12" s="421"/>
      <c r="AE12" s="421"/>
      <c r="AF12" s="421"/>
      <c r="AG12" s="10">
        <f t="shared" si="3"/>
        <v>0</v>
      </c>
      <c r="AH12" s="11">
        <f t="shared" si="3"/>
        <v>0</v>
      </c>
      <c r="AI12" s="339"/>
      <c r="AJ12" s="11"/>
      <c r="AK12" s="339"/>
      <c r="AL12" s="11"/>
      <c r="AM12" s="10"/>
      <c r="AN12" s="11"/>
    </row>
    <row r="13" spans="1:40">
      <c r="A13" s="419" t="s">
        <v>566</v>
      </c>
      <c r="B13" s="459"/>
      <c r="C13" s="456" t="s">
        <v>840</v>
      </c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  <c r="P13" s="457"/>
      <c r="Q13" s="457"/>
      <c r="R13" s="457"/>
      <c r="S13" s="457"/>
      <c r="T13" s="457"/>
      <c r="U13" s="457"/>
      <c r="V13" s="457"/>
      <c r="W13" s="457"/>
      <c r="X13" s="457"/>
      <c r="Y13" s="457"/>
      <c r="Z13" s="457"/>
      <c r="AA13" s="457"/>
      <c r="AB13" s="458"/>
      <c r="AC13" s="420" t="s">
        <v>841</v>
      </c>
      <c r="AD13" s="421"/>
      <c r="AE13" s="421"/>
      <c r="AF13" s="421"/>
      <c r="AG13" s="10">
        <f t="shared" si="3"/>
        <v>0</v>
      </c>
      <c r="AH13" s="11">
        <f t="shared" si="3"/>
        <v>0</v>
      </c>
      <c r="AI13" s="339"/>
      <c r="AJ13" s="11"/>
      <c r="AK13" s="339"/>
      <c r="AL13" s="11"/>
      <c r="AM13" s="10"/>
      <c r="AN13" s="11"/>
    </row>
    <row r="14" spans="1:40">
      <c r="A14" s="419" t="s">
        <v>569</v>
      </c>
      <c r="B14" s="459"/>
      <c r="C14" s="456" t="s">
        <v>842</v>
      </c>
      <c r="D14" s="457"/>
      <c r="E14" s="457"/>
      <c r="F14" s="457"/>
      <c r="G14" s="457"/>
      <c r="H14" s="457"/>
      <c r="I14" s="457"/>
      <c r="J14" s="457"/>
      <c r="K14" s="457"/>
      <c r="L14" s="457"/>
      <c r="M14" s="457"/>
      <c r="N14" s="457"/>
      <c r="O14" s="457"/>
      <c r="P14" s="457"/>
      <c r="Q14" s="457"/>
      <c r="R14" s="457"/>
      <c r="S14" s="457"/>
      <c r="T14" s="457"/>
      <c r="U14" s="457"/>
      <c r="V14" s="457"/>
      <c r="W14" s="457"/>
      <c r="X14" s="457"/>
      <c r="Y14" s="457"/>
      <c r="Z14" s="457"/>
      <c r="AA14" s="457"/>
      <c r="AB14" s="458"/>
      <c r="AC14" s="420" t="s">
        <v>843</v>
      </c>
      <c r="AD14" s="421"/>
      <c r="AE14" s="421"/>
      <c r="AF14" s="421"/>
      <c r="AG14" s="10">
        <f t="shared" si="3"/>
        <v>0</v>
      </c>
      <c r="AH14" s="11">
        <f t="shared" si="3"/>
        <v>0</v>
      </c>
      <c r="AI14" s="339"/>
      <c r="AJ14" s="11"/>
      <c r="AK14" s="339"/>
      <c r="AL14" s="11"/>
      <c r="AM14" s="10"/>
      <c r="AN14" s="11"/>
    </row>
    <row r="15" spans="1:40">
      <c r="A15" s="448" t="s">
        <v>572</v>
      </c>
      <c r="B15" s="463"/>
      <c r="C15" s="488" t="s">
        <v>844</v>
      </c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  <c r="P15" s="489"/>
      <c r="Q15" s="489"/>
      <c r="R15" s="489"/>
      <c r="S15" s="489"/>
      <c r="T15" s="489"/>
      <c r="U15" s="489"/>
      <c r="V15" s="489"/>
      <c r="W15" s="489"/>
      <c r="X15" s="489"/>
      <c r="Y15" s="489"/>
      <c r="Z15" s="489"/>
      <c r="AA15" s="489"/>
      <c r="AB15" s="490"/>
      <c r="AC15" s="450" t="s">
        <v>845</v>
      </c>
      <c r="AD15" s="451"/>
      <c r="AE15" s="451"/>
      <c r="AF15" s="451"/>
      <c r="AG15" s="12">
        <f>SUM(AG11:AG14)</f>
        <v>0</v>
      </c>
      <c r="AH15" s="13">
        <f>SUM(AH11:AH14)</f>
        <v>0</v>
      </c>
      <c r="AI15" s="340">
        <f t="shared" ref="AI15" si="4">SUM(AI11:AI14)</f>
        <v>0</v>
      </c>
      <c r="AJ15" s="13">
        <f t="shared" ref="AJ15:AN15" si="5">SUM(AJ11:AJ14)</f>
        <v>0</v>
      </c>
      <c r="AK15" s="340">
        <f t="shared" si="5"/>
        <v>0</v>
      </c>
      <c r="AL15" s="13">
        <f t="shared" si="5"/>
        <v>0</v>
      </c>
      <c r="AM15" s="12">
        <f t="shared" si="5"/>
        <v>0</v>
      </c>
      <c r="AN15" s="13">
        <f t="shared" si="5"/>
        <v>0</v>
      </c>
    </row>
    <row r="16" spans="1:40">
      <c r="A16" s="419" t="s">
        <v>575</v>
      </c>
      <c r="B16" s="459"/>
      <c r="C16" s="485" t="s">
        <v>846</v>
      </c>
      <c r="D16" s="486"/>
      <c r="E16" s="486"/>
      <c r="F16" s="486"/>
      <c r="G16" s="486"/>
      <c r="H16" s="486"/>
      <c r="I16" s="486"/>
      <c r="J16" s="486"/>
      <c r="K16" s="486"/>
      <c r="L16" s="486"/>
      <c r="M16" s="486"/>
      <c r="N16" s="486"/>
      <c r="O16" s="486"/>
      <c r="P16" s="486"/>
      <c r="Q16" s="486"/>
      <c r="R16" s="486"/>
      <c r="S16" s="486"/>
      <c r="T16" s="486"/>
      <c r="U16" s="486"/>
      <c r="V16" s="486"/>
      <c r="W16" s="486"/>
      <c r="X16" s="486"/>
      <c r="Y16" s="486"/>
      <c r="Z16" s="486"/>
      <c r="AA16" s="486"/>
      <c r="AB16" s="487"/>
      <c r="AC16" s="420" t="s">
        <v>847</v>
      </c>
      <c r="AD16" s="421"/>
      <c r="AE16" s="421"/>
      <c r="AF16" s="421"/>
      <c r="AG16" s="10">
        <f t="shared" si="3"/>
        <v>0</v>
      </c>
      <c r="AH16" s="11">
        <f t="shared" si="3"/>
        <v>0</v>
      </c>
      <c r="AI16" s="339"/>
      <c r="AJ16" s="11"/>
      <c r="AK16" s="339"/>
      <c r="AL16" s="11"/>
      <c r="AM16" s="10"/>
      <c r="AN16" s="11"/>
    </row>
    <row r="17" spans="1:40">
      <c r="A17" s="419" t="s">
        <v>578</v>
      </c>
      <c r="B17" s="459"/>
      <c r="C17" s="485" t="s">
        <v>848</v>
      </c>
      <c r="D17" s="486"/>
      <c r="E17" s="486"/>
      <c r="F17" s="486"/>
      <c r="G17" s="486"/>
      <c r="H17" s="486"/>
      <c r="I17" s="486"/>
      <c r="J17" s="486"/>
      <c r="K17" s="486"/>
      <c r="L17" s="486"/>
      <c r="M17" s="486"/>
      <c r="N17" s="486"/>
      <c r="O17" s="486"/>
      <c r="P17" s="486"/>
      <c r="Q17" s="486"/>
      <c r="R17" s="486"/>
      <c r="S17" s="486"/>
      <c r="T17" s="486"/>
      <c r="U17" s="486"/>
      <c r="V17" s="486"/>
      <c r="W17" s="486"/>
      <c r="X17" s="486"/>
      <c r="Y17" s="486"/>
      <c r="Z17" s="486"/>
      <c r="AA17" s="486"/>
      <c r="AB17" s="487"/>
      <c r="AC17" s="420" t="s">
        <v>849</v>
      </c>
      <c r="AD17" s="421"/>
      <c r="AE17" s="421"/>
      <c r="AF17" s="421"/>
      <c r="AG17" s="10">
        <v>7262993</v>
      </c>
      <c r="AH17" s="11">
        <f t="shared" si="3"/>
        <v>7262993</v>
      </c>
      <c r="AI17" s="339"/>
      <c r="AJ17" s="325"/>
      <c r="AK17" s="339">
        <v>7263000</v>
      </c>
      <c r="AL17" s="11">
        <v>7262993</v>
      </c>
      <c r="AM17" s="10"/>
      <c r="AN17" s="11"/>
    </row>
    <row r="18" spans="1:40">
      <c r="A18" s="419" t="s">
        <v>581</v>
      </c>
      <c r="B18" s="459"/>
      <c r="C18" s="485" t="s">
        <v>850</v>
      </c>
      <c r="D18" s="486"/>
      <c r="E18" s="486"/>
      <c r="F18" s="486"/>
      <c r="G18" s="486"/>
      <c r="H18" s="486"/>
      <c r="I18" s="486"/>
      <c r="J18" s="486"/>
      <c r="K18" s="486"/>
      <c r="L18" s="486"/>
      <c r="M18" s="486"/>
      <c r="N18" s="486"/>
      <c r="O18" s="486"/>
      <c r="P18" s="486"/>
      <c r="Q18" s="486"/>
      <c r="R18" s="486"/>
      <c r="S18" s="486"/>
      <c r="T18" s="486"/>
      <c r="U18" s="486"/>
      <c r="V18" s="486"/>
      <c r="W18" s="486"/>
      <c r="X18" s="486"/>
      <c r="Y18" s="486"/>
      <c r="Z18" s="486"/>
      <c r="AA18" s="486"/>
      <c r="AB18" s="487"/>
      <c r="AC18" s="420" t="s">
        <v>851</v>
      </c>
      <c r="AD18" s="421"/>
      <c r="AE18" s="421"/>
      <c r="AF18" s="421"/>
      <c r="AG18" s="10">
        <f t="shared" si="3"/>
        <v>141406138</v>
      </c>
      <c r="AH18" s="11">
        <f t="shared" si="3"/>
        <v>136421631</v>
      </c>
      <c r="AI18" s="339">
        <v>141406138</v>
      </c>
      <c r="AJ18" s="328">
        <v>136421631</v>
      </c>
      <c r="AK18" s="339"/>
      <c r="AL18" s="11"/>
      <c r="AM18" s="10"/>
      <c r="AN18" s="11"/>
    </row>
    <row r="19" spans="1:40">
      <c r="A19" s="419" t="s">
        <v>584</v>
      </c>
      <c r="B19" s="459"/>
      <c r="C19" s="485" t="s">
        <v>852</v>
      </c>
      <c r="D19" s="486"/>
      <c r="E19" s="486"/>
      <c r="F19" s="486"/>
      <c r="G19" s="486"/>
      <c r="H19" s="486"/>
      <c r="I19" s="486"/>
      <c r="J19" s="486"/>
      <c r="K19" s="486"/>
      <c r="L19" s="486"/>
      <c r="M19" s="486"/>
      <c r="N19" s="486"/>
      <c r="O19" s="486"/>
      <c r="P19" s="486"/>
      <c r="Q19" s="486"/>
      <c r="R19" s="486"/>
      <c r="S19" s="486"/>
      <c r="T19" s="486"/>
      <c r="U19" s="486"/>
      <c r="V19" s="486"/>
      <c r="W19" s="486"/>
      <c r="X19" s="486"/>
      <c r="Y19" s="486"/>
      <c r="Z19" s="486"/>
      <c r="AA19" s="486"/>
      <c r="AB19" s="487"/>
      <c r="AC19" s="420" t="s">
        <v>853</v>
      </c>
      <c r="AD19" s="421"/>
      <c r="AE19" s="421"/>
      <c r="AF19" s="421"/>
      <c r="AG19" s="10">
        <f t="shared" si="3"/>
        <v>0</v>
      </c>
      <c r="AH19" s="11">
        <f t="shared" si="3"/>
        <v>0</v>
      </c>
      <c r="AI19" s="339"/>
      <c r="AJ19" s="11"/>
      <c r="AK19" s="339"/>
      <c r="AL19" s="11"/>
      <c r="AM19" s="10"/>
      <c r="AN19" s="11"/>
    </row>
    <row r="20" spans="1:40">
      <c r="A20" s="419" t="s">
        <v>587</v>
      </c>
      <c r="B20" s="459"/>
      <c r="C20" s="485" t="s">
        <v>854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20" t="s">
        <v>855</v>
      </c>
      <c r="AD20" s="421"/>
      <c r="AE20" s="421"/>
      <c r="AF20" s="421"/>
      <c r="AG20" s="10">
        <f t="shared" si="3"/>
        <v>0</v>
      </c>
      <c r="AH20" s="11">
        <f t="shared" si="3"/>
        <v>0</v>
      </c>
      <c r="AI20" s="339"/>
      <c r="AJ20" s="11"/>
      <c r="AK20" s="339"/>
      <c r="AL20" s="11"/>
      <c r="AM20" s="10"/>
      <c r="AN20" s="11"/>
    </row>
    <row r="21" spans="1:40">
      <c r="A21" s="419" t="s">
        <v>590</v>
      </c>
      <c r="B21" s="459"/>
      <c r="C21" s="485" t="s">
        <v>856</v>
      </c>
      <c r="D21" s="486"/>
      <c r="E21" s="486"/>
      <c r="F21" s="486"/>
      <c r="G21" s="486"/>
      <c r="H21" s="486"/>
      <c r="I21" s="486"/>
      <c r="J21" s="486"/>
      <c r="K21" s="486"/>
      <c r="L21" s="486"/>
      <c r="M21" s="486"/>
      <c r="N21" s="486"/>
      <c r="O21" s="486"/>
      <c r="P21" s="486"/>
      <c r="Q21" s="486"/>
      <c r="R21" s="486"/>
      <c r="S21" s="486"/>
      <c r="T21" s="486"/>
      <c r="U21" s="486"/>
      <c r="V21" s="486"/>
      <c r="W21" s="486"/>
      <c r="X21" s="486"/>
      <c r="Y21" s="486"/>
      <c r="Z21" s="486"/>
      <c r="AA21" s="486"/>
      <c r="AB21" s="487"/>
      <c r="AC21" s="420" t="s">
        <v>857</v>
      </c>
      <c r="AD21" s="421"/>
      <c r="AE21" s="421"/>
      <c r="AF21" s="421"/>
      <c r="AG21" s="10">
        <f t="shared" si="3"/>
        <v>0</v>
      </c>
      <c r="AH21" s="11">
        <f t="shared" si="3"/>
        <v>0</v>
      </c>
      <c r="AI21" s="339"/>
      <c r="AJ21" s="11"/>
      <c r="AK21" s="339"/>
      <c r="AL21" s="11"/>
      <c r="AM21" s="10"/>
      <c r="AN21" s="11"/>
    </row>
    <row r="22" spans="1:40">
      <c r="A22" s="448" t="s">
        <v>593</v>
      </c>
      <c r="B22" s="463"/>
      <c r="C22" s="488" t="s">
        <v>858</v>
      </c>
      <c r="D22" s="489"/>
      <c r="E22" s="489"/>
      <c r="F22" s="489"/>
      <c r="G22" s="489"/>
      <c r="H22" s="489"/>
      <c r="I22" s="489"/>
      <c r="J22" s="489"/>
      <c r="K22" s="489"/>
      <c r="L22" s="489"/>
      <c r="M22" s="489"/>
      <c r="N22" s="489"/>
      <c r="O22" s="489"/>
      <c r="P22" s="489"/>
      <c r="Q22" s="489"/>
      <c r="R22" s="489"/>
      <c r="S22" s="489"/>
      <c r="T22" s="489"/>
      <c r="U22" s="489"/>
      <c r="V22" s="489"/>
      <c r="W22" s="489"/>
      <c r="X22" s="489"/>
      <c r="Y22" s="489"/>
      <c r="Z22" s="489"/>
      <c r="AA22" s="489"/>
      <c r="AB22" s="490"/>
      <c r="AC22" s="450" t="s">
        <v>859</v>
      </c>
      <c r="AD22" s="451"/>
      <c r="AE22" s="451"/>
      <c r="AF22" s="451"/>
      <c r="AG22" s="12">
        <f>SUM(AG16:AG21)+AG10+AG15</f>
        <v>148669131</v>
      </c>
      <c r="AH22" s="13">
        <f>SUM(AH16:AH21)+AH10+AH15</f>
        <v>143684624</v>
      </c>
      <c r="AI22" s="340">
        <f t="shared" ref="AI22" si="6">SUM(AI16:AI21)+AI10+AI15</f>
        <v>141406138</v>
      </c>
      <c r="AJ22" s="13">
        <f t="shared" ref="AJ22:AN22" si="7">SUM(AJ16:AJ21)+AJ10+AJ15</f>
        <v>136421631</v>
      </c>
      <c r="AK22" s="340">
        <f t="shared" ref="AK22" si="8">SUM(AK16:AK21)+AK10+AK15</f>
        <v>7263000</v>
      </c>
      <c r="AL22" s="13">
        <f t="shared" si="7"/>
        <v>7262993</v>
      </c>
      <c r="AM22" s="12">
        <f t="shared" si="7"/>
        <v>0</v>
      </c>
      <c r="AN22" s="13">
        <f t="shared" si="7"/>
        <v>0</v>
      </c>
    </row>
    <row r="23" spans="1:40">
      <c r="A23" s="419" t="s">
        <v>596</v>
      </c>
      <c r="B23" s="459"/>
      <c r="C23" s="485" t="s">
        <v>860</v>
      </c>
      <c r="D23" s="486"/>
      <c r="E23" s="486"/>
      <c r="F23" s="486"/>
      <c r="G23" s="486"/>
      <c r="H23" s="486"/>
      <c r="I23" s="486"/>
      <c r="J23" s="486"/>
      <c r="K23" s="486"/>
      <c r="L23" s="486"/>
      <c r="M23" s="486"/>
      <c r="N23" s="486"/>
      <c r="O23" s="486"/>
      <c r="P23" s="486"/>
      <c r="Q23" s="486"/>
      <c r="R23" s="486"/>
      <c r="S23" s="486"/>
      <c r="T23" s="486"/>
      <c r="U23" s="486"/>
      <c r="V23" s="486"/>
      <c r="W23" s="486"/>
      <c r="X23" s="486"/>
      <c r="Y23" s="486"/>
      <c r="Z23" s="486"/>
      <c r="AA23" s="486"/>
      <c r="AB23" s="487"/>
      <c r="AC23" s="420" t="s">
        <v>861</v>
      </c>
      <c r="AD23" s="421"/>
      <c r="AE23" s="421"/>
      <c r="AF23" s="421"/>
      <c r="AG23" s="10">
        <f t="shared" si="3"/>
        <v>0</v>
      </c>
      <c r="AH23" s="11">
        <f t="shared" si="3"/>
        <v>0</v>
      </c>
      <c r="AI23" s="339"/>
      <c r="AJ23" s="11"/>
      <c r="AK23" s="339"/>
      <c r="AL23" s="11"/>
      <c r="AM23" s="10"/>
      <c r="AN23" s="11"/>
    </row>
    <row r="24" spans="1:40">
      <c r="A24" s="419" t="s">
        <v>599</v>
      </c>
      <c r="B24" s="459"/>
      <c r="C24" s="456" t="s">
        <v>862</v>
      </c>
      <c r="D24" s="457"/>
      <c r="E24" s="457"/>
      <c r="F24" s="457"/>
      <c r="G24" s="457"/>
      <c r="H24" s="457"/>
      <c r="I24" s="457"/>
      <c r="J24" s="457"/>
      <c r="K24" s="457"/>
      <c r="L24" s="457"/>
      <c r="M24" s="457"/>
      <c r="N24" s="457"/>
      <c r="O24" s="457"/>
      <c r="P24" s="457"/>
      <c r="Q24" s="457"/>
      <c r="R24" s="457"/>
      <c r="S24" s="457"/>
      <c r="T24" s="457"/>
      <c r="U24" s="457"/>
      <c r="V24" s="457"/>
      <c r="W24" s="457"/>
      <c r="X24" s="457"/>
      <c r="Y24" s="457"/>
      <c r="Z24" s="457"/>
      <c r="AA24" s="457"/>
      <c r="AB24" s="458"/>
      <c r="AC24" s="420" t="s">
        <v>863</v>
      </c>
      <c r="AD24" s="421"/>
      <c r="AE24" s="421"/>
      <c r="AF24" s="421"/>
      <c r="AG24" s="10">
        <f t="shared" si="3"/>
        <v>0</v>
      </c>
      <c r="AH24" s="11">
        <f t="shared" si="3"/>
        <v>0</v>
      </c>
      <c r="AI24" s="339"/>
      <c r="AJ24" s="11"/>
      <c r="AK24" s="339"/>
      <c r="AL24" s="11"/>
      <c r="AM24" s="10"/>
      <c r="AN24" s="11"/>
    </row>
    <row r="25" spans="1:40">
      <c r="A25" s="419" t="s">
        <v>602</v>
      </c>
      <c r="B25" s="459"/>
      <c r="C25" s="485" t="s">
        <v>864</v>
      </c>
      <c r="D25" s="486"/>
      <c r="E25" s="486"/>
      <c r="F25" s="486"/>
      <c r="G25" s="486"/>
      <c r="H25" s="486"/>
      <c r="I25" s="486"/>
      <c r="J25" s="486"/>
      <c r="K25" s="486"/>
      <c r="L25" s="486"/>
      <c r="M25" s="486"/>
      <c r="N25" s="486"/>
      <c r="O25" s="486"/>
      <c r="P25" s="486"/>
      <c r="Q25" s="486"/>
      <c r="R25" s="486"/>
      <c r="S25" s="486"/>
      <c r="T25" s="486"/>
      <c r="U25" s="486"/>
      <c r="V25" s="486"/>
      <c r="W25" s="486"/>
      <c r="X25" s="486"/>
      <c r="Y25" s="486"/>
      <c r="Z25" s="486"/>
      <c r="AA25" s="486"/>
      <c r="AB25" s="487"/>
      <c r="AC25" s="420" t="s">
        <v>865</v>
      </c>
      <c r="AD25" s="421"/>
      <c r="AE25" s="421"/>
      <c r="AF25" s="421"/>
      <c r="AG25" s="10">
        <f t="shared" si="3"/>
        <v>0</v>
      </c>
      <c r="AH25" s="11">
        <f t="shared" si="3"/>
        <v>0</v>
      </c>
      <c r="AI25" s="339"/>
      <c r="AJ25" s="11"/>
      <c r="AK25" s="339"/>
      <c r="AL25" s="11"/>
      <c r="AM25" s="10"/>
      <c r="AN25" s="11"/>
    </row>
    <row r="26" spans="1:40">
      <c r="A26" s="419" t="s">
        <v>605</v>
      </c>
      <c r="B26" s="459"/>
      <c r="C26" s="485" t="s">
        <v>866</v>
      </c>
      <c r="D26" s="486"/>
      <c r="E26" s="486"/>
      <c r="F26" s="486"/>
      <c r="G26" s="486"/>
      <c r="H26" s="486"/>
      <c r="I26" s="486"/>
      <c r="J26" s="486"/>
      <c r="K26" s="486"/>
      <c r="L26" s="486"/>
      <c r="M26" s="486"/>
      <c r="N26" s="486"/>
      <c r="O26" s="486"/>
      <c r="P26" s="486"/>
      <c r="Q26" s="486"/>
      <c r="R26" s="486"/>
      <c r="S26" s="486"/>
      <c r="T26" s="486"/>
      <c r="U26" s="486"/>
      <c r="V26" s="486"/>
      <c r="W26" s="486"/>
      <c r="X26" s="486"/>
      <c r="Y26" s="486"/>
      <c r="Z26" s="486"/>
      <c r="AA26" s="486"/>
      <c r="AB26" s="487"/>
      <c r="AC26" s="420" t="s">
        <v>867</v>
      </c>
      <c r="AD26" s="421"/>
      <c r="AE26" s="421"/>
      <c r="AF26" s="421"/>
      <c r="AG26" s="10">
        <f t="shared" si="3"/>
        <v>0</v>
      </c>
      <c r="AH26" s="11">
        <f t="shared" si="3"/>
        <v>0</v>
      </c>
      <c r="AI26" s="339"/>
      <c r="AJ26" s="11"/>
      <c r="AK26" s="339"/>
      <c r="AL26" s="11"/>
      <c r="AM26" s="10"/>
      <c r="AN26" s="11"/>
    </row>
    <row r="27" spans="1:40">
      <c r="A27" s="448" t="s">
        <v>608</v>
      </c>
      <c r="B27" s="463"/>
      <c r="C27" s="488" t="s">
        <v>868</v>
      </c>
      <c r="D27" s="489"/>
      <c r="E27" s="489"/>
      <c r="F27" s="489"/>
      <c r="G27" s="489"/>
      <c r="H27" s="489"/>
      <c r="I27" s="489"/>
      <c r="J27" s="489"/>
      <c r="K27" s="489"/>
      <c r="L27" s="489"/>
      <c r="M27" s="489"/>
      <c r="N27" s="489"/>
      <c r="O27" s="489"/>
      <c r="P27" s="489"/>
      <c r="Q27" s="489"/>
      <c r="R27" s="489"/>
      <c r="S27" s="489"/>
      <c r="T27" s="489"/>
      <c r="U27" s="489"/>
      <c r="V27" s="489"/>
      <c r="W27" s="489"/>
      <c r="X27" s="489"/>
      <c r="Y27" s="489"/>
      <c r="Z27" s="489"/>
      <c r="AA27" s="489"/>
      <c r="AB27" s="490"/>
      <c r="AC27" s="450" t="s">
        <v>869</v>
      </c>
      <c r="AD27" s="451"/>
      <c r="AE27" s="451"/>
      <c r="AF27" s="451"/>
      <c r="AG27" s="12">
        <f>SUM(AG23:AG26)</f>
        <v>0</v>
      </c>
      <c r="AH27" s="13">
        <f>SUM(AH23:AH26)</f>
        <v>0</v>
      </c>
      <c r="AI27" s="340">
        <f t="shared" ref="AI27" si="9">SUM(AI23:AI26)</f>
        <v>0</v>
      </c>
      <c r="AJ27" s="13">
        <f t="shared" ref="AJ27:AN27" si="10">SUM(AJ23:AJ26)</f>
        <v>0</v>
      </c>
      <c r="AK27" s="340">
        <f t="shared" ref="AK27" si="11">SUM(AK23:AK26)</f>
        <v>0</v>
      </c>
      <c r="AL27" s="13">
        <f t="shared" si="10"/>
        <v>0</v>
      </c>
      <c r="AM27" s="12">
        <f t="shared" si="10"/>
        <v>0</v>
      </c>
      <c r="AN27" s="13">
        <f t="shared" si="10"/>
        <v>0</v>
      </c>
    </row>
    <row r="28" spans="1:40" ht="15.75" thickBot="1">
      <c r="A28" s="496" t="s">
        <v>611</v>
      </c>
      <c r="B28" s="497"/>
      <c r="C28" s="491" t="s">
        <v>870</v>
      </c>
      <c r="D28" s="492"/>
      <c r="E28" s="492"/>
      <c r="F28" s="492"/>
      <c r="G28" s="492"/>
      <c r="H28" s="492"/>
      <c r="I28" s="492"/>
      <c r="J28" s="492"/>
      <c r="K28" s="492"/>
      <c r="L28" s="492"/>
      <c r="M28" s="492"/>
      <c r="N28" s="492"/>
      <c r="O28" s="492"/>
      <c r="P28" s="492"/>
      <c r="Q28" s="492"/>
      <c r="R28" s="492"/>
      <c r="S28" s="492"/>
      <c r="T28" s="492"/>
      <c r="U28" s="492"/>
      <c r="V28" s="492"/>
      <c r="W28" s="492"/>
      <c r="X28" s="492"/>
      <c r="Y28" s="492"/>
      <c r="Z28" s="492"/>
      <c r="AA28" s="492"/>
      <c r="AB28" s="493"/>
      <c r="AC28" s="494" t="s">
        <v>871</v>
      </c>
      <c r="AD28" s="495"/>
      <c r="AE28" s="495"/>
      <c r="AF28" s="495"/>
      <c r="AG28" s="22">
        <f t="shared" si="3"/>
        <v>0</v>
      </c>
      <c r="AH28" s="23">
        <f t="shared" si="3"/>
        <v>0</v>
      </c>
      <c r="AI28" s="352"/>
      <c r="AJ28" s="23"/>
      <c r="AK28" s="352"/>
      <c r="AL28" s="23"/>
      <c r="AM28" s="22"/>
      <c r="AN28" s="23"/>
    </row>
    <row r="29" spans="1:40" ht="15.75" thickBot="1">
      <c r="A29" s="464" t="s">
        <v>614</v>
      </c>
      <c r="B29" s="465"/>
      <c r="C29" s="469" t="s">
        <v>872</v>
      </c>
      <c r="D29" s="470"/>
      <c r="E29" s="470"/>
      <c r="F29" s="470"/>
      <c r="G29" s="470"/>
      <c r="H29" s="470"/>
      <c r="I29" s="470"/>
      <c r="J29" s="470"/>
      <c r="K29" s="470"/>
      <c r="L29" s="470"/>
      <c r="M29" s="470"/>
      <c r="N29" s="470"/>
      <c r="O29" s="470"/>
      <c r="P29" s="470"/>
      <c r="Q29" s="470"/>
      <c r="R29" s="470"/>
      <c r="S29" s="470"/>
      <c r="T29" s="470"/>
      <c r="U29" s="470"/>
      <c r="V29" s="470"/>
      <c r="W29" s="470"/>
      <c r="X29" s="470"/>
      <c r="Y29" s="470"/>
      <c r="Z29" s="470"/>
      <c r="AA29" s="470"/>
      <c r="AB29" s="498"/>
      <c r="AC29" s="466" t="s">
        <v>873</v>
      </c>
      <c r="AD29" s="467"/>
      <c r="AE29" s="467"/>
      <c r="AF29" s="467"/>
      <c r="AG29" s="18">
        <f>AG22+AG27+AG28</f>
        <v>148669131</v>
      </c>
      <c r="AH29" s="19">
        <f>AH22+AH27+AH28</f>
        <v>143684624</v>
      </c>
      <c r="AI29" s="342">
        <f t="shared" ref="AI29" si="12">AI22+AI27+AI28</f>
        <v>141406138</v>
      </c>
      <c r="AJ29" s="19">
        <f t="shared" ref="AJ29:AN29" si="13">AJ22+AJ27+AJ28</f>
        <v>136421631</v>
      </c>
      <c r="AK29" s="342">
        <f t="shared" si="13"/>
        <v>7263000</v>
      </c>
      <c r="AL29" s="19">
        <f t="shared" si="13"/>
        <v>7262993</v>
      </c>
      <c r="AM29" s="18">
        <f t="shared" si="13"/>
        <v>0</v>
      </c>
      <c r="AN29" s="20">
        <f t="shared" si="13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C26:AB26"/>
    <mergeCell ref="AC26:AF26"/>
    <mergeCell ref="A10:B10"/>
    <mergeCell ref="C10:AB10"/>
    <mergeCell ref="A25:B25"/>
    <mergeCell ref="A22:B22"/>
    <mergeCell ref="C23:AB23"/>
    <mergeCell ref="AC15:AF15"/>
    <mergeCell ref="A26:B26"/>
    <mergeCell ref="C24:AB24"/>
    <mergeCell ref="AC23:AF23"/>
    <mergeCell ref="AC24:AF24"/>
    <mergeCell ref="A16:B16"/>
    <mergeCell ref="C16:AB16"/>
    <mergeCell ref="AC16:AF16"/>
    <mergeCell ref="AC20:AF20"/>
    <mergeCell ref="A20:B20"/>
    <mergeCell ref="C20:AB20"/>
    <mergeCell ref="A1:AN1"/>
    <mergeCell ref="A15:B15"/>
    <mergeCell ref="C15:AB15"/>
    <mergeCell ref="A2:AN2"/>
    <mergeCell ref="A13:B13"/>
    <mergeCell ref="C13:AB13"/>
    <mergeCell ref="AC13:AF13"/>
    <mergeCell ref="A9:B9"/>
    <mergeCell ref="C9:AB9"/>
    <mergeCell ref="AC9:AF9"/>
    <mergeCell ref="AC10:AF10"/>
    <mergeCell ref="A14:B14"/>
    <mergeCell ref="C14:AB14"/>
    <mergeCell ref="AC14:AF14"/>
    <mergeCell ref="C25:AB25"/>
    <mergeCell ref="AC25:AF25"/>
    <mergeCell ref="A23:B23"/>
    <mergeCell ref="A24:B24"/>
    <mergeCell ref="A21:B21"/>
    <mergeCell ref="C21:AB21"/>
    <mergeCell ref="AC21:AF21"/>
    <mergeCell ref="C22:AB22"/>
    <mergeCell ref="AC22:AF22"/>
    <mergeCell ref="AC17:AF17"/>
    <mergeCell ref="A18:B18"/>
    <mergeCell ref="C18:AB18"/>
    <mergeCell ref="AC19:AF19"/>
    <mergeCell ref="AC18:AF18"/>
    <mergeCell ref="A17:B17"/>
    <mergeCell ref="C17:AB17"/>
    <mergeCell ref="A19:B19"/>
    <mergeCell ref="C19:AB19"/>
    <mergeCell ref="AC11:AF11"/>
    <mergeCell ref="A12:B12"/>
    <mergeCell ref="C12:AB12"/>
    <mergeCell ref="AC12:AF12"/>
    <mergeCell ref="A7:B7"/>
    <mergeCell ref="C7:AB7"/>
    <mergeCell ref="AC7:AF7"/>
    <mergeCell ref="A8:B8"/>
    <mergeCell ref="C8:AB8"/>
    <mergeCell ref="AC8:AF8"/>
    <mergeCell ref="A11:B11"/>
    <mergeCell ref="C11:AB11"/>
    <mergeCell ref="A5:B5"/>
    <mergeCell ref="C5:AB5"/>
    <mergeCell ref="AC5:AF5"/>
    <mergeCell ref="A6:B6"/>
    <mergeCell ref="C6:AB6"/>
    <mergeCell ref="AC6:AF6"/>
    <mergeCell ref="AM4:AN4"/>
    <mergeCell ref="A3:AF3"/>
    <mergeCell ref="A4:AF4"/>
    <mergeCell ref="AG4:AH4"/>
    <mergeCell ref="AI4:AJ4"/>
    <mergeCell ref="AK4:AL4"/>
    <mergeCell ref="AI3:AN3"/>
  </mergeCells>
  <phoneticPr fontId="0" type="noConversion"/>
  <pageMargins left="0.25" right="0.25" top="0.75" bottom="0.75" header="0.3" footer="0.3"/>
  <pageSetup paperSize="9" scale="93" orientation="landscape" r:id="rId1"/>
  <headerFooter>
    <oddHeader xml:space="preserve">&amp;L17.sz.melléklet 
&amp;Radatok forintban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view="pageLayout" topLeftCell="A24" zoomScaleNormal="100" workbookViewId="0">
      <selection activeCell="A50" sqref="A50"/>
    </sheetView>
  </sheetViews>
  <sheetFormatPr defaultRowHeight="15"/>
  <cols>
    <col min="1" max="1" width="18.140625" style="244" bestFit="1" customWidth="1"/>
    <col min="2" max="2" width="64.42578125" style="244" customWidth="1"/>
    <col min="3" max="16384" width="9.140625" style="244"/>
  </cols>
  <sheetData>
    <row r="1" spans="1:2" ht="18.75">
      <c r="A1" s="396" t="s">
        <v>374</v>
      </c>
      <c r="B1" s="396"/>
    </row>
    <row r="3" spans="1:2">
      <c r="A3" s="250" t="s">
        <v>375</v>
      </c>
      <c r="B3" s="250" t="s">
        <v>376</v>
      </c>
    </row>
    <row r="4" spans="1:2">
      <c r="A4" s="248" t="s">
        <v>377</v>
      </c>
      <c r="B4" s="249" t="s">
        <v>418</v>
      </c>
    </row>
    <row r="5" spans="1:2">
      <c r="A5" s="245" t="s">
        <v>378</v>
      </c>
      <c r="B5" s="246" t="s">
        <v>419</v>
      </c>
    </row>
    <row r="6" spans="1:2">
      <c r="A6" s="245" t="s">
        <v>379</v>
      </c>
      <c r="B6" s="246" t="s">
        <v>420</v>
      </c>
    </row>
    <row r="7" spans="1:2">
      <c r="A7" s="245" t="s">
        <v>380</v>
      </c>
      <c r="B7" s="246" t="s">
        <v>421</v>
      </c>
    </row>
    <row r="8" spans="1:2">
      <c r="A8" s="245" t="s">
        <v>381</v>
      </c>
      <c r="B8" s="246" t="s">
        <v>422</v>
      </c>
    </row>
    <row r="9" spans="1:2" ht="30">
      <c r="A9" s="245" t="s">
        <v>382</v>
      </c>
      <c r="B9" s="247" t="s">
        <v>423</v>
      </c>
    </row>
    <row r="10" spans="1:2" ht="30">
      <c r="A10" s="245" t="s">
        <v>383</v>
      </c>
      <c r="B10" s="247" t="s">
        <v>424</v>
      </c>
    </row>
    <row r="11" spans="1:2" ht="30">
      <c r="A11" s="245" t="s">
        <v>384</v>
      </c>
      <c r="B11" s="247" t="s">
        <v>425</v>
      </c>
    </row>
    <row r="12" spans="1:2">
      <c r="A12" s="245" t="s">
        <v>385</v>
      </c>
      <c r="B12" s="247" t="s">
        <v>426</v>
      </c>
    </row>
    <row r="13" spans="1:2">
      <c r="A13" s="245" t="s">
        <v>386</v>
      </c>
      <c r="B13" s="247" t="s">
        <v>427</v>
      </c>
    </row>
    <row r="14" spans="1:2">
      <c r="A14" s="245" t="s">
        <v>387</v>
      </c>
      <c r="B14" s="247" t="s">
        <v>428</v>
      </c>
    </row>
    <row r="15" spans="1:2">
      <c r="A15" s="251" t="s">
        <v>388</v>
      </c>
      <c r="B15" s="252" t="s">
        <v>429</v>
      </c>
    </row>
    <row r="16" spans="1:2">
      <c r="A16" s="395" t="s">
        <v>459</v>
      </c>
      <c r="B16" s="395"/>
    </row>
    <row r="17" spans="1:2">
      <c r="A17" s="248" t="s">
        <v>389</v>
      </c>
      <c r="B17" s="249" t="s">
        <v>430</v>
      </c>
    </row>
    <row r="18" spans="1:2">
      <c r="A18" s="245" t="s">
        <v>390</v>
      </c>
      <c r="B18" s="246" t="s">
        <v>431</v>
      </c>
    </row>
    <row r="19" spans="1:2">
      <c r="A19" s="245" t="s">
        <v>391</v>
      </c>
      <c r="B19" s="246" t="s">
        <v>432</v>
      </c>
    </row>
    <row r="20" spans="1:2">
      <c r="A20" s="245" t="s">
        <v>392</v>
      </c>
      <c r="B20" s="246" t="s">
        <v>433</v>
      </c>
    </row>
    <row r="21" spans="1:2">
      <c r="A21" s="245" t="s">
        <v>393</v>
      </c>
      <c r="B21" s="246" t="s">
        <v>434</v>
      </c>
    </row>
    <row r="22" spans="1:2" ht="33.75" customHeight="1">
      <c r="A22" s="245" t="s">
        <v>394</v>
      </c>
      <c r="B22" s="247" t="s">
        <v>435</v>
      </c>
    </row>
    <row r="23" spans="1:2" ht="30">
      <c r="A23" s="251" t="s">
        <v>395</v>
      </c>
      <c r="B23" s="252" t="s">
        <v>436</v>
      </c>
    </row>
    <row r="24" spans="1:2">
      <c r="A24" s="395" t="s">
        <v>460</v>
      </c>
      <c r="B24" s="395"/>
    </row>
    <row r="25" spans="1:2">
      <c r="A25" s="248" t="s">
        <v>396</v>
      </c>
      <c r="B25" s="249" t="s">
        <v>437</v>
      </c>
    </row>
    <row r="26" spans="1:2">
      <c r="A26" s="245" t="s">
        <v>397</v>
      </c>
      <c r="B26" s="246" t="s">
        <v>438</v>
      </c>
    </row>
    <row r="27" spans="1:2">
      <c r="A27" s="245" t="s">
        <v>398</v>
      </c>
      <c r="B27" s="246" t="s">
        <v>439</v>
      </c>
    </row>
    <row r="28" spans="1:2">
      <c r="A28" s="245" t="s">
        <v>399</v>
      </c>
      <c r="B28" s="246" t="s">
        <v>440</v>
      </c>
    </row>
    <row r="29" spans="1:2">
      <c r="A29" s="245" t="s">
        <v>400</v>
      </c>
      <c r="B29" s="246" t="s">
        <v>441</v>
      </c>
    </row>
    <row r="30" spans="1:2" ht="30">
      <c r="A30" s="245" t="s">
        <v>401</v>
      </c>
      <c r="B30" s="247" t="s">
        <v>442</v>
      </c>
    </row>
    <row r="31" spans="1:2" ht="30">
      <c r="A31" s="251" t="s">
        <v>402</v>
      </c>
      <c r="B31" s="252" t="s">
        <v>443</v>
      </c>
    </row>
    <row r="32" spans="1:2">
      <c r="A32" s="395" t="s">
        <v>461</v>
      </c>
      <c r="B32" s="395"/>
    </row>
    <row r="33" spans="1:2">
      <c r="A33" s="248" t="s">
        <v>403</v>
      </c>
      <c r="B33" s="249" t="s">
        <v>444</v>
      </c>
    </row>
    <row r="34" spans="1:2">
      <c r="A34" s="245" t="s">
        <v>404</v>
      </c>
      <c r="B34" s="246" t="s">
        <v>445</v>
      </c>
    </row>
    <row r="35" spans="1:2">
      <c r="A35" s="245" t="s">
        <v>405</v>
      </c>
      <c r="B35" s="246" t="s">
        <v>446</v>
      </c>
    </row>
    <row r="36" spans="1:2">
      <c r="A36" s="245" t="s">
        <v>406</v>
      </c>
      <c r="B36" s="246" t="s">
        <v>447</v>
      </c>
    </row>
    <row r="37" spans="1:2">
      <c r="A37" s="245" t="s">
        <v>407</v>
      </c>
      <c r="B37" s="246" t="s">
        <v>448</v>
      </c>
    </row>
    <row r="38" spans="1:2" ht="30">
      <c r="A38" s="245" t="s">
        <v>408</v>
      </c>
      <c r="B38" s="247" t="s">
        <v>449</v>
      </c>
    </row>
    <row r="39" spans="1:2" ht="30">
      <c r="A39" s="251" t="s">
        <v>409</v>
      </c>
      <c r="B39" s="252" t="s">
        <v>450</v>
      </c>
    </row>
    <row r="40" spans="1:2">
      <c r="A40" s="395" t="s">
        <v>462</v>
      </c>
      <c r="B40" s="395"/>
    </row>
    <row r="41" spans="1:2">
      <c r="A41" s="248" t="s">
        <v>410</v>
      </c>
      <c r="B41" s="249" t="s">
        <v>451</v>
      </c>
    </row>
    <row r="42" spans="1:2">
      <c r="A42" s="245" t="s">
        <v>411</v>
      </c>
      <c r="B42" s="246" t="s">
        <v>452</v>
      </c>
    </row>
    <row r="43" spans="1:2">
      <c r="A43" s="245" t="s">
        <v>412</v>
      </c>
      <c r="B43" s="246" t="s">
        <v>453</v>
      </c>
    </row>
    <row r="44" spans="1:2">
      <c r="A44" s="245" t="s">
        <v>413</v>
      </c>
      <c r="B44" s="246" t="s">
        <v>454</v>
      </c>
    </row>
    <row r="45" spans="1:2">
      <c r="A45" s="245" t="s">
        <v>414</v>
      </c>
      <c r="B45" s="246" t="s">
        <v>455</v>
      </c>
    </row>
    <row r="46" spans="1:2" ht="30">
      <c r="A46" s="245" t="s">
        <v>415</v>
      </c>
      <c r="B46" s="247" t="s">
        <v>456</v>
      </c>
    </row>
    <row r="47" spans="1:2" ht="30">
      <c r="A47" s="251" t="s">
        <v>416</v>
      </c>
      <c r="B47" s="252" t="s">
        <v>457</v>
      </c>
    </row>
    <row r="48" spans="1:2">
      <c r="A48" s="395" t="s">
        <v>463</v>
      </c>
      <c r="B48" s="395"/>
    </row>
    <row r="49" spans="1:10">
      <c r="A49" s="248" t="s">
        <v>417</v>
      </c>
      <c r="B49" s="249" t="s">
        <v>458</v>
      </c>
    </row>
    <row r="50" spans="1:10" ht="31.5" customHeight="1">
      <c r="A50" s="246" t="s">
        <v>464</v>
      </c>
      <c r="B50" s="247" t="s">
        <v>466</v>
      </c>
      <c r="C50" s="253"/>
      <c r="D50" s="253"/>
      <c r="E50" s="253"/>
      <c r="F50" s="253"/>
      <c r="G50" s="253"/>
      <c r="H50" s="253"/>
      <c r="I50" s="253"/>
      <c r="J50" s="253"/>
    </row>
    <row r="51" spans="1:10">
      <c r="A51" s="246" t="s">
        <v>501</v>
      </c>
      <c r="B51" s="246" t="s">
        <v>502</v>
      </c>
    </row>
  </sheetData>
  <mergeCells count="6">
    <mergeCell ref="A48:B48"/>
    <mergeCell ref="A1:B1"/>
    <mergeCell ref="A16:B16"/>
    <mergeCell ref="A24:B24"/>
    <mergeCell ref="A32:B32"/>
    <mergeCell ref="A40:B40"/>
  </mergeCells>
  <phoneticPr fontId="0" type="noConversion"/>
  <pageMargins left="1.6666666666666667" right="0.7" top="0.75" bottom="0.75" header="0.3" footer="0.3"/>
  <pageSetup paperSize="9" scale="8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zoomScale="85" zoomScaleNormal="85" workbookViewId="0">
      <selection activeCell="D27" sqref="D27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11" max="11" width="10.140625" customWidth="1"/>
    <col min="12" max="12" width="10.5703125" customWidth="1"/>
  </cols>
  <sheetData>
    <row r="1" spans="1:70" ht="15.75" customHeight="1">
      <c r="A1" s="550" t="s">
        <v>910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</row>
    <row r="2" spans="1:70">
      <c r="A2" s="554" t="s">
        <v>987</v>
      </c>
      <c r="B2" s="554"/>
      <c r="C2" s="554"/>
      <c r="D2" s="554"/>
      <c r="E2" s="554"/>
      <c r="F2" s="554"/>
      <c r="G2" s="554"/>
      <c r="H2" s="554"/>
      <c r="I2" s="554"/>
      <c r="J2" s="554"/>
      <c r="K2" s="554"/>
      <c r="L2" s="554"/>
    </row>
    <row r="3" spans="1:70" s="1" customFormat="1" ht="89.25">
      <c r="A3" s="26" t="s">
        <v>875</v>
      </c>
      <c r="B3" s="27" t="s">
        <v>876</v>
      </c>
      <c r="C3" s="24" t="s">
        <v>877</v>
      </c>
      <c r="D3" s="24" t="s">
        <v>878</v>
      </c>
      <c r="E3" s="24" t="s">
        <v>879</v>
      </c>
      <c r="F3" s="24" t="s">
        <v>880</v>
      </c>
      <c r="G3" s="24" t="s">
        <v>881</v>
      </c>
      <c r="H3" s="28" t="s">
        <v>567</v>
      </c>
      <c r="I3" s="28" t="s">
        <v>882</v>
      </c>
      <c r="J3" s="28" t="s">
        <v>883</v>
      </c>
      <c r="K3" s="24" t="s">
        <v>884</v>
      </c>
      <c r="L3" s="24" t="s">
        <v>885</v>
      </c>
    </row>
    <row r="4" spans="1:70" s="1" customFormat="1">
      <c r="A4" s="29" t="s">
        <v>545</v>
      </c>
      <c r="B4" s="30" t="s">
        <v>546</v>
      </c>
      <c r="C4" s="25" t="s">
        <v>547</v>
      </c>
      <c r="D4" s="25" t="s">
        <v>820</v>
      </c>
      <c r="E4" s="29" t="s">
        <v>821</v>
      </c>
      <c r="F4" s="29" t="s">
        <v>822</v>
      </c>
      <c r="G4" s="29" t="s">
        <v>823</v>
      </c>
      <c r="H4" s="29" t="s">
        <v>824</v>
      </c>
      <c r="I4" s="29" t="s">
        <v>825</v>
      </c>
      <c r="J4" s="25" t="s">
        <v>826</v>
      </c>
      <c r="K4" s="25" t="s">
        <v>827</v>
      </c>
      <c r="L4" s="25" t="s">
        <v>886</v>
      </c>
    </row>
    <row r="5" spans="1:70">
      <c r="A5" s="36">
        <v>1</v>
      </c>
      <c r="B5" s="36" t="s">
        <v>887</v>
      </c>
      <c r="C5" s="36"/>
      <c r="D5" s="36"/>
      <c r="E5" s="36"/>
      <c r="F5" s="36"/>
      <c r="G5" s="36"/>
      <c r="H5" s="36"/>
      <c r="I5" s="36"/>
      <c r="J5" s="36"/>
      <c r="K5" s="36"/>
      <c r="L5" s="36"/>
    </row>
    <row r="6" spans="1:70">
      <c r="A6" s="36">
        <v>2</v>
      </c>
      <c r="B6" s="36" t="s">
        <v>888</v>
      </c>
      <c r="C6" s="36"/>
      <c r="D6" s="36"/>
      <c r="E6" s="36"/>
      <c r="F6" s="36"/>
      <c r="G6" s="36"/>
      <c r="H6" s="36"/>
      <c r="I6" s="36"/>
      <c r="J6" s="36"/>
      <c r="K6" s="36"/>
      <c r="L6" s="36"/>
    </row>
    <row r="7" spans="1:70">
      <c r="A7" s="36">
        <v>3</v>
      </c>
      <c r="B7" s="36" t="s">
        <v>889</v>
      </c>
      <c r="C7" s="36"/>
      <c r="D7" s="36"/>
      <c r="E7" s="36"/>
      <c r="F7" s="36"/>
      <c r="G7" s="36"/>
      <c r="H7" s="36"/>
      <c r="I7" s="36"/>
      <c r="J7" s="36"/>
      <c r="K7" s="36"/>
      <c r="L7" s="36"/>
    </row>
    <row r="8" spans="1:70">
      <c r="A8" s="36">
        <v>4</v>
      </c>
      <c r="B8" s="36" t="s">
        <v>890</v>
      </c>
      <c r="C8" s="36"/>
      <c r="D8" s="36"/>
      <c r="E8" s="36"/>
      <c r="F8" s="36"/>
      <c r="G8" s="36"/>
      <c r="H8" s="36"/>
      <c r="I8" s="36"/>
      <c r="J8" s="36"/>
      <c r="K8" s="36"/>
      <c r="L8" s="36"/>
    </row>
    <row r="9" spans="1:70" s="14" customFormat="1">
      <c r="A9" s="36">
        <v>5</v>
      </c>
      <c r="B9" s="37" t="s">
        <v>891</v>
      </c>
      <c r="C9" s="37">
        <f>SUM(C5:C8)</f>
        <v>0</v>
      </c>
      <c r="D9" s="37">
        <f t="shared" ref="D9:L9" si="0">SUM(D5:D8)</f>
        <v>0</v>
      </c>
      <c r="E9" s="37">
        <f t="shared" si="0"/>
        <v>0</v>
      </c>
      <c r="F9" s="37">
        <f t="shared" si="0"/>
        <v>0</v>
      </c>
      <c r="G9" s="37">
        <f t="shared" si="0"/>
        <v>0</v>
      </c>
      <c r="H9" s="37">
        <f t="shared" si="0"/>
        <v>0</v>
      </c>
      <c r="I9" s="37">
        <f t="shared" si="0"/>
        <v>0</v>
      </c>
      <c r="J9" s="37">
        <f t="shared" si="0"/>
        <v>0</v>
      </c>
      <c r="K9" s="37">
        <f t="shared" si="0"/>
        <v>0</v>
      </c>
      <c r="L9" s="37">
        <f t="shared" si="0"/>
        <v>0</v>
      </c>
    </row>
    <row r="10" spans="1:70">
      <c r="A10" s="36">
        <v>6</v>
      </c>
      <c r="B10" s="36" t="s">
        <v>892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</row>
    <row r="11" spans="1:70">
      <c r="A11" s="36">
        <v>7</v>
      </c>
      <c r="B11" s="36" t="s">
        <v>893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</row>
    <row r="12" spans="1:70">
      <c r="A12" s="36">
        <v>8</v>
      </c>
      <c r="B12" s="36" t="s">
        <v>988</v>
      </c>
      <c r="C12" s="36">
        <v>1</v>
      </c>
      <c r="D12" s="36">
        <v>1541000</v>
      </c>
      <c r="E12" s="36"/>
      <c r="F12" s="36"/>
      <c r="G12" s="36"/>
      <c r="H12" s="36">
        <v>10000</v>
      </c>
      <c r="I12" s="36">
        <v>1450</v>
      </c>
      <c r="J12" s="36"/>
      <c r="K12" s="36"/>
      <c r="L12" s="36"/>
    </row>
    <row r="13" spans="1:70">
      <c r="A13" s="36">
        <v>9</v>
      </c>
      <c r="B13" s="36" t="s">
        <v>989</v>
      </c>
      <c r="C13" s="36">
        <v>2</v>
      </c>
      <c r="D13" s="36">
        <v>4664287</v>
      </c>
      <c r="E13" s="36"/>
      <c r="F13" s="36"/>
      <c r="G13" s="36"/>
      <c r="H13" s="36">
        <v>20000</v>
      </c>
      <c r="I13" s="36">
        <v>87833</v>
      </c>
      <c r="J13" s="36"/>
      <c r="K13" s="36">
        <v>127213</v>
      </c>
      <c r="L13" s="36"/>
    </row>
    <row r="14" spans="1:70">
      <c r="A14" s="36">
        <v>10</v>
      </c>
      <c r="B14" s="36" t="s">
        <v>896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</row>
    <row r="15" spans="1:70">
      <c r="A15" s="36">
        <v>11</v>
      </c>
      <c r="B15" s="36" t="s">
        <v>897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70">
      <c r="A16" s="36">
        <v>12</v>
      </c>
      <c r="B16" s="36" t="s">
        <v>898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</row>
    <row r="17" spans="1:12">
      <c r="A17" s="36">
        <v>13</v>
      </c>
      <c r="B17" s="36" t="s">
        <v>899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>
      <c r="A18" s="36">
        <v>14</v>
      </c>
      <c r="B18" s="36" t="s">
        <v>900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</row>
    <row r="19" spans="1:12" s="14" customFormat="1">
      <c r="A19" s="36">
        <v>15</v>
      </c>
      <c r="B19" s="37" t="s">
        <v>901</v>
      </c>
      <c r="C19" s="37">
        <f>SUM(C10:C18)</f>
        <v>3</v>
      </c>
      <c r="D19" s="37">
        <f t="shared" ref="D19:L19" si="1">SUM(D10:D18)</f>
        <v>6205287</v>
      </c>
      <c r="E19" s="37">
        <f t="shared" si="1"/>
        <v>0</v>
      </c>
      <c r="F19" s="37">
        <f t="shared" si="1"/>
        <v>0</v>
      </c>
      <c r="G19" s="37">
        <f t="shared" si="1"/>
        <v>0</v>
      </c>
      <c r="H19" s="37">
        <f t="shared" si="1"/>
        <v>30000</v>
      </c>
      <c r="I19" s="37">
        <f t="shared" si="1"/>
        <v>89283</v>
      </c>
      <c r="J19" s="37">
        <f t="shared" si="1"/>
        <v>0</v>
      </c>
      <c r="K19" s="37">
        <f t="shared" si="1"/>
        <v>127213</v>
      </c>
      <c r="L19" s="37">
        <f t="shared" si="1"/>
        <v>0</v>
      </c>
    </row>
    <row r="20" spans="1:12">
      <c r="A20" s="36">
        <v>16</v>
      </c>
      <c r="B20" s="36" t="s">
        <v>902</v>
      </c>
      <c r="C20" s="36">
        <v>28</v>
      </c>
      <c r="D20" s="36">
        <v>25800563</v>
      </c>
      <c r="E20" s="36"/>
      <c r="F20" s="36"/>
      <c r="G20" s="36"/>
      <c r="H20" s="36"/>
      <c r="I20" s="36"/>
      <c r="J20" s="36"/>
      <c r="K20" s="36">
        <v>595682</v>
      </c>
      <c r="L20" s="36"/>
    </row>
    <row r="21" spans="1:12">
      <c r="A21" s="36">
        <v>17</v>
      </c>
      <c r="B21" s="36" t="s">
        <v>973</v>
      </c>
      <c r="C21" s="36">
        <v>3</v>
      </c>
      <c r="D21" s="36">
        <v>6067177</v>
      </c>
      <c r="E21" s="36">
        <v>575000</v>
      </c>
      <c r="F21" s="36"/>
      <c r="G21" s="36"/>
      <c r="H21" s="36">
        <v>30000</v>
      </c>
      <c r="I21" s="36">
        <v>106414</v>
      </c>
      <c r="J21" s="36"/>
      <c r="K21" s="36"/>
      <c r="L21" s="36"/>
    </row>
    <row r="22" spans="1:12" s="14" customFormat="1">
      <c r="A22" s="36">
        <v>18</v>
      </c>
      <c r="B22" s="37" t="s">
        <v>904</v>
      </c>
      <c r="C22" s="37">
        <f>SUM(C20:C21)</f>
        <v>31</v>
      </c>
      <c r="D22" s="37">
        <f t="shared" ref="D22:L22" si="2">SUM(D20:D21)</f>
        <v>31867740</v>
      </c>
      <c r="E22" s="37">
        <f t="shared" si="2"/>
        <v>575000</v>
      </c>
      <c r="F22" s="37">
        <f t="shared" si="2"/>
        <v>0</v>
      </c>
      <c r="G22" s="37">
        <f t="shared" si="2"/>
        <v>0</v>
      </c>
      <c r="H22" s="37">
        <f t="shared" si="2"/>
        <v>30000</v>
      </c>
      <c r="I22" s="37">
        <f t="shared" si="2"/>
        <v>106414</v>
      </c>
      <c r="J22" s="37">
        <f t="shared" si="2"/>
        <v>0</v>
      </c>
      <c r="K22" s="37">
        <f t="shared" si="2"/>
        <v>595682</v>
      </c>
      <c r="L22" s="37">
        <f t="shared" si="2"/>
        <v>0</v>
      </c>
    </row>
    <row r="23" spans="1:12">
      <c r="A23" s="36">
        <v>19</v>
      </c>
      <c r="B23" s="36" t="s">
        <v>905</v>
      </c>
      <c r="C23" s="36">
        <v>1</v>
      </c>
      <c r="D23" s="36"/>
      <c r="E23" s="36"/>
      <c r="F23" s="36"/>
      <c r="G23" s="36"/>
      <c r="H23" s="36"/>
      <c r="I23" s="36"/>
      <c r="J23" s="36"/>
      <c r="K23" s="36"/>
      <c r="L23" s="36">
        <v>6301798</v>
      </c>
    </row>
    <row r="24" spans="1:12">
      <c r="A24" s="36">
        <v>20</v>
      </c>
      <c r="B24" s="36" t="s">
        <v>906</v>
      </c>
      <c r="C24" s="36">
        <v>5</v>
      </c>
      <c r="D24" s="36"/>
      <c r="E24" s="36"/>
      <c r="F24" s="36"/>
      <c r="G24" s="36"/>
      <c r="H24" s="36"/>
      <c r="I24" s="36"/>
      <c r="J24" s="36"/>
      <c r="K24" s="36"/>
      <c r="L24" s="36">
        <v>1169335</v>
      </c>
    </row>
    <row r="25" spans="1:12">
      <c r="A25" s="36">
        <v>21</v>
      </c>
      <c r="B25" s="36" t="s">
        <v>907</v>
      </c>
      <c r="C25" s="36">
        <v>1</v>
      </c>
      <c r="D25" s="36"/>
      <c r="E25" s="36"/>
      <c r="F25" s="36"/>
      <c r="G25" s="36"/>
      <c r="H25" s="36"/>
      <c r="I25" s="36"/>
      <c r="J25" s="36"/>
      <c r="K25" s="36"/>
      <c r="L25" s="36">
        <v>2041105</v>
      </c>
    </row>
    <row r="26" spans="1:12" s="14" customFormat="1">
      <c r="A26" s="36">
        <v>22</v>
      </c>
      <c r="B26" s="37" t="s">
        <v>908</v>
      </c>
      <c r="C26" s="37">
        <f>SUM(C23:C25)</f>
        <v>7</v>
      </c>
      <c r="D26" s="37">
        <f t="shared" ref="D26:L26" si="3">SUM(D23:D25)</f>
        <v>0</v>
      </c>
      <c r="E26" s="37">
        <f t="shared" si="3"/>
        <v>0</v>
      </c>
      <c r="F26" s="37">
        <f t="shared" si="3"/>
        <v>0</v>
      </c>
      <c r="G26" s="37">
        <f t="shared" si="3"/>
        <v>0</v>
      </c>
      <c r="H26" s="37">
        <f t="shared" si="3"/>
        <v>0</v>
      </c>
      <c r="I26" s="37">
        <f t="shared" si="3"/>
        <v>0</v>
      </c>
      <c r="J26" s="37">
        <f t="shared" si="3"/>
        <v>0</v>
      </c>
      <c r="K26" s="37">
        <f t="shared" si="3"/>
        <v>0</v>
      </c>
      <c r="L26" s="37">
        <f t="shared" si="3"/>
        <v>9512238</v>
      </c>
    </row>
    <row r="27" spans="1:12" s="14" customFormat="1">
      <c r="A27" s="36">
        <v>23</v>
      </c>
      <c r="B27" s="37" t="s">
        <v>909</v>
      </c>
      <c r="C27" s="37">
        <f>C9+C19+C22+C26</f>
        <v>41</v>
      </c>
      <c r="D27" s="37">
        <f t="shared" ref="D27:K27" si="4">D9+D19+D22+D26</f>
        <v>38073027</v>
      </c>
      <c r="E27" s="37">
        <f t="shared" si="4"/>
        <v>575000</v>
      </c>
      <c r="F27" s="37">
        <f t="shared" si="4"/>
        <v>0</v>
      </c>
      <c r="G27" s="37">
        <f t="shared" si="4"/>
        <v>0</v>
      </c>
      <c r="H27" s="37">
        <f t="shared" si="4"/>
        <v>60000</v>
      </c>
      <c r="I27" s="37">
        <f t="shared" si="4"/>
        <v>195697</v>
      </c>
      <c r="J27" s="37">
        <f t="shared" si="4"/>
        <v>0</v>
      </c>
      <c r="K27" s="37">
        <f t="shared" si="4"/>
        <v>722895</v>
      </c>
      <c r="L27" s="37">
        <f>L9+L19+L22+L26</f>
        <v>9512238</v>
      </c>
    </row>
  </sheetData>
  <mergeCells count="2">
    <mergeCell ref="A1:L1"/>
    <mergeCell ref="A2:L2"/>
  </mergeCells>
  <phoneticPr fontId="0" type="noConversion"/>
  <pageMargins left="0.25" right="0.25" top="0.75" bottom="0.75" header="0.3" footer="0.3"/>
  <pageSetup paperSize="9" scale="76" orientation="landscape" horizontalDpi="300" verticalDpi="300" r:id="rId1"/>
  <headerFooter>
    <oddHeader xml:space="preserve">&amp;L18.sz.melléklet 
&amp;C732868 tsz. Önkormányzat
&amp;Radatok e Ft-ban
</oddHeader>
  </headerFooter>
  <colBreaks count="1" manualBreakCount="1">
    <brk id="12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topLeftCell="A37" zoomScaleNormal="100" workbookViewId="0">
      <selection activeCell="O42" sqref="O42"/>
    </sheetView>
  </sheetViews>
  <sheetFormatPr defaultRowHeight="15"/>
  <cols>
    <col min="1" max="1" width="5" bestFit="1" customWidth="1"/>
    <col min="2" max="2" width="49.85546875" customWidth="1"/>
    <col min="3" max="4" width="12.140625" bestFit="1" customWidth="1"/>
    <col min="5" max="6" width="10.140625" customWidth="1"/>
    <col min="7" max="7" width="49.140625" customWidth="1"/>
    <col min="8" max="8" width="14.85546875" bestFit="1" customWidth="1"/>
    <col min="9" max="9" width="12.140625" bestFit="1" customWidth="1"/>
    <col min="10" max="10" width="10.140625" bestFit="1" customWidth="1"/>
  </cols>
  <sheetData>
    <row r="1" spans="1:11" ht="47.25" customHeight="1">
      <c r="A1" s="556" t="s">
        <v>339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</row>
    <row r="2" spans="1:11" ht="15.75" thickBot="1">
      <c r="A2" s="43"/>
      <c r="B2" s="46"/>
      <c r="C2" s="43"/>
      <c r="D2" s="43"/>
      <c r="E2" s="43"/>
      <c r="F2" s="43"/>
      <c r="G2" s="43"/>
      <c r="H2" s="47" t="s">
        <v>974</v>
      </c>
    </row>
    <row r="3" spans="1:11" ht="15.75" thickBot="1">
      <c r="A3" s="557" t="s">
        <v>542</v>
      </c>
      <c r="B3" s="48" t="s">
        <v>194</v>
      </c>
      <c r="C3" s="49"/>
      <c r="D3" s="194"/>
      <c r="E3" s="194"/>
      <c r="F3" s="194"/>
      <c r="G3" s="565" t="s">
        <v>195</v>
      </c>
      <c r="H3" s="566"/>
      <c r="I3" s="566"/>
      <c r="J3" s="566"/>
      <c r="K3" s="567"/>
    </row>
    <row r="4" spans="1:11" ht="36.75" customHeight="1" thickBot="1">
      <c r="A4" s="558"/>
      <c r="B4" s="51" t="s">
        <v>914</v>
      </c>
      <c r="C4" s="52" t="s">
        <v>1012</v>
      </c>
      <c r="D4" s="195" t="s">
        <v>326</v>
      </c>
      <c r="E4" s="195" t="s">
        <v>327</v>
      </c>
      <c r="F4" s="195" t="s">
        <v>328</v>
      </c>
      <c r="G4" s="51" t="s">
        <v>914</v>
      </c>
      <c r="H4" s="52" t="s">
        <v>1012</v>
      </c>
      <c r="I4" s="195" t="s">
        <v>326</v>
      </c>
      <c r="J4" s="195" t="s">
        <v>327</v>
      </c>
      <c r="K4" s="195" t="s">
        <v>328</v>
      </c>
    </row>
    <row r="5" spans="1:11" ht="15.75" thickBot="1">
      <c r="A5" s="53">
        <v>1</v>
      </c>
      <c r="B5" s="54">
        <v>2</v>
      </c>
      <c r="C5" s="55" t="s">
        <v>547</v>
      </c>
      <c r="D5" s="562" t="s">
        <v>1017</v>
      </c>
      <c r="E5" s="563"/>
      <c r="F5" s="564"/>
      <c r="G5" s="54" t="s">
        <v>820</v>
      </c>
      <c r="H5" s="56" t="s">
        <v>821</v>
      </c>
      <c r="I5" s="562" t="s">
        <v>1017</v>
      </c>
      <c r="J5" s="563"/>
      <c r="K5" s="564"/>
    </row>
    <row r="6" spans="1:11">
      <c r="A6" s="57" t="s">
        <v>545</v>
      </c>
      <c r="B6" s="58" t="s">
        <v>231</v>
      </c>
      <c r="C6" s="59">
        <f>'B1-B7 Önkormányzat'!AH12</f>
        <v>194453249</v>
      </c>
      <c r="D6" s="196">
        <f>C6</f>
        <v>194453249</v>
      </c>
      <c r="E6" s="196"/>
      <c r="F6" s="196"/>
      <c r="G6" s="58" t="s">
        <v>197</v>
      </c>
      <c r="H6" s="60">
        <f>'K1-K8 Önkormányzat'!AH26</f>
        <v>51371151</v>
      </c>
      <c r="I6" s="196">
        <f>H6-J6</f>
        <v>51371151</v>
      </c>
      <c r="J6" s="196"/>
      <c r="K6" s="196"/>
    </row>
    <row r="7" spans="1:11">
      <c r="A7" s="61" t="s">
        <v>546</v>
      </c>
      <c r="B7" s="62" t="s">
        <v>232</v>
      </c>
      <c r="C7" s="63">
        <f>'B1-B7 Önkormányzat'!AH17</f>
        <v>44943294</v>
      </c>
      <c r="D7" s="196">
        <f>C7</f>
        <v>44943294</v>
      </c>
      <c r="E7" s="197"/>
      <c r="F7" s="197"/>
      <c r="G7" s="62" t="s">
        <v>198</v>
      </c>
      <c r="H7" s="64">
        <f>'K1-K8 Önkormányzat'!AH27</f>
        <v>10541886</v>
      </c>
      <c r="I7" s="196">
        <f>H7-J7</f>
        <v>10541886</v>
      </c>
      <c r="J7" s="197"/>
      <c r="K7" s="196"/>
    </row>
    <row r="8" spans="1:11">
      <c r="A8" s="61" t="s">
        <v>547</v>
      </c>
      <c r="B8" s="62" t="s">
        <v>196</v>
      </c>
      <c r="C8" s="63">
        <f>'B1-B7 Önkormányzat'!AH38</f>
        <v>34186499</v>
      </c>
      <c r="D8" s="196">
        <f>C8</f>
        <v>34186499</v>
      </c>
      <c r="E8" s="197"/>
      <c r="F8" s="197"/>
      <c r="G8" s="62" t="s">
        <v>199</v>
      </c>
      <c r="H8" s="64">
        <f>'K1-K8 Önkormányzat'!AH52</f>
        <v>83787445</v>
      </c>
      <c r="I8" s="196">
        <f>H8-J8</f>
        <v>78892007</v>
      </c>
      <c r="J8" s="197">
        <f>'K1-K8 Önkormányzat'!BH52</f>
        <v>4895438</v>
      </c>
      <c r="K8" s="196"/>
    </row>
    <row r="9" spans="1:11">
      <c r="A9" s="61" t="s">
        <v>820</v>
      </c>
      <c r="B9" s="65" t="s">
        <v>32</v>
      </c>
      <c r="C9" s="63">
        <f>'B1-B7 Önkormányzat'!AH49</f>
        <v>19041824</v>
      </c>
      <c r="D9" s="196">
        <f>C9</f>
        <v>19041824</v>
      </c>
      <c r="E9" s="197"/>
      <c r="F9" s="197"/>
      <c r="G9" s="62" t="s">
        <v>200</v>
      </c>
      <c r="H9" s="64">
        <f>'K1-K8 Önkormányzat'!AH61</f>
        <v>14340366</v>
      </c>
      <c r="I9" s="196">
        <f>H9-J9</f>
        <v>14340366</v>
      </c>
      <c r="J9" s="197"/>
      <c r="K9" s="196"/>
    </row>
    <row r="10" spans="1:11">
      <c r="A10" s="61" t="s">
        <v>821</v>
      </c>
      <c r="B10" s="62" t="s">
        <v>233</v>
      </c>
      <c r="C10" s="63">
        <f>'B1-B7 Önkormányzat'!AH59</f>
        <v>431500</v>
      </c>
      <c r="D10" s="196">
        <f>C10</f>
        <v>431500</v>
      </c>
      <c r="E10" s="197"/>
      <c r="F10" s="197"/>
      <c r="G10" s="62" t="s">
        <v>201</v>
      </c>
      <c r="H10" s="64">
        <f>'K1-K8 Önkormányzat'!AH74</f>
        <v>5257764</v>
      </c>
      <c r="I10" s="196">
        <f>H10-J10</f>
        <v>848209</v>
      </c>
      <c r="J10" s="197">
        <f>'K1-K8 Önkormányzat'!BX74</f>
        <v>4409555</v>
      </c>
      <c r="K10" s="197"/>
    </row>
    <row r="11" spans="1:11">
      <c r="A11" s="61" t="s">
        <v>822</v>
      </c>
      <c r="B11" s="62"/>
      <c r="C11" s="66"/>
      <c r="D11" s="198"/>
      <c r="E11" s="198"/>
      <c r="F11" s="198"/>
      <c r="G11" s="62"/>
      <c r="H11" s="64"/>
      <c r="I11" s="198"/>
      <c r="J11" s="198"/>
      <c r="K11" s="198"/>
    </row>
    <row r="12" spans="1:11" ht="15.75" thickBot="1">
      <c r="A12" s="61" t="s">
        <v>886</v>
      </c>
      <c r="B12" s="68"/>
      <c r="C12" s="69"/>
      <c r="D12" s="199"/>
      <c r="E12" s="199"/>
      <c r="F12" s="199"/>
      <c r="G12" s="67"/>
      <c r="H12" s="70"/>
      <c r="I12" s="199"/>
      <c r="J12" s="199"/>
      <c r="K12" s="199"/>
    </row>
    <row r="13" spans="1:11" ht="15.75" thickBot="1">
      <c r="A13" s="71" t="s">
        <v>149</v>
      </c>
      <c r="B13" s="72" t="s">
        <v>202</v>
      </c>
      <c r="C13" s="73">
        <f>SUM(C6:C12)</f>
        <v>293056366</v>
      </c>
      <c r="D13" s="73">
        <f>SUM(D6:D12)</f>
        <v>293056366</v>
      </c>
      <c r="E13" s="73">
        <f>SUM(E6:E12)</f>
        <v>0</v>
      </c>
      <c r="F13" s="73">
        <f>SUM(F6:F12)</f>
        <v>0</v>
      </c>
      <c r="G13" s="72" t="s">
        <v>203</v>
      </c>
      <c r="H13" s="74">
        <f>SUM(H6:H12)</f>
        <v>165298612</v>
      </c>
      <c r="I13" s="74">
        <f>SUM(I6:I12)</f>
        <v>155993619</v>
      </c>
      <c r="J13" s="74">
        <f>SUM(J6:J12)</f>
        <v>9304993</v>
      </c>
      <c r="K13" s="74">
        <f>SUM(K6:K12)</f>
        <v>0</v>
      </c>
    </row>
    <row r="14" spans="1:11">
      <c r="A14" s="75" t="s">
        <v>150</v>
      </c>
      <c r="B14" s="76" t="s">
        <v>204</v>
      </c>
      <c r="C14" s="77">
        <f>SUM(C15:C18)</f>
        <v>43572548</v>
      </c>
      <c r="D14" s="77">
        <f>SUM(D15:D18)</f>
        <v>43572548</v>
      </c>
      <c r="E14" s="77">
        <f>SUM(E15:E18)</f>
        <v>0</v>
      </c>
      <c r="F14" s="201"/>
      <c r="G14" s="78" t="s">
        <v>205</v>
      </c>
      <c r="H14" s="79"/>
      <c r="I14" s="201"/>
      <c r="J14" s="201"/>
      <c r="K14" s="201"/>
    </row>
    <row r="15" spans="1:11">
      <c r="A15" s="80" t="s">
        <v>151</v>
      </c>
      <c r="B15" s="78" t="s">
        <v>206</v>
      </c>
      <c r="C15" s="81">
        <f>'B8 Önkormányzat'!AH24</f>
        <v>43572548</v>
      </c>
      <c r="D15" s="179">
        <f>C15</f>
        <v>43572548</v>
      </c>
      <c r="E15" s="179"/>
      <c r="F15" s="179"/>
      <c r="G15" s="78" t="s">
        <v>207</v>
      </c>
      <c r="H15" s="82"/>
      <c r="I15" s="179"/>
      <c r="J15" s="179"/>
      <c r="K15" s="179"/>
    </row>
    <row r="16" spans="1:11">
      <c r="A16" s="80" t="s">
        <v>152</v>
      </c>
      <c r="B16" s="78" t="s">
        <v>208</v>
      </c>
      <c r="C16" s="81"/>
      <c r="D16" s="179"/>
      <c r="E16" s="179"/>
      <c r="F16" s="179"/>
      <c r="G16" s="78" t="s">
        <v>209</v>
      </c>
      <c r="H16" s="82"/>
      <c r="I16" s="179"/>
      <c r="J16" s="179"/>
      <c r="K16" s="179"/>
    </row>
    <row r="17" spans="1:11">
      <c r="A17" s="80" t="s">
        <v>153</v>
      </c>
      <c r="B17" s="78" t="s">
        <v>210</v>
      </c>
      <c r="C17" s="81"/>
      <c r="D17" s="179"/>
      <c r="E17" s="179"/>
      <c r="F17" s="179"/>
      <c r="G17" s="78" t="s">
        <v>211</v>
      </c>
      <c r="H17" s="82"/>
      <c r="I17" s="179"/>
      <c r="J17" s="179"/>
      <c r="K17" s="179"/>
    </row>
    <row r="18" spans="1:11">
      <c r="A18" s="80" t="s">
        <v>154</v>
      </c>
      <c r="B18" s="78" t="s">
        <v>212</v>
      </c>
      <c r="C18" s="81"/>
      <c r="D18" s="202"/>
      <c r="E18" s="202"/>
      <c r="F18" s="202"/>
      <c r="G18" s="76" t="s">
        <v>213</v>
      </c>
      <c r="H18" s="82"/>
      <c r="I18" s="202"/>
      <c r="J18" s="202"/>
      <c r="K18" s="202"/>
    </row>
    <row r="19" spans="1:11">
      <c r="A19" s="80" t="s">
        <v>155</v>
      </c>
      <c r="B19" s="78" t="s">
        <v>214</v>
      </c>
      <c r="C19" s="83">
        <f>+C20+C21</f>
        <v>0</v>
      </c>
      <c r="D19" s="203"/>
      <c r="E19" s="203"/>
      <c r="F19" s="203"/>
      <c r="G19" s="78" t="s">
        <v>215</v>
      </c>
      <c r="H19" s="82"/>
      <c r="I19" s="203"/>
      <c r="J19" s="203"/>
      <c r="K19" s="203"/>
    </row>
    <row r="20" spans="1:11">
      <c r="A20" s="75" t="s">
        <v>156</v>
      </c>
      <c r="B20" s="76" t="s">
        <v>216</v>
      </c>
      <c r="C20" s="84"/>
      <c r="D20" s="202"/>
      <c r="E20" s="202"/>
      <c r="F20" s="202"/>
      <c r="G20" s="58" t="s">
        <v>217</v>
      </c>
      <c r="H20" s="79"/>
      <c r="I20" s="202"/>
      <c r="J20" s="202"/>
      <c r="K20" s="202"/>
    </row>
    <row r="21" spans="1:11" ht="15.75" thickBot="1">
      <c r="A21" s="80" t="s">
        <v>157</v>
      </c>
      <c r="B21" s="78" t="s">
        <v>218</v>
      </c>
      <c r="C21" s="81"/>
      <c r="D21" s="179"/>
      <c r="E21" s="179"/>
      <c r="F21" s="179"/>
      <c r="G21" s="67" t="s">
        <v>338</v>
      </c>
      <c r="H21" s="82">
        <f>'K9 Önkormányzat'!AH22</f>
        <v>143684624</v>
      </c>
      <c r="I21" s="179">
        <f>H21</f>
        <v>143684624</v>
      </c>
      <c r="J21" s="179"/>
      <c r="K21" s="179"/>
    </row>
    <row r="22" spans="1:11" ht="15.75" thickBot="1">
      <c r="A22" s="71" t="s">
        <v>164</v>
      </c>
      <c r="B22" s="72" t="s">
        <v>219</v>
      </c>
      <c r="C22" s="73">
        <f>+C14+C19</f>
        <v>43572548</v>
      </c>
      <c r="D22" s="73">
        <f>+D14+D19</f>
        <v>43572548</v>
      </c>
      <c r="E22" s="73">
        <f>+E14+E19</f>
        <v>0</v>
      </c>
      <c r="F22" s="73">
        <f>+F14+F19</f>
        <v>0</v>
      </c>
      <c r="G22" s="72" t="s">
        <v>220</v>
      </c>
      <c r="H22" s="74">
        <f>SUM(H14:H21)</f>
        <v>143684624</v>
      </c>
      <c r="I22" s="200"/>
      <c r="J22" s="200"/>
      <c r="K22" s="200"/>
    </row>
    <row r="23" spans="1:11" ht="15.75" thickBot="1">
      <c r="A23" s="71" t="s">
        <v>165</v>
      </c>
      <c r="B23" s="85" t="s">
        <v>221</v>
      </c>
      <c r="C23" s="73">
        <f>+C13+C22</f>
        <v>336628914</v>
      </c>
      <c r="D23" s="73">
        <f>+D13+D22</f>
        <v>336628914</v>
      </c>
      <c r="E23" s="73">
        <f>+E13+E22</f>
        <v>0</v>
      </c>
      <c r="F23" s="73">
        <f>+F13+F22</f>
        <v>0</v>
      </c>
      <c r="G23" s="85" t="s">
        <v>222</v>
      </c>
      <c r="H23" s="74">
        <f>+H13+H22</f>
        <v>308983236</v>
      </c>
      <c r="I23" s="74">
        <f>+I13+I22</f>
        <v>155993619</v>
      </c>
      <c r="J23" s="74">
        <f>+J13+J22</f>
        <v>9304993</v>
      </c>
      <c r="K23" s="74">
        <f>+K13+K22</f>
        <v>0</v>
      </c>
    </row>
    <row r="24" spans="1:11" ht="15.75" thickBot="1">
      <c r="A24" s="71" t="s">
        <v>166</v>
      </c>
      <c r="B24" s="72" t="s">
        <v>223</v>
      </c>
      <c r="C24" s="86"/>
      <c r="D24" s="204"/>
      <c r="E24" s="204"/>
      <c r="F24" s="204"/>
      <c r="G24" s="72" t="s">
        <v>224</v>
      </c>
      <c r="H24" s="87"/>
      <c r="I24" s="204"/>
      <c r="J24" s="204"/>
      <c r="K24" s="204"/>
    </row>
    <row r="25" spans="1:11" ht="15.75" thickBot="1">
      <c r="A25" s="71" t="s">
        <v>167</v>
      </c>
      <c r="B25" s="88" t="s">
        <v>225</v>
      </c>
      <c r="C25" s="89">
        <f>+C23+C24</f>
        <v>336628914</v>
      </c>
      <c r="D25" s="89">
        <f>+D23+D24</f>
        <v>336628914</v>
      </c>
      <c r="E25" s="89">
        <f>+E23+E24</f>
        <v>0</v>
      </c>
      <c r="F25" s="89">
        <f>+F23+F24</f>
        <v>0</v>
      </c>
      <c r="G25" s="88" t="s">
        <v>226</v>
      </c>
      <c r="H25" s="89">
        <f>+H23+H24</f>
        <v>308983236</v>
      </c>
      <c r="I25" s="89">
        <f>+I23+I24</f>
        <v>155993619</v>
      </c>
      <c r="J25" s="89">
        <f>+J23+J24</f>
        <v>9304993</v>
      </c>
      <c r="K25" s="89">
        <f>+K23+K24</f>
        <v>0</v>
      </c>
    </row>
    <row r="26" spans="1:11" ht="15.75" thickBot="1">
      <c r="A26" s="71" t="s">
        <v>168</v>
      </c>
      <c r="B26" s="88" t="s">
        <v>227</v>
      </c>
      <c r="C26" s="89" t="str">
        <f>IF(C13-H13&lt;0,H13-C13,"-")</f>
        <v>-</v>
      </c>
      <c r="D26" s="205"/>
      <c r="E26" s="205"/>
      <c r="F26" s="205"/>
      <c r="G26" s="88" t="s">
        <v>228</v>
      </c>
      <c r="H26" s="89">
        <f>IF(C13-H13&gt;0,C13-H13,"-")</f>
        <v>127757754</v>
      </c>
      <c r="I26" s="208"/>
      <c r="J26" s="205"/>
      <c r="K26" s="89"/>
    </row>
    <row r="27" spans="1:11" ht="15.75" thickBot="1">
      <c r="A27" s="71" t="s">
        <v>169</v>
      </c>
      <c r="B27" s="88" t="s">
        <v>229</v>
      </c>
      <c r="C27" s="89" t="str">
        <f>IF(C13+C14-H23&lt;0,H23-(C13+C14),"-")</f>
        <v>-</v>
      </c>
      <c r="D27" s="205"/>
      <c r="E27" s="205"/>
      <c r="F27" s="205"/>
      <c r="G27" s="88" t="s">
        <v>230</v>
      </c>
      <c r="H27" s="89">
        <f>IF(C13+C14-H23&gt;0,C13+C14-H23,"-")</f>
        <v>27645678</v>
      </c>
      <c r="I27" s="208"/>
      <c r="J27" s="205"/>
      <c r="K27" s="89"/>
    </row>
    <row r="29" spans="1:11" ht="36" customHeight="1">
      <c r="A29" s="556" t="s">
        <v>340</v>
      </c>
      <c r="B29" s="556"/>
      <c r="C29" s="556"/>
      <c r="D29" s="556"/>
      <c r="E29" s="556"/>
      <c r="F29" s="556"/>
      <c r="G29" s="556"/>
      <c r="H29" s="556"/>
      <c r="I29" s="556"/>
      <c r="J29" s="556"/>
      <c r="K29" s="556"/>
    </row>
    <row r="30" spans="1:11" ht="15.75" thickBot="1">
      <c r="A30" s="43"/>
      <c r="B30" s="46"/>
      <c r="C30" s="43"/>
      <c r="D30" s="43"/>
      <c r="E30" s="43"/>
      <c r="F30" s="43"/>
      <c r="G30" s="43"/>
      <c r="H30" s="47" t="s">
        <v>974</v>
      </c>
    </row>
    <row r="31" spans="1:11" ht="15.75" thickBot="1">
      <c r="A31" s="559" t="s">
        <v>542</v>
      </c>
      <c r="B31" s="48" t="s">
        <v>194</v>
      </c>
      <c r="C31" s="49"/>
      <c r="D31" s="194"/>
      <c r="E31" s="194"/>
      <c r="F31" s="194"/>
      <c r="G31" s="565" t="s">
        <v>195</v>
      </c>
      <c r="H31" s="566"/>
      <c r="I31" s="566"/>
      <c r="J31" s="566"/>
      <c r="K31" s="567"/>
    </row>
    <row r="32" spans="1:11" ht="36.75" thickBot="1">
      <c r="A32" s="560"/>
      <c r="B32" s="51" t="s">
        <v>914</v>
      </c>
      <c r="C32" s="52" t="s">
        <v>1012</v>
      </c>
      <c r="D32" s="195" t="s">
        <v>326</v>
      </c>
      <c r="E32" s="195" t="s">
        <v>327</v>
      </c>
      <c r="F32" s="195" t="s">
        <v>328</v>
      </c>
      <c r="G32" s="51" t="s">
        <v>914</v>
      </c>
      <c r="H32" s="52" t="s">
        <v>1012</v>
      </c>
      <c r="I32" s="195" t="s">
        <v>326</v>
      </c>
      <c r="J32" s="195" t="s">
        <v>327</v>
      </c>
      <c r="K32" s="195" t="s">
        <v>328</v>
      </c>
    </row>
    <row r="33" spans="1:11" ht="15.75" customHeight="1" thickBot="1">
      <c r="A33" s="53">
        <v>1</v>
      </c>
      <c r="B33" s="54">
        <v>2</v>
      </c>
      <c r="C33" s="55">
        <v>3</v>
      </c>
      <c r="D33" s="562" t="s">
        <v>1017</v>
      </c>
      <c r="E33" s="563"/>
      <c r="F33" s="564"/>
      <c r="G33" s="54">
        <v>4</v>
      </c>
      <c r="H33" s="56">
        <v>5</v>
      </c>
      <c r="I33" s="562" t="s">
        <v>1017</v>
      </c>
      <c r="J33" s="563"/>
      <c r="K33" s="564"/>
    </row>
    <row r="34" spans="1:11">
      <c r="A34" s="57" t="s">
        <v>545</v>
      </c>
      <c r="B34" s="58" t="s">
        <v>258</v>
      </c>
      <c r="C34" s="59">
        <f>'B1-B7 Önkormányzat'!AH24</f>
        <v>9069057</v>
      </c>
      <c r="D34" s="196">
        <f>C34</f>
        <v>9069057</v>
      </c>
      <c r="E34" s="196"/>
      <c r="F34" s="196"/>
      <c r="G34" s="58" t="s">
        <v>261</v>
      </c>
      <c r="H34" s="60">
        <f>'K1-K8 Önkormányzat'!AH82</f>
        <v>6088675</v>
      </c>
      <c r="I34" s="196">
        <f>H34-J34</f>
        <v>6088675</v>
      </c>
      <c r="J34" s="196"/>
      <c r="K34" s="196"/>
    </row>
    <row r="35" spans="1:11">
      <c r="A35" s="61" t="s">
        <v>546</v>
      </c>
      <c r="B35" s="62" t="s">
        <v>259</v>
      </c>
      <c r="C35" s="63">
        <f>'B1-B7 Önkormányzat'!AH55</f>
        <v>387190</v>
      </c>
      <c r="D35" s="197"/>
      <c r="E35" s="197"/>
      <c r="F35" s="197"/>
      <c r="G35" s="62" t="s">
        <v>262</v>
      </c>
      <c r="H35" s="64">
        <f>'K1-K8 Önkormányzat'!AH87</f>
        <v>0</v>
      </c>
      <c r="I35" s="196">
        <f>H35-J35</f>
        <v>0</v>
      </c>
      <c r="J35" s="197">
        <f>'K1-K8 Önkormányzat'!BT87+'K1-K8 Önkormányzat'!CF87+'K1-K8 Önkormányzat'!BD87</f>
        <v>0</v>
      </c>
      <c r="K35" s="197"/>
    </row>
    <row r="36" spans="1:11">
      <c r="A36" s="61" t="s">
        <v>547</v>
      </c>
      <c r="B36" s="62" t="s">
        <v>260</v>
      </c>
      <c r="C36" s="63">
        <f>'B1-B7 Önkormányzat'!AH63</f>
        <v>1494592</v>
      </c>
      <c r="D36" s="197"/>
      <c r="E36" s="197"/>
      <c r="F36" s="197"/>
      <c r="G36" s="62" t="s">
        <v>263</v>
      </c>
      <c r="H36" s="64">
        <f>'K1-K8 Önkormányzat'!AH96</f>
        <v>0</v>
      </c>
      <c r="I36" s="196">
        <f>H36-J36</f>
        <v>0</v>
      </c>
      <c r="J36" s="197">
        <f>'K1-K8 Önkormányzat'!BZ96</f>
        <v>0</v>
      </c>
      <c r="K36" s="197"/>
    </row>
    <row r="37" spans="1:11">
      <c r="A37" s="61" t="s">
        <v>820</v>
      </c>
      <c r="B37" s="62"/>
      <c r="C37" s="63"/>
      <c r="D37" s="197"/>
      <c r="E37" s="197"/>
      <c r="F37" s="197"/>
      <c r="G37" s="62"/>
      <c r="H37" s="64"/>
      <c r="I37" s="197"/>
      <c r="J37" s="197"/>
      <c r="K37" s="197"/>
    </row>
    <row r="38" spans="1:11">
      <c r="A38" s="61" t="s">
        <v>827</v>
      </c>
      <c r="B38" s="62"/>
      <c r="C38" s="66"/>
      <c r="D38" s="63"/>
      <c r="E38" s="63"/>
      <c r="F38" s="63"/>
      <c r="G38" s="209"/>
      <c r="H38" s="64"/>
      <c r="I38" s="63"/>
      <c r="J38" s="63"/>
      <c r="K38" s="63"/>
    </row>
    <row r="39" spans="1:11" ht="15.75" thickBot="1">
      <c r="A39" s="90" t="s">
        <v>886</v>
      </c>
      <c r="B39" s="91"/>
      <c r="C39" s="92"/>
      <c r="D39" s="206"/>
      <c r="E39" s="206"/>
      <c r="F39" s="206"/>
      <c r="G39" s="91"/>
      <c r="H39" s="93"/>
      <c r="I39" s="206"/>
      <c r="J39" s="206"/>
      <c r="K39" s="206"/>
    </row>
    <row r="40" spans="1:11" ht="15.75" thickBot="1">
      <c r="A40" s="71" t="s">
        <v>149</v>
      </c>
      <c r="B40" s="72" t="s">
        <v>235</v>
      </c>
      <c r="C40" s="73">
        <f>SUM(C34:C39)</f>
        <v>10950839</v>
      </c>
      <c r="D40" s="73">
        <f>SUM(D34:D39)</f>
        <v>9069057</v>
      </c>
      <c r="E40" s="73">
        <f>SUM(E34:E39)</f>
        <v>0</v>
      </c>
      <c r="F40" s="73">
        <f>SUM(F34:F39)</f>
        <v>0</v>
      </c>
      <c r="G40" s="72" t="s">
        <v>236</v>
      </c>
      <c r="H40" s="74">
        <f>+H34+H35+H36+H38+H39</f>
        <v>6088675</v>
      </c>
      <c r="I40" s="74">
        <f>+I34+I35+I36+I38+I39</f>
        <v>6088675</v>
      </c>
      <c r="J40" s="74">
        <f>+J34+J35+J36+J38+J39</f>
        <v>0</v>
      </c>
      <c r="K40" s="74">
        <f>+K34+K35+K36+K38+K39</f>
        <v>0</v>
      </c>
    </row>
    <row r="41" spans="1:11">
      <c r="A41" s="94" t="s">
        <v>150</v>
      </c>
      <c r="B41" s="95" t="s">
        <v>237</v>
      </c>
      <c r="C41" s="96">
        <f>+C42+C43+C44+C45+C46</f>
        <v>0</v>
      </c>
      <c r="D41" s="96">
        <f>+D42+D43+D44+D45+D46</f>
        <v>0</v>
      </c>
      <c r="E41" s="96">
        <f>+E42+E43+E44+E45+E46</f>
        <v>0</v>
      </c>
      <c r="F41" s="96">
        <f>+F42+F43+F44+F45+F46</f>
        <v>0</v>
      </c>
      <c r="G41" s="78" t="s">
        <v>205</v>
      </c>
      <c r="H41" s="97"/>
      <c r="I41" s="207"/>
      <c r="J41" s="207"/>
      <c r="K41" s="207"/>
    </row>
    <row r="42" spans="1:11">
      <c r="A42" s="61" t="s">
        <v>151</v>
      </c>
      <c r="B42" s="98" t="s">
        <v>238</v>
      </c>
      <c r="C42" s="81"/>
      <c r="D42" s="179"/>
      <c r="E42" s="179"/>
      <c r="F42" s="179"/>
      <c r="G42" s="78" t="s">
        <v>239</v>
      </c>
      <c r="H42" s="82"/>
      <c r="I42" s="179"/>
      <c r="J42" s="179"/>
      <c r="K42" s="179"/>
    </row>
    <row r="43" spans="1:11">
      <c r="A43" s="94" t="s">
        <v>152</v>
      </c>
      <c r="B43" s="98" t="s">
        <v>240</v>
      </c>
      <c r="C43" s="81"/>
      <c r="D43" s="179"/>
      <c r="E43" s="179"/>
      <c r="F43" s="179"/>
      <c r="G43" s="78" t="s">
        <v>209</v>
      </c>
      <c r="H43" s="82">
        <f>'K9 Önkormányzat'!AJ9</f>
        <v>0</v>
      </c>
      <c r="I43" s="179">
        <f>H43</f>
        <v>0</v>
      </c>
      <c r="J43" s="179"/>
      <c r="K43" s="179"/>
    </row>
    <row r="44" spans="1:11">
      <c r="A44" s="61" t="s">
        <v>153</v>
      </c>
      <c r="B44" s="98" t="s">
        <v>241</v>
      </c>
      <c r="C44" s="81"/>
      <c r="D44" s="179"/>
      <c r="E44" s="179"/>
      <c r="F44" s="179"/>
      <c r="G44" s="78" t="s">
        <v>211</v>
      </c>
      <c r="H44" s="82"/>
      <c r="I44" s="179"/>
      <c r="J44" s="179"/>
      <c r="K44" s="179"/>
    </row>
    <row r="45" spans="1:11">
      <c r="A45" s="94" t="s">
        <v>154</v>
      </c>
      <c r="B45" s="98" t="s">
        <v>242</v>
      </c>
      <c r="C45" s="81"/>
      <c r="D45" s="202"/>
      <c r="E45" s="202"/>
      <c r="F45" s="202"/>
      <c r="G45" s="76" t="s">
        <v>213</v>
      </c>
      <c r="H45" s="82"/>
      <c r="I45" s="202"/>
      <c r="J45" s="202"/>
      <c r="K45" s="202"/>
    </row>
    <row r="46" spans="1:11">
      <c r="A46" s="61" t="s">
        <v>155</v>
      </c>
      <c r="B46" s="99" t="s">
        <v>243</v>
      </c>
      <c r="C46" s="81"/>
      <c r="D46" s="179"/>
      <c r="E46" s="179"/>
      <c r="F46" s="179"/>
      <c r="G46" s="78" t="s">
        <v>244</v>
      </c>
      <c r="H46" s="82"/>
      <c r="I46" s="179"/>
      <c r="J46" s="179"/>
      <c r="K46" s="179"/>
    </row>
    <row r="47" spans="1:11">
      <c r="A47" s="94" t="s">
        <v>156</v>
      </c>
      <c r="B47" s="100" t="s">
        <v>245</v>
      </c>
      <c r="C47" s="83">
        <f>+C48+C49+C50+C51+C52</f>
        <v>0</v>
      </c>
      <c r="D47" s="207"/>
      <c r="E47" s="207"/>
      <c r="F47" s="207"/>
      <c r="G47" s="101" t="s">
        <v>217</v>
      </c>
      <c r="H47" s="82"/>
      <c r="I47" s="207"/>
      <c r="J47" s="207"/>
      <c r="K47" s="207"/>
    </row>
    <row r="48" spans="1:11">
      <c r="A48" s="61" t="s">
        <v>157</v>
      </c>
      <c r="B48" s="99" t="s">
        <v>246</v>
      </c>
      <c r="C48" s="81"/>
      <c r="D48" s="177"/>
      <c r="E48" s="177"/>
      <c r="F48" s="177"/>
      <c r="G48" s="101" t="s">
        <v>247</v>
      </c>
      <c r="H48" s="82"/>
      <c r="I48" s="177"/>
      <c r="J48" s="177"/>
      <c r="K48" s="177"/>
    </row>
    <row r="49" spans="1:11">
      <c r="A49" s="94" t="s">
        <v>164</v>
      </c>
      <c r="B49" s="99" t="s">
        <v>248</v>
      </c>
      <c r="C49" s="81"/>
      <c r="D49" s="177"/>
      <c r="E49" s="177"/>
      <c r="F49" s="177"/>
      <c r="G49" s="102"/>
      <c r="H49" s="82"/>
      <c r="I49" s="177"/>
      <c r="J49" s="177"/>
      <c r="K49" s="177"/>
    </row>
    <row r="50" spans="1:11">
      <c r="A50" s="61" t="s">
        <v>165</v>
      </c>
      <c r="B50" s="98" t="s">
        <v>249</v>
      </c>
      <c r="C50" s="81"/>
      <c r="D50" s="177"/>
      <c r="E50" s="177"/>
      <c r="F50" s="177"/>
      <c r="G50" s="103"/>
      <c r="H50" s="82"/>
      <c r="I50" s="177"/>
      <c r="J50" s="177"/>
      <c r="K50" s="177"/>
    </row>
    <row r="51" spans="1:11">
      <c r="A51" s="94" t="s">
        <v>166</v>
      </c>
      <c r="B51" s="104" t="s">
        <v>250</v>
      </c>
      <c r="C51" s="81"/>
      <c r="D51" s="179"/>
      <c r="E51" s="179"/>
      <c r="F51" s="179"/>
      <c r="G51" s="67"/>
      <c r="H51" s="82"/>
      <c r="I51" s="179"/>
      <c r="J51" s="179"/>
      <c r="K51" s="179"/>
    </row>
    <row r="52" spans="1:11" ht="15.75" thickBot="1">
      <c r="A52" s="61" t="s">
        <v>167</v>
      </c>
      <c r="B52" s="105" t="s">
        <v>251</v>
      </c>
      <c r="C52" s="81"/>
      <c r="D52" s="177"/>
      <c r="E52" s="177"/>
      <c r="F52" s="177"/>
      <c r="G52" s="103"/>
      <c r="H52" s="82"/>
      <c r="I52" s="177"/>
      <c r="J52" s="177"/>
      <c r="K52" s="177"/>
    </row>
    <row r="53" spans="1:11" ht="21.75" thickBot="1">
      <c r="A53" s="71" t="s">
        <v>168</v>
      </c>
      <c r="B53" s="72" t="s">
        <v>252</v>
      </c>
      <c r="C53" s="73">
        <f>+C41+C47</f>
        <v>0</v>
      </c>
      <c r="D53" s="73">
        <f>+D41+D47</f>
        <v>0</v>
      </c>
      <c r="E53" s="73">
        <f>+E41+E47</f>
        <v>0</v>
      </c>
      <c r="F53" s="73">
        <f>+F41+F47</f>
        <v>0</v>
      </c>
      <c r="G53" s="72" t="s">
        <v>253</v>
      </c>
      <c r="H53" s="74">
        <f>SUM(H41:H52)</f>
        <v>0</v>
      </c>
      <c r="I53" s="74">
        <f>SUM(I41:I52)</f>
        <v>0</v>
      </c>
      <c r="J53" s="74">
        <f>SUM(J41:J52)</f>
        <v>0</v>
      </c>
      <c r="K53" s="74">
        <f>SUM(K41:K52)</f>
        <v>0</v>
      </c>
    </row>
    <row r="54" spans="1:11" ht="15.75" thickBot="1">
      <c r="A54" s="71" t="s">
        <v>169</v>
      </c>
      <c r="B54" s="85" t="s">
        <v>254</v>
      </c>
      <c r="C54" s="73">
        <f>+C40+C53</f>
        <v>10950839</v>
      </c>
      <c r="D54" s="73">
        <f>+D40+D53</f>
        <v>9069057</v>
      </c>
      <c r="E54" s="73">
        <f>+E40+E53</f>
        <v>0</v>
      </c>
      <c r="F54" s="73">
        <f>+F40+F53</f>
        <v>0</v>
      </c>
      <c r="G54" s="85" t="s">
        <v>255</v>
      </c>
      <c r="H54" s="74">
        <f>+H40+H53</f>
        <v>6088675</v>
      </c>
      <c r="I54" s="74">
        <f>+I40+I53</f>
        <v>6088675</v>
      </c>
      <c r="J54" s="74">
        <f>+J40+J53</f>
        <v>0</v>
      </c>
      <c r="K54" s="74">
        <f>+K40+K53</f>
        <v>0</v>
      </c>
    </row>
    <row r="55" spans="1:11" ht="15.75" thickBot="1">
      <c r="A55" s="71" t="s">
        <v>170</v>
      </c>
      <c r="B55" s="72" t="s">
        <v>223</v>
      </c>
      <c r="C55" s="86"/>
      <c r="D55" s="204"/>
      <c r="E55" s="204"/>
      <c r="F55" s="204"/>
      <c r="G55" s="72" t="s">
        <v>224</v>
      </c>
      <c r="H55" s="87"/>
      <c r="I55" s="204"/>
      <c r="J55" s="204"/>
      <c r="K55" s="204"/>
    </row>
    <row r="56" spans="1:11" ht="15.75" thickBot="1">
      <c r="A56" s="71" t="s">
        <v>171</v>
      </c>
      <c r="B56" s="88" t="s">
        <v>256</v>
      </c>
      <c r="C56" s="89">
        <f>+C54+C55</f>
        <v>10950839</v>
      </c>
      <c r="D56" s="89">
        <f>+D54+D55</f>
        <v>9069057</v>
      </c>
      <c r="E56" s="89">
        <f>+E54+E55</f>
        <v>0</v>
      </c>
      <c r="F56" s="89">
        <f>+F54+F55</f>
        <v>0</v>
      </c>
      <c r="G56" s="88" t="s">
        <v>257</v>
      </c>
      <c r="H56" s="89">
        <f>+H54+H55</f>
        <v>6088675</v>
      </c>
      <c r="I56" s="89">
        <f>+I54+I55</f>
        <v>6088675</v>
      </c>
      <c r="J56" s="89">
        <f>+J54+J55</f>
        <v>0</v>
      </c>
      <c r="K56" s="89">
        <f>+K54+K55</f>
        <v>0</v>
      </c>
    </row>
    <row r="57" spans="1:11" ht="15.75" thickBot="1">
      <c r="A57" s="71" t="s">
        <v>172</v>
      </c>
      <c r="B57" s="88" t="s">
        <v>227</v>
      </c>
      <c r="C57" s="89" t="str">
        <f>IF(C40-H40&lt;0,H40-C40,"-")</f>
        <v>-</v>
      </c>
      <c r="D57" s="205"/>
      <c r="E57" s="205"/>
      <c r="F57" s="205"/>
      <c r="G57" s="88" t="s">
        <v>228</v>
      </c>
      <c r="H57" s="89">
        <f>IF(C40-H40&gt;0,C40-H40,"-")</f>
        <v>4862164</v>
      </c>
      <c r="I57" s="208"/>
      <c r="J57" s="205"/>
      <c r="K57" s="89"/>
    </row>
    <row r="58" spans="1:11" ht="15.75" thickBot="1">
      <c r="A58" s="71" t="s">
        <v>173</v>
      </c>
      <c r="B58" s="88" t="s">
        <v>229</v>
      </c>
      <c r="C58" s="89" t="str">
        <f>IF(C40+C41-H54&lt;0,H54-(C40+C41),"-")</f>
        <v>-</v>
      </c>
      <c r="D58" s="205"/>
      <c r="E58" s="205"/>
      <c r="F58" s="205"/>
      <c r="G58" s="88" t="s">
        <v>230</v>
      </c>
      <c r="H58" s="89">
        <f>IF(C40+C41-H54&gt;0,C40+C41-H54,"-")</f>
        <v>4862164</v>
      </c>
      <c r="I58" s="208"/>
      <c r="J58" s="205"/>
      <c r="K58" s="89"/>
    </row>
    <row r="61" spans="1:11">
      <c r="A61" s="561" t="s">
        <v>333</v>
      </c>
      <c r="B61" s="561"/>
      <c r="C61" s="561"/>
      <c r="D61" s="561"/>
      <c r="E61" s="561"/>
      <c r="F61" s="561"/>
      <c r="G61" s="561"/>
      <c r="H61" s="561"/>
    </row>
    <row r="62" spans="1:11" ht="15.75" thickBot="1"/>
    <row r="63" spans="1:11" ht="15.75" thickBot="1">
      <c r="A63" s="71" t="s">
        <v>171</v>
      </c>
      <c r="B63" s="88" t="s">
        <v>256</v>
      </c>
      <c r="C63" s="89">
        <f>C56+C25</f>
        <v>347579753</v>
      </c>
      <c r="D63" s="205"/>
      <c r="E63" s="205"/>
      <c r="F63" s="205"/>
      <c r="G63" s="88" t="s">
        <v>257</v>
      </c>
      <c r="H63" s="89">
        <f>H56+H25</f>
        <v>315071911</v>
      </c>
    </row>
    <row r="64" spans="1:11" ht="15.75" thickBot="1">
      <c r="A64" s="71" t="s">
        <v>172</v>
      </c>
      <c r="B64" s="88" t="s">
        <v>227</v>
      </c>
      <c r="C64" s="89" t="str">
        <f>IF(C63-H63&lt;0,H63-C63,"-")</f>
        <v>-</v>
      </c>
      <c r="D64" s="205"/>
      <c r="E64" s="205"/>
      <c r="F64" s="205"/>
      <c r="G64" s="88" t="s">
        <v>228</v>
      </c>
      <c r="H64" s="89">
        <f>IF(C63-H63&gt;0,C63-H63,"-")</f>
        <v>32507842</v>
      </c>
    </row>
  </sheetData>
  <mergeCells count="11">
    <mergeCell ref="A29:K29"/>
    <mergeCell ref="A61:H61"/>
    <mergeCell ref="A31:A32"/>
    <mergeCell ref="G31:K31"/>
    <mergeCell ref="D33:F33"/>
    <mergeCell ref="I33:K33"/>
    <mergeCell ref="A1:K1"/>
    <mergeCell ref="A3:A4"/>
    <mergeCell ref="G3:K3"/>
    <mergeCell ref="D5:F5"/>
    <mergeCell ref="I5:K5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7" orientation="landscape" horizontalDpi="300" verticalDpi="300" r:id="rId1"/>
  <headerFooter>
    <oddHeader xml:space="preserve">&amp;L19.sz. melléklet 
</oddHeader>
  </headerFooter>
  <rowBreaks count="1" manualBreakCount="1">
    <brk id="2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2" sqref="A2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08" t="s">
        <v>1016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10"/>
    </row>
    <row r="2" spans="1:34">
      <c r="AG2" s="417" t="s">
        <v>819</v>
      </c>
      <c r="AH2" s="418"/>
    </row>
    <row r="3" spans="1:34" ht="42.75" customHeight="1">
      <c r="A3" s="411" t="s">
        <v>542</v>
      </c>
      <c r="B3" s="412"/>
      <c r="C3" s="413" t="s">
        <v>914</v>
      </c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5"/>
      <c r="AG3" s="326" t="s">
        <v>1014</v>
      </c>
      <c r="AH3" s="327" t="s">
        <v>1015</v>
      </c>
    </row>
    <row r="4" spans="1:34">
      <c r="A4" s="416" t="s">
        <v>545</v>
      </c>
      <c r="B4" s="416"/>
      <c r="C4" s="402" t="s">
        <v>546</v>
      </c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3"/>
      <c r="Z4" s="403"/>
      <c r="AA4" s="403"/>
      <c r="AB4" s="403"/>
      <c r="AC4" s="403"/>
      <c r="AD4" s="403"/>
      <c r="AE4" s="403"/>
      <c r="AF4" s="404"/>
      <c r="AG4" s="34" t="s">
        <v>547</v>
      </c>
      <c r="AH4" s="35" t="s">
        <v>820</v>
      </c>
    </row>
    <row r="5" spans="1:34">
      <c r="A5" s="397" t="s">
        <v>548</v>
      </c>
      <c r="B5" s="397"/>
      <c r="C5" s="398" t="s">
        <v>118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399"/>
      <c r="AD5" s="399"/>
      <c r="AE5" s="399"/>
      <c r="AF5" s="400"/>
      <c r="AG5" s="10">
        <f>'B1-B7 M.Óvoda'!AG65</f>
        <v>911881</v>
      </c>
      <c r="AH5" s="11">
        <f>'B1-B7 M.Óvoda'!AH65</f>
        <v>915331</v>
      </c>
    </row>
    <row r="6" spans="1:34">
      <c r="A6" s="397" t="s">
        <v>551</v>
      </c>
      <c r="B6" s="397"/>
      <c r="C6" s="398" t="s">
        <v>119</v>
      </c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9"/>
      <c r="T6" s="399"/>
      <c r="U6" s="399"/>
      <c r="V6" s="399"/>
      <c r="W6" s="399"/>
      <c r="X6" s="399"/>
      <c r="Y6" s="399"/>
      <c r="Z6" s="399"/>
      <c r="AA6" s="399"/>
      <c r="AB6" s="399"/>
      <c r="AC6" s="399"/>
      <c r="AD6" s="399"/>
      <c r="AE6" s="399"/>
      <c r="AF6" s="400"/>
      <c r="AG6" s="10">
        <f>'K1-K8 M.Óvoda'!AG96</f>
        <v>46737199</v>
      </c>
      <c r="AH6" s="11">
        <f>'K1-K8 M.Óvoda'!AH96</f>
        <v>45103043</v>
      </c>
    </row>
    <row r="7" spans="1:34">
      <c r="A7" s="401" t="s">
        <v>120</v>
      </c>
      <c r="B7" s="401"/>
      <c r="C7" s="405" t="s">
        <v>121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6"/>
      <c r="AC7" s="406"/>
      <c r="AD7" s="406"/>
      <c r="AE7" s="406"/>
      <c r="AF7" s="407"/>
      <c r="AG7" s="12">
        <f>AG5-AG6</f>
        <v>-45825318</v>
      </c>
      <c r="AH7" s="13">
        <f>AH5-AH6</f>
        <v>-44187712</v>
      </c>
    </row>
    <row r="8" spans="1:34">
      <c r="A8" s="397" t="s">
        <v>554</v>
      </c>
      <c r="B8" s="397"/>
      <c r="C8" s="398" t="s">
        <v>122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399"/>
      <c r="AC8" s="399"/>
      <c r="AD8" s="399"/>
      <c r="AE8" s="399"/>
      <c r="AF8" s="400"/>
      <c r="AG8" s="10">
        <f>'B8 M.Óvoda'!AG31</f>
        <v>45825318</v>
      </c>
      <c r="AH8" s="11">
        <f>'B8 M.Óvoda'!AH31</f>
        <v>44577450</v>
      </c>
    </row>
    <row r="9" spans="1:34">
      <c r="A9" s="397" t="s">
        <v>557</v>
      </c>
      <c r="B9" s="397"/>
      <c r="C9" s="398" t="s">
        <v>123</v>
      </c>
      <c r="D9" s="399"/>
      <c r="E9" s="399"/>
      <c r="F9" s="399"/>
      <c r="G9" s="399"/>
      <c r="H9" s="399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399"/>
      <c r="T9" s="399"/>
      <c r="U9" s="399"/>
      <c r="V9" s="399"/>
      <c r="W9" s="399"/>
      <c r="X9" s="399"/>
      <c r="Y9" s="399"/>
      <c r="Z9" s="399"/>
      <c r="AA9" s="399"/>
      <c r="AB9" s="399"/>
      <c r="AC9" s="399"/>
      <c r="AD9" s="399"/>
      <c r="AE9" s="399"/>
      <c r="AF9" s="400"/>
      <c r="AG9" s="10"/>
      <c r="AH9" s="11"/>
    </row>
    <row r="10" spans="1:34">
      <c r="A10" s="401" t="s">
        <v>124</v>
      </c>
      <c r="B10" s="401"/>
      <c r="C10" s="405" t="s">
        <v>125</v>
      </c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406"/>
      <c r="P10" s="406"/>
      <c r="Q10" s="406"/>
      <c r="R10" s="406"/>
      <c r="S10" s="406"/>
      <c r="T10" s="406"/>
      <c r="U10" s="406"/>
      <c r="V10" s="406"/>
      <c r="W10" s="406"/>
      <c r="X10" s="406"/>
      <c r="Y10" s="406"/>
      <c r="Z10" s="406"/>
      <c r="AA10" s="406"/>
      <c r="AB10" s="406"/>
      <c r="AC10" s="406"/>
      <c r="AD10" s="406"/>
      <c r="AE10" s="406"/>
      <c r="AF10" s="407"/>
      <c r="AG10" s="12">
        <f>AG8-AG9</f>
        <v>45825318</v>
      </c>
      <c r="AH10" s="13">
        <f>AH8-AH9</f>
        <v>44577450</v>
      </c>
    </row>
    <row r="11" spans="1:34">
      <c r="A11" s="401" t="s">
        <v>126</v>
      </c>
      <c r="B11" s="401"/>
      <c r="C11" s="405" t="s">
        <v>127</v>
      </c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06"/>
      <c r="W11" s="406"/>
      <c r="X11" s="406"/>
      <c r="Y11" s="406"/>
      <c r="Z11" s="406"/>
      <c r="AA11" s="406"/>
      <c r="AB11" s="406"/>
      <c r="AC11" s="406"/>
      <c r="AD11" s="406"/>
      <c r="AE11" s="406"/>
      <c r="AF11" s="407"/>
      <c r="AG11" s="12">
        <f>AG7+AG10</f>
        <v>0</v>
      </c>
      <c r="AH11" s="13">
        <f>AH7+AH10</f>
        <v>389738</v>
      </c>
    </row>
    <row r="12" spans="1:34">
      <c r="A12" s="397" t="s">
        <v>560</v>
      </c>
      <c r="B12" s="397"/>
      <c r="C12" s="398" t="s">
        <v>128</v>
      </c>
      <c r="D12" s="399"/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399"/>
      <c r="Y12" s="399"/>
      <c r="Z12" s="399"/>
      <c r="AA12" s="399"/>
      <c r="AB12" s="399"/>
      <c r="AC12" s="399"/>
      <c r="AD12" s="399"/>
      <c r="AE12" s="399"/>
      <c r="AF12" s="400"/>
      <c r="AG12" s="10"/>
      <c r="AH12" s="11"/>
    </row>
    <row r="13" spans="1:34">
      <c r="A13" s="397" t="s">
        <v>563</v>
      </c>
      <c r="B13" s="397"/>
      <c r="C13" s="398" t="s">
        <v>129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399"/>
      <c r="AC13" s="399"/>
      <c r="AD13" s="399"/>
      <c r="AE13" s="399"/>
      <c r="AF13" s="400"/>
      <c r="AG13" s="10"/>
      <c r="AH13" s="11"/>
    </row>
    <row r="14" spans="1:34">
      <c r="A14" s="401" t="s">
        <v>130</v>
      </c>
      <c r="B14" s="401"/>
      <c r="C14" s="405" t="s">
        <v>131</v>
      </c>
      <c r="D14" s="406"/>
      <c r="E14" s="406"/>
      <c r="F14" s="406"/>
      <c r="G14" s="406"/>
      <c r="H14" s="406"/>
      <c r="I14" s="406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  <c r="W14" s="406"/>
      <c r="X14" s="406"/>
      <c r="Y14" s="406"/>
      <c r="Z14" s="406"/>
      <c r="AA14" s="406"/>
      <c r="AB14" s="406"/>
      <c r="AC14" s="406"/>
      <c r="AD14" s="406"/>
      <c r="AE14" s="406"/>
      <c r="AF14" s="407"/>
      <c r="AG14" s="12">
        <f>AG12-AG13</f>
        <v>0</v>
      </c>
      <c r="AH14" s="13">
        <f>AH12-AH13</f>
        <v>0</v>
      </c>
    </row>
    <row r="15" spans="1:34">
      <c r="A15" s="397" t="s">
        <v>566</v>
      </c>
      <c r="B15" s="397"/>
      <c r="C15" s="398" t="s">
        <v>132</v>
      </c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399"/>
      <c r="X15" s="399"/>
      <c r="Y15" s="399"/>
      <c r="Z15" s="399"/>
      <c r="AA15" s="399"/>
      <c r="AB15" s="399"/>
      <c r="AC15" s="399"/>
      <c r="AD15" s="399"/>
      <c r="AE15" s="399"/>
      <c r="AF15" s="400"/>
      <c r="AG15" s="10"/>
      <c r="AH15" s="11"/>
    </row>
    <row r="16" spans="1:34">
      <c r="A16" s="397" t="s">
        <v>569</v>
      </c>
      <c r="B16" s="397"/>
      <c r="C16" s="398" t="s">
        <v>133</v>
      </c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399"/>
      <c r="X16" s="399"/>
      <c r="Y16" s="399"/>
      <c r="Z16" s="399"/>
      <c r="AA16" s="399"/>
      <c r="AB16" s="399"/>
      <c r="AC16" s="399"/>
      <c r="AD16" s="399"/>
      <c r="AE16" s="399"/>
      <c r="AF16" s="400"/>
      <c r="AG16" s="10"/>
      <c r="AH16" s="11"/>
    </row>
    <row r="17" spans="1:34">
      <c r="A17" s="401" t="s">
        <v>134</v>
      </c>
      <c r="B17" s="401"/>
      <c r="C17" s="405" t="s">
        <v>135</v>
      </c>
      <c r="D17" s="406"/>
      <c r="E17" s="406"/>
      <c r="F17" s="406"/>
      <c r="G17" s="406"/>
      <c r="H17" s="406"/>
      <c r="I17" s="406"/>
      <c r="J17" s="406"/>
      <c r="K17" s="406"/>
      <c r="L17" s="406"/>
      <c r="M17" s="406"/>
      <c r="N17" s="406"/>
      <c r="O17" s="406"/>
      <c r="P17" s="406"/>
      <c r="Q17" s="406"/>
      <c r="R17" s="406"/>
      <c r="S17" s="406"/>
      <c r="T17" s="406"/>
      <c r="U17" s="406"/>
      <c r="V17" s="406"/>
      <c r="W17" s="406"/>
      <c r="X17" s="406"/>
      <c r="Y17" s="406"/>
      <c r="Z17" s="406"/>
      <c r="AA17" s="406"/>
      <c r="AB17" s="406"/>
      <c r="AC17" s="406"/>
      <c r="AD17" s="406"/>
      <c r="AE17" s="406"/>
      <c r="AF17" s="407"/>
      <c r="AG17" s="12">
        <f>AG15-AG16</f>
        <v>0</v>
      </c>
      <c r="AH17" s="13">
        <f>AH15-AH16</f>
        <v>0</v>
      </c>
    </row>
    <row r="18" spans="1:34">
      <c r="A18" s="401" t="s">
        <v>136</v>
      </c>
      <c r="B18" s="401"/>
      <c r="C18" s="405" t="s">
        <v>137</v>
      </c>
      <c r="D18" s="406"/>
      <c r="E18" s="406"/>
      <c r="F18" s="406"/>
      <c r="G18" s="406"/>
      <c r="H18" s="406"/>
      <c r="I18" s="406"/>
      <c r="J18" s="406"/>
      <c r="K18" s="406"/>
      <c r="L18" s="406"/>
      <c r="M18" s="406"/>
      <c r="N18" s="406"/>
      <c r="O18" s="406"/>
      <c r="P18" s="406"/>
      <c r="Q18" s="406"/>
      <c r="R18" s="406"/>
      <c r="S18" s="406"/>
      <c r="T18" s="406"/>
      <c r="U18" s="406"/>
      <c r="V18" s="406"/>
      <c r="W18" s="406"/>
      <c r="X18" s="406"/>
      <c r="Y18" s="406"/>
      <c r="Z18" s="406"/>
      <c r="AA18" s="406"/>
      <c r="AB18" s="406"/>
      <c r="AC18" s="406"/>
      <c r="AD18" s="406"/>
      <c r="AE18" s="406"/>
      <c r="AF18" s="407"/>
      <c r="AG18" s="12">
        <f>AG14+AG17</f>
        <v>0</v>
      </c>
      <c r="AH18" s="13">
        <f>AH14+AH17</f>
        <v>0</v>
      </c>
    </row>
    <row r="19" spans="1:34">
      <c r="A19" s="597" t="s">
        <v>138</v>
      </c>
      <c r="B19" s="597"/>
      <c r="C19" s="598" t="s">
        <v>139</v>
      </c>
      <c r="D19" s="599"/>
      <c r="E19" s="599"/>
      <c r="F19" s="599"/>
      <c r="G19" s="599"/>
      <c r="H19" s="599"/>
      <c r="I19" s="599"/>
      <c r="J19" s="599"/>
      <c r="K19" s="599"/>
      <c r="L19" s="599"/>
      <c r="M19" s="599"/>
      <c r="N19" s="599"/>
      <c r="O19" s="599"/>
      <c r="P19" s="599"/>
      <c r="Q19" s="599"/>
      <c r="R19" s="599"/>
      <c r="S19" s="599"/>
      <c r="T19" s="599"/>
      <c r="U19" s="599"/>
      <c r="V19" s="599"/>
      <c r="W19" s="599"/>
      <c r="X19" s="599"/>
      <c r="Y19" s="599"/>
      <c r="Z19" s="599"/>
      <c r="AA19" s="599"/>
      <c r="AB19" s="599"/>
      <c r="AC19" s="599"/>
      <c r="AD19" s="599"/>
      <c r="AE19" s="599"/>
      <c r="AF19" s="600"/>
      <c r="AG19" s="367">
        <f>AG11+AG18</f>
        <v>0</v>
      </c>
      <c r="AH19" s="329">
        <f>AH11+AH18</f>
        <v>389738</v>
      </c>
    </row>
    <row r="20" spans="1:34">
      <c r="A20" s="401" t="s">
        <v>140</v>
      </c>
      <c r="B20" s="401"/>
      <c r="C20" s="405" t="s">
        <v>141</v>
      </c>
      <c r="D20" s="406"/>
      <c r="E20" s="406"/>
      <c r="F20" s="406"/>
      <c r="G20" s="406"/>
      <c r="H20" s="406"/>
      <c r="I20" s="406"/>
      <c r="J20" s="406"/>
      <c r="K20" s="406"/>
      <c r="L20" s="406"/>
      <c r="M20" s="406"/>
      <c r="N20" s="406"/>
      <c r="O20" s="406"/>
      <c r="P20" s="406"/>
      <c r="Q20" s="406"/>
      <c r="R20" s="406"/>
      <c r="S20" s="406"/>
      <c r="T20" s="406"/>
      <c r="U20" s="406"/>
      <c r="V20" s="406"/>
      <c r="W20" s="406"/>
      <c r="X20" s="406"/>
      <c r="Y20" s="406"/>
      <c r="Z20" s="406"/>
      <c r="AA20" s="406"/>
      <c r="AB20" s="406"/>
      <c r="AC20" s="406"/>
      <c r="AD20" s="406"/>
      <c r="AE20" s="406"/>
      <c r="AF20" s="407"/>
      <c r="AG20" s="10"/>
      <c r="AH20" s="11"/>
    </row>
    <row r="21" spans="1:34">
      <c r="A21" s="401" t="s">
        <v>142</v>
      </c>
      <c r="B21" s="401"/>
      <c r="C21" s="405" t="s">
        <v>143</v>
      </c>
      <c r="D21" s="406"/>
      <c r="E21" s="406"/>
      <c r="F21" s="406"/>
      <c r="G21" s="406"/>
      <c r="H21" s="406"/>
      <c r="I21" s="406"/>
      <c r="J21" s="406"/>
      <c r="K21" s="406"/>
      <c r="L21" s="406"/>
      <c r="M21" s="406"/>
      <c r="N21" s="406"/>
      <c r="O21" s="406"/>
      <c r="P21" s="406"/>
      <c r="Q21" s="406"/>
      <c r="R21" s="406"/>
      <c r="S21" s="406"/>
      <c r="T21" s="406"/>
      <c r="U21" s="406"/>
      <c r="V21" s="406"/>
      <c r="W21" s="406"/>
      <c r="X21" s="406"/>
      <c r="Y21" s="406"/>
      <c r="Z21" s="406"/>
      <c r="AA21" s="406"/>
      <c r="AB21" s="406"/>
      <c r="AC21" s="406"/>
      <c r="AD21" s="406"/>
      <c r="AE21" s="406"/>
      <c r="AF21" s="407"/>
      <c r="AG21" s="12">
        <f>AG11-AG20</f>
        <v>0</v>
      </c>
      <c r="AH21" s="13">
        <f>AH11-AH20</f>
        <v>389738</v>
      </c>
    </row>
  </sheetData>
  <mergeCells count="40">
    <mergeCell ref="A5:B5"/>
    <mergeCell ref="C5:AF5"/>
    <mergeCell ref="A6:B6"/>
    <mergeCell ref="C6:AF6"/>
    <mergeCell ref="A7:B7"/>
    <mergeCell ref="A11:B11"/>
    <mergeCell ref="C11:AF11"/>
    <mergeCell ref="C7:AF7"/>
    <mergeCell ref="C14:AF14"/>
    <mergeCell ref="A12:B12"/>
    <mergeCell ref="A1:AH1"/>
    <mergeCell ref="C4:AF4"/>
    <mergeCell ref="AG2:AH2"/>
    <mergeCell ref="A3:B3"/>
    <mergeCell ref="C3:AF3"/>
    <mergeCell ref="A4:B4"/>
    <mergeCell ref="A17:B17"/>
    <mergeCell ref="C17:AF17"/>
    <mergeCell ref="A8:B8"/>
    <mergeCell ref="A16:B16"/>
    <mergeCell ref="C16:AF16"/>
    <mergeCell ref="C10:AF10"/>
    <mergeCell ref="A9:B9"/>
    <mergeCell ref="A10:B10"/>
    <mergeCell ref="C9:AF9"/>
    <mergeCell ref="A14:B14"/>
    <mergeCell ref="A15:B15"/>
    <mergeCell ref="C12:AF12"/>
    <mergeCell ref="A13:B13"/>
    <mergeCell ref="C13:AF13"/>
    <mergeCell ref="C15:AF15"/>
    <mergeCell ref="C8:AF8"/>
    <mergeCell ref="A21:B21"/>
    <mergeCell ref="C21:AF21"/>
    <mergeCell ref="A18:B18"/>
    <mergeCell ref="C18:AF18"/>
    <mergeCell ref="A19:B19"/>
    <mergeCell ref="C19:AF19"/>
    <mergeCell ref="A20:B20"/>
    <mergeCell ref="C20:AF20"/>
  </mergeCells>
  <phoneticPr fontId="0" type="noConversion"/>
  <pageMargins left="0.7" right="0.7" top="0.75" bottom="0.75" header="0.3" footer="0.3"/>
  <pageSetup paperSize="9" orientation="portrait" r:id="rId1"/>
  <headerFooter>
    <oddHeader>&amp;L20.sz.melléklet &amp;Radatok forintban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G65" sqref="AG65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603" t="s">
        <v>1016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  <c r="V1" s="604"/>
      <c r="W1" s="604"/>
      <c r="X1" s="604"/>
      <c r="Y1" s="604"/>
      <c r="Z1" s="604"/>
      <c r="AA1" s="604"/>
      <c r="AB1" s="604"/>
      <c r="AC1" s="604"/>
      <c r="AD1" s="604"/>
      <c r="AE1" s="604"/>
      <c r="AF1" s="604"/>
      <c r="AG1" s="604"/>
      <c r="AH1" s="604"/>
      <c r="AI1" s="604"/>
      <c r="AJ1" s="604"/>
      <c r="AK1" s="604"/>
      <c r="AL1" s="604"/>
      <c r="AM1" s="604"/>
      <c r="AN1" s="604"/>
    </row>
    <row r="2" spans="1:40" ht="15.75">
      <c r="A2" s="575" t="s">
        <v>913</v>
      </c>
      <c r="B2" s="576"/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6"/>
      <c r="V2" s="576"/>
      <c r="W2" s="576"/>
      <c r="X2" s="576"/>
      <c r="Y2" s="576"/>
      <c r="Z2" s="576"/>
      <c r="AA2" s="576"/>
      <c r="AB2" s="576"/>
      <c r="AC2" s="576"/>
      <c r="AD2" s="576"/>
      <c r="AE2" s="576"/>
      <c r="AF2" s="576"/>
      <c r="AG2" s="576"/>
      <c r="AH2" s="576"/>
      <c r="AI2" s="576"/>
      <c r="AJ2" s="576"/>
      <c r="AK2" s="576"/>
      <c r="AL2" s="576"/>
      <c r="AM2" s="576"/>
      <c r="AN2" s="576"/>
    </row>
    <row r="3" spans="1:40">
      <c r="A3" s="577"/>
      <c r="B3" s="578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78"/>
      <c r="AE3" s="578"/>
      <c r="AF3" s="578"/>
      <c r="AI3" s="21" t="s">
        <v>818</v>
      </c>
      <c r="AJ3" s="21"/>
      <c r="AK3" s="21"/>
      <c r="AL3" s="21"/>
      <c r="AM3" s="21"/>
      <c r="AN3" s="21"/>
    </row>
    <row r="4" spans="1:40">
      <c r="A4" s="443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438" t="s">
        <v>819</v>
      </c>
      <c r="AH4" s="439"/>
      <c r="AI4" s="601" t="s">
        <v>510</v>
      </c>
      <c r="AJ4" s="602"/>
      <c r="AK4" s="601" t="s">
        <v>511</v>
      </c>
      <c r="AL4" s="602"/>
      <c r="AM4" s="438"/>
      <c r="AN4" s="439"/>
    </row>
    <row r="5" spans="1:40" ht="39" customHeight="1">
      <c r="A5" s="411" t="s">
        <v>542</v>
      </c>
      <c r="B5" s="412"/>
      <c r="C5" s="445" t="s">
        <v>543</v>
      </c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  <c r="AC5" s="447" t="s">
        <v>544</v>
      </c>
      <c r="AD5" s="446"/>
      <c r="AE5" s="446"/>
      <c r="AF5" s="446"/>
      <c r="AG5" s="326" t="s">
        <v>1014</v>
      </c>
      <c r="AH5" s="327" t="s">
        <v>1015</v>
      </c>
      <c r="AI5" s="326" t="s">
        <v>1014</v>
      </c>
      <c r="AJ5" s="327" t="s">
        <v>1015</v>
      </c>
      <c r="AK5" s="326" t="s">
        <v>1014</v>
      </c>
      <c r="AL5" s="327" t="s">
        <v>1015</v>
      </c>
      <c r="AM5" s="326" t="s">
        <v>1014</v>
      </c>
      <c r="AN5" s="327" t="s">
        <v>1015</v>
      </c>
    </row>
    <row r="6" spans="1:40">
      <c r="A6" s="429" t="s">
        <v>545</v>
      </c>
      <c r="B6" s="430"/>
      <c r="C6" s="431" t="s">
        <v>546</v>
      </c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432"/>
      <c r="AC6" s="431" t="s">
        <v>547</v>
      </c>
      <c r="AD6" s="433"/>
      <c r="AE6" s="433"/>
      <c r="AF6" s="434"/>
      <c r="AG6" s="34" t="s">
        <v>820</v>
      </c>
      <c r="AH6" s="35" t="s">
        <v>821</v>
      </c>
      <c r="AI6" s="34" t="s">
        <v>822</v>
      </c>
      <c r="AJ6" s="35" t="s">
        <v>823</v>
      </c>
      <c r="AK6" s="34" t="s">
        <v>824</v>
      </c>
      <c r="AL6" s="35" t="s">
        <v>825</v>
      </c>
      <c r="AM6" s="34" t="s">
        <v>826</v>
      </c>
      <c r="AN6" s="35" t="s">
        <v>827</v>
      </c>
    </row>
    <row r="7" spans="1:40">
      <c r="A7" s="419" t="s">
        <v>548</v>
      </c>
      <c r="B7" s="404"/>
      <c r="C7" s="440" t="s">
        <v>916</v>
      </c>
      <c r="D7" s="441"/>
      <c r="E7" s="441"/>
      <c r="F7" s="441"/>
      <c r="G7" s="441"/>
      <c r="H7" s="441"/>
      <c r="I7" s="441"/>
      <c r="J7" s="441"/>
      <c r="K7" s="441"/>
      <c r="L7" s="441"/>
      <c r="M7" s="441"/>
      <c r="N7" s="441"/>
      <c r="O7" s="441"/>
      <c r="P7" s="441"/>
      <c r="Q7" s="441"/>
      <c r="R7" s="441"/>
      <c r="S7" s="441"/>
      <c r="T7" s="441"/>
      <c r="U7" s="441"/>
      <c r="V7" s="441"/>
      <c r="W7" s="441"/>
      <c r="X7" s="441"/>
      <c r="Y7" s="441"/>
      <c r="Z7" s="441"/>
      <c r="AA7" s="441"/>
      <c r="AB7" s="442"/>
      <c r="AC7" s="423" t="s">
        <v>917</v>
      </c>
      <c r="AD7" s="424"/>
      <c r="AE7" s="424"/>
      <c r="AF7" s="425"/>
      <c r="AG7" s="10">
        <f>AI7+AK7+AM7</f>
        <v>0</v>
      </c>
      <c r="AH7" s="11">
        <f>AJ7+AL7+AN7</f>
        <v>0</v>
      </c>
      <c r="AI7" s="10"/>
      <c r="AJ7" s="11"/>
      <c r="AK7" s="10"/>
      <c r="AL7" s="11"/>
      <c r="AM7" s="10"/>
      <c r="AN7" s="11"/>
    </row>
    <row r="8" spans="1:40">
      <c r="A8" s="419" t="s">
        <v>551</v>
      </c>
      <c r="B8" s="404"/>
      <c r="C8" s="420" t="s">
        <v>918</v>
      </c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  <c r="P8" s="421"/>
      <c r="Q8" s="421"/>
      <c r="R8" s="421"/>
      <c r="S8" s="421"/>
      <c r="T8" s="421"/>
      <c r="U8" s="421"/>
      <c r="V8" s="421"/>
      <c r="W8" s="421"/>
      <c r="X8" s="421"/>
      <c r="Y8" s="421"/>
      <c r="Z8" s="421"/>
      <c r="AA8" s="421"/>
      <c r="AB8" s="422"/>
      <c r="AC8" s="423" t="s">
        <v>919</v>
      </c>
      <c r="AD8" s="424"/>
      <c r="AE8" s="424"/>
      <c r="AF8" s="425"/>
      <c r="AG8" s="10">
        <f t="shared" ref="AG8:AH12" si="0">AI8+AK8+AM8</f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419" t="s">
        <v>554</v>
      </c>
      <c r="B9" s="404"/>
      <c r="C9" s="420" t="s">
        <v>920</v>
      </c>
      <c r="D9" s="421"/>
      <c r="E9" s="421"/>
      <c r="F9" s="421"/>
      <c r="G9" s="421"/>
      <c r="H9" s="421"/>
      <c r="I9" s="421"/>
      <c r="J9" s="421"/>
      <c r="K9" s="421"/>
      <c r="L9" s="421"/>
      <c r="M9" s="421"/>
      <c r="N9" s="421"/>
      <c r="O9" s="421"/>
      <c r="P9" s="421"/>
      <c r="Q9" s="421"/>
      <c r="R9" s="421"/>
      <c r="S9" s="421"/>
      <c r="T9" s="421"/>
      <c r="U9" s="421"/>
      <c r="V9" s="421"/>
      <c r="W9" s="421"/>
      <c r="X9" s="421"/>
      <c r="Y9" s="421"/>
      <c r="Z9" s="421"/>
      <c r="AA9" s="421"/>
      <c r="AB9" s="422"/>
      <c r="AC9" s="423" t="s">
        <v>921</v>
      </c>
      <c r="AD9" s="424"/>
      <c r="AE9" s="424"/>
      <c r="AF9" s="425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419" t="s">
        <v>557</v>
      </c>
      <c r="B10" s="404"/>
      <c r="C10" s="420" t="s">
        <v>922</v>
      </c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1"/>
      <c r="V10" s="421"/>
      <c r="W10" s="421"/>
      <c r="X10" s="421"/>
      <c r="Y10" s="421"/>
      <c r="Z10" s="421"/>
      <c r="AA10" s="421"/>
      <c r="AB10" s="422"/>
      <c r="AC10" s="423" t="s">
        <v>923</v>
      </c>
      <c r="AD10" s="424"/>
      <c r="AE10" s="424"/>
      <c r="AF10" s="425"/>
      <c r="AG10" s="10">
        <f t="shared" si="0"/>
        <v>0</v>
      </c>
      <c r="AH10" s="11">
        <f t="shared" si="0"/>
        <v>0</v>
      </c>
      <c r="AI10" s="10"/>
      <c r="AJ10" s="11"/>
      <c r="AK10" s="10"/>
      <c r="AL10" s="11"/>
      <c r="AM10" s="10"/>
      <c r="AN10" s="11"/>
    </row>
    <row r="11" spans="1:40">
      <c r="A11" s="419" t="s">
        <v>560</v>
      </c>
      <c r="B11" s="404"/>
      <c r="C11" s="420" t="s">
        <v>924</v>
      </c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1"/>
      <c r="X11" s="421"/>
      <c r="Y11" s="421"/>
      <c r="Z11" s="421"/>
      <c r="AA11" s="421"/>
      <c r="AB11" s="422"/>
      <c r="AC11" s="423" t="s">
        <v>925</v>
      </c>
      <c r="AD11" s="424"/>
      <c r="AE11" s="424"/>
      <c r="AF11" s="425"/>
      <c r="AG11" s="10">
        <f t="shared" si="0"/>
        <v>0</v>
      </c>
      <c r="AH11" s="11">
        <f t="shared" si="0"/>
        <v>0</v>
      </c>
      <c r="AI11" s="10"/>
      <c r="AJ11" s="11"/>
      <c r="AK11" s="10"/>
      <c r="AL11" s="11"/>
      <c r="AM11" s="10"/>
      <c r="AN11" s="11"/>
    </row>
    <row r="12" spans="1:40">
      <c r="A12" s="419" t="s">
        <v>563</v>
      </c>
      <c r="B12" s="404"/>
      <c r="C12" s="420" t="s">
        <v>926</v>
      </c>
      <c r="D12" s="421"/>
      <c r="E12" s="421"/>
      <c r="F12" s="421"/>
      <c r="G12" s="421"/>
      <c r="H12" s="421"/>
      <c r="I12" s="421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421"/>
      <c r="V12" s="421"/>
      <c r="W12" s="421"/>
      <c r="X12" s="421"/>
      <c r="Y12" s="421"/>
      <c r="Z12" s="421"/>
      <c r="AA12" s="421"/>
      <c r="AB12" s="422"/>
      <c r="AC12" s="423" t="s">
        <v>927</v>
      </c>
      <c r="AD12" s="424"/>
      <c r="AE12" s="424"/>
      <c r="AF12" s="425"/>
      <c r="AG12" s="10">
        <f t="shared" si="0"/>
        <v>0</v>
      </c>
      <c r="AH12" s="11">
        <f t="shared" si="0"/>
        <v>0</v>
      </c>
      <c r="AI12" s="10"/>
      <c r="AJ12" s="11"/>
      <c r="AK12" s="10"/>
      <c r="AL12" s="11"/>
      <c r="AM12" s="10"/>
      <c r="AN12" s="11"/>
    </row>
    <row r="13" spans="1:40" s="14" customFormat="1">
      <c r="A13" s="448" t="s">
        <v>566</v>
      </c>
      <c r="B13" s="449"/>
      <c r="C13" s="450" t="s">
        <v>928</v>
      </c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451"/>
      <c r="P13" s="451"/>
      <c r="Q13" s="451"/>
      <c r="R13" s="451"/>
      <c r="S13" s="451"/>
      <c r="T13" s="451"/>
      <c r="U13" s="451"/>
      <c r="V13" s="451"/>
      <c r="W13" s="451"/>
      <c r="X13" s="451"/>
      <c r="Y13" s="451"/>
      <c r="Z13" s="451"/>
      <c r="AA13" s="451"/>
      <c r="AB13" s="452"/>
      <c r="AC13" s="453" t="s">
        <v>929</v>
      </c>
      <c r="AD13" s="454"/>
      <c r="AE13" s="454"/>
      <c r="AF13" s="455"/>
      <c r="AG13" s="12">
        <f>SUM(AG7:AG12)</f>
        <v>0</v>
      </c>
      <c r="AH13" s="13">
        <f t="shared" ref="AH13:AN13" si="1">SUM(AH7:AH12)</f>
        <v>0</v>
      </c>
      <c r="AI13" s="12">
        <f t="shared" si="1"/>
        <v>0</v>
      </c>
      <c r="AJ13" s="13">
        <f t="shared" si="1"/>
        <v>0</v>
      </c>
      <c r="AK13" s="12">
        <f t="shared" si="1"/>
        <v>0</v>
      </c>
      <c r="AL13" s="13">
        <f t="shared" si="1"/>
        <v>0</v>
      </c>
      <c r="AM13" s="12">
        <f t="shared" si="1"/>
        <v>0</v>
      </c>
      <c r="AN13" s="13">
        <f t="shared" si="1"/>
        <v>0</v>
      </c>
    </row>
    <row r="14" spans="1:40">
      <c r="A14" s="419" t="s">
        <v>569</v>
      </c>
      <c r="B14" s="404"/>
      <c r="C14" s="420" t="s">
        <v>930</v>
      </c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421"/>
      <c r="AA14" s="421"/>
      <c r="AB14" s="422"/>
      <c r="AC14" s="423" t="s">
        <v>931</v>
      </c>
      <c r="AD14" s="424"/>
      <c r="AE14" s="424"/>
      <c r="AF14" s="425"/>
      <c r="AG14" s="10">
        <f t="shared" ref="AG14:AH18" si="2">AI14+AK14+AM14</f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419" t="s">
        <v>572</v>
      </c>
      <c r="B15" s="404"/>
      <c r="C15" s="420" t="s">
        <v>932</v>
      </c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  <c r="AA15" s="421"/>
      <c r="AB15" s="422"/>
      <c r="AC15" s="423" t="s">
        <v>933</v>
      </c>
      <c r="AD15" s="424"/>
      <c r="AE15" s="424"/>
      <c r="AF15" s="425"/>
      <c r="AG15" s="10">
        <f t="shared" si="2"/>
        <v>0</v>
      </c>
      <c r="AH15" s="11">
        <f t="shared" si="2"/>
        <v>0</v>
      </c>
      <c r="AI15" s="10"/>
      <c r="AJ15" s="11"/>
      <c r="AK15" s="10"/>
      <c r="AL15" s="11"/>
      <c r="AM15" s="10"/>
      <c r="AN15" s="11"/>
    </row>
    <row r="16" spans="1:40">
      <c r="A16" s="419" t="s">
        <v>575</v>
      </c>
      <c r="B16" s="404"/>
      <c r="C16" s="420" t="s">
        <v>934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423" t="s">
        <v>935</v>
      </c>
      <c r="AD16" s="424"/>
      <c r="AE16" s="424"/>
      <c r="AF16" s="425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419" t="s">
        <v>578</v>
      </c>
      <c r="B17" s="404"/>
      <c r="C17" s="420" t="s">
        <v>936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423" t="s">
        <v>937</v>
      </c>
      <c r="AD17" s="424"/>
      <c r="AE17" s="424"/>
      <c r="AF17" s="425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419" t="s">
        <v>581</v>
      </c>
      <c r="B18" s="404"/>
      <c r="C18" s="420" t="s">
        <v>938</v>
      </c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2"/>
      <c r="AC18" s="423" t="s">
        <v>939</v>
      </c>
      <c r="AD18" s="424"/>
      <c r="AE18" s="424"/>
      <c r="AF18" s="425"/>
      <c r="AG18" s="10">
        <f t="shared" si="2"/>
        <v>777670</v>
      </c>
      <c r="AH18" s="11">
        <f t="shared" si="2"/>
        <v>777670</v>
      </c>
      <c r="AI18" s="10">
        <v>777670</v>
      </c>
      <c r="AJ18" s="11">
        <v>777670</v>
      </c>
      <c r="AK18" s="10"/>
      <c r="AL18" s="11"/>
      <c r="AM18" s="10"/>
      <c r="AN18" s="11"/>
    </row>
    <row r="19" spans="1:40" s="14" customFormat="1">
      <c r="A19" s="448" t="s">
        <v>584</v>
      </c>
      <c r="B19" s="449"/>
      <c r="C19" s="450" t="s">
        <v>940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453" t="s">
        <v>941</v>
      </c>
      <c r="AD19" s="454"/>
      <c r="AE19" s="454"/>
      <c r="AF19" s="455"/>
      <c r="AG19" s="12">
        <f>SUM(AG13:AG18)</f>
        <v>777670</v>
      </c>
      <c r="AH19" s="13">
        <f t="shared" ref="AH19:AN19" si="3">SUM(AH13:AH18)</f>
        <v>777670</v>
      </c>
      <c r="AI19" s="12">
        <f t="shared" si="3"/>
        <v>777670</v>
      </c>
      <c r="AJ19" s="13">
        <f t="shared" si="3"/>
        <v>777670</v>
      </c>
      <c r="AK19" s="12">
        <f t="shared" si="3"/>
        <v>0</v>
      </c>
      <c r="AL19" s="13">
        <f t="shared" si="3"/>
        <v>0</v>
      </c>
      <c r="AM19" s="12">
        <f t="shared" si="3"/>
        <v>0</v>
      </c>
      <c r="AN19" s="13">
        <f t="shared" si="3"/>
        <v>0</v>
      </c>
    </row>
    <row r="20" spans="1:40">
      <c r="A20" s="419" t="s">
        <v>587</v>
      </c>
      <c r="B20" s="404"/>
      <c r="C20" s="420" t="s">
        <v>942</v>
      </c>
      <c r="D20" s="421"/>
      <c r="E20" s="421"/>
      <c r="F20" s="421"/>
      <c r="G20" s="421"/>
      <c r="H20" s="421"/>
      <c r="I20" s="421"/>
      <c r="J20" s="421"/>
      <c r="K20" s="421"/>
      <c r="L20" s="421"/>
      <c r="M20" s="421"/>
      <c r="N20" s="421"/>
      <c r="O20" s="421"/>
      <c r="P20" s="421"/>
      <c r="Q20" s="421"/>
      <c r="R20" s="421"/>
      <c r="S20" s="421"/>
      <c r="T20" s="421"/>
      <c r="U20" s="421"/>
      <c r="V20" s="421"/>
      <c r="W20" s="421"/>
      <c r="X20" s="421"/>
      <c r="Y20" s="421"/>
      <c r="Z20" s="421"/>
      <c r="AA20" s="421"/>
      <c r="AB20" s="422"/>
      <c r="AC20" s="423" t="s">
        <v>943</v>
      </c>
      <c r="AD20" s="424"/>
      <c r="AE20" s="424"/>
      <c r="AF20" s="425"/>
      <c r="AG20" s="10">
        <f t="shared" ref="AG20:AH24" si="4">AI20+AK20+AM20</f>
        <v>0</v>
      </c>
      <c r="AH20" s="11">
        <f t="shared" si="4"/>
        <v>0</v>
      </c>
      <c r="AI20" s="10"/>
      <c r="AJ20" s="11"/>
      <c r="AK20" s="10"/>
      <c r="AL20" s="11"/>
      <c r="AM20" s="10"/>
      <c r="AN20" s="11"/>
    </row>
    <row r="21" spans="1:40">
      <c r="A21" s="419" t="s">
        <v>590</v>
      </c>
      <c r="B21" s="404"/>
      <c r="C21" s="420" t="s">
        <v>944</v>
      </c>
      <c r="D21" s="421"/>
      <c r="E21" s="421"/>
      <c r="F21" s="421"/>
      <c r="G21" s="421"/>
      <c r="H21" s="421"/>
      <c r="I21" s="421"/>
      <c r="J21" s="421"/>
      <c r="K21" s="421"/>
      <c r="L21" s="421"/>
      <c r="M21" s="421"/>
      <c r="N21" s="421"/>
      <c r="O21" s="421"/>
      <c r="P21" s="421"/>
      <c r="Q21" s="421"/>
      <c r="R21" s="421"/>
      <c r="S21" s="421"/>
      <c r="T21" s="421"/>
      <c r="U21" s="421"/>
      <c r="V21" s="421"/>
      <c r="W21" s="421"/>
      <c r="X21" s="421"/>
      <c r="Y21" s="421"/>
      <c r="Z21" s="421"/>
      <c r="AA21" s="421"/>
      <c r="AB21" s="422"/>
      <c r="AC21" s="423" t="s">
        <v>945</v>
      </c>
      <c r="AD21" s="424"/>
      <c r="AE21" s="424"/>
      <c r="AF21" s="425"/>
      <c r="AG21" s="10">
        <f t="shared" si="4"/>
        <v>0</v>
      </c>
      <c r="AH21" s="11">
        <f t="shared" si="4"/>
        <v>0</v>
      </c>
      <c r="AI21" s="10"/>
      <c r="AJ21" s="11"/>
      <c r="AK21" s="10"/>
      <c r="AL21" s="11"/>
      <c r="AM21" s="10"/>
      <c r="AN21" s="11"/>
    </row>
    <row r="22" spans="1:40">
      <c r="A22" s="419" t="s">
        <v>593</v>
      </c>
      <c r="B22" s="404"/>
      <c r="C22" s="420" t="s">
        <v>946</v>
      </c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2"/>
      <c r="AC22" s="423" t="s">
        <v>947</v>
      </c>
      <c r="AD22" s="424"/>
      <c r="AE22" s="424"/>
      <c r="AF22" s="425"/>
      <c r="AG22" s="10">
        <f t="shared" si="4"/>
        <v>0</v>
      </c>
      <c r="AH22" s="11">
        <f t="shared" si="4"/>
        <v>0</v>
      </c>
      <c r="AI22" s="10"/>
      <c r="AJ22" s="11"/>
      <c r="AK22" s="10"/>
      <c r="AL22" s="11"/>
      <c r="AM22" s="10"/>
      <c r="AN22" s="11"/>
    </row>
    <row r="23" spans="1:40">
      <c r="A23" s="419" t="s">
        <v>596</v>
      </c>
      <c r="B23" s="404"/>
      <c r="C23" s="420" t="s">
        <v>948</v>
      </c>
      <c r="D23" s="421"/>
      <c r="E23" s="421"/>
      <c r="F23" s="421"/>
      <c r="G23" s="421"/>
      <c r="H23" s="421"/>
      <c r="I23" s="421"/>
      <c r="J23" s="421"/>
      <c r="K23" s="421"/>
      <c r="L23" s="421"/>
      <c r="M23" s="421"/>
      <c r="N23" s="421"/>
      <c r="O23" s="421"/>
      <c r="P23" s="421"/>
      <c r="Q23" s="421"/>
      <c r="R23" s="421"/>
      <c r="S23" s="421"/>
      <c r="T23" s="421"/>
      <c r="U23" s="421"/>
      <c r="V23" s="421"/>
      <c r="W23" s="421"/>
      <c r="X23" s="421"/>
      <c r="Y23" s="421"/>
      <c r="Z23" s="421"/>
      <c r="AA23" s="421"/>
      <c r="AB23" s="422"/>
      <c r="AC23" s="423" t="s">
        <v>949</v>
      </c>
      <c r="AD23" s="424"/>
      <c r="AE23" s="424"/>
      <c r="AF23" s="425"/>
      <c r="AG23" s="10">
        <f t="shared" si="4"/>
        <v>0</v>
      </c>
      <c r="AH23" s="11">
        <f t="shared" si="4"/>
        <v>0</v>
      </c>
      <c r="AI23" s="10"/>
      <c r="AJ23" s="11"/>
      <c r="AK23" s="10"/>
      <c r="AL23" s="11"/>
      <c r="AM23" s="10"/>
      <c r="AN23" s="11"/>
    </row>
    <row r="24" spans="1:40">
      <c r="A24" s="419" t="s">
        <v>599</v>
      </c>
      <c r="B24" s="404"/>
      <c r="C24" s="420" t="s">
        <v>950</v>
      </c>
      <c r="D24" s="421"/>
      <c r="E24" s="421"/>
      <c r="F24" s="421"/>
      <c r="G24" s="421"/>
      <c r="H24" s="421"/>
      <c r="I24" s="421"/>
      <c r="J24" s="421"/>
      <c r="K24" s="421"/>
      <c r="L24" s="421"/>
      <c r="M24" s="421"/>
      <c r="N24" s="421"/>
      <c r="O24" s="421"/>
      <c r="P24" s="421"/>
      <c r="Q24" s="421"/>
      <c r="R24" s="421"/>
      <c r="S24" s="421"/>
      <c r="T24" s="421"/>
      <c r="U24" s="421"/>
      <c r="V24" s="421"/>
      <c r="W24" s="421"/>
      <c r="X24" s="421"/>
      <c r="Y24" s="421"/>
      <c r="Z24" s="421"/>
      <c r="AA24" s="421"/>
      <c r="AB24" s="422"/>
      <c r="AC24" s="423" t="s">
        <v>951</v>
      </c>
      <c r="AD24" s="424"/>
      <c r="AE24" s="424"/>
      <c r="AF24" s="425"/>
      <c r="AG24" s="10">
        <f t="shared" si="4"/>
        <v>0</v>
      </c>
      <c r="AH24" s="11">
        <f t="shared" si="4"/>
        <v>0</v>
      </c>
      <c r="AI24" s="10"/>
      <c r="AJ24" s="11"/>
      <c r="AK24" s="10"/>
      <c r="AL24" s="11"/>
      <c r="AM24" s="10"/>
      <c r="AN24" s="11"/>
    </row>
    <row r="25" spans="1:40" s="14" customFormat="1">
      <c r="A25" s="448" t="s">
        <v>602</v>
      </c>
      <c r="B25" s="449"/>
      <c r="C25" s="450" t="s">
        <v>952</v>
      </c>
      <c r="D25" s="451"/>
      <c r="E25" s="451"/>
      <c r="F25" s="451"/>
      <c r="G25" s="451"/>
      <c r="H25" s="451"/>
      <c r="I25" s="451"/>
      <c r="J25" s="451"/>
      <c r="K25" s="451"/>
      <c r="L25" s="451"/>
      <c r="M25" s="451"/>
      <c r="N25" s="451"/>
      <c r="O25" s="451"/>
      <c r="P25" s="451"/>
      <c r="Q25" s="451"/>
      <c r="R25" s="451"/>
      <c r="S25" s="451"/>
      <c r="T25" s="451"/>
      <c r="U25" s="451"/>
      <c r="V25" s="451"/>
      <c r="W25" s="451"/>
      <c r="X25" s="451"/>
      <c r="Y25" s="451"/>
      <c r="Z25" s="451"/>
      <c r="AA25" s="451"/>
      <c r="AB25" s="452"/>
      <c r="AC25" s="453" t="s">
        <v>953</v>
      </c>
      <c r="AD25" s="454"/>
      <c r="AE25" s="454"/>
      <c r="AF25" s="455"/>
      <c r="AG25" s="12">
        <f>SUM(AG20:AG24)</f>
        <v>0</v>
      </c>
      <c r="AH25" s="13">
        <f t="shared" ref="AH25:AN25" si="5">SUM(AH20:AH24)</f>
        <v>0</v>
      </c>
      <c r="AI25" s="12">
        <f t="shared" si="5"/>
        <v>0</v>
      </c>
      <c r="AJ25" s="13">
        <f t="shared" si="5"/>
        <v>0</v>
      </c>
      <c r="AK25" s="12">
        <f t="shared" si="5"/>
        <v>0</v>
      </c>
      <c r="AL25" s="13">
        <f t="shared" si="5"/>
        <v>0</v>
      </c>
      <c r="AM25" s="12">
        <f t="shared" si="5"/>
        <v>0</v>
      </c>
      <c r="AN25" s="13">
        <f t="shared" si="5"/>
        <v>0</v>
      </c>
    </row>
    <row r="26" spans="1:40">
      <c r="A26" s="419" t="s">
        <v>605</v>
      </c>
      <c r="B26" s="404"/>
      <c r="C26" s="420" t="s">
        <v>954</v>
      </c>
      <c r="D26" s="421"/>
      <c r="E26" s="421"/>
      <c r="F26" s="421"/>
      <c r="G26" s="421"/>
      <c r="H26" s="421"/>
      <c r="I26" s="421"/>
      <c r="J26" s="421"/>
      <c r="K26" s="421"/>
      <c r="L26" s="421"/>
      <c r="M26" s="421"/>
      <c r="N26" s="421"/>
      <c r="O26" s="421"/>
      <c r="P26" s="421"/>
      <c r="Q26" s="421"/>
      <c r="R26" s="421"/>
      <c r="S26" s="421"/>
      <c r="T26" s="421"/>
      <c r="U26" s="421"/>
      <c r="V26" s="421"/>
      <c r="W26" s="421"/>
      <c r="X26" s="421"/>
      <c r="Y26" s="421"/>
      <c r="Z26" s="421"/>
      <c r="AA26" s="421"/>
      <c r="AB26" s="422"/>
      <c r="AC26" s="423" t="s">
        <v>955</v>
      </c>
      <c r="AD26" s="424"/>
      <c r="AE26" s="424"/>
      <c r="AF26" s="425"/>
      <c r="AG26" s="10">
        <f>AI26+AK26+AM26</f>
        <v>0</v>
      </c>
      <c r="AH26" s="11">
        <f>AJ26+AL26+AN26</f>
        <v>0</v>
      </c>
      <c r="AI26" s="10"/>
      <c r="AJ26" s="11"/>
      <c r="AK26" s="10"/>
      <c r="AL26" s="11"/>
      <c r="AM26" s="10"/>
      <c r="AN26" s="11"/>
    </row>
    <row r="27" spans="1:40">
      <c r="A27" s="419" t="s">
        <v>608</v>
      </c>
      <c r="B27" s="404"/>
      <c r="C27" s="420" t="s">
        <v>956</v>
      </c>
      <c r="D27" s="421"/>
      <c r="E27" s="421"/>
      <c r="F27" s="421"/>
      <c r="G27" s="421"/>
      <c r="H27" s="421"/>
      <c r="I27" s="421"/>
      <c r="J27" s="421"/>
      <c r="K27" s="421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1"/>
      <c r="W27" s="421"/>
      <c r="X27" s="421"/>
      <c r="Y27" s="421"/>
      <c r="Z27" s="421"/>
      <c r="AA27" s="421"/>
      <c r="AB27" s="422"/>
      <c r="AC27" s="423" t="s">
        <v>957</v>
      </c>
      <c r="AD27" s="424"/>
      <c r="AE27" s="424"/>
      <c r="AF27" s="425"/>
      <c r="AG27" s="10">
        <f>AI27+AK27+AM27</f>
        <v>0</v>
      </c>
      <c r="AH27" s="11">
        <f>AJ27+AL27+AN27</f>
        <v>0</v>
      </c>
      <c r="AI27" s="10"/>
      <c r="AJ27" s="11"/>
      <c r="AK27" s="10"/>
      <c r="AL27" s="11"/>
      <c r="AM27" s="10"/>
      <c r="AN27" s="11"/>
    </row>
    <row r="28" spans="1:40" s="14" customFormat="1">
      <c r="A28" s="448" t="s">
        <v>611</v>
      </c>
      <c r="B28" s="449"/>
      <c r="C28" s="450" t="s">
        <v>958</v>
      </c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1"/>
      <c r="AB28" s="452"/>
      <c r="AC28" s="453" t="s">
        <v>959</v>
      </c>
      <c r="AD28" s="454"/>
      <c r="AE28" s="454"/>
      <c r="AF28" s="455"/>
      <c r="AG28" s="12">
        <f>SUM(AG26:AG27)</f>
        <v>0</v>
      </c>
      <c r="AH28" s="13">
        <f t="shared" ref="AH28:AN28" si="6">SUM(AH26:AH27)</f>
        <v>0</v>
      </c>
      <c r="AI28" s="12">
        <f t="shared" si="6"/>
        <v>0</v>
      </c>
      <c r="AJ28" s="13">
        <f t="shared" si="6"/>
        <v>0</v>
      </c>
      <c r="AK28" s="12">
        <f t="shared" si="6"/>
        <v>0</v>
      </c>
      <c r="AL28" s="13">
        <f t="shared" si="6"/>
        <v>0</v>
      </c>
      <c r="AM28" s="12">
        <f t="shared" si="6"/>
        <v>0</v>
      </c>
      <c r="AN28" s="13">
        <f t="shared" si="6"/>
        <v>0</v>
      </c>
    </row>
    <row r="29" spans="1:40">
      <c r="A29" s="419" t="s">
        <v>614</v>
      </c>
      <c r="B29" s="404"/>
      <c r="C29" s="420" t="s">
        <v>960</v>
      </c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2"/>
      <c r="AC29" s="423" t="s">
        <v>961</v>
      </c>
      <c r="AD29" s="424"/>
      <c r="AE29" s="424"/>
      <c r="AF29" s="425"/>
      <c r="AG29" s="10">
        <f t="shared" ref="AG29:AH36" si="7">AI29+AK29+AM29</f>
        <v>0</v>
      </c>
      <c r="AH29" s="11">
        <f t="shared" si="7"/>
        <v>0</v>
      </c>
      <c r="AI29" s="10"/>
      <c r="AJ29" s="11"/>
      <c r="AK29" s="10"/>
      <c r="AL29" s="11"/>
      <c r="AM29" s="10"/>
      <c r="AN29" s="11"/>
    </row>
    <row r="30" spans="1:40">
      <c r="A30" s="419" t="s">
        <v>617</v>
      </c>
      <c r="B30" s="404"/>
      <c r="C30" s="420" t="s">
        <v>962</v>
      </c>
      <c r="D30" s="421"/>
      <c r="E30" s="421"/>
      <c r="F30" s="421"/>
      <c r="G30" s="421"/>
      <c r="H30" s="421"/>
      <c r="I30" s="421"/>
      <c r="J30" s="421"/>
      <c r="K30" s="421"/>
      <c r="L30" s="421"/>
      <c r="M30" s="421"/>
      <c r="N30" s="421"/>
      <c r="O30" s="421"/>
      <c r="P30" s="421"/>
      <c r="Q30" s="421"/>
      <c r="R30" s="421"/>
      <c r="S30" s="421"/>
      <c r="T30" s="421"/>
      <c r="U30" s="421"/>
      <c r="V30" s="421"/>
      <c r="W30" s="421"/>
      <c r="X30" s="421"/>
      <c r="Y30" s="421"/>
      <c r="Z30" s="421"/>
      <c r="AA30" s="421"/>
      <c r="AB30" s="422"/>
      <c r="AC30" s="423" t="s">
        <v>963</v>
      </c>
      <c r="AD30" s="424"/>
      <c r="AE30" s="424"/>
      <c r="AF30" s="425"/>
      <c r="AG30" s="10">
        <f t="shared" si="7"/>
        <v>0</v>
      </c>
      <c r="AH30" s="11">
        <f t="shared" si="7"/>
        <v>0</v>
      </c>
      <c r="AI30" s="10"/>
      <c r="AJ30" s="11"/>
      <c r="AK30" s="10"/>
      <c r="AL30" s="11"/>
      <c r="AM30" s="10"/>
      <c r="AN30" s="11"/>
    </row>
    <row r="31" spans="1:40">
      <c r="A31" s="419" t="s">
        <v>620</v>
      </c>
      <c r="B31" s="404"/>
      <c r="C31" s="420" t="s">
        <v>964</v>
      </c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2"/>
      <c r="AC31" s="423" t="s">
        <v>965</v>
      </c>
      <c r="AD31" s="424"/>
      <c r="AE31" s="424"/>
      <c r="AF31" s="425"/>
      <c r="AG31" s="10">
        <f t="shared" si="7"/>
        <v>0</v>
      </c>
      <c r="AH31" s="11">
        <f t="shared" si="7"/>
        <v>0</v>
      </c>
      <c r="AI31" s="10"/>
      <c r="AJ31" s="11"/>
      <c r="AK31" s="10"/>
      <c r="AL31" s="11"/>
      <c r="AM31" s="10"/>
      <c r="AN31" s="11"/>
    </row>
    <row r="32" spans="1:40">
      <c r="A32" s="419" t="s">
        <v>623</v>
      </c>
      <c r="B32" s="404"/>
      <c r="C32" s="420" t="s">
        <v>966</v>
      </c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2"/>
      <c r="AC32" s="423" t="s">
        <v>967</v>
      </c>
      <c r="AD32" s="424"/>
      <c r="AE32" s="424"/>
      <c r="AF32" s="425"/>
      <c r="AG32" s="10">
        <f t="shared" si="7"/>
        <v>0</v>
      </c>
      <c r="AH32" s="11">
        <f t="shared" si="7"/>
        <v>0</v>
      </c>
      <c r="AI32" s="10"/>
      <c r="AJ32" s="11"/>
      <c r="AK32" s="10"/>
      <c r="AL32" s="11"/>
      <c r="AM32" s="10"/>
      <c r="AN32" s="11"/>
    </row>
    <row r="33" spans="1:40">
      <c r="A33" s="419" t="s">
        <v>626</v>
      </c>
      <c r="B33" s="404"/>
      <c r="C33" s="420" t="s">
        <v>0</v>
      </c>
      <c r="D33" s="421"/>
      <c r="E33" s="421"/>
      <c r="F33" s="421"/>
      <c r="G33" s="421"/>
      <c r="H33" s="421"/>
      <c r="I33" s="421"/>
      <c r="J33" s="421"/>
      <c r="K33" s="421"/>
      <c r="L33" s="421"/>
      <c r="M33" s="421"/>
      <c r="N33" s="421"/>
      <c r="O33" s="421"/>
      <c r="P33" s="421"/>
      <c r="Q33" s="421"/>
      <c r="R33" s="421"/>
      <c r="S33" s="421"/>
      <c r="T33" s="421"/>
      <c r="U33" s="421"/>
      <c r="V33" s="421"/>
      <c r="W33" s="421"/>
      <c r="X33" s="421"/>
      <c r="Y33" s="421"/>
      <c r="Z33" s="421"/>
      <c r="AA33" s="421"/>
      <c r="AB33" s="422"/>
      <c r="AC33" s="423" t="s">
        <v>1</v>
      </c>
      <c r="AD33" s="424"/>
      <c r="AE33" s="424"/>
      <c r="AF33" s="425"/>
      <c r="AG33" s="10">
        <f t="shared" si="7"/>
        <v>0</v>
      </c>
      <c r="AH33" s="11">
        <f t="shared" si="7"/>
        <v>0</v>
      </c>
      <c r="AI33" s="10"/>
      <c r="AJ33" s="11"/>
      <c r="AK33" s="10"/>
      <c r="AL33" s="11"/>
      <c r="AM33" s="10"/>
      <c r="AN33" s="11"/>
    </row>
    <row r="34" spans="1:40">
      <c r="A34" s="419" t="s">
        <v>629</v>
      </c>
      <c r="B34" s="404"/>
      <c r="C34" s="420" t="s">
        <v>2</v>
      </c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2"/>
      <c r="AC34" s="423" t="s">
        <v>3</v>
      </c>
      <c r="AD34" s="424"/>
      <c r="AE34" s="424"/>
      <c r="AF34" s="425"/>
      <c r="AG34" s="10">
        <f t="shared" si="7"/>
        <v>0</v>
      </c>
      <c r="AH34" s="11">
        <f t="shared" si="7"/>
        <v>0</v>
      </c>
      <c r="AI34" s="10"/>
      <c r="AJ34" s="11"/>
      <c r="AK34" s="10"/>
      <c r="AL34" s="11"/>
      <c r="AM34" s="10"/>
      <c r="AN34" s="11"/>
    </row>
    <row r="35" spans="1:40">
      <c r="A35" s="419" t="s">
        <v>632</v>
      </c>
      <c r="B35" s="404"/>
      <c r="C35" s="420" t="s">
        <v>4</v>
      </c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2"/>
      <c r="AC35" s="423" t="s">
        <v>5</v>
      </c>
      <c r="AD35" s="424"/>
      <c r="AE35" s="424"/>
      <c r="AF35" s="425"/>
      <c r="AG35" s="10">
        <f t="shared" si="7"/>
        <v>0</v>
      </c>
      <c r="AH35" s="11">
        <f t="shared" si="7"/>
        <v>0</v>
      </c>
      <c r="AI35" s="10"/>
      <c r="AJ35" s="11"/>
      <c r="AK35" s="10"/>
      <c r="AL35" s="11"/>
      <c r="AM35" s="10"/>
      <c r="AN35" s="11"/>
    </row>
    <row r="36" spans="1:40">
      <c r="A36" s="419" t="s">
        <v>635</v>
      </c>
      <c r="B36" s="404"/>
      <c r="C36" s="420" t="s">
        <v>6</v>
      </c>
      <c r="D36" s="421"/>
      <c r="E36" s="421"/>
      <c r="F36" s="421"/>
      <c r="G36" s="421"/>
      <c r="H36" s="421"/>
      <c r="I36" s="421"/>
      <c r="J36" s="421"/>
      <c r="K36" s="421"/>
      <c r="L36" s="421"/>
      <c r="M36" s="421"/>
      <c r="N36" s="421"/>
      <c r="O36" s="421"/>
      <c r="P36" s="421"/>
      <c r="Q36" s="421"/>
      <c r="R36" s="421"/>
      <c r="S36" s="421"/>
      <c r="T36" s="421"/>
      <c r="U36" s="421"/>
      <c r="V36" s="421"/>
      <c r="W36" s="421"/>
      <c r="X36" s="421"/>
      <c r="Y36" s="421"/>
      <c r="Z36" s="421"/>
      <c r="AA36" s="421"/>
      <c r="AB36" s="422"/>
      <c r="AC36" s="423" t="s">
        <v>7</v>
      </c>
      <c r="AD36" s="424"/>
      <c r="AE36" s="424"/>
      <c r="AF36" s="425"/>
      <c r="AG36" s="10">
        <f t="shared" si="7"/>
        <v>0</v>
      </c>
      <c r="AH36" s="11">
        <f t="shared" si="7"/>
        <v>0</v>
      </c>
      <c r="AI36" s="10"/>
      <c r="AJ36" s="11"/>
      <c r="AK36" s="10"/>
      <c r="AL36" s="11"/>
      <c r="AM36" s="10"/>
      <c r="AN36" s="11"/>
    </row>
    <row r="37" spans="1:40" s="14" customFormat="1">
      <c r="A37" s="448" t="s">
        <v>638</v>
      </c>
      <c r="B37" s="449"/>
      <c r="C37" s="450" t="s">
        <v>8</v>
      </c>
      <c r="D37" s="451"/>
      <c r="E37" s="451"/>
      <c r="F37" s="451"/>
      <c r="G37" s="451"/>
      <c r="H37" s="451"/>
      <c r="I37" s="451"/>
      <c r="J37" s="451"/>
      <c r="K37" s="451"/>
      <c r="L37" s="451"/>
      <c r="M37" s="451"/>
      <c r="N37" s="451"/>
      <c r="O37" s="451"/>
      <c r="P37" s="451"/>
      <c r="Q37" s="451"/>
      <c r="R37" s="451"/>
      <c r="S37" s="451"/>
      <c r="T37" s="451"/>
      <c r="U37" s="451"/>
      <c r="V37" s="451"/>
      <c r="W37" s="451"/>
      <c r="X37" s="451"/>
      <c r="Y37" s="451"/>
      <c r="Z37" s="451"/>
      <c r="AA37" s="451"/>
      <c r="AB37" s="452"/>
      <c r="AC37" s="453" t="s">
        <v>9</v>
      </c>
      <c r="AD37" s="454"/>
      <c r="AE37" s="454"/>
      <c r="AF37" s="455"/>
      <c r="AG37" s="12">
        <f>SUM(AG32:AG36)</f>
        <v>0</v>
      </c>
      <c r="AH37" s="13">
        <f t="shared" ref="AH37:AN37" si="8">SUM(AH32:AH36)</f>
        <v>0</v>
      </c>
      <c r="AI37" s="12">
        <f t="shared" si="8"/>
        <v>0</v>
      </c>
      <c r="AJ37" s="13">
        <f t="shared" si="8"/>
        <v>0</v>
      </c>
      <c r="AK37" s="12">
        <f t="shared" si="8"/>
        <v>0</v>
      </c>
      <c r="AL37" s="13">
        <f t="shared" si="8"/>
        <v>0</v>
      </c>
      <c r="AM37" s="12">
        <f t="shared" si="8"/>
        <v>0</v>
      </c>
      <c r="AN37" s="13">
        <f t="shared" si="8"/>
        <v>0</v>
      </c>
    </row>
    <row r="38" spans="1:40">
      <c r="A38" s="419" t="s">
        <v>641</v>
      </c>
      <c r="B38" s="404"/>
      <c r="C38" s="420" t="s">
        <v>10</v>
      </c>
      <c r="D38" s="421"/>
      <c r="E38" s="421"/>
      <c r="F38" s="421"/>
      <c r="G38" s="421"/>
      <c r="H38" s="421"/>
      <c r="I38" s="421"/>
      <c r="J38" s="421"/>
      <c r="K38" s="421"/>
      <c r="L38" s="421"/>
      <c r="M38" s="421"/>
      <c r="N38" s="421"/>
      <c r="O38" s="421"/>
      <c r="P38" s="421"/>
      <c r="Q38" s="421"/>
      <c r="R38" s="421"/>
      <c r="S38" s="421"/>
      <c r="T38" s="421"/>
      <c r="U38" s="421"/>
      <c r="V38" s="421"/>
      <c r="W38" s="421"/>
      <c r="X38" s="421"/>
      <c r="Y38" s="421"/>
      <c r="Z38" s="421"/>
      <c r="AA38" s="421"/>
      <c r="AB38" s="422"/>
      <c r="AC38" s="423" t="s">
        <v>11</v>
      </c>
      <c r="AD38" s="424"/>
      <c r="AE38" s="424"/>
      <c r="AF38" s="425"/>
      <c r="AG38" s="10">
        <f>AI38+AK38+AM38</f>
        <v>0</v>
      </c>
      <c r="AH38" s="11">
        <f>AJ38+AL38+AN38</f>
        <v>0</v>
      </c>
      <c r="AI38" s="10"/>
      <c r="AJ38" s="11"/>
      <c r="AK38" s="10"/>
      <c r="AL38" s="11"/>
      <c r="AM38" s="10"/>
      <c r="AN38" s="11"/>
    </row>
    <row r="39" spans="1:40" s="14" customFormat="1">
      <c r="A39" s="448" t="s">
        <v>644</v>
      </c>
      <c r="B39" s="449"/>
      <c r="C39" s="450" t="s">
        <v>12</v>
      </c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51"/>
      <c r="P39" s="451"/>
      <c r="Q39" s="451"/>
      <c r="R39" s="451"/>
      <c r="S39" s="451"/>
      <c r="T39" s="451"/>
      <c r="U39" s="451"/>
      <c r="V39" s="451"/>
      <c r="W39" s="451"/>
      <c r="X39" s="451"/>
      <c r="Y39" s="451"/>
      <c r="Z39" s="451"/>
      <c r="AA39" s="451"/>
      <c r="AB39" s="452"/>
      <c r="AC39" s="453" t="s">
        <v>13</v>
      </c>
      <c r="AD39" s="454"/>
      <c r="AE39" s="454"/>
      <c r="AF39" s="455"/>
      <c r="AG39" s="12">
        <f>SUM(AG28:AG31)+AG37+AG38</f>
        <v>0</v>
      </c>
      <c r="AH39" s="13">
        <f t="shared" ref="AH39:AN39" si="9">SUM(AH28:AH31)+AH37+AH38</f>
        <v>0</v>
      </c>
      <c r="AI39" s="12">
        <f t="shared" si="9"/>
        <v>0</v>
      </c>
      <c r="AJ39" s="13">
        <f t="shared" si="9"/>
        <v>0</v>
      </c>
      <c r="AK39" s="12">
        <f t="shared" si="9"/>
        <v>0</v>
      </c>
      <c r="AL39" s="13">
        <f t="shared" si="9"/>
        <v>0</v>
      </c>
      <c r="AM39" s="12">
        <f t="shared" si="9"/>
        <v>0</v>
      </c>
      <c r="AN39" s="13">
        <f t="shared" si="9"/>
        <v>0</v>
      </c>
    </row>
    <row r="40" spans="1:40">
      <c r="A40" s="419" t="s">
        <v>647</v>
      </c>
      <c r="B40" s="404"/>
      <c r="C40" s="456" t="s">
        <v>14</v>
      </c>
      <c r="D40" s="457"/>
      <c r="E40" s="457"/>
      <c r="F40" s="457"/>
      <c r="G40" s="457"/>
      <c r="H40" s="457"/>
      <c r="I40" s="457"/>
      <c r="J40" s="457"/>
      <c r="K40" s="457"/>
      <c r="L40" s="457"/>
      <c r="M40" s="457"/>
      <c r="N40" s="457"/>
      <c r="O40" s="457"/>
      <c r="P40" s="457"/>
      <c r="Q40" s="457"/>
      <c r="R40" s="457"/>
      <c r="S40" s="457"/>
      <c r="T40" s="457"/>
      <c r="U40" s="457"/>
      <c r="V40" s="457"/>
      <c r="W40" s="457"/>
      <c r="X40" s="457"/>
      <c r="Y40" s="457"/>
      <c r="Z40" s="457"/>
      <c r="AA40" s="457"/>
      <c r="AB40" s="458"/>
      <c r="AC40" s="423" t="s">
        <v>15</v>
      </c>
      <c r="AD40" s="424"/>
      <c r="AE40" s="424"/>
      <c r="AF40" s="425"/>
      <c r="AG40" s="10">
        <f t="shared" ref="AG40:AH49" si="10">AI40+AK40+AM40</f>
        <v>0</v>
      </c>
      <c r="AH40" s="11">
        <f t="shared" si="10"/>
        <v>0</v>
      </c>
      <c r="AI40" s="10"/>
      <c r="AJ40" s="11"/>
      <c r="AK40" s="10"/>
      <c r="AL40" s="11"/>
      <c r="AM40" s="10"/>
      <c r="AN40" s="11"/>
    </row>
    <row r="41" spans="1:40">
      <c r="A41" s="419" t="s">
        <v>650</v>
      </c>
      <c r="B41" s="404"/>
      <c r="C41" s="456" t="s">
        <v>16</v>
      </c>
      <c r="D41" s="457"/>
      <c r="E41" s="457"/>
      <c r="F41" s="457"/>
      <c r="G41" s="457"/>
      <c r="H41" s="457"/>
      <c r="I41" s="457"/>
      <c r="J41" s="457"/>
      <c r="K41" s="457"/>
      <c r="L41" s="457"/>
      <c r="M41" s="457"/>
      <c r="N41" s="457"/>
      <c r="O41" s="457"/>
      <c r="P41" s="457"/>
      <c r="Q41" s="457"/>
      <c r="R41" s="457"/>
      <c r="S41" s="457"/>
      <c r="T41" s="457"/>
      <c r="U41" s="457"/>
      <c r="V41" s="457"/>
      <c r="W41" s="457"/>
      <c r="X41" s="457"/>
      <c r="Y41" s="457"/>
      <c r="Z41" s="457"/>
      <c r="AA41" s="457"/>
      <c r="AB41" s="458"/>
      <c r="AC41" s="423" t="s">
        <v>17</v>
      </c>
      <c r="AD41" s="424"/>
      <c r="AE41" s="424"/>
      <c r="AF41" s="425"/>
      <c r="AG41" s="10">
        <f t="shared" si="10"/>
        <v>0</v>
      </c>
      <c r="AH41" s="11">
        <f t="shared" si="10"/>
        <v>0</v>
      </c>
      <c r="AI41" s="10"/>
      <c r="AJ41" s="11"/>
      <c r="AK41" s="10"/>
      <c r="AL41" s="11"/>
      <c r="AM41" s="10"/>
      <c r="AN41" s="11"/>
    </row>
    <row r="42" spans="1:40">
      <c r="A42" s="419" t="s">
        <v>653</v>
      </c>
      <c r="B42" s="404"/>
      <c r="C42" s="456" t="s">
        <v>18</v>
      </c>
      <c r="D42" s="457"/>
      <c r="E42" s="457"/>
      <c r="F42" s="457"/>
      <c r="G42" s="457"/>
      <c r="H42" s="457"/>
      <c r="I42" s="457"/>
      <c r="J42" s="457"/>
      <c r="K42" s="457"/>
      <c r="L42" s="457"/>
      <c r="M42" s="457"/>
      <c r="N42" s="457"/>
      <c r="O42" s="457"/>
      <c r="P42" s="457"/>
      <c r="Q42" s="457"/>
      <c r="R42" s="457"/>
      <c r="S42" s="457"/>
      <c r="T42" s="457"/>
      <c r="U42" s="457"/>
      <c r="V42" s="457"/>
      <c r="W42" s="457"/>
      <c r="X42" s="457"/>
      <c r="Y42" s="457"/>
      <c r="Z42" s="457"/>
      <c r="AA42" s="457"/>
      <c r="AB42" s="458"/>
      <c r="AC42" s="423" t="s">
        <v>19</v>
      </c>
      <c r="AD42" s="424"/>
      <c r="AE42" s="424"/>
      <c r="AF42" s="425"/>
      <c r="AG42" s="10">
        <f t="shared" si="10"/>
        <v>0</v>
      </c>
      <c r="AH42" s="11">
        <f t="shared" si="10"/>
        <v>0</v>
      </c>
      <c r="AI42" s="10"/>
      <c r="AJ42" s="11"/>
      <c r="AK42" s="10"/>
      <c r="AL42" s="11"/>
      <c r="AM42" s="10"/>
      <c r="AN42" s="11"/>
    </row>
    <row r="43" spans="1:40">
      <c r="A43" s="419" t="s">
        <v>656</v>
      </c>
      <c r="B43" s="404"/>
      <c r="C43" s="456" t="s">
        <v>20</v>
      </c>
      <c r="D43" s="457"/>
      <c r="E43" s="457"/>
      <c r="F43" s="457"/>
      <c r="G43" s="457"/>
      <c r="H43" s="457"/>
      <c r="I43" s="457"/>
      <c r="J43" s="457"/>
      <c r="K43" s="457"/>
      <c r="L43" s="457"/>
      <c r="M43" s="457"/>
      <c r="N43" s="457"/>
      <c r="O43" s="457"/>
      <c r="P43" s="457"/>
      <c r="Q43" s="457"/>
      <c r="R43" s="457"/>
      <c r="S43" s="457"/>
      <c r="T43" s="457"/>
      <c r="U43" s="457"/>
      <c r="V43" s="457"/>
      <c r="W43" s="457"/>
      <c r="X43" s="457"/>
      <c r="Y43" s="457"/>
      <c r="Z43" s="457"/>
      <c r="AA43" s="457"/>
      <c r="AB43" s="458"/>
      <c r="AC43" s="423" t="s">
        <v>21</v>
      </c>
      <c r="AD43" s="424"/>
      <c r="AE43" s="424"/>
      <c r="AF43" s="425"/>
      <c r="AG43" s="10">
        <f t="shared" si="10"/>
        <v>0</v>
      </c>
      <c r="AH43" s="11">
        <f t="shared" si="10"/>
        <v>0</v>
      </c>
      <c r="AI43" s="10"/>
      <c r="AJ43" s="11"/>
      <c r="AK43" s="10"/>
      <c r="AL43" s="11"/>
      <c r="AM43" s="10"/>
      <c r="AN43" s="11"/>
    </row>
    <row r="44" spans="1:40">
      <c r="A44" s="419" t="s">
        <v>659</v>
      </c>
      <c r="B44" s="404"/>
      <c r="C44" s="456" t="s">
        <v>22</v>
      </c>
      <c r="D44" s="457"/>
      <c r="E44" s="457"/>
      <c r="F44" s="457"/>
      <c r="G44" s="457"/>
      <c r="H44" s="457"/>
      <c r="I44" s="457"/>
      <c r="J44" s="457"/>
      <c r="K44" s="457"/>
      <c r="L44" s="457"/>
      <c r="M44" s="457"/>
      <c r="N44" s="457"/>
      <c r="O44" s="457"/>
      <c r="P44" s="457"/>
      <c r="Q44" s="457"/>
      <c r="R44" s="457"/>
      <c r="S44" s="457"/>
      <c r="T44" s="457"/>
      <c r="U44" s="457"/>
      <c r="V44" s="457"/>
      <c r="W44" s="457"/>
      <c r="X44" s="457"/>
      <c r="Y44" s="457"/>
      <c r="Z44" s="457"/>
      <c r="AA44" s="457"/>
      <c r="AB44" s="458"/>
      <c r="AC44" s="423" t="s">
        <v>23</v>
      </c>
      <c r="AD44" s="424"/>
      <c r="AE44" s="424"/>
      <c r="AF44" s="425"/>
      <c r="AG44" s="10">
        <f t="shared" si="10"/>
        <v>0</v>
      </c>
      <c r="AH44" s="11">
        <f t="shared" si="10"/>
        <v>0</v>
      </c>
      <c r="AI44" s="10"/>
      <c r="AJ44" s="11"/>
      <c r="AK44" s="10"/>
      <c r="AL44" s="11"/>
      <c r="AM44" s="10"/>
      <c r="AN44" s="11"/>
    </row>
    <row r="45" spans="1:40">
      <c r="A45" s="419" t="s">
        <v>662</v>
      </c>
      <c r="B45" s="404"/>
      <c r="C45" s="456" t="s">
        <v>24</v>
      </c>
      <c r="D45" s="457"/>
      <c r="E45" s="457"/>
      <c r="F45" s="457"/>
      <c r="G45" s="457"/>
      <c r="H45" s="457"/>
      <c r="I45" s="457"/>
      <c r="J45" s="457"/>
      <c r="K45" s="457"/>
      <c r="L45" s="457"/>
      <c r="M45" s="457"/>
      <c r="N45" s="457"/>
      <c r="O45" s="457"/>
      <c r="P45" s="457"/>
      <c r="Q45" s="457"/>
      <c r="R45" s="457"/>
      <c r="S45" s="457"/>
      <c r="T45" s="457"/>
      <c r="U45" s="457"/>
      <c r="V45" s="457"/>
      <c r="W45" s="457"/>
      <c r="X45" s="457"/>
      <c r="Y45" s="457"/>
      <c r="Z45" s="457"/>
      <c r="AA45" s="457"/>
      <c r="AB45" s="458"/>
      <c r="AC45" s="423" t="s">
        <v>25</v>
      </c>
      <c r="AD45" s="424"/>
      <c r="AE45" s="424"/>
      <c r="AF45" s="425"/>
      <c r="AG45" s="10">
        <f t="shared" si="10"/>
        <v>0</v>
      </c>
      <c r="AH45" s="11">
        <f t="shared" si="10"/>
        <v>0</v>
      </c>
      <c r="AI45" s="10"/>
      <c r="AJ45" s="11"/>
      <c r="AK45" s="10"/>
      <c r="AL45" s="11"/>
      <c r="AM45" s="10"/>
      <c r="AN45" s="11"/>
    </row>
    <row r="46" spans="1:40">
      <c r="A46" s="419" t="s">
        <v>665</v>
      </c>
      <c r="B46" s="404"/>
      <c r="C46" s="456" t="s">
        <v>26</v>
      </c>
      <c r="D46" s="457"/>
      <c r="E46" s="457"/>
      <c r="F46" s="457"/>
      <c r="G46" s="457"/>
      <c r="H46" s="457"/>
      <c r="I46" s="457"/>
      <c r="J46" s="457"/>
      <c r="K46" s="457"/>
      <c r="L46" s="457"/>
      <c r="M46" s="457"/>
      <c r="N46" s="457"/>
      <c r="O46" s="457"/>
      <c r="P46" s="457"/>
      <c r="Q46" s="457"/>
      <c r="R46" s="457"/>
      <c r="S46" s="457"/>
      <c r="T46" s="457"/>
      <c r="U46" s="457"/>
      <c r="V46" s="457"/>
      <c r="W46" s="457"/>
      <c r="X46" s="457"/>
      <c r="Y46" s="457"/>
      <c r="Z46" s="457"/>
      <c r="AA46" s="457"/>
      <c r="AB46" s="458"/>
      <c r="AC46" s="423" t="s">
        <v>27</v>
      </c>
      <c r="AD46" s="424"/>
      <c r="AE46" s="424"/>
      <c r="AF46" s="425"/>
      <c r="AG46" s="10">
        <f t="shared" si="10"/>
        <v>0</v>
      </c>
      <c r="AH46" s="11">
        <f t="shared" si="10"/>
        <v>0</v>
      </c>
      <c r="AI46" s="10"/>
      <c r="AJ46" s="11"/>
      <c r="AK46" s="10"/>
      <c r="AL46" s="11"/>
      <c r="AM46" s="10"/>
      <c r="AN46" s="11"/>
    </row>
    <row r="47" spans="1:40">
      <c r="A47" s="419" t="s">
        <v>668</v>
      </c>
      <c r="B47" s="404"/>
      <c r="C47" s="456" t="s">
        <v>28</v>
      </c>
      <c r="D47" s="457"/>
      <c r="E47" s="457"/>
      <c r="F47" s="457"/>
      <c r="G47" s="457"/>
      <c r="H47" s="457"/>
      <c r="I47" s="457"/>
      <c r="J47" s="457"/>
      <c r="K47" s="457"/>
      <c r="L47" s="457"/>
      <c r="M47" s="457"/>
      <c r="N47" s="457"/>
      <c r="O47" s="457"/>
      <c r="P47" s="457"/>
      <c r="Q47" s="457"/>
      <c r="R47" s="457"/>
      <c r="S47" s="457"/>
      <c r="T47" s="457"/>
      <c r="U47" s="457"/>
      <c r="V47" s="457"/>
      <c r="W47" s="457"/>
      <c r="X47" s="457"/>
      <c r="Y47" s="457"/>
      <c r="Z47" s="457"/>
      <c r="AA47" s="457"/>
      <c r="AB47" s="458"/>
      <c r="AC47" s="423" t="s">
        <v>29</v>
      </c>
      <c r="AD47" s="424"/>
      <c r="AE47" s="424"/>
      <c r="AF47" s="425"/>
      <c r="AG47" s="10">
        <f t="shared" si="10"/>
        <v>0</v>
      </c>
      <c r="AH47" s="11">
        <f t="shared" si="10"/>
        <v>3450</v>
      </c>
      <c r="AI47" s="10"/>
      <c r="AJ47" s="11"/>
      <c r="AK47" s="10"/>
      <c r="AL47" s="11">
        <v>3450</v>
      </c>
      <c r="AM47" s="10"/>
      <c r="AN47" s="11"/>
    </row>
    <row r="48" spans="1:40">
      <c r="A48" s="419" t="s">
        <v>671</v>
      </c>
      <c r="B48" s="404"/>
      <c r="C48" s="456" t="s">
        <v>30</v>
      </c>
      <c r="D48" s="457"/>
      <c r="E48" s="457"/>
      <c r="F48" s="457"/>
      <c r="G48" s="457"/>
      <c r="H48" s="457"/>
      <c r="I48" s="457"/>
      <c r="J48" s="457"/>
      <c r="K48" s="457"/>
      <c r="L48" s="457"/>
      <c r="M48" s="457"/>
      <c r="N48" s="457"/>
      <c r="O48" s="457"/>
      <c r="P48" s="457"/>
      <c r="Q48" s="457"/>
      <c r="R48" s="457"/>
      <c r="S48" s="457"/>
      <c r="T48" s="457"/>
      <c r="U48" s="457"/>
      <c r="V48" s="457"/>
      <c r="W48" s="457"/>
      <c r="X48" s="457"/>
      <c r="Y48" s="457"/>
      <c r="Z48" s="457"/>
      <c r="AA48" s="457"/>
      <c r="AB48" s="458"/>
      <c r="AC48" s="423" t="s">
        <v>31</v>
      </c>
      <c r="AD48" s="424"/>
      <c r="AE48" s="424"/>
      <c r="AF48" s="425"/>
      <c r="AG48" s="10">
        <f t="shared" si="10"/>
        <v>0</v>
      </c>
      <c r="AH48" s="11">
        <f t="shared" si="10"/>
        <v>0</v>
      </c>
      <c r="AI48" s="10"/>
      <c r="AJ48" s="11"/>
      <c r="AK48" s="10"/>
      <c r="AL48" s="11"/>
      <c r="AM48" s="10"/>
      <c r="AN48" s="11"/>
    </row>
    <row r="49" spans="1:40">
      <c r="A49" s="419" t="s">
        <v>674</v>
      </c>
      <c r="B49" s="404"/>
      <c r="C49" s="456" t="s">
        <v>32</v>
      </c>
      <c r="D49" s="457"/>
      <c r="E49" s="457"/>
      <c r="F49" s="457"/>
      <c r="G49" s="457"/>
      <c r="H49" s="457"/>
      <c r="I49" s="457"/>
      <c r="J49" s="457"/>
      <c r="K49" s="457"/>
      <c r="L49" s="457"/>
      <c r="M49" s="457"/>
      <c r="N49" s="457"/>
      <c r="O49" s="457"/>
      <c r="P49" s="457"/>
      <c r="Q49" s="457"/>
      <c r="R49" s="457"/>
      <c r="S49" s="457"/>
      <c r="T49" s="457"/>
      <c r="U49" s="457"/>
      <c r="V49" s="457"/>
      <c r="W49" s="457"/>
      <c r="X49" s="457"/>
      <c r="Y49" s="457"/>
      <c r="Z49" s="457"/>
      <c r="AA49" s="457"/>
      <c r="AB49" s="458"/>
      <c r="AC49" s="423" t="s">
        <v>33</v>
      </c>
      <c r="AD49" s="424"/>
      <c r="AE49" s="424"/>
      <c r="AF49" s="425"/>
      <c r="AG49" s="10">
        <f t="shared" si="10"/>
        <v>0</v>
      </c>
      <c r="AH49" s="11">
        <f t="shared" si="10"/>
        <v>0</v>
      </c>
      <c r="AI49" s="10"/>
      <c r="AJ49" s="11"/>
      <c r="AK49" s="10"/>
      <c r="AL49" s="11"/>
      <c r="AM49" s="10"/>
      <c r="AN49" s="11"/>
    </row>
    <row r="50" spans="1:40" s="14" customFormat="1">
      <c r="A50" s="448" t="s">
        <v>677</v>
      </c>
      <c r="B50" s="449"/>
      <c r="C50" s="460" t="s">
        <v>34</v>
      </c>
      <c r="D50" s="461"/>
      <c r="E50" s="461"/>
      <c r="F50" s="461"/>
      <c r="G50" s="461"/>
      <c r="H50" s="461"/>
      <c r="I50" s="461"/>
      <c r="J50" s="461"/>
      <c r="K50" s="461"/>
      <c r="L50" s="461"/>
      <c r="M50" s="461"/>
      <c r="N50" s="461"/>
      <c r="O50" s="461"/>
      <c r="P50" s="461"/>
      <c r="Q50" s="461"/>
      <c r="R50" s="461"/>
      <c r="S50" s="461"/>
      <c r="T50" s="461"/>
      <c r="U50" s="461"/>
      <c r="V50" s="461"/>
      <c r="W50" s="461"/>
      <c r="X50" s="461"/>
      <c r="Y50" s="461"/>
      <c r="Z50" s="461"/>
      <c r="AA50" s="461"/>
      <c r="AB50" s="462"/>
      <c r="AC50" s="453" t="s">
        <v>35</v>
      </c>
      <c r="AD50" s="454"/>
      <c r="AE50" s="454"/>
      <c r="AF50" s="455"/>
      <c r="AG50" s="12">
        <f>SUM(AG40:AG49)</f>
        <v>0</v>
      </c>
      <c r="AH50" s="13">
        <f t="shared" ref="AH50:AN50" si="11">SUM(AH40:AH49)</f>
        <v>3450</v>
      </c>
      <c r="AI50" s="12">
        <f t="shared" si="11"/>
        <v>0</v>
      </c>
      <c r="AJ50" s="13">
        <f t="shared" si="11"/>
        <v>0</v>
      </c>
      <c r="AK50" s="12">
        <f t="shared" si="11"/>
        <v>0</v>
      </c>
      <c r="AL50" s="13">
        <f t="shared" si="11"/>
        <v>3450</v>
      </c>
      <c r="AM50" s="12">
        <f t="shared" si="11"/>
        <v>0</v>
      </c>
      <c r="AN50" s="13">
        <f t="shared" si="11"/>
        <v>0</v>
      </c>
    </row>
    <row r="51" spans="1:40">
      <c r="A51" s="419">
        <v>45</v>
      </c>
      <c r="B51" s="459"/>
      <c r="C51" s="456" t="s">
        <v>36</v>
      </c>
      <c r="D51" s="457"/>
      <c r="E51" s="457"/>
      <c r="F51" s="457"/>
      <c r="G51" s="457"/>
      <c r="H51" s="457"/>
      <c r="I51" s="457"/>
      <c r="J51" s="457"/>
      <c r="K51" s="457"/>
      <c r="L51" s="457"/>
      <c r="M51" s="457"/>
      <c r="N51" s="457"/>
      <c r="O51" s="457"/>
      <c r="P51" s="457"/>
      <c r="Q51" s="457"/>
      <c r="R51" s="457"/>
      <c r="S51" s="457"/>
      <c r="T51" s="457"/>
      <c r="U51" s="457"/>
      <c r="V51" s="457"/>
      <c r="W51" s="457"/>
      <c r="X51" s="457"/>
      <c r="Y51" s="457"/>
      <c r="Z51" s="457"/>
      <c r="AA51" s="457"/>
      <c r="AB51" s="458"/>
      <c r="AC51" s="423" t="s">
        <v>37</v>
      </c>
      <c r="AD51" s="424"/>
      <c r="AE51" s="424"/>
      <c r="AF51" s="425"/>
      <c r="AG51" s="10">
        <f t="shared" ref="AG51:AH55" si="12">AI51+AK51+AM51</f>
        <v>0</v>
      </c>
      <c r="AH51" s="11">
        <f t="shared" si="12"/>
        <v>0</v>
      </c>
      <c r="AI51" s="10"/>
      <c r="AJ51" s="11"/>
      <c r="AK51" s="10"/>
      <c r="AL51" s="11"/>
      <c r="AM51" s="10"/>
      <c r="AN51" s="11"/>
    </row>
    <row r="52" spans="1:40">
      <c r="A52" s="419">
        <v>46</v>
      </c>
      <c r="B52" s="459"/>
      <c r="C52" s="456" t="s">
        <v>38</v>
      </c>
      <c r="D52" s="457"/>
      <c r="E52" s="457"/>
      <c r="F52" s="457"/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57"/>
      <c r="R52" s="457"/>
      <c r="S52" s="457"/>
      <c r="T52" s="457"/>
      <c r="U52" s="457"/>
      <c r="V52" s="457"/>
      <c r="W52" s="457"/>
      <c r="X52" s="457"/>
      <c r="Y52" s="457"/>
      <c r="Z52" s="457"/>
      <c r="AA52" s="457"/>
      <c r="AB52" s="458"/>
      <c r="AC52" s="423" t="s">
        <v>39</v>
      </c>
      <c r="AD52" s="424"/>
      <c r="AE52" s="424"/>
      <c r="AF52" s="425"/>
      <c r="AG52" s="10">
        <f t="shared" si="12"/>
        <v>0</v>
      </c>
      <c r="AH52" s="11">
        <f t="shared" si="12"/>
        <v>0</v>
      </c>
      <c r="AI52" s="10"/>
      <c r="AJ52" s="11"/>
      <c r="AK52" s="10"/>
      <c r="AL52" s="11"/>
      <c r="AM52" s="10"/>
      <c r="AN52" s="11"/>
    </row>
    <row r="53" spans="1:40">
      <c r="A53" s="419">
        <v>47</v>
      </c>
      <c r="B53" s="459"/>
      <c r="C53" s="456" t="s">
        <v>40</v>
      </c>
      <c r="D53" s="457"/>
      <c r="E53" s="457"/>
      <c r="F53" s="457"/>
      <c r="G53" s="457"/>
      <c r="H53" s="457"/>
      <c r="I53" s="457"/>
      <c r="J53" s="457"/>
      <c r="K53" s="457"/>
      <c r="L53" s="457"/>
      <c r="M53" s="457"/>
      <c r="N53" s="457"/>
      <c r="O53" s="457"/>
      <c r="P53" s="457"/>
      <c r="Q53" s="457"/>
      <c r="R53" s="457"/>
      <c r="S53" s="457"/>
      <c r="T53" s="457"/>
      <c r="U53" s="457"/>
      <c r="V53" s="457"/>
      <c r="W53" s="457"/>
      <c r="X53" s="457"/>
      <c r="Y53" s="457"/>
      <c r="Z53" s="457"/>
      <c r="AA53" s="457"/>
      <c r="AB53" s="458"/>
      <c r="AC53" s="423" t="s">
        <v>41</v>
      </c>
      <c r="AD53" s="424"/>
      <c r="AE53" s="424"/>
      <c r="AF53" s="425"/>
      <c r="AG53" s="10">
        <f t="shared" si="12"/>
        <v>0</v>
      </c>
      <c r="AH53" s="11">
        <f t="shared" si="12"/>
        <v>0</v>
      </c>
      <c r="AI53" s="10"/>
      <c r="AJ53" s="11"/>
      <c r="AK53" s="10"/>
      <c r="AL53" s="11"/>
      <c r="AM53" s="10"/>
      <c r="AN53" s="11"/>
    </row>
    <row r="54" spans="1:40">
      <c r="A54" s="419">
        <v>48</v>
      </c>
      <c r="B54" s="459"/>
      <c r="C54" s="456" t="s">
        <v>42</v>
      </c>
      <c r="D54" s="457"/>
      <c r="E54" s="457"/>
      <c r="F54" s="457"/>
      <c r="G54" s="457"/>
      <c r="H54" s="457"/>
      <c r="I54" s="457"/>
      <c r="J54" s="457"/>
      <c r="K54" s="457"/>
      <c r="L54" s="457"/>
      <c r="M54" s="457"/>
      <c r="N54" s="457"/>
      <c r="O54" s="457"/>
      <c r="P54" s="457"/>
      <c r="Q54" s="457"/>
      <c r="R54" s="457"/>
      <c r="S54" s="457"/>
      <c r="T54" s="457"/>
      <c r="U54" s="457"/>
      <c r="V54" s="457"/>
      <c r="W54" s="457"/>
      <c r="X54" s="457"/>
      <c r="Y54" s="457"/>
      <c r="Z54" s="457"/>
      <c r="AA54" s="457"/>
      <c r="AB54" s="458"/>
      <c r="AC54" s="423" t="s">
        <v>43</v>
      </c>
      <c r="AD54" s="424"/>
      <c r="AE54" s="424"/>
      <c r="AF54" s="425"/>
      <c r="AG54" s="10">
        <f t="shared" si="12"/>
        <v>0</v>
      </c>
      <c r="AH54" s="11">
        <f t="shared" si="12"/>
        <v>0</v>
      </c>
      <c r="AI54" s="10"/>
      <c r="AJ54" s="11"/>
      <c r="AK54" s="10"/>
      <c r="AL54" s="11"/>
      <c r="AM54" s="10"/>
      <c r="AN54" s="11"/>
    </row>
    <row r="55" spans="1:40">
      <c r="A55" s="419">
        <v>49</v>
      </c>
      <c r="B55" s="459"/>
      <c r="C55" s="456" t="s">
        <v>44</v>
      </c>
      <c r="D55" s="457"/>
      <c r="E55" s="457"/>
      <c r="F55" s="457"/>
      <c r="G55" s="457"/>
      <c r="H55" s="457"/>
      <c r="I55" s="457"/>
      <c r="J55" s="457"/>
      <c r="K55" s="457"/>
      <c r="L55" s="457"/>
      <c r="M55" s="457"/>
      <c r="N55" s="457"/>
      <c r="O55" s="457"/>
      <c r="P55" s="457"/>
      <c r="Q55" s="457"/>
      <c r="R55" s="457"/>
      <c r="S55" s="457"/>
      <c r="T55" s="457"/>
      <c r="U55" s="457"/>
      <c r="V55" s="457"/>
      <c r="W55" s="457"/>
      <c r="X55" s="457"/>
      <c r="Y55" s="457"/>
      <c r="Z55" s="457"/>
      <c r="AA55" s="457"/>
      <c r="AB55" s="458"/>
      <c r="AC55" s="423" t="s">
        <v>45</v>
      </c>
      <c r="AD55" s="424"/>
      <c r="AE55" s="424"/>
      <c r="AF55" s="425"/>
      <c r="AG55" s="10">
        <f t="shared" si="12"/>
        <v>0</v>
      </c>
      <c r="AH55" s="11">
        <f t="shared" si="12"/>
        <v>0</v>
      </c>
      <c r="AI55" s="10"/>
      <c r="AJ55" s="11"/>
      <c r="AK55" s="10"/>
      <c r="AL55" s="11"/>
      <c r="AM55" s="10"/>
      <c r="AN55" s="11"/>
    </row>
    <row r="56" spans="1:40" s="14" customFormat="1">
      <c r="A56" s="448">
        <v>50</v>
      </c>
      <c r="B56" s="463"/>
      <c r="C56" s="450" t="s">
        <v>46</v>
      </c>
      <c r="D56" s="451"/>
      <c r="E56" s="451"/>
      <c r="F56" s="451"/>
      <c r="G56" s="451"/>
      <c r="H56" s="451"/>
      <c r="I56" s="451"/>
      <c r="J56" s="451"/>
      <c r="K56" s="451"/>
      <c r="L56" s="451"/>
      <c r="M56" s="451"/>
      <c r="N56" s="451"/>
      <c r="O56" s="451"/>
      <c r="P56" s="451"/>
      <c r="Q56" s="451"/>
      <c r="R56" s="451"/>
      <c r="S56" s="451"/>
      <c r="T56" s="451"/>
      <c r="U56" s="451"/>
      <c r="V56" s="451"/>
      <c r="W56" s="451"/>
      <c r="X56" s="451"/>
      <c r="Y56" s="451"/>
      <c r="Z56" s="451"/>
      <c r="AA56" s="451"/>
      <c r="AB56" s="452"/>
      <c r="AC56" s="453" t="s">
        <v>47</v>
      </c>
      <c r="AD56" s="454"/>
      <c r="AE56" s="454"/>
      <c r="AF56" s="455"/>
      <c r="AG56" s="12">
        <f>SUM(AG51:AG55)</f>
        <v>0</v>
      </c>
      <c r="AH56" s="13">
        <f t="shared" ref="AH56:AN56" si="13">SUM(AH51:AH55)</f>
        <v>0</v>
      </c>
      <c r="AI56" s="12">
        <f t="shared" si="13"/>
        <v>0</v>
      </c>
      <c r="AJ56" s="13">
        <f t="shared" si="13"/>
        <v>0</v>
      </c>
      <c r="AK56" s="12">
        <f t="shared" si="13"/>
        <v>0</v>
      </c>
      <c r="AL56" s="13">
        <f t="shared" si="13"/>
        <v>0</v>
      </c>
      <c r="AM56" s="12">
        <f t="shared" si="13"/>
        <v>0</v>
      </c>
      <c r="AN56" s="13">
        <f t="shared" si="13"/>
        <v>0</v>
      </c>
    </row>
    <row r="57" spans="1:40">
      <c r="A57" s="419">
        <v>51</v>
      </c>
      <c r="B57" s="459"/>
      <c r="C57" s="456" t="s">
        <v>48</v>
      </c>
      <c r="D57" s="457"/>
      <c r="E57" s="457"/>
      <c r="F57" s="457"/>
      <c r="G57" s="457"/>
      <c r="H57" s="457"/>
      <c r="I57" s="457"/>
      <c r="J57" s="457"/>
      <c r="K57" s="457"/>
      <c r="L57" s="457"/>
      <c r="M57" s="457"/>
      <c r="N57" s="457"/>
      <c r="O57" s="457"/>
      <c r="P57" s="457"/>
      <c r="Q57" s="457"/>
      <c r="R57" s="457"/>
      <c r="S57" s="457"/>
      <c r="T57" s="457"/>
      <c r="U57" s="457"/>
      <c r="V57" s="457"/>
      <c r="W57" s="457"/>
      <c r="X57" s="457"/>
      <c r="Y57" s="457"/>
      <c r="Z57" s="457"/>
      <c r="AA57" s="457"/>
      <c r="AB57" s="458"/>
      <c r="AC57" s="423" t="s">
        <v>49</v>
      </c>
      <c r="AD57" s="424"/>
      <c r="AE57" s="424"/>
      <c r="AF57" s="425"/>
      <c r="AG57" s="10">
        <f t="shared" ref="AG57:AH59" si="14">AI57+AK57+AM57</f>
        <v>0</v>
      </c>
      <c r="AH57" s="11">
        <f t="shared" si="14"/>
        <v>0</v>
      </c>
      <c r="AI57" s="10"/>
      <c r="AJ57" s="11"/>
      <c r="AK57" s="10"/>
      <c r="AL57" s="11"/>
      <c r="AM57" s="10"/>
      <c r="AN57" s="11"/>
    </row>
    <row r="58" spans="1:40">
      <c r="A58" s="419">
        <v>52</v>
      </c>
      <c r="B58" s="459"/>
      <c r="C58" s="420" t="s">
        <v>50</v>
      </c>
      <c r="D58" s="421"/>
      <c r="E58" s="421"/>
      <c r="F58" s="421"/>
      <c r="G58" s="421"/>
      <c r="H58" s="421"/>
      <c r="I58" s="421"/>
      <c r="J58" s="421"/>
      <c r="K58" s="421"/>
      <c r="L58" s="421"/>
      <c r="M58" s="421"/>
      <c r="N58" s="421"/>
      <c r="O58" s="421"/>
      <c r="P58" s="421"/>
      <c r="Q58" s="421"/>
      <c r="R58" s="421"/>
      <c r="S58" s="421"/>
      <c r="T58" s="421"/>
      <c r="U58" s="421"/>
      <c r="V58" s="421"/>
      <c r="W58" s="421"/>
      <c r="X58" s="421"/>
      <c r="Y58" s="421"/>
      <c r="Z58" s="421"/>
      <c r="AA58" s="421"/>
      <c r="AB58" s="422"/>
      <c r="AC58" s="423" t="s">
        <v>51</v>
      </c>
      <c r="AD58" s="424"/>
      <c r="AE58" s="424"/>
      <c r="AF58" s="425"/>
      <c r="AG58" s="10">
        <f t="shared" si="14"/>
        <v>0</v>
      </c>
      <c r="AH58" s="11">
        <f t="shared" si="14"/>
        <v>0</v>
      </c>
      <c r="AI58" s="10"/>
      <c r="AJ58" s="11"/>
      <c r="AK58" s="10"/>
      <c r="AL58" s="11"/>
      <c r="AM58" s="10"/>
      <c r="AN58" s="11"/>
    </row>
    <row r="59" spans="1:40">
      <c r="A59" s="419">
        <v>53</v>
      </c>
      <c r="B59" s="459"/>
      <c r="C59" s="456" t="s">
        <v>52</v>
      </c>
      <c r="D59" s="457"/>
      <c r="E59" s="457"/>
      <c r="F59" s="457"/>
      <c r="G59" s="457"/>
      <c r="H59" s="457"/>
      <c r="I59" s="457"/>
      <c r="J59" s="457"/>
      <c r="K59" s="457"/>
      <c r="L59" s="457"/>
      <c r="M59" s="457"/>
      <c r="N59" s="457"/>
      <c r="O59" s="457"/>
      <c r="P59" s="457"/>
      <c r="Q59" s="457"/>
      <c r="R59" s="457"/>
      <c r="S59" s="457"/>
      <c r="T59" s="457"/>
      <c r="U59" s="457"/>
      <c r="V59" s="457"/>
      <c r="W59" s="457"/>
      <c r="X59" s="457"/>
      <c r="Y59" s="457"/>
      <c r="Z59" s="457"/>
      <c r="AA59" s="457"/>
      <c r="AB59" s="458"/>
      <c r="AC59" s="423" t="s">
        <v>53</v>
      </c>
      <c r="AD59" s="424"/>
      <c r="AE59" s="424"/>
      <c r="AF59" s="425"/>
      <c r="AG59" s="10">
        <f t="shared" si="14"/>
        <v>0</v>
      </c>
      <c r="AH59" s="11">
        <f t="shared" si="14"/>
        <v>0</v>
      </c>
      <c r="AI59" s="10"/>
      <c r="AJ59" s="11"/>
      <c r="AK59" s="10"/>
      <c r="AL59" s="11"/>
      <c r="AM59" s="10"/>
      <c r="AN59" s="11"/>
    </row>
    <row r="60" spans="1:40" s="14" customFormat="1">
      <c r="A60" s="448">
        <v>54</v>
      </c>
      <c r="B60" s="463"/>
      <c r="C60" s="450" t="s">
        <v>54</v>
      </c>
      <c r="D60" s="451"/>
      <c r="E60" s="451"/>
      <c r="F60" s="451"/>
      <c r="G60" s="451"/>
      <c r="H60" s="451"/>
      <c r="I60" s="451"/>
      <c r="J60" s="451"/>
      <c r="K60" s="451"/>
      <c r="L60" s="451"/>
      <c r="M60" s="451"/>
      <c r="N60" s="451"/>
      <c r="O60" s="451"/>
      <c r="P60" s="451"/>
      <c r="Q60" s="451"/>
      <c r="R60" s="451"/>
      <c r="S60" s="451"/>
      <c r="T60" s="451"/>
      <c r="U60" s="451"/>
      <c r="V60" s="451"/>
      <c r="W60" s="451"/>
      <c r="X60" s="451"/>
      <c r="Y60" s="451"/>
      <c r="Z60" s="451"/>
      <c r="AA60" s="451"/>
      <c r="AB60" s="452"/>
      <c r="AC60" s="453" t="s">
        <v>55</v>
      </c>
      <c r="AD60" s="454"/>
      <c r="AE60" s="454"/>
      <c r="AF60" s="455"/>
      <c r="AG60" s="12">
        <f>SUM(AG57:AG59)</f>
        <v>0</v>
      </c>
      <c r="AH60" s="13">
        <f t="shared" ref="AH60:AN60" si="15">SUM(AH57:AH59)</f>
        <v>0</v>
      </c>
      <c r="AI60" s="12">
        <f t="shared" si="15"/>
        <v>0</v>
      </c>
      <c r="AJ60" s="13">
        <f t="shared" si="15"/>
        <v>0</v>
      </c>
      <c r="AK60" s="12">
        <f t="shared" si="15"/>
        <v>0</v>
      </c>
      <c r="AL60" s="13">
        <f t="shared" si="15"/>
        <v>0</v>
      </c>
      <c r="AM60" s="12">
        <f t="shared" si="15"/>
        <v>0</v>
      </c>
      <c r="AN60" s="13">
        <f t="shared" si="15"/>
        <v>0</v>
      </c>
    </row>
    <row r="61" spans="1:40">
      <c r="A61" s="419">
        <v>55</v>
      </c>
      <c r="B61" s="459"/>
      <c r="C61" s="456" t="s">
        <v>56</v>
      </c>
      <c r="D61" s="457"/>
      <c r="E61" s="457"/>
      <c r="F61" s="457"/>
      <c r="G61" s="457"/>
      <c r="H61" s="457"/>
      <c r="I61" s="457"/>
      <c r="J61" s="457"/>
      <c r="K61" s="457"/>
      <c r="L61" s="457"/>
      <c r="M61" s="457"/>
      <c r="N61" s="457"/>
      <c r="O61" s="457"/>
      <c r="P61" s="457"/>
      <c r="Q61" s="457"/>
      <c r="R61" s="457"/>
      <c r="S61" s="457"/>
      <c r="T61" s="457"/>
      <c r="U61" s="457"/>
      <c r="V61" s="457"/>
      <c r="W61" s="457"/>
      <c r="X61" s="457"/>
      <c r="Y61" s="457"/>
      <c r="Z61" s="457"/>
      <c r="AA61" s="457"/>
      <c r="AB61" s="458"/>
      <c r="AC61" s="423" t="s">
        <v>57</v>
      </c>
      <c r="AD61" s="424"/>
      <c r="AE61" s="424"/>
      <c r="AF61" s="425"/>
      <c r="AG61" s="10">
        <f t="shared" ref="AG61:AH63" si="16">AI61+AK61+AM61</f>
        <v>0</v>
      </c>
      <c r="AH61" s="11">
        <f t="shared" si="16"/>
        <v>0</v>
      </c>
      <c r="AI61" s="10"/>
      <c r="AJ61" s="11"/>
      <c r="AK61" s="10"/>
      <c r="AL61" s="11"/>
      <c r="AM61" s="10"/>
      <c r="AN61" s="11"/>
    </row>
    <row r="62" spans="1:40">
      <c r="A62" s="419">
        <v>56</v>
      </c>
      <c r="B62" s="459"/>
      <c r="C62" s="420" t="s">
        <v>58</v>
      </c>
      <c r="D62" s="421"/>
      <c r="E62" s="421"/>
      <c r="F62" s="421"/>
      <c r="G62" s="421"/>
      <c r="H62" s="421"/>
      <c r="I62" s="421"/>
      <c r="J62" s="421"/>
      <c r="K62" s="421"/>
      <c r="L62" s="421"/>
      <c r="M62" s="421"/>
      <c r="N62" s="421"/>
      <c r="O62" s="421"/>
      <c r="P62" s="421"/>
      <c r="Q62" s="421"/>
      <c r="R62" s="421"/>
      <c r="S62" s="421"/>
      <c r="T62" s="421"/>
      <c r="U62" s="421"/>
      <c r="V62" s="421"/>
      <c r="W62" s="421"/>
      <c r="X62" s="421"/>
      <c r="Y62" s="421"/>
      <c r="Z62" s="421"/>
      <c r="AA62" s="421"/>
      <c r="AB62" s="422"/>
      <c r="AC62" s="423" t="s">
        <v>59</v>
      </c>
      <c r="AD62" s="424"/>
      <c r="AE62" s="424"/>
      <c r="AF62" s="425"/>
      <c r="AG62" s="10">
        <f t="shared" si="16"/>
        <v>0</v>
      </c>
      <c r="AH62" s="11">
        <f t="shared" si="16"/>
        <v>0</v>
      </c>
      <c r="AI62" s="10"/>
      <c r="AJ62" s="11"/>
      <c r="AK62" s="10"/>
      <c r="AL62" s="11"/>
      <c r="AM62" s="10"/>
      <c r="AN62" s="11"/>
    </row>
    <row r="63" spans="1:40">
      <c r="A63" s="419">
        <v>57</v>
      </c>
      <c r="B63" s="459"/>
      <c r="C63" s="456" t="s">
        <v>60</v>
      </c>
      <c r="D63" s="457"/>
      <c r="E63" s="457"/>
      <c r="F63" s="457"/>
      <c r="G63" s="457"/>
      <c r="H63" s="457"/>
      <c r="I63" s="457"/>
      <c r="J63" s="457"/>
      <c r="K63" s="457"/>
      <c r="L63" s="457"/>
      <c r="M63" s="457"/>
      <c r="N63" s="457"/>
      <c r="O63" s="457"/>
      <c r="P63" s="457"/>
      <c r="Q63" s="457"/>
      <c r="R63" s="457"/>
      <c r="S63" s="457"/>
      <c r="T63" s="457"/>
      <c r="U63" s="457"/>
      <c r="V63" s="457"/>
      <c r="W63" s="457"/>
      <c r="X63" s="457"/>
      <c r="Y63" s="457"/>
      <c r="Z63" s="457"/>
      <c r="AA63" s="457"/>
      <c r="AB63" s="458"/>
      <c r="AC63" s="423" t="s">
        <v>61</v>
      </c>
      <c r="AD63" s="424"/>
      <c r="AE63" s="424"/>
      <c r="AF63" s="425"/>
      <c r="AG63" s="10">
        <f t="shared" si="16"/>
        <v>134211</v>
      </c>
      <c r="AH63" s="11">
        <f t="shared" si="16"/>
        <v>134211</v>
      </c>
      <c r="AI63" s="10"/>
      <c r="AJ63" s="11"/>
      <c r="AK63" s="10">
        <v>134211</v>
      </c>
      <c r="AL63" s="11">
        <v>134211</v>
      </c>
      <c r="AM63" s="10"/>
      <c r="AN63" s="11"/>
    </row>
    <row r="64" spans="1:40" s="14" customFormat="1" ht="15.75" thickBot="1">
      <c r="A64" s="471">
        <v>58</v>
      </c>
      <c r="B64" s="472"/>
      <c r="C64" s="473" t="s">
        <v>62</v>
      </c>
      <c r="D64" s="474"/>
      <c r="E64" s="474"/>
      <c r="F64" s="474"/>
      <c r="G64" s="474"/>
      <c r="H64" s="474"/>
      <c r="I64" s="474"/>
      <c r="J64" s="474"/>
      <c r="K64" s="474"/>
      <c r="L64" s="474"/>
      <c r="M64" s="474"/>
      <c r="N64" s="474"/>
      <c r="O64" s="474"/>
      <c r="P64" s="474"/>
      <c r="Q64" s="474"/>
      <c r="R64" s="474"/>
      <c r="S64" s="474"/>
      <c r="T64" s="474"/>
      <c r="U64" s="474"/>
      <c r="V64" s="474"/>
      <c r="W64" s="474"/>
      <c r="X64" s="474"/>
      <c r="Y64" s="474"/>
      <c r="Z64" s="474"/>
      <c r="AA64" s="474"/>
      <c r="AB64" s="475"/>
      <c r="AC64" s="476" t="s">
        <v>63</v>
      </c>
      <c r="AD64" s="477"/>
      <c r="AE64" s="477"/>
      <c r="AF64" s="478"/>
      <c r="AG64" s="16">
        <f>SUM(AG61:AG63)</f>
        <v>134211</v>
      </c>
      <c r="AH64" s="17">
        <f t="shared" ref="AH64:AN64" si="17">SUM(AH61:AH63)</f>
        <v>134211</v>
      </c>
      <c r="AI64" s="16">
        <f t="shared" si="17"/>
        <v>0</v>
      </c>
      <c r="AJ64" s="17">
        <f t="shared" si="17"/>
        <v>0</v>
      </c>
      <c r="AK64" s="16">
        <f t="shared" si="17"/>
        <v>134211</v>
      </c>
      <c r="AL64" s="17">
        <f t="shared" si="17"/>
        <v>134211</v>
      </c>
      <c r="AM64" s="16">
        <f t="shared" si="17"/>
        <v>0</v>
      </c>
      <c r="AN64" s="17">
        <f t="shared" si="17"/>
        <v>0</v>
      </c>
    </row>
    <row r="65" spans="1:40" s="14" customFormat="1" ht="15.75" thickBot="1">
      <c r="A65" s="464">
        <v>59</v>
      </c>
      <c r="B65" s="465"/>
      <c r="C65" s="466" t="s">
        <v>64</v>
      </c>
      <c r="D65" s="467"/>
      <c r="E65" s="467"/>
      <c r="F65" s="467"/>
      <c r="G65" s="467"/>
      <c r="H65" s="467"/>
      <c r="I65" s="467"/>
      <c r="J65" s="467"/>
      <c r="K65" s="467"/>
      <c r="L65" s="467"/>
      <c r="M65" s="467"/>
      <c r="N65" s="467"/>
      <c r="O65" s="467"/>
      <c r="P65" s="467"/>
      <c r="Q65" s="467"/>
      <c r="R65" s="467"/>
      <c r="S65" s="467"/>
      <c r="T65" s="467"/>
      <c r="U65" s="467"/>
      <c r="V65" s="467"/>
      <c r="W65" s="467"/>
      <c r="X65" s="467"/>
      <c r="Y65" s="467"/>
      <c r="Z65" s="467"/>
      <c r="AA65" s="467"/>
      <c r="AB65" s="468"/>
      <c r="AC65" s="469" t="s">
        <v>65</v>
      </c>
      <c r="AD65" s="470"/>
      <c r="AE65" s="470"/>
      <c r="AF65" s="498"/>
      <c r="AG65" s="18">
        <f>AG19+AG25+AG39+AG50+AG56+AG60+AG64</f>
        <v>911881</v>
      </c>
      <c r="AH65" s="19">
        <f t="shared" ref="AH65:AN65" si="18">AH19+AH25+AH39+AH50+AH56+AH60+AH64</f>
        <v>915331</v>
      </c>
      <c r="AI65" s="18">
        <f t="shared" si="18"/>
        <v>777670</v>
      </c>
      <c r="AJ65" s="19">
        <f t="shared" si="18"/>
        <v>777670</v>
      </c>
      <c r="AK65" s="18">
        <f t="shared" si="18"/>
        <v>134211</v>
      </c>
      <c r="AL65" s="19">
        <f t="shared" si="18"/>
        <v>137661</v>
      </c>
      <c r="AM65" s="18">
        <f t="shared" si="18"/>
        <v>0</v>
      </c>
      <c r="AN65" s="20">
        <f t="shared" si="18"/>
        <v>0</v>
      </c>
    </row>
  </sheetData>
  <mergeCells count="191"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C58:AB58"/>
    <mergeCell ref="AC58:AF58"/>
    <mergeCell ref="A57:B57"/>
    <mergeCell ref="C57:AB57"/>
    <mergeCell ref="AC57:AF57"/>
    <mergeCell ref="A58:B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6:B6"/>
    <mergeCell ref="C6:AB6"/>
    <mergeCell ref="AC6:AF6"/>
    <mergeCell ref="A5:B5"/>
    <mergeCell ref="C5:AB5"/>
    <mergeCell ref="AC5:AF5"/>
    <mergeCell ref="A3:AF3"/>
    <mergeCell ref="A4:AF4"/>
    <mergeCell ref="A2:AN2"/>
    <mergeCell ref="AM4:AN4"/>
    <mergeCell ref="AG4:AH4"/>
    <mergeCell ref="AI4:AJ4"/>
    <mergeCell ref="AK4:AL4"/>
  </mergeCells>
  <phoneticPr fontId="0" type="noConversion"/>
  <pageMargins left="0.25" right="0.25" top="0.75" bottom="0.75" header="0.3" footer="0.3"/>
  <pageSetup paperSize="9" scale="56" orientation="portrait" r:id="rId1"/>
  <headerFooter>
    <oddHeader>&amp;L21.sz.melléklet &amp;Radatok forintban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J17" sqref="AJ17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6" t="s">
        <v>1016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</row>
    <row r="2" spans="1:40" ht="15.75">
      <c r="A2" s="435" t="s">
        <v>66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6"/>
      <c r="AI2" s="436"/>
      <c r="AJ2" s="436"/>
      <c r="AK2" s="436"/>
      <c r="AL2" s="436"/>
      <c r="AM2" s="436"/>
      <c r="AN2" s="437"/>
    </row>
    <row r="3" spans="1:40">
      <c r="A3" s="577"/>
      <c r="B3" s="578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78"/>
      <c r="AE3" s="578"/>
      <c r="AF3" s="578"/>
      <c r="AI3" s="554" t="s">
        <v>818</v>
      </c>
      <c r="AJ3" s="554"/>
      <c r="AK3" s="554"/>
      <c r="AL3" s="554"/>
      <c r="AM3" s="554"/>
      <c r="AN3" s="554"/>
    </row>
    <row r="4" spans="1:40" ht="57" customHeight="1">
      <c r="A4" s="443" t="s">
        <v>979</v>
      </c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482" t="s">
        <v>819</v>
      </c>
      <c r="AH4" s="482"/>
      <c r="AI4" s="574" t="s">
        <v>144</v>
      </c>
      <c r="AJ4" s="482"/>
      <c r="AK4" s="482"/>
      <c r="AL4" s="482"/>
      <c r="AM4" s="482"/>
      <c r="AN4" s="482"/>
    </row>
    <row r="5" spans="1:40" ht="36.75" customHeight="1">
      <c r="A5" s="411" t="s">
        <v>542</v>
      </c>
      <c r="B5" s="412"/>
      <c r="C5" s="445" t="s">
        <v>543</v>
      </c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  <c r="AC5" s="447" t="s">
        <v>544</v>
      </c>
      <c r="AD5" s="446"/>
      <c r="AE5" s="446"/>
      <c r="AF5" s="446"/>
      <c r="AG5" s="326" t="s">
        <v>1014</v>
      </c>
      <c r="AH5" s="327" t="s">
        <v>1015</v>
      </c>
      <c r="AI5" s="326" t="s">
        <v>1014</v>
      </c>
      <c r="AJ5" s="327" t="s">
        <v>1015</v>
      </c>
      <c r="AK5" s="326" t="s">
        <v>1014</v>
      </c>
      <c r="AL5" s="327" t="s">
        <v>1015</v>
      </c>
      <c r="AM5" s="326" t="s">
        <v>1014</v>
      </c>
      <c r="AN5" s="327" t="s">
        <v>1015</v>
      </c>
    </row>
    <row r="6" spans="1:40">
      <c r="A6" s="483" t="s">
        <v>545</v>
      </c>
      <c r="B6" s="484"/>
      <c r="C6" s="402" t="s">
        <v>546</v>
      </c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2" t="s">
        <v>547</v>
      </c>
      <c r="AD6" s="403"/>
      <c r="AE6" s="403"/>
      <c r="AF6" s="404"/>
      <c r="AG6" s="8" t="s">
        <v>820</v>
      </c>
      <c r="AH6" s="9" t="s">
        <v>821</v>
      </c>
      <c r="AI6" s="8" t="s">
        <v>822</v>
      </c>
      <c r="AJ6" s="9" t="s">
        <v>823</v>
      </c>
      <c r="AK6" s="8" t="s">
        <v>824</v>
      </c>
      <c r="AL6" s="9" t="s">
        <v>825</v>
      </c>
      <c r="AM6" s="8" t="s">
        <v>826</v>
      </c>
      <c r="AN6" s="9" t="s">
        <v>827</v>
      </c>
    </row>
    <row r="7" spans="1:40">
      <c r="A7" s="419" t="s">
        <v>548</v>
      </c>
      <c r="B7" s="459"/>
      <c r="C7" s="485" t="s">
        <v>67</v>
      </c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  <c r="O7" s="486"/>
      <c r="P7" s="486"/>
      <c r="Q7" s="486"/>
      <c r="R7" s="486"/>
      <c r="S7" s="486"/>
      <c r="T7" s="486"/>
      <c r="U7" s="486"/>
      <c r="V7" s="486"/>
      <c r="W7" s="486"/>
      <c r="X7" s="486"/>
      <c r="Y7" s="486"/>
      <c r="Z7" s="486"/>
      <c r="AA7" s="486"/>
      <c r="AB7" s="487"/>
      <c r="AC7" s="420" t="s">
        <v>68</v>
      </c>
      <c r="AD7" s="421"/>
      <c r="AE7" s="421"/>
      <c r="AF7" s="421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419" t="s">
        <v>551</v>
      </c>
      <c r="B8" s="459"/>
      <c r="C8" s="456" t="s">
        <v>69</v>
      </c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7"/>
      <c r="Q8" s="457"/>
      <c r="R8" s="457"/>
      <c r="S8" s="457"/>
      <c r="T8" s="457"/>
      <c r="U8" s="457"/>
      <c r="V8" s="457"/>
      <c r="W8" s="457"/>
      <c r="X8" s="457"/>
      <c r="Y8" s="457"/>
      <c r="Z8" s="457"/>
      <c r="AA8" s="457"/>
      <c r="AB8" s="458"/>
      <c r="AC8" s="420" t="s">
        <v>70</v>
      </c>
      <c r="AD8" s="421"/>
      <c r="AE8" s="421"/>
      <c r="AF8" s="421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419" t="s">
        <v>554</v>
      </c>
      <c r="B9" s="459"/>
      <c r="C9" s="485" t="s">
        <v>71</v>
      </c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  <c r="O9" s="486"/>
      <c r="P9" s="486"/>
      <c r="Q9" s="486"/>
      <c r="R9" s="486"/>
      <c r="S9" s="486"/>
      <c r="T9" s="486"/>
      <c r="U9" s="486"/>
      <c r="V9" s="486"/>
      <c r="W9" s="486"/>
      <c r="X9" s="486"/>
      <c r="Y9" s="486"/>
      <c r="Z9" s="486"/>
      <c r="AA9" s="486"/>
      <c r="AB9" s="487"/>
      <c r="AC9" s="420" t="s">
        <v>72</v>
      </c>
      <c r="AD9" s="421"/>
      <c r="AE9" s="421"/>
      <c r="AF9" s="421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448" t="s">
        <v>557</v>
      </c>
      <c r="B10" s="463"/>
      <c r="C10" s="460" t="s">
        <v>73</v>
      </c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  <c r="P10" s="461"/>
      <c r="Q10" s="461"/>
      <c r="R10" s="461"/>
      <c r="S10" s="461"/>
      <c r="T10" s="461"/>
      <c r="U10" s="461"/>
      <c r="V10" s="461"/>
      <c r="W10" s="461"/>
      <c r="X10" s="461"/>
      <c r="Y10" s="461"/>
      <c r="Z10" s="461"/>
      <c r="AA10" s="461"/>
      <c r="AB10" s="462"/>
      <c r="AC10" s="450" t="s">
        <v>74</v>
      </c>
      <c r="AD10" s="451"/>
      <c r="AE10" s="451"/>
      <c r="AF10" s="451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419" t="s">
        <v>560</v>
      </c>
      <c r="B11" s="459"/>
      <c r="C11" s="456" t="s">
        <v>75</v>
      </c>
      <c r="D11" s="457"/>
      <c r="E11" s="457"/>
      <c r="F11" s="457"/>
      <c r="G11" s="457"/>
      <c r="H11" s="457"/>
      <c r="I11" s="457"/>
      <c r="J11" s="457"/>
      <c r="K11" s="457"/>
      <c r="L11" s="457"/>
      <c r="M11" s="457"/>
      <c r="N11" s="457"/>
      <c r="O11" s="457"/>
      <c r="P11" s="457"/>
      <c r="Q11" s="457"/>
      <c r="R11" s="457"/>
      <c r="S11" s="457"/>
      <c r="T11" s="457"/>
      <c r="U11" s="457"/>
      <c r="V11" s="457"/>
      <c r="W11" s="457"/>
      <c r="X11" s="457"/>
      <c r="Y11" s="457"/>
      <c r="Z11" s="457"/>
      <c r="AA11" s="457"/>
      <c r="AB11" s="458"/>
      <c r="AC11" s="420" t="s">
        <v>76</v>
      </c>
      <c r="AD11" s="421"/>
      <c r="AE11" s="421"/>
      <c r="AF11" s="421"/>
      <c r="AG11" s="10">
        <f t="shared" ref="AG11:AH28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419" t="s">
        <v>563</v>
      </c>
      <c r="B12" s="459"/>
      <c r="C12" s="485" t="s">
        <v>77</v>
      </c>
      <c r="D12" s="486"/>
      <c r="E12" s="486"/>
      <c r="F12" s="486"/>
      <c r="G12" s="486"/>
      <c r="H12" s="486"/>
      <c r="I12" s="486"/>
      <c r="J12" s="486"/>
      <c r="K12" s="486"/>
      <c r="L12" s="486"/>
      <c r="M12" s="486"/>
      <c r="N12" s="486"/>
      <c r="O12" s="486"/>
      <c r="P12" s="486"/>
      <c r="Q12" s="486"/>
      <c r="R12" s="486"/>
      <c r="S12" s="486"/>
      <c r="T12" s="486"/>
      <c r="U12" s="486"/>
      <c r="V12" s="486"/>
      <c r="W12" s="486"/>
      <c r="X12" s="486"/>
      <c r="Y12" s="486"/>
      <c r="Z12" s="486"/>
      <c r="AA12" s="486"/>
      <c r="AB12" s="487"/>
      <c r="AC12" s="420" t="s">
        <v>78</v>
      </c>
      <c r="AD12" s="421"/>
      <c r="AE12" s="421"/>
      <c r="AF12" s="421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419" t="s">
        <v>566</v>
      </c>
      <c r="B13" s="459"/>
      <c r="C13" s="456" t="s">
        <v>79</v>
      </c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  <c r="P13" s="457"/>
      <c r="Q13" s="457"/>
      <c r="R13" s="457"/>
      <c r="S13" s="457"/>
      <c r="T13" s="457"/>
      <c r="U13" s="457"/>
      <c r="V13" s="457"/>
      <c r="W13" s="457"/>
      <c r="X13" s="457"/>
      <c r="Y13" s="457"/>
      <c r="Z13" s="457"/>
      <c r="AA13" s="457"/>
      <c r="AB13" s="458"/>
      <c r="AC13" s="420" t="s">
        <v>80</v>
      </c>
      <c r="AD13" s="421"/>
      <c r="AE13" s="421"/>
      <c r="AF13" s="421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419" t="s">
        <v>569</v>
      </c>
      <c r="B14" s="459"/>
      <c r="C14" s="485" t="s">
        <v>81</v>
      </c>
      <c r="D14" s="486"/>
      <c r="E14" s="486"/>
      <c r="F14" s="486"/>
      <c r="G14" s="486"/>
      <c r="H14" s="486"/>
      <c r="I14" s="486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  <c r="W14" s="486"/>
      <c r="X14" s="486"/>
      <c r="Y14" s="486"/>
      <c r="Z14" s="486"/>
      <c r="AA14" s="486"/>
      <c r="AB14" s="487"/>
      <c r="AC14" s="420" t="s">
        <v>82</v>
      </c>
      <c r="AD14" s="421"/>
      <c r="AE14" s="421"/>
      <c r="AF14" s="421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448" t="s">
        <v>572</v>
      </c>
      <c r="B15" s="463"/>
      <c r="C15" s="488" t="s">
        <v>83</v>
      </c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  <c r="P15" s="489"/>
      <c r="Q15" s="489"/>
      <c r="R15" s="489"/>
      <c r="S15" s="489"/>
      <c r="T15" s="489"/>
      <c r="U15" s="489"/>
      <c r="V15" s="489"/>
      <c r="W15" s="489"/>
      <c r="X15" s="489"/>
      <c r="Y15" s="489"/>
      <c r="Z15" s="489"/>
      <c r="AA15" s="489"/>
      <c r="AB15" s="490"/>
      <c r="AC15" s="450" t="s">
        <v>84</v>
      </c>
      <c r="AD15" s="451"/>
      <c r="AE15" s="451"/>
      <c r="AF15" s="451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419" t="s">
        <v>575</v>
      </c>
      <c r="B16" s="459"/>
      <c r="C16" s="420" t="s">
        <v>85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420" t="s">
        <v>86</v>
      </c>
      <c r="AD16" s="421"/>
      <c r="AE16" s="421"/>
      <c r="AF16" s="421"/>
      <c r="AG16" s="10">
        <f t="shared" si="2"/>
        <v>123931</v>
      </c>
      <c r="AH16" s="11">
        <f t="shared" si="2"/>
        <v>123931</v>
      </c>
      <c r="AI16" s="10">
        <v>123931</v>
      </c>
      <c r="AJ16" s="11">
        <v>123931</v>
      </c>
      <c r="AK16" s="10"/>
      <c r="AL16" s="11"/>
      <c r="AM16" s="10"/>
      <c r="AN16" s="11"/>
    </row>
    <row r="17" spans="1:40">
      <c r="A17" s="419" t="s">
        <v>578</v>
      </c>
      <c r="B17" s="459"/>
      <c r="C17" s="420" t="s">
        <v>87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420" t="s">
        <v>88</v>
      </c>
      <c r="AD17" s="421"/>
      <c r="AE17" s="421"/>
      <c r="AF17" s="421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448" t="s">
        <v>581</v>
      </c>
      <c r="B18" s="463"/>
      <c r="C18" s="450" t="s">
        <v>89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2"/>
      <c r="AC18" s="450" t="s">
        <v>90</v>
      </c>
      <c r="AD18" s="451"/>
      <c r="AE18" s="451"/>
      <c r="AF18" s="451"/>
      <c r="AG18" s="12">
        <f>SUM(AG16:AG17)</f>
        <v>123931</v>
      </c>
      <c r="AH18" s="13">
        <f t="shared" ref="AH18:AN18" si="4">SUM(AH16:AH17)</f>
        <v>123931</v>
      </c>
      <c r="AI18" s="12">
        <f t="shared" si="4"/>
        <v>123931</v>
      </c>
      <c r="AJ18" s="13">
        <f t="shared" si="4"/>
        <v>123931</v>
      </c>
      <c r="AK18" s="12">
        <f t="shared" si="4"/>
        <v>0</v>
      </c>
      <c r="AL18" s="13">
        <f t="shared" si="4"/>
        <v>0</v>
      </c>
      <c r="AM18" s="12">
        <f t="shared" si="4"/>
        <v>0</v>
      </c>
      <c r="AN18" s="13">
        <f t="shared" si="4"/>
        <v>0</v>
      </c>
    </row>
    <row r="19" spans="1:40">
      <c r="A19" s="419" t="s">
        <v>584</v>
      </c>
      <c r="B19" s="459"/>
      <c r="C19" s="485" t="s">
        <v>92</v>
      </c>
      <c r="D19" s="486"/>
      <c r="E19" s="486"/>
      <c r="F19" s="486"/>
      <c r="G19" s="486"/>
      <c r="H19" s="486"/>
      <c r="I19" s="486"/>
      <c r="J19" s="486"/>
      <c r="K19" s="486"/>
      <c r="L19" s="486"/>
      <c r="M19" s="486"/>
      <c r="N19" s="486"/>
      <c r="O19" s="486"/>
      <c r="P19" s="486"/>
      <c r="Q19" s="486"/>
      <c r="R19" s="486"/>
      <c r="S19" s="486"/>
      <c r="T19" s="486"/>
      <c r="U19" s="486"/>
      <c r="V19" s="486"/>
      <c r="W19" s="486"/>
      <c r="X19" s="486"/>
      <c r="Y19" s="486"/>
      <c r="Z19" s="486"/>
      <c r="AA19" s="486"/>
      <c r="AB19" s="487"/>
      <c r="AC19" s="420" t="s">
        <v>93</v>
      </c>
      <c r="AD19" s="421"/>
      <c r="AE19" s="421"/>
      <c r="AF19" s="421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419" t="s">
        <v>587</v>
      </c>
      <c r="B20" s="459"/>
      <c r="C20" s="485" t="s">
        <v>94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20" t="s">
        <v>95</v>
      </c>
      <c r="AD20" s="421"/>
      <c r="AE20" s="421"/>
      <c r="AF20" s="421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419" t="s">
        <v>590</v>
      </c>
      <c r="B21" s="459"/>
      <c r="C21" s="485" t="s">
        <v>96</v>
      </c>
      <c r="D21" s="486"/>
      <c r="E21" s="486"/>
      <c r="F21" s="486"/>
      <c r="G21" s="486"/>
      <c r="H21" s="486"/>
      <c r="I21" s="486"/>
      <c r="J21" s="486"/>
      <c r="K21" s="486"/>
      <c r="L21" s="486"/>
      <c r="M21" s="486"/>
      <c r="N21" s="486"/>
      <c r="O21" s="486"/>
      <c r="P21" s="486"/>
      <c r="Q21" s="486"/>
      <c r="R21" s="486"/>
      <c r="S21" s="486"/>
      <c r="T21" s="486"/>
      <c r="U21" s="486"/>
      <c r="V21" s="486"/>
      <c r="W21" s="486"/>
      <c r="X21" s="486"/>
      <c r="Y21" s="486"/>
      <c r="Z21" s="486"/>
      <c r="AA21" s="486"/>
      <c r="AB21" s="487"/>
      <c r="AC21" s="420" t="s">
        <v>97</v>
      </c>
      <c r="AD21" s="421"/>
      <c r="AE21" s="421"/>
      <c r="AF21" s="421"/>
      <c r="AG21" s="10">
        <f t="shared" si="2"/>
        <v>45701387</v>
      </c>
      <c r="AH21" s="11">
        <f t="shared" si="2"/>
        <v>44453519</v>
      </c>
      <c r="AI21" s="10">
        <v>45701387</v>
      </c>
      <c r="AJ21" s="11">
        <v>44453519</v>
      </c>
      <c r="AK21" s="10"/>
      <c r="AL21" s="11"/>
      <c r="AM21" s="10"/>
      <c r="AN21" s="11"/>
    </row>
    <row r="22" spans="1:40">
      <c r="A22" s="419" t="s">
        <v>593</v>
      </c>
      <c r="B22" s="459"/>
      <c r="C22" s="485" t="s">
        <v>98</v>
      </c>
      <c r="D22" s="486"/>
      <c r="E22" s="486"/>
      <c r="F22" s="486"/>
      <c r="G22" s="486"/>
      <c r="H22" s="486"/>
      <c r="I22" s="486"/>
      <c r="J22" s="486"/>
      <c r="K22" s="486"/>
      <c r="L22" s="486"/>
      <c r="M22" s="486"/>
      <c r="N22" s="486"/>
      <c r="O22" s="486"/>
      <c r="P22" s="486"/>
      <c r="Q22" s="486"/>
      <c r="R22" s="486"/>
      <c r="S22" s="486"/>
      <c r="T22" s="486"/>
      <c r="U22" s="486"/>
      <c r="V22" s="486"/>
      <c r="W22" s="486"/>
      <c r="X22" s="486"/>
      <c r="Y22" s="486"/>
      <c r="Z22" s="486"/>
      <c r="AA22" s="486"/>
      <c r="AB22" s="487"/>
      <c r="AC22" s="420" t="s">
        <v>99</v>
      </c>
      <c r="AD22" s="421"/>
      <c r="AE22" s="421"/>
      <c r="AF22" s="421"/>
      <c r="AG22" s="10">
        <f t="shared" si="2"/>
        <v>0</v>
      </c>
      <c r="AH22" s="11">
        <f t="shared" si="2"/>
        <v>0</v>
      </c>
      <c r="AI22" s="12"/>
      <c r="AJ22" s="13"/>
      <c r="AK22" s="12"/>
      <c r="AL22" s="13"/>
      <c r="AM22" s="12"/>
      <c r="AN22" s="13"/>
    </row>
    <row r="23" spans="1:40">
      <c r="A23" s="419" t="s">
        <v>596</v>
      </c>
      <c r="B23" s="459"/>
      <c r="C23" s="456" t="s">
        <v>100</v>
      </c>
      <c r="D23" s="457"/>
      <c r="E23" s="457"/>
      <c r="F23" s="457"/>
      <c r="G23" s="457"/>
      <c r="H23" s="457"/>
      <c r="I23" s="457"/>
      <c r="J23" s="457"/>
      <c r="K23" s="457"/>
      <c r="L23" s="457"/>
      <c r="M23" s="457"/>
      <c r="N23" s="457"/>
      <c r="O23" s="457"/>
      <c r="P23" s="457"/>
      <c r="Q23" s="457"/>
      <c r="R23" s="457"/>
      <c r="S23" s="457"/>
      <c r="T23" s="457"/>
      <c r="U23" s="457"/>
      <c r="V23" s="457"/>
      <c r="W23" s="457"/>
      <c r="X23" s="457"/>
      <c r="Y23" s="457"/>
      <c r="Z23" s="457"/>
      <c r="AA23" s="457"/>
      <c r="AB23" s="458"/>
      <c r="AC23" s="420" t="s">
        <v>101</v>
      </c>
      <c r="AD23" s="421"/>
      <c r="AE23" s="421"/>
      <c r="AF23" s="421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448" t="s">
        <v>599</v>
      </c>
      <c r="B24" s="463"/>
      <c r="C24" s="460" t="s">
        <v>102</v>
      </c>
      <c r="D24" s="461"/>
      <c r="E24" s="461"/>
      <c r="F24" s="461"/>
      <c r="G24" s="461"/>
      <c r="H24" s="461"/>
      <c r="I24" s="461"/>
      <c r="J24" s="461"/>
      <c r="K24" s="461"/>
      <c r="L24" s="461"/>
      <c r="M24" s="461"/>
      <c r="N24" s="461"/>
      <c r="O24" s="461"/>
      <c r="P24" s="461"/>
      <c r="Q24" s="461"/>
      <c r="R24" s="461"/>
      <c r="S24" s="461"/>
      <c r="T24" s="461"/>
      <c r="U24" s="461"/>
      <c r="V24" s="461"/>
      <c r="W24" s="461"/>
      <c r="X24" s="461"/>
      <c r="Y24" s="461"/>
      <c r="Z24" s="461"/>
      <c r="AA24" s="461"/>
      <c r="AB24" s="462"/>
      <c r="AC24" s="450" t="s">
        <v>103</v>
      </c>
      <c r="AD24" s="451"/>
      <c r="AE24" s="451"/>
      <c r="AF24" s="451"/>
      <c r="AG24" s="12">
        <f>SUM(AG19:AG23)+AG10+AG15+AG18</f>
        <v>45825318</v>
      </c>
      <c r="AH24" s="13">
        <f t="shared" ref="AH24:AN24" si="5">SUM(AH19:AH23)+AH10+AH15+AH18</f>
        <v>44577450</v>
      </c>
      <c r="AI24" s="12">
        <f t="shared" si="5"/>
        <v>45825318</v>
      </c>
      <c r="AJ24" s="13">
        <f t="shared" si="5"/>
        <v>44577450</v>
      </c>
      <c r="AK24" s="12">
        <f t="shared" si="5"/>
        <v>0</v>
      </c>
      <c r="AL24" s="13">
        <f t="shared" si="5"/>
        <v>0</v>
      </c>
      <c r="AM24" s="12">
        <f t="shared" si="5"/>
        <v>0</v>
      </c>
      <c r="AN24" s="13">
        <f t="shared" si="5"/>
        <v>0</v>
      </c>
    </row>
    <row r="25" spans="1:40">
      <c r="A25" s="419" t="s">
        <v>602</v>
      </c>
      <c r="B25" s="459"/>
      <c r="C25" s="456" t="s">
        <v>104</v>
      </c>
      <c r="D25" s="457"/>
      <c r="E25" s="457"/>
      <c r="F25" s="457"/>
      <c r="G25" s="457"/>
      <c r="H25" s="457"/>
      <c r="I25" s="457"/>
      <c r="J25" s="457"/>
      <c r="K25" s="457"/>
      <c r="L25" s="457"/>
      <c r="M25" s="457"/>
      <c r="N25" s="457"/>
      <c r="O25" s="457"/>
      <c r="P25" s="457"/>
      <c r="Q25" s="457"/>
      <c r="R25" s="457"/>
      <c r="S25" s="457"/>
      <c r="T25" s="457"/>
      <c r="U25" s="457"/>
      <c r="V25" s="457"/>
      <c r="W25" s="457"/>
      <c r="X25" s="457"/>
      <c r="Y25" s="457"/>
      <c r="Z25" s="457"/>
      <c r="AA25" s="457"/>
      <c r="AB25" s="458"/>
      <c r="AC25" s="420" t="s">
        <v>105</v>
      </c>
      <c r="AD25" s="421"/>
      <c r="AE25" s="421"/>
      <c r="AF25" s="421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419" t="s">
        <v>605</v>
      </c>
      <c r="B26" s="459"/>
      <c r="C26" s="456" t="s">
        <v>106</v>
      </c>
      <c r="D26" s="457"/>
      <c r="E26" s="457"/>
      <c r="F26" s="457"/>
      <c r="G26" s="457"/>
      <c r="H26" s="457"/>
      <c r="I26" s="457"/>
      <c r="J26" s="457"/>
      <c r="K26" s="457"/>
      <c r="L26" s="457"/>
      <c r="M26" s="457"/>
      <c r="N26" s="457"/>
      <c r="O26" s="457"/>
      <c r="P26" s="457"/>
      <c r="Q26" s="457"/>
      <c r="R26" s="457"/>
      <c r="S26" s="457"/>
      <c r="T26" s="457"/>
      <c r="U26" s="457"/>
      <c r="V26" s="457"/>
      <c r="W26" s="457"/>
      <c r="X26" s="457"/>
      <c r="Y26" s="457"/>
      <c r="Z26" s="457"/>
      <c r="AA26" s="457"/>
      <c r="AB26" s="458"/>
      <c r="AC26" s="420" t="s">
        <v>107</v>
      </c>
      <c r="AD26" s="421"/>
      <c r="AE26" s="421"/>
      <c r="AF26" s="421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419" t="s">
        <v>608</v>
      </c>
      <c r="B27" s="459"/>
      <c r="C27" s="485" t="s">
        <v>108</v>
      </c>
      <c r="D27" s="486"/>
      <c r="E27" s="486"/>
      <c r="F27" s="486"/>
      <c r="G27" s="486"/>
      <c r="H27" s="486"/>
      <c r="I27" s="486"/>
      <c r="J27" s="486"/>
      <c r="K27" s="486"/>
      <c r="L27" s="486"/>
      <c r="M27" s="486"/>
      <c r="N27" s="486"/>
      <c r="O27" s="486"/>
      <c r="P27" s="486"/>
      <c r="Q27" s="486"/>
      <c r="R27" s="486"/>
      <c r="S27" s="486"/>
      <c r="T27" s="486"/>
      <c r="U27" s="486"/>
      <c r="V27" s="486"/>
      <c r="W27" s="486"/>
      <c r="X27" s="486"/>
      <c r="Y27" s="486"/>
      <c r="Z27" s="486"/>
      <c r="AA27" s="486"/>
      <c r="AB27" s="487"/>
      <c r="AC27" s="420" t="s">
        <v>109</v>
      </c>
      <c r="AD27" s="421"/>
      <c r="AE27" s="421"/>
      <c r="AF27" s="421"/>
      <c r="AG27" s="10">
        <f t="shared" si="2"/>
        <v>0</v>
      </c>
      <c r="AH27" s="11">
        <f t="shared" si="2"/>
        <v>0</v>
      </c>
      <c r="AI27" s="12"/>
      <c r="AJ27" s="13"/>
      <c r="AK27" s="12"/>
      <c r="AL27" s="13"/>
      <c r="AM27" s="12"/>
      <c r="AN27" s="13"/>
    </row>
    <row r="28" spans="1:40">
      <c r="A28" s="419" t="s">
        <v>611</v>
      </c>
      <c r="B28" s="459"/>
      <c r="C28" s="485" t="s">
        <v>110</v>
      </c>
      <c r="D28" s="486"/>
      <c r="E28" s="486"/>
      <c r="F28" s="486"/>
      <c r="G28" s="486"/>
      <c r="H28" s="486"/>
      <c r="I28" s="486"/>
      <c r="J28" s="486"/>
      <c r="K28" s="486"/>
      <c r="L28" s="486"/>
      <c r="M28" s="486"/>
      <c r="N28" s="486"/>
      <c r="O28" s="486"/>
      <c r="P28" s="486"/>
      <c r="Q28" s="486"/>
      <c r="R28" s="486"/>
      <c r="S28" s="486"/>
      <c r="T28" s="486"/>
      <c r="U28" s="486"/>
      <c r="V28" s="486"/>
      <c r="W28" s="486"/>
      <c r="X28" s="486"/>
      <c r="Y28" s="486"/>
      <c r="Z28" s="486"/>
      <c r="AA28" s="486"/>
      <c r="AB28" s="487"/>
      <c r="AC28" s="420" t="s">
        <v>111</v>
      </c>
      <c r="AD28" s="421"/>
      <c r="AE28" s="421"/>
      <c r="AF28" s="421"/>
      <c r="AG28" s="10">
        <f t="shared" si="2"/>
        <v>0</v>
      </c>
      <c r="AH28" s="11">
        <f t="shared" si="2"/>
        <v>0</v>
      </c>
      <c r="AI28" s="22"/>
      <c r="AJ28" s="23"/>
      <c r="AK28" s="22"/>
      <c r="AL28" s="23"/>
      <c r="AM28" s="22"/>
      <c r="AN28" s="23"/>
    </row>
    <row r="29" spans="1:40">
      <c r="A29" s="448" t="s">
        <v>614</v>
      </c>
      <c r="B29" s="463"/>
      <c r="C29" s="488" t="s">
        <v>112</v>
      </c>
      <c r="D29" s="489"/>
      <c r="E29" s="489"/>
      <c r="F29" s="489"/>
      <c r="G29" s="489"/>
      <c r="H29" s="489"/>
      <c r="I29" s="489"/>
      <c r="J29" s="489"/>
      <c r="K29" s="489"/>
      <c r="L29" s="489"/>
      <c r="M29" s="489"/>
      <c r="N29" s="489"/>
      <c r="O29" s="489"/>
      <c r="P29" s="489"/>
      <c r="Q29" s="489"/>
      <c r="R29" s="489"/>
      <c r="S29" s="489"/>
      <c r="T29" s="489"/>
      <c r="U29" s="489"/>
      <c r="V29" s="489"/>
      <c r="W29" s="489"/>
      <c r="X29" s="489"/>
      <c r="Y29" s="489"/>
      <c r="Z29" s="489"/>
      <c r="AA29" s="489"/>
      <c r="AB29" s="490"/>
      <c r="AC29" s="450" t="s">
        <v>113</v>
      </c>
      <c r="AD29" s="451"/>
      <c r="AE29" s="451"/>
      <c r="AF29" s="451"/>
      <c r="AG29" s="12">
        <f>SUM(AG25:AG28)</f>
        <v>0</v>
      </c>
      <c r="AH29" s="13">
        <f t="shared" ref="AH29:AN29" si="6">SUM(AH25:AH28)</f>
        <v>0</v>
      </c>
      <c r="AI29" s="12">
        <f t="shared" si="6"/>
        <v>0</v>
      </c>
      <c r="AJ29" s="13">
        <f t="shared" si="6"/>
        <v>0</v>
      </c>
      <c r="AK29" s="12">
        <f t="shared" si="6"/>
        <v>0</v>
      </c>
      <c r="AL29" s="13">
        <f t="shared" si="6"/>
        <v>0</v>
      </c>
      <c r="AM29" s="12">
        <f t="shared" si="6"/>
        <v>0</v>
      </c>
      <c r="AN29" s="13">
        <f t="shared" si="6"/>
        <v>0</v>
      </c>
    </row>
    <row r="30" spans="1:40" ht="15.75" thickBot="1">
      <c r="A30" s="496" t="s">
        <v>617</v>
      </c>
      <c r="B30" s="497"/>
      <c r="C30" s="491" t="s">
        <v>114</v>
      </c>
      <c r="D30" s="492"/>
      <c r="E30" s="492"/>
      <c r="F30" s="492"/>
      <c r="G30" s="492"/>
      <c r="H30" s="492"/>
      <c r="I30" s="492"/>
      <c r="J30" s="492"/>
      <c r="K30" s="492"/>
      <c r="L30" s="492"/>
      <c r="M30" s="492"/>
      <c r="N30" s="492"/>
      <c r="O30" s="492"/>
      <c r="P30" s="492"/>
      <c r="Q30" s="492"/>
      <c r="R30" s="492"/>
      <c r="S30" s="492"/>
      <c r="T30" s="492"/>
      <c r="U30" s="492"/>
      <c r="V30" s="492"/>
      <c r="W30" s="492"/>
      <c r="X30" s="492"/>
      <c r="Y30" s="492"/>
      <c r="Z30" s="492"/>
      <c r="AA30" s="492"/>
      <c r="AB30" s="493"/>
      <c r="AC30" s="494" t="s">
        <v>115</v>
      </c>
      <c r="AD30" s="495"/>
      <c r="AE30" s="495"/>
      <c r="AF30" s="495"/>
      <c r="AG30" s="22">
        <f>AI30+AK30+AM30</f>
        <v>0</v>
      </c>
      <c r="AH30" s="23">
        <f>AJ30+AL30+AN30</f>
        <v>0</v>
      </c>
      <c r="AI30" s="22"/>
      <c r="AJ30" s="23"/>
      <c r="AK30" s="22"/>
      <c r="AL30" s="23"/>
      <c r="AM30" s="22"/>
      <c r="AN30" s="23"/>
    </row>
    <row r="31" spans="1:40" ht="15.75" thickBot="1">
      <c r="A31" s="464" t="s">
        <v>620</v>
      </c>
      <c r="B31" s="465"/>
      <c r="C31" s="469" t="s">
        <v>116</v>
      </c>
      <c r="D31" s="470"/>
      <c r="E31" s="470"/>
      <c r="F31" s="470"/>
      <c r="G31" s="470"/>
      <c r="H31" s="470"/>
      <c r="I31" s="470"/>
      <c r="J31" s="470"/>
      <c r="K31" s="470"/>
      <c r="L31" s="470"/>
      <c r="M31" s="470"/>
      <c r="N31" s="470"/>
      <c r="O31" s="470"/>
      <c r="P31" s="470"/>
      <c r="Q31" s="470"/>
      <c r="R31" s="470"/>
      <c r="S31" s="470"/>
      <c r="T31" s="470"/>
      <c r="U31" s="470"/>
      <c r="V31" s="470"/>
      <c r="W31" s="470"/>
      <c r="X31" s="470"/>
      <c r="Y31" s="470"/>
      <c r="Z31" s="470"/>
      <c r="AA31" s="470"/>
      <c r="AB31" s="498"/>
      <c r="AC31" s="466" t="s">
        <v>117</v>
      </c>
      <c r="AD31" s="467"/>
      <c r="AE31" s="467"/>
      <c r="AF31" s="467"/>
      <c r="AG31" s="18">
        <f>AG24+AG29+AG30</f>
        <v>45825318</v>
      </c>
      <c r="AH31" s="19">
        <f t="shared" ref="AH31:AN31" si="7">AH24+AH29+AH30</f>
        <v>44577450</v>
      </c>
      <c r="AI31" s="18">
        <f t="shared" si="7"/>
        <v>45825318</v>
      </c>
      <c r="AJ31" s="19">
        <f t="shared" si="7"/>
        <v>44577450</v>
      </c>
      <c r="AK31" s="18">
        <f t="shared" si="7"/>
        <v>0</v>
      </c>
      <c r="AL31" s="19">
        <f t="shared" si="7"/>
        <v>0</v>
      </c>
      <c r="AM31" s="18">
        <f t="shared" si="7"/>
        <v>0</v>
      </c>
      <c r="AN31" s="20">
        <f t="shared" si="7"/>
        <v>0</v>
      </c>
    </row>
  </sheetData>
  <mergeCells count="90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  <mergeCell ref="AK4:AL4"/>
  </mergeCells>
  <phoneticPr fontId="0" type="noConversion"/>
  <pageMargins left="0.25" right="0.25" top="0.75" bottom="0.75" header="0.3" footer="0.3"/>
  <pageSetup paperSize="9" scale="94" orientation="landscape" r:id="rId1"/>
  <headerFooter>
    <oddHeader>&amp;L22.sz.melléklet
&amp;Radatok forintban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AH86" sqref="AH86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2"/>
    <col min="37" max="37" width="9.140625" style="2"/>
    <col min="39" max="39" width="9.140625" style="2"/>
  </cols>
  <sheetData>
    <row r="1" spans="1:46">
      <c r="A1" s="426" t="s">
        <v>1016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</row>
    <row r="2" spans="1:46" ht="15.75">
      <c r="A2" s="534" t="s">
        <v>541</v>
      </c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  <c r="P2" s="535"/>
      <c r="Q2" s="535"/>
      <c r="R2" s="535"/>
      <c r="S2" s="535"/>
      <c r="T2" s="535"/>
      <c r="U2" s="535"/>
      <c r="V2" s="535"/>
      <c r="W2" s="535"/>
      <c r="X2" s="535"/>
      <c r="Y2" s="535"/>
      <c r="Z2" s="535"/>
      <c r="AA2" s="535"/>
      <c r="AB2" s="535"/>
      <c r="AC2" s="535"/>
      <c r="AD2" s="535"/>
      <c r="AE2" s="535"/>
      <c r="AF2" s="535"/>
      <c r="AG2" s="535"/>
      <c r="AH2" s="535"/>
      <c r="AI2" s="535"/>
      <c r="AJ2" s="535"/>
      <c r="AK2" s="535"/>
      <c r="AL2" s="535"/>
      <c r="AM2" s="535"/>
      <c r="AN2" s="536"/>
    </row>
    <row r="3" spans="1:46" ht="15.7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I3" s="554" t="s">
        <v>818</v>
      </c>
      <c r="AJ3" s="554"/>
      <c r="AK3" s="554"/>
      <c r="AL3" s="554"/>
      <c r="AM3" s="554"/>
      <c r="AN3" s="554"/>
    </row>
    <row r="4" spans="1:46" ht="60.75" customHeight="1">
      <c r="A4" s="540"/>
      <c r="B4" s="540"/>
      <c r="C4" s="540"/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  <c r="P4" s="540"/>
      <c r="Q4" s="540"/>
      <c r="R4" s="540"/>
      <c r="S4" s="540"/>
      <c r="T4" s="540"/>
      <c r="U4" s="540"/>
      <c r="V4" s="540"/>
      <c r="W4" s="540"/>
      <c r="X4" s="540"/>
      <c r="Y4" s="540"/>
      <c r="Z4" s="540"/>
      <c r="AA4" s="540"/>
      <c r="AB4" s="540"/>
      <c r="AC4" s="540"/>
      <c r="AD4" s="540"/>
      <c r="AE4" s="540"/>
      <c r="AF4" s="540"/>
      <c r="AG4" s="482" t="s">
        <v>819</v>
      </c>
      <c r="AH4" s="482"/>
      <c r="AI4" s="574" t="s">
        <v>911</v>
      </c>
      <c r="AJ4" s="482"/>
      <c r="AK4" s="574" t="s">
        <v>912</v>
      </c>
      <c r="AL4" s="482"/>
      <c r="AM4" s="408"/>
      <c r="AN4" s="410"/>
      <c r="AO4" s="499"/>
      <c r="AP4" s="499"/>
      <c r="AQ4" s="499"/>
      <c r="AR4" s="499"/>
      <c r="AS4" s="499"/>
      <c r="AT4" s="499"/>
    </row>
    <row r="5" spans="1:46" ht="36.75">
      <c r="A5" s="541" t="s">
        <v>542</v>
      </c>
      <c r="B5" s="542"/>
      <c r="C5" s="413" t="s">
        <v>543</v>
      </c>
      <c r="D5" s="543"/>
      <c r="E5" s="543"/>
      <c r="F5" s="543"/>
      <c r="G5" s="543"/>
      <c r="H5" s="543"/>
      <c r="I5" s="543"/>
      <c r="J5" s="543"/>
      <c r="K5" s="543"/>
      <c r="L5" s="543"/>
      <c r="M5" s="543"/>
      <c r="N5" s="543"/>
      <c r="O5" s="543"/>
      <c r="P5" s="543"/>
      <c r="Q5" s="543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449"/>
      <c r="AC5" s="544" t="s">
        <v>544</v>
      </c>
      <c r="AD5" s="545"/>
      <c r="AE5" s="545"/>
      <c r="AF5" s="546"/>
      <c r="AG5" s="326" t="s">
        <v>1014</v>
      </c>
      <c r="AH5" s="327" t="s">
        <v>1015</v>
      </c>
      <c r="AI5" s="326" t="s">
        <v>1014</v>
      </c>
      <c r="AJ5" s="327" t="s">
        <v>1015</v>
      </c>
      <c r="AK5" s="326" t="s">
        <v>1014</v>
      </c>
      <c r="AL5" s="327" t="s">
        <v>1015</v>
      </c>
      <c r="AM5" s="326" t="s">
        <v>1014</v>
      </c>
      <c r="AN5" s="327" t="s">
        <v>1015</v>
      </c>
    </row>
    <row r="6" spans="1:46" s="7" customFormat="1" ht="11.25">
      <c r="A6" s="429" t="s">
        <v>545</v>
      </c>
      <c r="B6" s="430"/>
      <c r="C6" s="431" t="s">
        <v>546</v>
      </c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547"/>
      <c r="AC6" s="548" t="s">
        <v>547</v>
      </c>
      <c r="AD6" s="548"/>
      <c r="AE6" s="548"/>
      <c r="AF6" s="548"/>
      <c r="AG6" s="8" t="s">
        <v>820</v>
      </c>
      <c r="AH6" s="9" t="s">
        <v>821</v>
      </c>
      <c r="AI6" s="8" t="s">
        <v>822</v>
      </c>
      <c r="AJ6" s="9" t="s">
        <v>823</v>
      </c>
      <c r="AK6" s="8" t="s">
        <v>824</v>
      </c>
      <c r="AL6" s="9" t="s">
        <v>825</v>
      </c>
      <c r="AM6" s="8" t="s">
        <v>826</v>
      </c>
      <c r="AN6" s="9" t="s">
        <v>827</v>
      </c>
    </row>
    <row r="7" spans="1:46">
      <c r="A7" s="504" t="s">
        <v>548</v>
      </c>
      <c r="B7" s="505"/>
      <c r="C7" s="537" t="s">
        <v>549</v>
      </c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  <c r="Z7" s="538"/>
      <c r="AA7" s="538"/>
      <c r="AB7" s="539"/>
      <c r="AC7" s="549" t="s">
        <v>550</v>
      </c>
      <c r="AD7" s="549"/>
      <c r="AE7" s="549"/>
      <c r="AF7" s="549"/>
      <c r="AG7" s="10">
        <f t="shared" ref="AG7:AG19" si="0">AI7+AK7+AM7</f>
        <v>30654157</v>
      </c>
      <c r="AH7" s="11">
        <f t="shared" ref="AH7:AH19" si="1">AJ7+AL7+AN7</f>
        <v>30653261</v>
      </c>
      <c r="AI7" s="10">
        <v>22308157</v>
      </c>
      <c r="AJ7" s="328">
        <v>24581407</v>
      </c>
      <c r="AK7" s="10">
        <v>8346000</v>
      </c>
      <c r="AL7" s="11">
        <v>6071854</v>
      </c>
      <c r="AM7" s="10"/>
      <c r="AN7" s="11"/>
    </row>
    <row r="8" spans="1:46">
      <c r="A8" s="504" t="s">
        <v>551</v>
      </c>
      <c r="B8" s="505"/>
      <c r="C8" s="537" t="s">
        <v>552</v>
      </c>
      <c r="D8" s="538"/>
      <c r="E8" s="538"/>
      <c r="F8" s="538"/>
      <c r="G8" s="538"/>
      <c r="H8" s="538"/>
      <c r="I8" s="538"/>
      <c r="J8" s="538"/>
      <c r="K8" s="538"/>
      <c r="L8" s="538"/>
      <c r="M8" s="538"/>
      <c r="N8" s="538"/>
      <c r="O8" s="538"/>
      <c r="P8" s="538"/>
      <c r="Q8" s="538"/>
      <c r="R8" s="538"/>
      <c r="S8" s="538"/>
      <c r="T8" s="538"/>
      <c r="U8" s="538"/>
      <c r="V8" s="538"/>
      <c r="W8" s="538"/>
      <c r="X8" s="538"/>
      <c r="Y8" s="538"/>
      <c r="Z8" s="538"/>
      <c r="AA8" s="538"/>
      <c r="AB8" s="539"/>
      <c r="AC8" s="506" t="s">
        <v>553</v>
      </c>
      <c r="AD8" s="506"/>
      <c r="AE8" s="506"/>
      <c r="AF8" s="506"/>
      <c r="AG8" s="10">
        <f t="shared" si="0"/>
        <v>0</v>
      </c>
      <c r="AH8" s="11">
        <f t="shared" si="1"/>
        <v>0</v>
      </c>
      <c r="AI8" s="10"/>
      <c r="AJ8" s="328"/>
      <c r="AK8" s="10"/>
      <c r="AL8" s="11"/>
      <c r="AM8" s="10"/>
      <c r="AN8" s="11"/>
    </row>
    <row r="9" spans="1:46">
      <c r="A9" s="504" t="s">
        <v>554</v>
      </c>
      <c r="B9" s="505"/>
      <c r="C9" s="537" t="s">
        <v>555</v>
      </c>
      <c r="D9" s="538"/>
      <c r="E9" s="538"/>
      <c r="F9" s="538"/>
      <c r="G9" s="538"/>
      <c r="H9" s="538"/>
      <c r="I9" s="538"/>
      <c r="J9" s="538"/>
      <c r="K9" s="538"/>
      <c r="L9" s="538"/>
      <c r="M9" s="538"/>
      <c r="N9" s="538"/>
      <c r="O9" s="538"/>
      <c r="P9" s="538"/>
      <c r="Q9" s="538"/>
      <c r="R9" s="538"/>
      <c r="S9" s="538"/>
      <c r="T9" s="538"/>
      <c r="U9" s="538"/>
      <c r="V9" s="538"/>
      <c r="W9" s="538"/>
      <c r="X9" s="538"/>
      <c r="Y9" s="538"/>
      <c r="Z9" s="538"/>
      <c r="AA9" s="538"/>
      <c r="AB9" s="539"/>
      <c r="AC9" s="506" t="s">
        <v>556</v>
      </c>
      <c r="AD9" s="506"/>
      <c r="AE9" s="506"/>
      <c r="AF9" s="506"/>
      <c r="AG9" s="10">
        <f t="shared" si="0"/>
        <v>0</v>
      </c>
      <c r="AH9" s="11">
        <f t="shared" si="1"/>
        <v>0</v>
      </c>
      <c r="AI9" s="10"/>
      <c r="AJ9" s="328"/>
      <c r="AK9" s="10"/>
      <c r="AL9" s="11"/>
      <c r="AM9" s="10"/>
      <c r="AN9" s="11"/>
    </row>
    <row r="10" spans="1:46">
      <c r="A10" s="504" t="s">
        <v>557</v>
      </c>
      <c r="B10" s="505"/>
      <c r="C10" s="440" t="s">
        <v>558</v>
      </c>
      <c r="D10" s="441"/>
      <c r="E10" s="441"/>
      <c r="F10" s="441"/>
      <c r="G10" s="441"/>
      <c r="H10" s="441"/>
      <c r="I10" s="441"/>
      <c r="J10" s="441"/>
      <c r="K10" s="441"/>
      <c r="L10" s="441"/>
      <c r="M10" s="441"/>
      <c r="N10" s="441"/>
      <c r="O10" s="441"/>
      <c r="P10" s="441"/>
      <c r="Q10" s="441"/>
      <c r="R10" s="441"/>
      <c r="S10" s="441"/>
      <c r="T10" s="441"/>
      <c r="U10" s="441"/>
      <c r="V10" s="441"/>
      <c r="W10" s="441"/>
      <c r="X10" s="441"/>
      <c r="Y10" s="441"/>
      <c r="Z10" s="441"/>
      <c r="AA10" s="441"/>
      <c r="AB10" s="442"/>
      <c r="AC10" s="506" t="s">
        <v>559</v>
      </c>
      <c r="AD10" s="506"/>
      <c r="AE10" s="506"/>
      <c r="AF10" s="506"/>
      <c r="AG10" s="10">
        <f t="shared" si="0"/>
        <v>9000</v>
      </c>
      <c r="AH10" s="11">
        <f t="shared" si="1"/>
        <v>8896</v>
      </c>
      <c r="AI10" s="10"/>
      <c r="AJ10" s="328"/>
      <c r="AK10" s="10">
        <v>9000</v>
      </c>
      <c r="AL10" s="11">
        <v>8896</v>
      </c>
      <c r="AM10" s="10"/>
      <c r="AN10" s="11"/>
    </row>
    <row r="11" spans="1:46">
      <c r="A11" s="504" t="s">
        <v>560</v>
      </c>
      <c r="B11" s="505"/>
      <c r="C11" s="440" t="s">
        <v>561</v>
      </c>
      <c r="D11" s="441"/>
      <c r="E11" s="441"/>
      <c r="F11" s="441"/>
      <c r="G11" s="441"/>
      <c r="H11" s="441"/>
      <c r="I11" s="441"/>
      <c r="J11" s="441"/>
      <c r="K11" s="441"/>
      <c r="L11" s="441"/>
      <c r="M11" s="441"/>
      <c r="N11" s="441"/>
      <c r="O11" s="441"/>
      <c r="P11" s="441"/>
      <c r="Q11" s="441"/>
      <c r="R11" s="441"/>
      <c r="S11" s="441"/>
      <c r="T11" s="441"/>
      <c r="U11" s="441"/>
      <c r="V11" s="441"/>
      <c r="W11" s="441"/>
      <c r="X11" s="441"/>
      <c r="Y11" s="441"/>
      <c r="Z11" s="441"/>
      <c r="AA11" s="441"/>
      <c r="AB11" s="442"/>
      <c r="AC11" s="506" t="s">
        <v>562</v>
      </c>
      <c r="AD11" s="506"/>
      <c r="AE11" s="506"/>
      <c r="AF11" s="506"/>
      <c r="AG11" s="10">
        <f t="shared" si="0"/>
        <v>0</v>
      </c>
      <c r="AH11" s="11">
        <f t="shared" si="1"/>
        <v>0</v>
      </c>
      <c r="AI11" s="10"/>
      <c r="AJ11" s="328"/>
      <c r="AK11" s="10"/>
      <c r="AL11" s="11"/>
      <c r="AM11" s="10"/>
      <c r="AN11" s="11"/>
    </row>
    <row r="12" spans="1:46">
      <c r="A12" s="504" t="s">
        <v>563</v>
      </c>
      <c r="B12" s="505"/>
      <c r="C12" s="440" t="s">
        <v>564</v>
      </c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441"/>
      <c r="P12" s="441"/>
      <c r="Q12" s="441"/>
      <c r="R12" s="441"/>
      <c r="S12" s="441"/>
      <c r="T12" s="441"/>
      <c r="U12" s="441"/>
      <c r="V12" s="441"/>
      <c r="W12" s="441"/>
      <c r="X12" s="441"/>
      <c r="Y12" s="441"/>
      <c r="Z12" s="441"/>
      <c r="AA12" s="441"/>
      <c r="AB12" s="442"/>
      <c r="AC12" s="506" t="s">
        <v>565</v>
      </c>
      <c r="AD12" s="506"/>
      <c r="AE12" s="506"/>
      <c r="AF12" s="506"/>
      <c r="AG12" s="10">
        <f t="shared" si="0"/>
        <v>566000</v>
      </c>
      <c r="AH12" s="11">
        <f t="shared" si="1"/>
        <v>565800</v>
      </c>
      <c r="AI12" s="10">
        <v>566000</v>
      </c>
      <c r="AJ12" s="328">
        <v>565800</v>
      </c>
      <c r="AK12" s="10"/>
      <c r="AL12" s="11"/>
      <c r="AM12" s="10"/>
      <c r="AN12" s="11"/>
    </row>
    <row r="13" spans="1:46">
      <c r="A13" s="504" t="s">
        <v>566</v>
      </c>
      <c r="B13" s="505"/>
      <c r="C13" s="440" t="s">
        <v>567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  <c r="P13" s="441"/>
      <c r="Q13" s="441"/>
      <c r="R13" s="441"/>
      <c r="S13" s="441"/>
      <c r="T13" s="441"/>
      <c r="U13" s="441"/>
      <c r="V13" s="441"/>
      <c r="W13" s="441"/>
      <c r="X13" s="441"/>
      <c r="Y13" s="441"/>
      <c r="Z13" s="441"/>
      <c r="AA13" s="441"/>
      <c r="AB13" s="442"/>
      <c r="AC13" s="506" t="s">
        <v>568</v>
      </c>
      <c r="AD13" s="506"/>
      <c r="AE13" s="506"/>
      <c r="AF13" s="506"/>
      <c r="AG13" s="10">
        <f t="shared" si="0"/>
        <v>290000</v>
      </c>
      <c r="AH13" s="11">
        <f t="shared" si="1"/>
        <v>290000</v>
      </c>
      <c r="AI13" s="10">
        <v>195000</v>
      </c>
      <c r="AJ13" s="328">
        <v>205000</v>
      </c>
      <c r="AK13" s="10">
        <v>95000</v>
      </c>
      <c r="AL13" s="11">
        <v>85000</v>
      </c>
      <c r="AM13" s="10"/>
      <c r="AN13" s="11"/>
    </row>
    <row r="14" spans="1:46">
      <c r="A14" s="504" t="s">
        <v>569</v>
      </c>
      <c r="B14" s="505"/>
      <c r="C14" s="440" t="s">
        <v>570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1"/>
      <c r="Q14" s="441"/>
      <c r="R14" s="441"/>
      <c r="S14" s="441"/>
      <c r="T14" s="441"/>
      <c r="U14" s="441"/>
      <c r="V14" s="441"/>
      <c r="W14" s="441"/>
      <c r="X14" s="441"/>
      <c r="Y14" s="441"/>
      <c r="Z14" s="441"/>
      <c r="AA14" s="441"/>
      <c r="AB14" s="442"/>
      <c r="AC14" s="506" t="s">
        <v>571</v>
      </c>
      <c r="AD14" s="506"/>
      <c r="AE14" s="506"/>
      <c r="AF14" s="506"/>
      <c r="AG14" s="10">
        <f t="shared" si="0"/>
        <v>0</v>
      </c>
      <c r="AH14" s="11">
        <f t="shared" si="1"/>
        <v>0</v>
      </c>
      <c r="AI14" s="10"/>
      <c r="AJ14" s="328"/>
      <c r="AK14" s="10"/>
      <c r="AL14" s="11"/>
      <c r="AM14" s="10"/>
      <c r="AN14" s="11"/>
    </row>
    <row r="15" spans="1:46">
      <c r="A15" s="504" t="s">
        <v>572</v>
      </c>
      <c r="B15" s="505"/>
      <c r="C15" s="420" t="s">
        <v>573</v>
      </c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  <c r="AA15" s="421"/>
      <c r="AB15" s="422"/>
      <c r="AC15" s="506" t="s">
        <v>574</v>
      </c>
      <c r="AD15" s="506"/>
      <c r="AE15" s="506"/>
      <c r="AF15" s="506"/>
      <c r="AG15" s="10">
        <f t="shared" si="0"/>
        <v>146000</v>
      </c>
      <c r="AH15" s="11">
        <f t="shared" si="1"/>
        <v>145831</v>
      </c>
      <c r="AI15" s="10">
        <v>146000</v>
      </c>
      <c r="AJ15" s="328">
        <v>145831</v>
      </c>
      <c r="AK15" s="10"/>
      <c r="AL15" s="11"/>
      <c r="AM15" s="10"/>
      <c r="AN15" s="11"/>
    </row>
    <row r="16" spans="1:46">
      <c r="A16" s="504" t="s">
        <v>575</v>
      </c>
      <c r="B16" s="505"/>
      <c r="C16" s="420" t="s">
        <v>576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506" t="s">
        <v>577</v>
      </c>
      <c r="AD16" s="506"/>
      <c r="AE16" s="506"/>
      <c r="AF16" s="506"/>
      <c r="AG16" s="10">
        <f t="shared" si="0"/>
        <v>0</v>
      </c>
      <c r="AH16" s="11">
        <f t="shared" si="1"/>
        <v>0</v>
      </c>
      <c r="AI16" s="10"/>
      <c r="AJ16" s="328"/>
      <c r="AK16" s="10"/>
      <c r="AL16" s="11"/>
      <c r="AM16" s="10"/>
      <c r="AN16" s="11"/>
    </row>
    <row r="17" spans="1:40">
      <c r="A17" s="504" t="s">
        <v>578</v>
      </c>
      <c r="B17" s="505"/>
      <c r="C17" s="420" t="s">
        <v>579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506" t="s">
        <v>580</v>
      </c>
      <c r="AD17" s="506"/>
      <c r="AE17" s="506"/>
      <c r="AF17" s="506"/>
      <c r="AG17" s="10">
        <f t="shared" si="0"/>
        <v>0</v>
      </c>
      <c r="AH17" s="11">
        <f t="shared" si="1"/>
        <v>0</v>
      </c>
      <c r="AI17" s="10"/>
      <c r="AJ17" s="328"/>
      <c r="AK17" s="10"/>
      <c r="AL17" s="11"/>
      <c r="AM17" s="10"/>
      <c r="AN17" s="11"/>
    </row>
    <row r="18" spans="1:40">
      <c r="A18" s="504" t="s">
        <v>581</v>
      </c>
      <c r="B18" s="505"/>
      <c r="C18" s="420" t="s">
        <v>582</v>
      </c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2"/>
      <c r="AC18" s="506" t="s">
        <v>583</v>
      </c>
      <c r="AD18" s="506"/>
      <c r="AE18" s="506"/>
      <c r="AF18" s="506"/>
      <c r="AG18" s="10">
        <f t="shared" si="0"/>
        <v>0</v>
      </c>
      <c r="AH18" s="11">
        <f t="shared" si="1"/>
        <v>0</v>
      </c>
      <c r="AI18" s="10"/>
      <c r="AJ18" s="328"/>
      <c r="AK18" s="10"/>
      <c r="AL18" s="11"/>
      <c r="AM18" s="10"/>
      <c r="AN18" s="11"/>
    </row>
    <row r="19" spans="1:40">
      <c r="A19" s="504" t="s">
        <v>584</v>
      </c>
      <c r="B19" s="505"/>
      <c r="C19" s="420" t="s">
        <v>585</v>
      </c>
      <c r="D19" s="421"/>
      <c r="E19" s="421"/>
      <c r="F19" s="421"/>
      <c r="G19" s="421"/>
      <c r="H19" s="421"/>
      <c r="I19" s="421"/>
      <c r="J19" s="421"/>
      <c r="K19" s="421"/>
      <c r="L19" s="421"/>
      <c r="M19" s="421"/>
      <c r="N19" s="421"/>
      <c r="O19" s="421"/>
      <c r="P19" s="421"/>
      <c r="Q19" s="421"/>
      <c r="R19" s="421"/>
      <c r="S19" s="421"/>
      <c r="T19" s="421"/>
      <c r="U19" s="421"/>
      <c r="V19" s="421"/>
      <c r="W19" s="421"/>
      <c r="X19" s="421"/>
      <c r="Y19" s="421"/>
      <c r="Z19" s="421"/>
      <c r="AA19" s="421"/>
      <c r="AB19" s="422"/>
      <c r="AC19" s="506" t="s">
        <v>586</v>
      </c>
      <c r="AD19" s="506"/>
      <c r="AE19" s="506"/>
      <c r="AF19" s="506"/>
      <c r="AG19" s="10">
        <f t="shared" si="0"/>
        <v>363400</v>
      </c>
      <c r="AH19" s="11">
        <f t="shared" si="1"/>
        <v>362421</v>
      </c>
      <c r="AI19" s="10">
        <v>300050</v>
      </c>
      <c r="AJ19" s="328">
        <v>300050</v>
      </c>
      <c r="AK19" s="10">
        <v>63350</v>
      </c>
      <c r="AL19" s="11">
        <v>62371</v>
      </c>
      <c r="AM19" s="10"/>
      <c r="AN19" s="11"/>
    </row>
    <row r="20" spans="1:40" s="14" customFormat="1">
      <c r="A20" s="513" t="s">
        <v>587</v>
      </c>
      <c r="B20" s="514"/>
      <c r="C20" s="531" t="s">
        <v>588</v>
      </c>
      <c r="D20" s="532"/>
      <c r="E20" s="532"/>
      <c r="F20" s="532"/>
      <c r="G20" s="532"/>
      <c r="H20" s="532"/>
      <c r="I20" s="532"/>
      <c r="J20" s="532"/>
      <c r="K20" s="532"/>
      <c r="L20" s="532"/>
      <c r="M20" s="532"/>
      <c r="N20" s="532"/>
      <c r="O20" s="532"/>
      <c r="P20" s="532"/>
      <c r="Q20" s="532"/>
      <c r="R20" s="532"/>
      <c r="S20" s="532"/>
      <c r="T20" s="532"/>
      <c r="U20" s="532"/>
      <c r="V20" s="532"/>
      <c r="W20" s="532"/>
      <c r="X20" s="532"/>
      <c r="Y20" s="532"/>
      <c r="Z20" s="532"/>
      <c r="AA20" s="532"/>
      <c r="AB20" s="533"/>
      <c r="AC20" s="515" t="s">
        <v>589</v>
      </c>
      <c r="AD20" s="515"/>
      <c r="AE20" s="515"/>
      <c r="AF20" s="515"/>
      <c r="AG20" s="12">
        <f>SUM(AG7:AG19)</f>
        <v>32028557</v>
      </c>
      <c r="AH20" s="13">
        <f>SUM(AH7:AH19)</f>
        <v>32026209</v>
      </c>
      <c r="AI20" s="12">
        <f t="shared" ref="AI20:AN20" si="2">SUM(AI7:AI19)</f>
        <v>23515207</v>
      </c>
      <c r="AJ20" s="329">
        <f t="shared" si="2"/>
        <v>25798088</v>
      </c>
      <c r="AK20" s="12">
        <f t="shared" si="2"/>
        <v>8513350</v>
      </c>
      <c r="AL20" s="13">
        <f t="shared" si="2"/>
        <v>6228121</v>
      </c>
      <c r="AM20" s="12">
        <f t="shared" si="2"/>
        <v>0</v>
      </c>
      <c r="AN20" s="13">
        <f t="shared" si="2"/>
        <v>0</v>
      </c>
    </row>
    <row r="21" spans="1:40">
      <c r="A21" s="504" t="s">
        <v>590</v>
      </c>
      <c r="B21" s="505"/>
      <c r="C21" s="420" t="s">
        <v>591</v>
      </c>
      <c r="D21" s="421"/>
      <c r="E21" s="421"/>
      <c r="F21" s="421"/>
      <c r="G21" s="421"/>
      <c r="H21" s="421"/>
      <c r="I21" s="421"/>
      <c r="J21" s="421"/>
      <c r="K21" s="421"/>
      <c r="L21" s="421"/>
      <c r="M21" s="421"/>
      <c r="N21" s="421"/>
      <c r="O21" s="421"/>
      <c r="P21" s="421"/>
      <c r="Q21" s="421"/>
      <c r="R21" s="421"/>
      <c r="S21" s="421"/>
      <c r="T21" s="421"/>
      <c r="U21" s="421"/>
      <c r="V21" s="421"/>
      <c r="W21" s="421"/>
      <c r="X21" s="421"/>
      <c r="Y21" s="421"/>
      <c r="Z21" s="421"/>
      <c r="AA21" s="421"/>
      <c r="AB21" s="422"/>
      <c r="AC21" s="506" t="s">
        <v>592</v>
      </c>
      <c r="AD21" s="506"/>
      <c r="AE21" s="506"/>
      <c r="AF21" s="506"/>
      <c r="AG21" s="10">
        <f t="shared" ref="AG21:AH23" si="3">AI21+AK21+AM21</f>
        <v>0</v>
      </c>
      <c r="AH21" s="11">
        <f t="shared" si="3"/>
        <v>0</v>
      </c>
      <c r="AI21" s="10"/>
      <c r="AJ21" s="11"/>
      <c r="AK21" s="10"/>
      <c r="AL21" s="11"/>
      <c r="AM21" s="10"/>
      <c r="AN21" s="11"/>
    </row>
    <row r="22" spans="1:40">
      <c r="A22" s="504" t="s">
        <v>593</v>
      </c>
      <c r="B22" s="505"/>
      <c r="C22" s="420" t="s">
        <v>594</v>
      </c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2"/>
      <c r="AC22" s="506" t="s">
        <v>595</v>
      </c>
      <c r="AD22" s="506"/>
      <c r="AE22" s="506"/>
      <c r="AF22" s="506"/>
      <c r="AG22" s="10">
        <f t="shared" si="3"/>
        <v>286000</v>
      </c>
      <c r="AH22" s="11">
        <f t="shared" si="3"/>
        <v>278072</v>
      </c>
      <c r="AI22" s="10">
        <v>128000</v>
      </c>
      <c r="AJ22" s="11">
        <v>169600</v>
      </c>
      <c r="AK22" s="10">
        <v>158000</v>
      </c>
      <c r="AL22" s="11">
        <v>108472</v>
      </c>
      <c r="AM22" s="10"/>
      <c r="AN22" s="11"/>
    </row>
    <row r="23" spans="1:40">
      <c r="A23" s="504" t="s">
        <v>596</v>
      </c>
      <c r="B23" s="505"/>
      <c r="C23" s="423" t="s">
        <v>597</v>
      </c>
      <c r="D23" s="424"/>
      <c r="E23" s="424"/>
      <c r="F23" s="424"/>
      <c r="G23" s="424"/>
      <c r="H23" s="424"/>
      <c r="I23" s="424"/>
      <c r="J23" s="424"/>
      <c r="K23" s="424"/>
      <c r="L23" s="424"/>
      <c r="M23" s="424"/>
      <c r="N23" s="424"/>
      <c r="O23" s="424"/>
      <c r="P23" s="424"/>
      <c r="Q23" s="424"/>
      <c r="R23" s="424"/>
      <c r="S23" s="424"/>
      <c r="T23" s="424"/>
      <c r="U23" s="424"/>
      <c r="V23" s="424"/>
      <c r="W23" s="424"/>
      <c r="X23" s="424"/>
      <c r="Y23" s="424"/>
      <c r="Z23" s="424"/>
      <c r="AA23" s="424"/>
      <c r="AB23" s="425"/>
      <c r="AC23" s="506" t="s">
        <v>598</v>
      </c>
      <c r="AD23" s="506"/>
      <c r="AE23" s="506"/>
      <c r="AF23" s="506"/>
      <c r="AG23" s="10">
        <f t="shared" si="3"/>
        <v>0</v>
      </c>
      <c r="AH23" s="11">
        <f t="shared" si="3"/>
        <v>0</v>
      </c>
      <c r="AI23" s="10"/>
      <c r="AJ23" s="11"/>
      <c r="AK23" s="10"/>
      <c r="AL23" s="11"/>
      <c r="AM23" s="10"/>
      <c r="AN23" s="11"/>
    </row>
    <row r="24" spans="1:40">
      <c r="A24" s="513" t="s">
        <v>599</v>
      </c>
      <c r="B24" s="514"/>
      <c r="C24" s="450" t="s">
        <v>600</v>
      </c>
      <c r="D24" s="451"/>
      <c r="E24" s="451"/>
      <c r="F24" s="451"/>
      <c r="G24" s="451"/>
      <c r="H24" s="451"/>
      <c r="I24" s="451"/>
      <c r="J24" s="451"/>
      <c r="K24" s="451"/>
      <c r="L24" s="451"/>
      <c r="M24" s="451"/>
      <c r="N24" s="451"/>
      <c r="O24" s="451"/>
      <c r="P24" s="451"/>
      <c r="Q24" s="451"/>
      <c r="R24" s="451"/>
      <c r="S24" s="451"/>
      <c r="T24" s="451"/>
      <c r="U24" s="451"/>
      <c r="V24" s="451"/>
      <c r="W24" s="451"/>
      <c r="X24" s="451"/>
      <c r="Y24" s="451"/>
      <c r="Z24" s="451"/>
      <c r="AA24" s="451"/>
      <c r="AB24" s="452"/>
      <c r="AC24" s="515" t="s">
        <v>601</v>
      </c>
      <c r="AD24" s="515"/>
      <c r="AE24" s="515"/>
      <c r="AF24" s="515"/>
      <c r="AG24" s="12">
        <f>SUM(AG21:AG23)</f>
        <v>286000</v>
      </c>
      <c r="AH24" s="13">
        <f>SUM(AH21:AH23)</f>
        <v>278072</v>
      </c>
      <c r="AI24" s="12">
        <f t="shared" ref="AI24:AN24" si="4">SUM(AI21:AI23)</f>
        <v>128000</v>
      </c>
      <c r="AJ24" s="13">
        <f t="shared" si="4"/>
        <v>169600</v>
      </c>
      <c r="AK24" s="12">
        <f t="shared" si="4"/>
        <v>158000</v>
      </c>
      <c r="AL24" s="13">
        <f t="shared" si="4"/>
        <v>108472</v>
      </c>
      <c r="AM24" s="12">
        <f t="shared" si="4"/>
        <v>0</v>
      </c>
      <c r="AN24" s="13">
        <f t="shared" si="4"/>
        <v>0</v>
      </c>
    </row>
    <row r="25" spans="1:40">
      <c r="A25" s="513" t="s">
        <v>602</v>
      </c>
      <c r="B25" s="514"/>
      <c r="C25" s="531" t="s">
        <v>603</v>
      </c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532"/>
      <c r="P25" s="532"/>
      <c r="Q25" s="532"/>
      <c r="R25" s="532"/>
      <c r="S25" s="532"/>
      <c r="T25" s="532"/>
      <c r="U25" s="532"/>
      <c r="V25" s="532"/>
      <c r="W25" s="532"/>
      <c r="X25" s="532"/>
      <c r="Y25" s="532"/>
      <c r="Z25" s="532"/>
      <c r="AA25" s="532"/>
      <c r="AB25" s="533"/>
      <c r="AC25" s="515" t="s">
        <v>604</v>
      </c>
      <c r="AD25" s="515"/>
      <c r="AE25" s="515"/>
      <c r="AF25" s="515"/>
      <c r="AG25" s="12">
        <f>SUM(AG24,AG20)</f>
        <v>32314557</v>
      </c>
      <c r="AH25" s="13">
        <f>SUM(AH24,AH20)</f>
        <v>32304281</v>
      </c>
      <c r="AI25" s="12">
        <f t="shared" ref="AI25:AN25" si="5">SUM(AI24,AI20)</f>
        <v>23643207</v>
      </c>
      <c r="AJ25" s="13">
        <f t="shared" si="5"/>
        <v>25967688</v>
      </c>
      <c r="AK25" s="12">
        <f t="shared" si="5"/>
        <v>8671350</v>
      </c>
      <c r="AL25" s="13">
        <f t="shared" si="5"/>
        <v>6336593</v>
      </c>
      <c r="AM25" s="12">
        <f t="shared" si="5"/>
        <v>0</v>
      </c>
      <c r="AN25" s="13">
        <f t="shared" si="5"/>
        <v>0</v>
      </c>
    </row>
    <row r="26" spans="1:40">
      <c r="A26" s="513" t="s">
        <v>605</v>
      </c>
      <c r="B26" s="514"/>
      <c r="C26" s="450" t="s">
        <v>606</v>
      </c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451"/>
      <c r="O26" s="451"/>
      <c r="P26" s="451"/>
      <c r="Q26" s="451"/>
      <c r="R26" s="451"/>
      <c r="S26" s="451"/>
      <c r="T26" s="451"/>
      <c r="U26" s="451"/>
      <c r="V26" s="451"/>
      <c r="W26" s="451"/>
      <c r="X26" s="451"/>
      <c r="Y26" s="451"/>
      <c r="Z26" s="451"/>
      <c r="AA26" s="451"/>
      <c r="AB26" s="452"/>
      <c r="AC26" s="515" t="s">
        <v>607</v>
      </c>
      <c r="AD26" s="515"/>
      <c r="AE26" s="515"/>
      <c r="AF26" s="515"/>
      <c r="AG26" s="12">
        <f t="shared" ref="AG26:AH29" si="6">AI26+AK26+AM26</f>
        <v>8702431</v>
      </c>
      <c r="AH26" s="13">
        <f t="shared" si="6"/>
        <v>8702187</v>
      </c>
      <c r="AI26" s="12">
        <v>6368513</v>
      </c>
      <c r="AJ26" s="13">
        <v>7002841</v>
      </c>
      <c r="AK26" s="12">
        <v>2333918</v>
      </c>
      <c r="AL26" s="13">
        <v>1699346</v>
      </c>
      <c r="AM26" s="12"/>
      <c r="AN26" s="13"/>
    </row>
    <row r="27" spans="1:40">
      <c r="A27" s="504" t="s">
        <v>608</v>
      </c>
      <c r="B27" s="505"/>
      <c r="C27" s="420" t="s">
        <v>609</v>
      </c>
      <c r="D27" s="421"/>
      <c r="E27" s="421"/>
      <c r="F27" s="421"/>
      <c r="G27" s="421"/>
      <c r="H27" s="421"/>
      <c r="I27" s="421"/>
      <c r="J27" s="421"/>
      <c r="K27" s="421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1"/>
      <c r="W27" s="421"/>
      <c r="X27" s="421"/>
      <c r="Y27" s="421"/>
      <c r="Z27" s="421"/>
      <c r="AA27" s="421"/>
      <c r="AB27" s="422"/>
      <c r="AC27" s="506" t="s">
        <v>610</v>
      </c>
      <c r="AD27" s="506"/>
      <c r="AE27" s="506"/>
      <c r="AF27" s="506"/>
      <c r="AG27" s="10">
        <f t="shared" si="6"/>
        <v>94000</v>
      </c>
      <c r="AH27" s="11">
        <f t="shared" si="6"/>
        <v>57119</v>
      </c>
      <c r="AI27" s="10">
        <v>94000</v>
      </c>
      <c r="AJ27" s="11">
        <v>56060</v>
      </c>
      <c r="AK27" s="10"/>
      <c r="AL27" s="11">
        <v>1059</v>
      </c>
      <c r="AM27" s="10"/>
      <c r="AN27" s="11"/>
    </row>
    <row r="28" spans="1:40">
      <c r="A28" s="504" t="s">
        <v>611</v>
      </c>
      <c r="B28" s="505"/>
      <c r="C28" s="420" t="s">
        <v>612</v>
      </c>
      <c r="D28" s="421"/>
      <c r="E28" s="421"/>
      <c r="F28" s="421"/>
      <c r="G28" s="421"/>
      <c r="H28" s="421"/>
      <c r="I28" s="421"/>
      <c r="J28" s="421"/>
      <c r="K28" s="421"/>
      <c r="L28" s="421"/>
      <c r="M28" s="421"/>
      <c r="N28" s="421"/>
      <c r="O28" s="421"/>
      <c r="P28" s="421"/>
      <c r="Q28" s="421"/>
      <c r="R28" s="421"/>
      <c r="S28" s="421"/>
      <c r="T28" s="421"/>
      <c r="U28" s="421"/>
      <c r="V28" s="421"/>
      <c r="W28" s="421"/>
      <c r="X28" s="421"/>
      <c r="Y28" s="421"/>
      <c r="Z28" s="421"/>
      <c r="AA28" s="421"/>
      <c r="AB28" s="422"/>
      <c r="AC28" s="506" t="s">
        <v>613</v>
      </c>
      <c r="AD28" s="506"/>
      <c r="AE28" s="506"/>
      <c r="AF28" s="506"/>
      <c r="AG28" s="10">
        <f t="shared" si="6"/>
        <v>688000</v>
      </c>
      <c r="AH28" s="11">
        <f t="shared" si="6"/>
        <v>687739</v>
      </c>
      <c r="AI28" s="10">
        <v>205000</v>
      </c>
      <c r="AJ28" s="11">
        <v>123575</v>
      </c>
      <c r="AK28" s="10">
        <v>483000</v>
      </c>
      <c r="AL28" s="11">
        <v>564164</v>
      </c>
      <c r="AM28" s="10"/>
      <c r="AN28" s="11"/>
    </row>
    <row r="29" spans="1:40">
      <c r="A29" s="504" t="s">
        <v>614</v>
      </c>
      <c r="B29" s="505"/>
      <c r="C29" s="420" t="s">
        <v>615</v>
      </c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2"/>
      <c r="AC29" s="506" t="s">
        <v>616</v>
      </c>
      <c r="AD29" s="506"/>
      <c r="AE29" s="506"/>
      <c r="AF29" s="506"/>
      <c r="AG29" s="10">
        <f t="shared" si="6"/>
        <v>0</v>
      </c>
      <c r="AH29" s="11">
        <f t="shared" si="6"/>
        <v>0</v>
      </c>
      <c r="AI29" s="10"/>
      <c r="AJ29" s="325"/>
      <c r="AK29" s="10"/>
      <c r="AL29" s="11"/>
      <c r="AM29" s="10"/>
      <c r="AN29" s="11"/>
    </row>
    <row r="30" spans="1:40">
      <c r="A30" s="513" t="s">
        <v>617</v>
      </c>
      <c r="B30" s="514"/>
      <c r="C30" s="450" t="s">
        <v>618</v>
      </c>
      <c r="D30" s="451"/>
      <c r="E30" s="451"/>
      <c r="F30" s="451"/>
      <c r="G30" s="451"/>
      <c r="H30" s="451"/>
      <c r="I30" s="451"/>
      <c r="J30" s="451"/>
      <c r="K30" s="451"/>
      <c r="L30" s="451"/>
      <c r="M30" s="451"/>
      <c r="N30" s="451"/>
      <c r="O30" s="451"/>
      <c r="P30" s="451"/>
      <c r="Q30" s="451"/>
      <c r="R30" s="451"/>
      <c r="S30" s="451"/>
      <c r="T30" s="451"/>
      <c r="U30" s="451"/>
      <c r="V30" s="451"/>
      <c r="W30" s="451"/>
      <c r="X30" s="451"/>
      <c r="Y30" s="451"/>
      <c r="Z30" s="451"/>
      <c r="AA30" s="451"/>
      <c r="AB30" s="452"/>
      <c r="AC30" s="515" t="s">
        <v>619</v>
      </c>
      <c r="AD30" s="515"/>
      <c r="AE30" s="515"/>
      <c r="AF30" s="515"/>
      <c r="AG30" s="12">
        <f>SUM(AG27:AG29)</f>
        <v>782000</v>
      </c>
      <c r="AH30" s="13">
        <f t="shared" ref="AH30:AN30" si="7">SUM(AH27:AH29)</f>
        <v>744858</v>
      </c>
      <c r="AI30" s="12">
        <f t="shared" si="7"/>
        <v>299000</v>
      </c>
      <c r="AJ30" s="13">
        <f t="shared" si="7"/>
        <v>179635</v>
      </c>
      <c r="AK30" s="12">
        <f t="shared" si="7"/>
        <v>483000</v>
      </c>
      <c r="AL30" s="13">
        <f t="shared" si="7"/>
        <v>565223</v>
      </c>
      <c r="AM30" s="12">
        <f t="shared" si="7"/>
        <v>0</v>
      </c>
      <c r="AN30" s="13">
        <f t="shared" si="7"/>
        <v>0</v>
      </c>
    </row>
    <row r="31" spans="1:40">
      <c r="A31" s="504" t="s">
        <v>620</v>
      </c>
      <c r="B31" s="505"/>
      <c r="C31" s="420" t="s">
        <v>621</v>
      </c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2"/>
      <c r="AC31" s="506" t="s">
        <v>622</v>
      </c>
      <c r="AD31" s="506"/>
      <c r="AE31" s="506"/>
      <c r="AF31" s="506"/>
      <c r="AG31" s="10">
        <f>AI31+AK31+AM31</f>
        <v>25000</v>
      </c>
      <c r="AH31" s="11">
        <f>AJ31+AL31+AN31</f>
        <v>14524</v>
      </c>
      <c r="AI31" s="10"/>
      <c r="AJ31" s="11"/>
      <c r="AK31" s="10">
        <v>25000</v>
      </c>
      <c r="AL31" s="11">
        <v>14524</v>
      </c>
      <c r="AM31" s="10"/>
      <c r="AN31" s="11"/>
    </row>
    <row r="32" spans="1:40">
      <c r="A32" s="504" t="s">
        <v>623</v>
      </c>
      <c r="B32" s="505"/>
      <c r="C32" s="420" t="s">
        <v>624</v>
      </c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2"/>
      <c r="AC32" s="506" t="s">
        <v>625</v>
      </c>
      <c r="AD32" s="506"/>
      <c r="AE32" s="506"/>
      <c r="AF32" s="506"/>
      <c r="AG32" s="10">
        <f>AI32+AK32+AM32</f>
        <v>60000</v>
      </c>
      <c r="AH32" s="11">
        <f>AJ32+AL32+AN32</f>
        <v>44705</v>
      </c>
      <c r="AI32" s="10"/>
      <c r="AJ32" s="11"/>
      <c r="AK32" s="10">
        <v>60000</v>
      </c>
      <c r="AL32" s="11">
        <v>44705</v>
      </c>
      <c r="AM32" s="10"/>
      <c r="AN32" s="11"/>
    </row>
    <row r="33" spans="1:40">
      <c r="A33" s="513" t="s">
        <v>626</v>
      </c>
      <c r="B33" s="514"/>
      <c r="C33" s="450" t="s">
        <v>627</v>
      </c>
      <c r="D33" s="451"/>
      <c r="E33" s="451"/>
      <c r="F33" s="451"/>
      <c r="G33" s="451"/>
      <c r="H33" s="451"/>
      <c r="I33" s="451"/>
      <c r="J33" s="451"/>
      <c r="K33" s="451"/>
      <c r="L33" s="451"/>
      <c r="M33" s="451"/>
      <c r="N33" s="451"/>
      <c r="O33" s="451"/>
      <c r="P33" s="451"/>
      <c r="Q33" s="451"/>
      <c r="R33" s="451"/>
      <c r="S33" s="451"/>
      <c r="T33" s="451"/>
      <c r="U33" s="451"/>
      <c r="V33" s="451"/>
      <c r="W33" s="451"/>
      <c r="X33" s="451"/>
      <c r="Y33" s="451"/>
      <c r="Z33" s="451"/>
      <c r="AA33" s="451"/>
      <c r="AB33" s="452"/>
      <c r="AC33" s="515" t="s">
        <v>628</v>
      </c>
      <c r="AD33" s="515"/>
      <c r="AE33" s="515"/>
      <c r="AF33" s="515"/>
      <c r="AG33" s="12">
        <f>SUM(AG31:AG32)</f>
        <v>85000</v>
      </c>
      <c r="AH33" s="13">
        <f t="shared" ref="AH33:AN33" si="8">SUM(AH31:AH32)</f>
        <v>59229</v>
      </c>
      <c r="AI33" s="12">
        <f t="shared" si="8"/>
        <v>0</v>
      </c>
      <c r="AJ33" s="13">
        <f t="shared" si="8"/>
        <v>0</v>
      </c>
      <c r="AK33" s="12">
        <f t="shared" si="8"/>
        <v>85000</v>
      </c>
      <c r="AL33" s="13">
        <f t="shared" si="8"/>
        <v>59229</v>
      </c>
      <c r="AM33" s="12">
        <f t="shared" si="8"/>
        <v>0</v>
      </c>
      <c r="AN33" s="13">
        <f t="shared" si="8"/>
        <v>0</v>
      </c>
    </row>
    <row r="34" spans="1:40">
      <c r="A34" s="504" t="s">
        <v>629</v>
      </c>
      <c r="B34" s="505"/>
      <c r="C34" s="420" t="s">
        <v>630</v>
      </c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2"/>
      <c r="AC34" s="506" t="s">
        <v>631</v>
      </c>
      <c r="AD34" s="506"/>
      <c r="AE34" s="506"/>
      <c r="AF34" s="506"/>
      <c r="AG34" s="10">
        <f t="shared" ref="AG34:AH40" si="9">AI34+AK34+AM34</f>
        <v>1341000</v>
      </c>
      <c r="AH34" s="11">
        <f t="shared" si="9"/>
        <v>1015963</v>
      </c>
      <c r="AI34" s="10"/>
      <c r="AJ34" s="11"/>
      <c r="AK34" s="10">
        <v>1341000</v>
      </c>
      <c r="AL34" s="11">
        <v>1015963</v>
      </c>
      <c r="AM34" s="10"/>
      <c r="AN34" s="11"/>
    </row>
    <row r="35" spans="1:40">
      <c r="A35" s="504" t="s">
        <v>632</v>
      </c>
      <c r="B35" s="505"/>
      <c r="C35" s="420" t="s">
        <v>633</v>
      </c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2"/>
      <c r="AC35" s="506" t="s">
        <v>634</v>
      </c>
      <c r="AD35" s="506"/>
      <c r="AE35" s="506"/>
      <c r="AF35" s="506"/>
      <c r="AG35" s="10">
        <f t="shared" si="9"/>
        <v>0</v>
      </c>
      <c r="AH35" s="11">
        <f t="shared" si="9"/>
        <v>0</v>
      </c>
      <c r="AI35" s="10"/>
      <c r="AJ35" s="11"/>
      <c r="AK35" s="10"/>
      <c r="AL35" s="11"/>
      <c r="AM35" s="10"/>
      <c r="AN35" s="11"/>
    </row>
    <row r="36" spans="1:40">
      <c r="A36" s="504" t="s">
        <v>635</v>
      </c>
      <c r="B36" s="505"/>
      <c r="C36" s="420" t="s">
        <v>636</v>
      </c>
      <c r="D36" s="421"/>
      <c r="E36" s="421"/>
      <c r="F36" s="421"/>
      <c r="G36" s="421"/>
      <c r="H36" s="421"/>
      <c r="I36" s="421"/>
      <c r="J36" s="421"/>
      <c r="K36" s="421"/>
      <c r="L36" s="421"/>
      <c r="M36" s="421"/>
      <c r="N36" s="421"/>
      <c r="O36" s="421"/>
      <c r="P36" s="421"/>
      <c r="Q36" s="421"/>
      <c r="R36" s="421"/>
      <c r="S36" s="421"/>
      <c r="T36" s="421"/>
      <c r="U36" s="421"/>
      <c r="V36" s="421"/>
      <c r="W36" s="421"/>
      <c r="X36" s="421"/>
      <c r="Y36" s="421"/>
      <c r="Z36" s="421"/>
      <c r="AA36" s="421"/>
      <c r="AB36" s="422"/>
      <c r="AC36" s="506" t="s">
        <v>637</v>
      </c>
      <c r="AD36" s="506"/>
      <c r="AE36" s="506"/>
      <c r="AF36" s="506"/>
      <c r="AG36" s="10">
        <f t="shared" si="9"/>
        <v>0</v>
      </c>
      <c r="AH36" s="11">
        <f t="shared" si="9"/>
        <v>0</v>
      </c>
      <c r="AI36" s="10"/>
      <c r="AJ36" s="11"/>
      <c r="AK36" s="10"/>
      <c r="AL36" s="11"/>
      <c r="AM36" s="10"/>
      <c r="AN36" s="11"/>
    </row>
    <row r="37" spans="1:40">
      <c r="A37" s="504" t="s">
        <v>638</v>
      </c>
      <c r="B37" s="505"/>
      <c r="C37" s="420" t="s">
        <v>639</v>
      </c>
      <c r="D37" s="421"/>
      <c r="E37" s="421"/>
      <c r="F37" s="421"/>
      <c r="G37" s="421"/>
      <c r="H37" s="421"/>
      <c r="I37" s="421"/>
      <c r="J37" s="421"/>
      <c r="K37" s="421"/>
      <c r="L37" s="421"/>
      <c r="M37" s="421"/>
      <c r="N37" s="421"/>
      <c r="O37" s="421"/>
      <c r="P37" s="421"/>
      <c r="Q37" s="421"/>
      <c r="R37" s="421"/>
      <c r="S37" s="421"/>
      <c r="T37" s="421"/>
      <c r="U37" s="421"/>
      <c r="V37" s="421"/>
      <c r="W37" s="421"/>
      <c r="X37" s="421"/>
      <c r="Y37" s="421"/>
      <c r="Z37" s="421"/>
      <c r="AA37" s="421"/>
      <c r="AB37" s="422"/>
      <c r="AC37" s="506" t="s">
        <v>640</v>
      </c>
      <c r="AD37" s="506"/>
      <c r="AE37" s="506"/>
      <c r="AF37" s="506"/>
      <c r="AG37" s="10">
        <f t="shared" si="9"/>
        <v>84000</v>
      </c>
      <c r="AH37" s="11">
        <f t="shared" si="9"/>
        <v>42460</v>
      </c>
      <c r="AI37" s="10"/>
      <c r="AJ37" s="11"/>
      <c r="AK37" s="10">
        <v>84000</v>
      </c>
      <c r="AL37" s="11">
        <v>42460</v>
      </c>
      <c r="AM37" s="10"/>
      <c r="AN37" s="11"/>
    </row>
    <row r="38" spans="1:40">
      <c r="A38" s="504" t="s">
        <v>641</v>
      </c>
      <c r="B38" s="505"/>
      <c r="C38" s="528" t="s">
        <v>642</v>
      </c>
      <c r="D38" s="529"/>
      <c r="E38" s="529"/>
      <c r="F38" s="529"/>
      <c r="G38" s="529"/>
      <c r="H38" s="529"/>
      <c r="I38" s="529"/>
      <c r="J38" s="529"/>
      <c r="K38" s="529"/>
      <c r="L38" s="529"/>
      <c r="M38" s="529"/>
      <c r="N38" s="529"/>
      <c r="O38" s="529"/>
      <c r="P38" s="529"/>
      <c r="Q38" s="529"/>
      <c r="R38" s="529"/>
      <c r="S38" s="529"/>
      <c r="T38" s="529"/>
      <c r="U38" s="529"/>
      <c r="V38" s="529"/>
      <c r="W38" s="529"/>
      <c r="X38" s="529"/>
      <c r="Y38" s="529"/>
      <c r="Z38" s="529"/>
      <c r="AA38" s="529"/>
      <c r="AB38" s="530"/>
      <c r="AC38" s="506" t="s">
        <v>643</v>
      </c>
      <c r="AD38" s="506"/>
      <c r="AE38" s="506"/>
      <c r="AF38" s="506"/>
      <c r="AG38" s="10">
        <f t="shared" si="9"/>
        <v>0</v>
      </c>
      <c r="AH38" s="11">
        <f t="shared" si="9"/>
        <v>0</v>
      </c>
      <c r="AI38" s="10"/>
      <c r="AJ38" s="11"/>
      <c r="AK38" s="10"/>
      <c r="AL38" s="11"/>
      <c r="AM38" s="10"/>
      <c r="AN38" s="11"/>
    </row>
    <row r="39" spans="1:40">
      <c r="A39" s="504" t="s">
        <v>644</v>
      </c>
      <c r="B39" s="505"/>
      <c r="C39" s="423" t="s">
        <v>645</v>
      </c>
      <c r="D39" s="424"/>
      <c r="E39" s="424"/>
      <c r="F39" s="424"/>
      <c r="G39" s="424"/>
      <c r="H39" s="424"/>
      <c r="I39" s="424"/>
      <c r="J39" s="424"/>
      <c r="K39" s="424"/>
      <c r="L39" s="424"/>
      <c r="M39" s="424"/>
      <c r="N39" s="424"/>
      <c r="O39" s="424"/>
      <c r="P39" s="424"/>
      <c r="Q39" s="424"/>
      <c r="R39" s="424"/>
      <c r="S39" s="424"/>
      <c r="T39" s="424"/>
      <c r="U39" s="424"/>
      <c r="V39" s="424"/>
      <c r="W39" s="424"/>
      <c r="X39" s="424"/>
      <c r="Y39" s="424"/>
      <c r="Z39" s="424"/>
      <c r="AA39" s="424"/>
      <c r="AB39" s="425"/>
      <c r="AC39" s="506" t="s">
        <v>646</v>
      </c>
      <c r="AD39" s="506"/>
      <c r="AE39" s="506"/>
      <c r="AF39" s="506"/>
      <c r="AG39" s="10">
        <f t="shared" si="9"/>
        <v>579000</v>
      </c>
      <c r="AH39" s="11">
        <f t="shared" si="9"/>
        <v>578400</v>
      </c>
      <c r="AI39" s="10">
        <v>560000</v>
      </c>
      <c r="AJ39" s="11">
        <v>518200</v>
      </c>
      <c r="AK39" s="10">
        <v>19000</v>
      </c>
      <c r="AL39" s="11">
        <v>60200</v>
      </c>
      <c r="AM39" s="10"/>
      <c r="AN39" s="11"/>
    </row>
    <row r="40" spans="1:40">
      <c r="A40" s="504" t="s">
        <v>647</v>
      </c>
      <c r="B40" s="505"/>
      <c r="C40" s="420" t="s">
        <v>648</v>
      </c>
      <c r="D40" s="421"/>
      <c r="E40" s="421"/>
      <c r="F40" s="421"/>
      <c r="G40" s="421"/>
      <c r="H40" s="421"/>
      <c r="I40" s="421"/>
      <c r="J40" s="421"/>
      <c r="K40" s="421"/>
      <c r="L40" s="421"/>
      <c r="M40" s="421"/>
      <c r="N40" s="421"/>
      <c r="O40" s="421"/>
      <c r="P40" s="421"/>
      <c r="Q40" s="421"/>
      <c r="R40" s="421"/>
      <c r="S40" s="421"/>
      <c r="T40" s="421"/>
      <c r="U40" s="421"/>
      <c r="V40" s="421"/>
      <c r="W40" s="421"/>
      <c r="X40" s="421"/>
      <c r="Y40" s="421"/>
      <c r="Z40" s="421"/>
      <c r="AA40" s="421"/>
      <c r="AB40" s="422"/>
      <c r="AC40" s="506" t="s">
        <v>649</v>
      </c>
      <c r="AD40" s="506"/>
      <c r="AE40" s="506"/>
      <c r="AF40" s="506"/>
      <c r="AG40" s="10">
        <f t="shared" si="9"/>
        <v>341000</v>
      </c>
      <c r="AH40" s="11">
        <f t="shared" si="9"/>
        <v>202205</v>
      </c>
      <c r="AI40" s="10"/>
      <c r="AJ40" s="11">
        <v>16432</v>
      </c>
      <c r="AK40" s="10">
        <v>341000</v>
      </c>
      <c r="AL40" s="11">
        <v>185773</v>
      </c>
      <c r="AM40" s="10"/>
      <c r="AN40" s="11"/>
    </row>
    <row r="41" spans="1:40">
      <c r="A41" s="513" t="s">
        <v>650</v>
      </c>
      <c r="B41" s="514"/>
      <c r="C41" s="450" t="s">
        <v>651</v>
      </c>
      <c r="D41" s="451"/>
      <c r="E41" s="451"/>
      <c r="F41" s="451"/>
      <c r="G41" s="451"/>
      <c r="H41" s="451"/>
      <c r="I41" s="451"/>
      <c r="J41" s="451"/>
      <c r="K41" s="451"/>
      <c r="L41" s="451"/>
      <c r="M41" s="451"/>
      <c r="N41" s="451"/>
      <c r="O41" s="451"/>
      <c r="P41" s="451"/>
      <c r="Q41" s="451"/>
      <c r="R41" s="451"/>
      <c r="S41" s="451"/>
      <c r="T41" s="451"/>
      <c r="U41" s="451"/>
      <c r="V41" s="451"/>
      <c r="W41" s="451"/>
      <c r="X41" s="451"/>
      <c r="Y41" s="451"/>
      <c r="Z41" s="451"/>
      <c r="AA41" s="451"/>
      <c r="AB41" s="452"/>
      <c r="AC41" s="515" t="s">
        <v>652</v>
      </c>
      <c r="AD41" s="515"/>
      <c r="AE41" s="515"/>
      <c r="AF41" s="515"/>
      <c r="AG41" s="12">
        <f>SUM(AG34:AG40)</f>
        <v>2345000</v>
      </c>
      <c r="AH41" s="13">
        <f t="shared" ref="AH41:AN41" si="10">SUM(AH34:AH40)</f>
        <v>1839028</v>
      </c>
      <c r="AI41" s="12">
        <f t="shared" si="10"/>
        <v>560000</v>
      </c>
      <c r="AJ41" s="13">
        <f t="shared" si="10"/>
        <v>534632</v>
      </c>
      <c r="AK41" s="12">
        <f t="shared" si="10"/>
        <v>1785000</v>
      </c>
      <c r="AL41" s="13">
        <f t="shared" si="10"/>
        <v>1304396</v>
      </c>
      <c r="AM41" s="12">
        <f t="shared" si="10"/>
        <v>0</v>
      </c>
      <c r="AN41" s="13">
        <f t="shared" si="10"/>
        <v>0</v>
      </c>
    </row>
    <row r="42" spans="1:40">
      <c r="A42" s="504" t="s">
        <v>653</v>
      </c>
      <c r="B42" s="505"/>
      <c r="C42" s="420" t="s">
        <v>654</v>
      </c>
      <c r="D42" s="421"/>
      <c r="E42" s="421"/>
      <c r="F42" s="421"/>
      <c r="G42" s="421"/>
      <c r="H42" s="421"/>
      <c r="I42" s="421"/>
      <c r="J42" s="421"/>
      <c r="K42" s="421"/>
      <c r="L42" s="421"/>
      <c r="M42" s="421"/>
      <c r="N42" s="421"/>
      <c r="O42" s="421"/>
      <c r="P42" s="421"/>
      <c r="Q42" s="421"/>
      <c r="R42" s="421"/>
      <c r="S42" s="421"/>
      <c r="T42" s="421"/>
      <c r="U42" s="421"/>
      <c r="V42" s="421"/>
      <c r="W42" s="421"/>
      <c r="X42" s="421"/>
      <c r="Y42" s="421"/>
      <c r="Z42" s="421"/>
      <c r="AA42" s="421"/>
      <c r="AB42" s="422"/>
      <c r="AC42" s="506" t="s">
        <v>655</v>
      </c>
      <c r="AD42" s="506"/>
      <c r="AE42" s="506"/>
      <c r="AF42" s="506"/>
      <c r="AG42" s="10">
        <f>AI42+AK42+AM42</f>
        <v>45000</v>
      </c>
      <c r="AH42" s="11">
        <f>AJ42+AL42+AN42</f>
        <v>3171</v>
      </c>
      <c r="AI42" s="10">
        <v>45000</v>
      </c>
      <c r="AJ42" s="11">
        <v>3171</v>
      </c>
      <c r="AK42" s="10"/>
      <c r="AL42" s="11"/>
      <c r="AM42" s="10"/>
      <c r="AN42" s="11"/>
    </row>
    <row r="43" spans="1:40">
      <c r="A43" s="504" t="s">
        <v>656</v>
      </c>
      <c r="B43" s="505"/>
      <c r="C43" s="420" t="s">
        <v>657</v>
      </c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2"/>
      <c r="AC43" s="506" t="s">
        <v>658</v>
      </c>
      <c r="AD43" s="506"/>
      <c r="AE43" s="506"/>
      <c r="AF43" s="506"/>
      <c r="AG43" s="10">
        <f>AI43+AK43+AM43</f>
        <v>0</v>
      </c>
      <c r="AH43" s="11">
        <f>AJ43+AL43+AN43</f>
        <v>0</v>
      </c>
      <c r="AI43" s="10"/>
      <c r="AJ43" s="11"/>
      <c r="AK43" s="10"/>
      <c r="AL43" s="11"/>
      <c r="AM43" s="10"/>
      <c r="AN43" s="11"/>
    </row>
    <row r="44" spans="1:40">
      <c r="A44" s="513" t="s">
        <v>659</v>
      </c>
      <c r="B44" s="514"/>
      <c r="C44" s="450" t="s">
        <v>660</v>
      </c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1"/>
      <c r="X44" s="451"/>
      <c r="Y44" s="451"/>
      <c r="Z44" s="451"/>
      <c r="AA44" s="451"/>
      <c r="AB44" s="452"/>
      <c r="AC44" s="515" t="s">
        <v>661</v>
      </c>
      <c r="AD44" s="515"/>
      <c r="AE44" s="515"/>
      <c r="AF44" s="515"/>
      <c r="AG44" s="12">
        <f>SUM(AG42:AG43)</f>
        <v>45000</v>
      </c>
      <c r="AH44" s="13">
        <f t="shared" ref="AH44:AN44" si="11">SUM(AH42:AH43)</f>
        <v>3171</v>
      </c>
      <c r="AI44" s="12">
        <f t="shared" si="11"/>
        <v>45000</v>
      </c>
      <c r="AJ44" s="13">
        <f t="shared" si="11"/>
        <v>3171</v>
      </c>
      <c r="AK44" s="12">
        <f t="shared" si="11"/>
        <v>0</v>
      </c>
      <c r="AL44" s="13">
        <f t="shared" si="11"/>
        <v>0</v>
      </c>
      <c r="AM44" s="12">
        <f t="shared" si="11"/>
        <v>0</v>
      </c>
      <c r="AN44" s="13">
        <f t="shared" si="11"/>
        <v>0</v>
      </c>
    </row>
    <row r="45" spans="1:40">
      <c r="A45" s="504" t="s">
        <v>662</v>
      </c>
      <c r="B45" s="505"/>
      <c r="C45" s="420" t="s">
        <v>663</v>
      </c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  <c r="AA45" s="421"/>
      <c r="AB45" s="422"/>
      <c r="AC45" s="506" t="s">
        <v>664</v>
      </c>
      <c r="AD45" s="506"/>
      <c r="AE45" s="506"/>
      <c r="AF45" s="506"/>
      <c r="AG45" s="10">
        <f t="shared" ref="AG45:AH49" si="12">AI45+AK45+AM45</f>
        <v>823900</v>
      </c>
      <c r="AH45" s="11">
        <f t="shared" si="12"/>
        <v>470117</v>
      </c>
      <c r="AI45" s="10">
        <v>253000</v>
      </c>
      <c r="AJ45" s="11">
        <v>5583</v>
      </c>
      <c r="AK45" s="10">
        <v>570900</v>
      </c>
      <c r="AL45" s="11">
        <v>464534</v>
      </c>
      <c r="AM45" s="10"/>
      <c r="AN45" s="11"/>
    </row>
    <row r="46" spans="1:40">
      <c r="A46" s="504" t="s">
        <v>665</v>
      </c>
      <c r="B46" s="505"/>
      <c r="C46" s="420" t="s">
        <v>666</v>
      </c>
      <c r="D46" s="421"/>
      <c r="E46" s="421"/>
      <c r="F46" s="421"/>
      <c r="G46" s="421"/>
      <c r="H46" s="421"/>
      <c r="I46" s="421"/>
      <c r="J46" s="421"/>
      <c r="K46" s="421"/>
      <c r="L46" s="421"/>
      <c r="M46" s="421"/>
      <c r="N46" s="421"/>
      <c r="O46" s="421"/>
      <c r="P46" s="421"/>
      <c r="Q46" s="421"/>
      <c r="R46" s="421"/>
      <c r="S46" s="421"/>
      <c r="T46" s="421"/>
      <c r="U46" s="421"/>
      <c r="V46" s="421"/>
      <c r="W46" s="421"/>
      <c r="X46" s="421"/>
      <c r="Y46" s="421"/>
      <c r="Z46" s="421"/>
      <c r="AA46" s="421"/>
      <c r="AB46" s="422"/>
      <c r="AC46" s="506" t="s">
        <v>667</v>
      </c>
      <c r="AD46" s="506"/>
      <c r="AE46" s="506"/>
      <c r="AF46" s="506"/>
      <c r="AG46" s="10">
        <f t="shared" si="12"/>
        <v>0</v>
      </c>
      <c r="AH46" s="11">
        <f t="shared" si="12"/>
        <v>0</v>
      </c>
      <c r="AI46" s="10"/>
      <c r="AJ46" s="11"/>
      <c r="AK46" s="10"/>
      <c r="AL46" s="11"/>
      <c r="AM46" s="10"/>
      <c r="AN46" s="11"/>
    </row>
    <row r="47" spans="1:40">
      <c r="A47" s="504" t="s">
        <v>668</v>
      </c>
      <c r="B47" s="505"/>
      <c r="C47" s="420" t="s">
        <v>669</v>
      </c>
      <c r="D47" s="421"/>
      <c r="E47" s="421"/>
      <c r="F47" s="421"/>
      <c r="G47" s="421"/>
      <c r="H47" s="421"/>
      <c r="I47" s="421"/>
      <c r="J47" s="421"/>
      <c r="K47" s="421"/>
      <c r="L47" s="421"/>
      <c r="M47" s="421"/>
      <c r="N47" s="421"/>
      <c r="O47" s="421"/>
      <c r="P47" s="421"/>
      <c r="Q47" s="421"/>
      <c r="R47" s="421"/>
      <c r="S47" s="421"/>
      <c r="T47" s="421"/>
      <c r="U47" s="421"/>
      <c r="V47" s="421"/>
      <c r="W47" s="421"/>
      <c r="X47" s="421"/>
      <c r="Y47" s="421"/>
      <c r="Z47" s="421"/>
      <c r="AA47" s="421"/>
      <c r="AB47" s="422"/>
      <c r="AC47" s="506" t="s">
        <v>670</v>
      </c>
      <c r="AD47" s="506"/>
      <c r="AE47" s="506"/>
      <c r="AF47" s="506"/>
      <c r="AG47" s="10">
        <f t="shared" si="12"/>
        <v>100</v>
      </c>
      <c r="AH47" s="11">
        <f t="shared" si="12"/>
        <v>8</v>
      </c>
      <c r="AI47" s="10"/>
      <c r="AJ47" s="11"/>
      <c r="AK47" s="10">
        <v>100</v>
      </c>
      <c r="AL47" s="11">
        <v>8</v>
      </c>
      <c r="AM47" s="10"/>
      <c r="AN47" s="11"/>
    </row>
    <row r="48" spans="1:40">
      <c r="A48" s="504" t="s">
        <v>671</v>
      </c>
      <c r="B48" s="505"/>
      <c r="C48" s="420" t="s">
        <v>672</v>
      </c>
      <c r="D48" s="421"/>
      <c r="E48" s="421"/>
      <c r="F48" s="421"/>
      <c r="G48" s="421"/>
      <c r="H48" s="421"/>
      <c r="I48" s="421"/>
      <c r="J48" s="421"/>
      <c r="K48" s="421"/>
      <c r="L48" s="421"/>
      <c r="M48" s="421"/>
      <c r="N48" s="421"/>
      <c r="O48" s="421"/>
      <c r="P48" s="421"/>
      <c r="Q48" s="421"/>
      <c r="R48" s="421"/>
      <c r="S48" s="421"/>
      <c r="T48" s="421"/>
      <c r="U48" s="421"/>
      <c r="V48" s="421"/>
      <c r="W48" s="421"/>
      <c r="X48" s="421"/>
      <c r="Y48" s="421"/>
      <c r="Z48" s="421"/>
      <c r="AA48" s="421"/>
      <c r="AB48" s="422"/>
      <c r="AC48" s="506" t="s">
        <v>673</v>
      </c>
      <c r="AD48" s="506"/>
      <c r="AE48" s="506"/>
      <c r="AF48" s="506"/>
      <c r="AG48" s="10">
        <f t="shared" si="12"/>
        <v>0</v>
      </c>
      <c r="AH48" s="11">
        <f t="shared" si="12"/>
        <v>0</v>
      </c>
      <c r="AI48" s="10"/>
      <c r="AJ48" s="11"/>
      <c r="AK48" s="10"/>
      <c r="AL48" s="11"/>
      <c r="AM48" s="10"/>
      <c r="AN48" s="11"/>
    </row>
    <row r="49" spans="1:40">
      <c r="A49" s="504" t="s">
        <v>674</v>
      </c>
      <c r="B49" s="505"/>
      <c r="C49" s="420" t="s">
        <v>675</v>
      </c>
      <c r="D49" s="421"/>
      <c r="E49" s="421"/>
      <c r="F49" s="421"/>
      <c r="G49" s="421"/>
      <c r="H49" s="421"/>
      <c r="I49" s="421"/>
      <c r="J49" s="421"/>
      <c r="K49" s="421"/>
      <c r="L49" s="421"/>
      <c r="M49" s="421"/>
      <c r="N49" s="421"/>
      <c r="O49" s="421"/>
      <c r="P49" s="421"/>
      <c r="Q49" s="421"/>
      <c r="R49" s="421"/>
      <c r="S49" s="421"/>
      <c r="T49" s="421"/>
      <c r="U49" s="421"/>
      <c r="V49" s="421"/>
      <c r="W49" s="421"/>
      <c r="X49" s="421"/>
      <c r="Y49" s="421"/>
      <c r="Z49" s="421"/>
      <c r="AA49" s="421"/>
      <c r="AB49" s="422"/>
      <c r="AC49" s="506" t="s">
        <v>676</v>
      </c>
      <c r="AD49" s="506"/>
      <c r="AE49" s="506"/>
      <c r="AF49" s="506"/>
      <c r="AG49" s="10">
        <f t="shared" si="12"/>
        <v>3000</v>
      </c>
      <c r="AH49" s="11">
        <f t="shared" si="12"/>
        <v>3000</v>
      </c>
      <c r="AI49" s="10">
        <v>3000</v>
      </c>
      <c r="AJ49" s="328">
        <v>3000</v>
      </c>
      <c r="AK49" s="10"/>
      <c r="AL49" s="11"/>
      <c r="AM49" s="10"/>
      <c r="AN49" s="11"/>
    </row>
    <row r="50" spans="1:40">
      <c r="A50" s="513" t="s">
        <v>677</v>
      </c>
      <c r="B50" s="514"/>
      <c r="C50" s="450" t="s">
        <v>678</v>
      </c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1"/>
      <c r="X50" s="451"/>
      <c r="Y50" s="451"/>
      <c r="Z50" s="451"/>
      <c r="AA50" s="451"/>
      <c r="AB50" s="452"/>
      <c r="AC50" s="515" t="s">
        <v>679</v>
      </c>
      <c r="AD50" s="515"/>
      <c r="AE50" s="515"/>
      <c r="AF50" s="515"/>
      <c r="AG50" s="12">
        <f>SUM(AG45:AG49)</f>
        <v>827000</v>
      </c>
      <c r="AH50" s="13">
        <f t="shared" ref="AH50:AN50" si="13">SUM(AH45:AH49)</f>
        <v>473125</v>
      </c>
      <c r="AI50" s="12">
        <f t="shared" si="13"/>
        <v>256000</v>
      </c>
      <c r="AJ50" s="13">
        <f t="shared" si="13"/>
        <v>8583</v>
      </c>
      <c r="AK50" s="12">
        <f t="shared" si="13"/>
        <v>571000</v>
      </c>
      <c r="AL50" s="13">
        <f t="shared" si="13"/>
        <v>464542</v>
      </c>
      <c r="AM50" s="12">
        <f t="shared" si="13"/>
        <v>0</v>
      </c>
      <c r="AN50" s="13">
        <f t="shared" si="13"/>
        <v>0</v>
      </c>
    </row>
    <row r="51" spans="1:40">
      <c r="A51" s="513" t="s">
        <v>680</v>
      </c>
      <c r="B51" s="514"/>
      <c r="C51" s="450" t="s">
        <v>681</v>
      </c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1"/>
      <c r="X51" s="451"/>
      <c r="Y51" s="451"/>
      <c r="Z51" s="451"/>
      <c r="AA51" s="451"/>
      <c r="AB51" s="452"/>
      <c r="AC51" s="515" t="s">
        <v>682</v>
      </c>
      <c r="AD51" s="515"/>
      <c r="AE51" s="515"/>
      <c r="AF51" s="515"/>
      <c r="AG51" s="12">
        <f>SUM(AG50,AG44,AG41,AG33,AG30)</f>
        <v>4084000</v>
      </c>
      <c r="AH51" s="13">
        <f t="shared" ref="AH51:AN51" si="14">SUM(AH50,AH44,AH41,AH33,AH30)</f>
        <v>3119411</v>
      </c>
      <c r="AI51" s="12">
        <f t="shared" si="14"/>
        <v>1160000</v>
      </c>
      <c r="AJ51" s="13">
        <f t="shared" si="14"/>
        <v>726021</v>
      </c>
      <c r="AK51" s="12">
        <f t="shared" si="14"/>
        <v>2924000</v>
      </c>
      <c r="AL51" s="13">
        <f t="shared" si="14"/>
        <v>2393390</v>
      </c>
      <c r="AM51" s="12">
        <f t="shared" si="14"/>
        <v>0</v>
      </c>
      <c r="AN51" s="13">
        <f t="shared" si="14"/>
        <v>0</v>
      </c>
    </row>
    <row r="52" spans="1:40">
      <c r="A52" s="504" t="s">
        <v>683</v>
      </c>
      <c r="B52" s="505"/>
      <c r="C52" s="456" t="s">
        <v>684</v>
      </c>
      <c r="D52" s="457"/>
      <c r="E52" s="457"/>
      <c r="F52" s="457"/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57"/>
      <c r="R52" s="457"/>
      <c r="S52" s="457"/>
      <c r="T52" s="457"/>
      <c r="U52" s="457"/>
      <c r="V52" s="457"/>
      <c r="W52" s="457"/>
      <c r="X52" s="457"/>
      <c r="Y52" s="457"/>
      <c r="Z52" s="457"/>
      <c r="AA52" s="457"/>
      <c r="AB52" s="458"/>
      <c r="AC52" s="506" t="s">
        <v>685</v>
      </c>
      <c r="AD52" s="506"/>
      <c r="AE52" s="506"/>
      <c r="AF52" s="506"/>
      <c r="AG52" s="10">
        <f t="shared" ref="AG52:AH59" si="15">AI52+AK52+AM52</f>
        <v>0</v>
      </c>
      <c r="AH52" s="11">
        <f t="shared" si="15"/>
        <v>0</v>
      </c>
      <c r="AI52" s="10"/>
      <c r="AJ52" s="11"/>
      <c r="AK52" s="10"/>
      <c r="AL52" s="11"/>
      <c r="AM52" s="10"/>
      <c r="AN52" s="11"/>
    </row>
    <row r="53" spans="1:40">
      <c r="A53" s="504" t="s">
        <v>686</v>
      </c>
      <c r="B53" s="505"/>
      <c r="C53" s="456" t="s">
        <v>687</v>
      </c>
      <c r="D53" s="457"/>
      <c r="E53" s="457"/>
      <c r="F53" s="457"/>
      <c r="G53" s="457"/>
      <c r="H53" s="457"/>
      <c r="I53" s="457"/>
      <c r="J53" s="457"/>
      <c r="K53" s="457"/>
      <c r="L53" s="457"/>
      <c r="M53" s="457"/>
      <c r="N53" s="457"/>
      <c r="O53" s="457"/>
      <c r="P53" s="457"/>
      <c r="Q53" s="457"/>
      <c r="R53" s="457"/>
      <c r="S53" s="457"/>
      <c r="T53" s="457"/>
      <c r="U53" s="457"/>
      <c r="V53" s="457"/>
      <c r="W53" s="457"/>
      <c r="X53" s="457"/>
      <c r="Y53" s="457"/>
      <c r="Z53" s="457"/>
      <c r="AA53" s="457"/>
      <c r="AB53" s="458"/>
      <c r="AC53" s="506" t="s">
        <v>688</v>
      </c>
      <c r="AD53" s="506"/>
      <c r="AE53" s="506"/>
      <c r="AF53" s="506"/>
      <c r="AG53" s="10">
        <f t="shared" si="15"/>
        <v>0</v>
      </c>
      <c r="AH53" s="11">
        <f t="shared" si="15"/>
        <v>0</v>
      </c>
      <c r="AI53" s="10"/>
      <c r="AJ53" s="11"/>
      <c r="AK53" s="10"/>
      <c r="AL53" s="11"/>
      <c r="AM53" s="10"/>
      <c r="AN53" s="11"/>
    </row>
    <row r="54" spans="1:40">
      <c r="A54" s="504" t="s">
        <v>689</v>
      </c>
      <c r="B54" s="505"/>
      <c r="C54" s="525" t="s">
        <v>690</v>
      </c>
      <c r="D54" s="526"/>
      <c r="E54" s="526"/>
      <c r="F54" s="526"/>
      <c r="G54" s="526"/>
      <c r="H54" s="526"/>
      <c r="I54" s="526"/>
      <c r="J54" s="526"/>
      <c r="K54" s="526"/>
      <c r="L54" s="526"/>
      <c r="M54" s="526"/>
      <c r="N54" s="526"/>
      <c r="O54" s="526"/>
      <c r="P54" s="526"/>
      <c r="Q54" s="526"/>
      <c r="R54" s="526"/>
      <c r="S54" s="526"/>
      <c r="T54" s="526"/>
      <c r="U54" s="526"/>
      <c r="V54" s="526"/>
      <c r="W54" s="526"/>
      <c r="X54" s="526"/>
      <c r="Y54" s="526"/>
      <c r="Z54" s="526"/>
      <c r="AA54" s="526"/>
      <c r="AB54" s="527"/>
      <c r="AC54" s="506" t="s">
        <v>691</v>
      </c>
      <c r="AD54" s="506"/>
      <c r="AE54" s="506"/>
      <c r="AF54" s="506"/>
      <c r="AG54" s="10">
        <f t="shared" si="15"/>
        <v>0</v>
      </c>
      <c r="AH54" s="11">
        <f t="shared" si="15"/>
        <v>0</v>
      </c>
      <c r="AI54" s="10"/>
      <c r="AJ54" s="11"/>
      <c r="AK54" s="10"/>
      <c r="AL54" s="11"/>
      <c r="AM54" s="10"/>
      <c r="AN54" s="11"/>
    </row>
    <row r="55" spans="1:40">
      <c r="A55" s="504" t="s">
        <v>692</v>
      </c>
      <c r="B55" s="505"/>
      <c r="C55" s="525" t="s">
        <v>693</v>
      </c>
      <c r="D55" s="526"/>
      <c r="E55" s="526"/>
      <c r="F55" s="526"/>
      <c r="G55" s="526"/>
      <c r="H55" s="526"/>
      <c r="I55" s="526"/>
      <c r="J55" s="526"/>
      <c r="K55" s="526"/>
      <c r="L55" s="526"/>
      <c r="M55" s="526"/>
      <c r="N55" s="526"/>
      <c r="O55" s="526"/>
      <c r="P55" s="526"/>
      <c r="Q55" s="526"/>
      <c r="R55" s="526"/>
      <c r="S55" s="526"/>
      <c r="T55" s="526"/>
      <c r="U55" s="526"/>
      <c r="V55" s="526"/>
      <c r="W55" s="526"/>
      <c r="X55" s="526"/>
      <c r="Y55" s="526"/>
      <c r="Z55" s="526"/>
      <c r="AA55" s="526"/>
      <c r="AB55" s="527"/>
      <c r="AC55" s="506" t="s">
        <v>694</v>
      </c>
      <c r="AD55" s="506"/>
      <c r="AE55" s="506"/>
      <c r="AF55" s="506"/>
      <c r="AG55" s="10">
        <f t="shared" si="15"/>
        <v>0</v>
      </c>
      <c r="AH55" s="11">
        <f t="shared" si="15"/>
        <v>0</v>
      </c>
      <c r="AI55" s="10"/>
      <c r="AJ55" s="11"/>
      <c r="AK55" s="10"/>
      <c r="AL55" s="11"/>
      <c r="AM55" s="10"/>
      <c r="AN55" s="11"/>
    </row>
    <row r="56" spans="1:40">
      <c r="A56" s="504" t="s">
        <v>695</v>
      </c>
      <c r="B56" s="505"/>
      <c r="C56" s="525" t="s">
        <v>696</v>
      </c>
      <c r="D56" s="526"/>
      <c r="E56" s="526"/>
      <c r="F56" s="526"/>
      <c r="G56" s="526"/>
      <c r="H56" s="526"/>
      <c r="I56" s="526"/>
      <c r="J56" s="526"/>
      <c r="K56" s="526"/>
      <c r="L56" s="526"/>
      <c r="M56" s="526"/>
      <c r="N56" s="526"/>
      <c r="O56" s="526"/>
      <c r="P56" s="526"/>
      <c r="Q56" s="526"/>
      <c r="R56" s="526"/>
      <c r="S56" s="526"/>
      <c r="T56" s="526"/>
      <c r="U56" s="526"/>
      <c r="V56" s="526"/>
      <c r="W56" s="526"/>
      <c r="X56" s="526"/>
      <c r="Y56" s="526"/>
      <c r="Z56" s="526"/>
      <c r="AA56" s="526"/>
      <c r="AB56" s="527"/>
      <c r="AC56" s="506" t="s">
        <v>697</v>
      </c>
      <c r="AD56" s="506"/>
      <c r="AE56" s="506"/>
      <c r="AF56" s="506"/>
      <c r="AG56" s="10">
        <f t="shared" si="15"/>
        <v>0</v>
      </c>
      <c r="AH56" s="11">
        <f t="shared" si="15"/>
        <v>0</v>
      </c>
      <c r="AI56" s="10"/>
      <c r="AJ56" s="11"/>
      <c r="AK56" s="10"/>
      <c r="AL56" s="11"/>
      <c r="AM56" s="10"/>
      <c r="AN56" s="11"/>
    </row>
    <row r="57" spans="1:40">
      <c r="A57" s="504" t="s">
        <v>698</v>
      </c>
      <c r="B57" s="505"/>
      <c r="C57" s="456" t="s">
        <v>699</v>
      </c>
      <c r="D57" s="457"/>
      <c r="E57" s="457"/>
      <c r="F57" s="457"/>
      <c r="G57" s="457"/>
      <c r="H57" s="457"/>
      <c r="I57" s="457"/>
      <c r="J57" s="457"/>
      <c r="K57" s="457"/>
      <c r="L57" s="457"/>
      <c r="M57" s="457"/>
      <c r="N57" s="457"/>
      <c r="O57" s="457"/>
      <c r="P57" s="457"/>
      <c r="Q57" s="457"/>
      <c r="R57" s="457"/>
      <c r="S57" s="457"/>
      <c r="T57" s="457"/>
      <c r="U57" s="457"/>
      <c r="V57" s="457"/>
      <c r="W57" s="457"/>
      <c r="X57" s="457"/>
      <c r="Y57" s="457"/>
      <c r="Z57" s="457"/>
      <c r="AA57" s="457"/>
      <c r="AB57" s="458"/>
      <c r="AC57" s="506" t="s">
        <v>700</v>
      </c>
      <c r="AD57" s="506"/>
      <c r="AE57" s="506"/>
      <c r="AF57" s="506"/>
      <c r="AG57" s="10">
        <f t="shared" si="15"/>
        <v>0</v>
      </c>
      <c r="AH57" s="11">
        <f t="shared" si="15"/>
        <v>0</v>
      </c>
      <c r="AI57" s="10"/>
      <c r="AJ57" s="11"/>
      <c r="AK57" s="10"/>
      <c r="AL57" s="11"/>
      <c r="AM57" s="10"/>
      <c r="AN57" s="11"/>
    </row>
    <row r="58" spans="1:40">
      <c r="A58" s="504" t="s">
        <v>701</v>
      </c>
      <c r="B58" s="505"/>
      <c r="C58" s="456" t="s">
        <v>702</v>
      </c>
      <c r="D58" s="457"/>
      <c r="E58" s="457"/>
      <c r="F58" s="457"/>
      <c r="G58" s="457"/>
      <c r="H58" s="457"/>
      <c r="I58" s="457"/>
      <c r="J58" s="457"/>
      <c r="K58" s="457"/>
      <c r="L58" s="457"/>
      <c r="M58" s="457"/>
      <c r="N58" s="457"/>
      <c r="O58" s="457"/>
      <c r="P58" s="457"/>
      <c r="Q58" s="457"/>
      <c r="R58" s="457"/>
      <c r="S58" s="457"/>
      <c r="T58" s="457"/>
      <c r="U58" s="457"/>
      <c r="V58" s="457"/>
      <c r="W58" s="457"/>
      <c r="X58" s="457"/>
      <c r="Y58" s="457"/>
      <c r="Z58" s="457"/>
      <c r="AA58" s="457"/>
      <c r="AB58" s="458"/>
      <c r="AC58" s="506" t="s">
        <v>703</v>
      </c>
      <c r="AD58" s="506"/>
      <c r="AE58" s="506"/>
      <c r="AF58" s="506"/>
      <c r="AG58" s="10">
        <f t="shared" si="15"/>
        <v>0</v>
      </c>
      <c r="AH58" s="11">
        <f t="shared" si="15"/>
        <v>0</v>
      </c>
      <c r="AI58" s="10"/>
      <c r="AJ58" s="11"/>
      <c r="AK58" s="10"/>
      <c r="AL58" s="11"/>
      <c r="AM58" s="10"/>
      <c r="AN58" s="11"/>
    </row>
    <row r="59" spans="1:40">
      <c r="A59" s="504" t="s">
        <v>704</v>
      </c>
      <c r="B59" s="505"/>
      <c r="C59" s="456" t="s">
        <v>705</v>
      </c>
      <c r="D59" s="457"/>
      <c r="E59" s="457"/>
      <c r="F59" s="457"/>
      <c r="G59" s="457"/>
      <c r="H59" s="457"/>
      <c r="I59" s="457"/>
      <c r="J59" s="457"/>
      <c r="K59" s="457"/>
      <c r="L59" s="457"/>
      <c r="M59" s="457"/>
      <c r="N59" s="457"/>
      <c r="O59" s="457"/>
      <c r="P59" s="457"/>
      <c r="Q59" s="457"/>
      <c r="R59" s="457"/>
      <c r="S59" s="457"/>
      <c r="T59" s="457"/>
      <c r="U59" s="457"/>
      <c r="V59" s="457"/>
      <c r="W59" s="457"/>
      <c r="X59" s="457"/>
      <c r="Y59" s="457"/>
      <c r="Z59" s="457"/>
      <c r="AA59" s="457"/>
      <c r="AB59" s="458"/>
      <c r="AC59" s="506" t="s">
        <v>706</v>
      </c>
      <c r="AD59" s="506"/>
      <c r="AE59" s="506"/>
      <c r="AF59" s="506"/>
      <c r="AG59" s="10">
        <f t="shared" si="15"/>
        <v>0</v>
      </c>
      <c r="AH59" s="11">
        <f t="shared" si="15"/>
        <v>0</v>
      </c>
      <c r="AI59" s="10"/>
      <c r="AJ59" s="11"/>
      <c r="AK59" s="10"/>
      <c r="AL59" s="11"/>
      <c r="AM59" s="10"/>
      <c r="AN59" s="11"/>
    </row>
    <row r="60" spans="1:40">
      <c r="A60" s="513" t="s">
        <v>707</v>
      </c>
      <c r="B60" s="514"/>
      <c r="C60" s="460" t="s">
        <v>708</v>
      </c>
      <c r="D60" s="461"/>
      <c r="E60" s="461"/>
      <c r="F60" s="461"/>
      <c r="G60" s="461"/>
      <c r="H60" s="461"/>
      <c r="I60" s="461"/>
      <c r="J60" s="461"/>
      <c r="K60" s="461"/>
      <c r="L60" s="461"/>
      <c r="M60" s="461"/>
      <c r="N60" s="461"/>
      <c r="O60" s="461"/>
      <c r="P60" s="461"/>
      <c r="Q60" s="461"/>
      <c r="R60" s="461"/>
      <c r="S60" s="461"/>
      <c r="T60" s="461"/>
      <c r="U60" s="461"/>
      <c r="V60" s="461"/>
      <c r="W60" s="461"/>
      <c r="X60" s="461"/>
      <c r="Y60" s="461"/>
      <c r="Z60" s="461"/>
      <c r="AA60" s="461"/>
      <c r="AB60" s="462"/>
      <c r="AC60" s="515" t="s">
        <v>709</v>
      </c>
      <c r="AD60" s="515"/>
      <c r="AE60" s="515"/>
      <c r="AF60" s="515"/>
      <c r="AG60" s="12">
        <f>SUM(AG52:AG59)</f>
        <v>0</v>
      </c>
      <c r="AH60" s="13">
        <f t="shared" ref="AH60:AN60" si="16">SUM(AH52:AH59)</f>
        <v>0</v>
      </c>
      <c r="AI60" s="12">
        <f t="shared" si="16"/>
        <v>0</v>
      </c>
      <c r="AJ60" s="13">
        <f t="shared" si="16"/>
        <v>0</v>
      </c>
      <c r="AK60" s="12">
        <f t="shared" si="16"/>
        <v>0</v>
      </c>
      <c r="AL60" s="13">
        <f t="shared" si="16"/>
        <v>0</v>
      </c>
      <c r="AM60" s="12">
        <f t="shared" si="16"/>
        <v>0</v>
      </c>
      <c r="AN60" s="13">
        <f t="shared" si="16"/>
        <v>0</v>
      </c>
    </row>
    <row r="61" spans="1:40">
      <c r="A61" s="504" t="s">
        <v>710</v>
      </c>
      <c r="B61" s="505"/>
      <c r="C61" s="522" t="s">
        <v>711</v>
      </c>
      <c r="D61" s="523"/>
      <c r="E61" s="523"/>
      <c r="F61" s="523"/>
      <c r="G61" s="523"/>
      <c r="H61" s="523"/>
      <c r="I61" s="523"/>
      <c r="J61" s="523"/>
      <c r="K61" s="523"/>
      <c r="L61" s="523"/>
      <c r="M61" s="523"/>
      <c r="N61" s="523"/>
      <c r="O61" s="523"/>
      <c r="P61" s="523"/>
      <c r="Q61" s="523"/>
      <c r="R61" s="523"/>
      <c r="S61" s="523"/>
      <c r="T61" s="523"/>
      <c r="U61" s="523"/>
      <c r="V61" s="523"/>
      <c r="W61" s="523"/>
      <c r="X61" s="523"/>
      <c r="Y61" s="523"/>
      <c r="Z61" s="523"/>
      <c r="AA61" s="523"/>
      <c r="AB61" s="524"/>
      <c r="AC61" s="506" t="s">
        <v>712</v>
      </c>
      <c r="AD61" s="506"/>
      <c r="AE61" s="506"/>
      <c r="AF61" s="506"/>
      <c r="AG61" s="10">
        <f t="shared" ref="AG61:AG72" si="17">AI61+AK61+AM61</f>
        <v>0</v>
      </c>
      <c r="AH61" s="11">
        <f t="shared" ref="AH61:AH72" si="18">AJ61+AL61+AN61</f>
        <v>0</v>
      </c>
      <c r="AI61" s="10"/>
      <c r="AJ61" s="11"/>
      <c r="AK61" s="10"/>
      <c r="AL61" s="11"/>
      <c r="AM61" s="10"/>
      <c r="AN61" s="11"/>
    </row>
    <row r="62" spans="1:40">
      <c r="A62" s="504" t="s">
        <v>713</v>
      </c>
      <c r="B62" s="505"/>
      <c r="C62" s="522" t="s">
        <v>714</v>
      </c>
      <c r="D62" s="523"/>
      <c r="E62" s="523"/>
      <c r="F62" s="523"/>
      <c r="G62" s="523"/>
      <c r="H62" s="523"/>
      <c r="I62" s="523"/>
      <c r="J62" s="523"/>
      <c r="K62" s="523"/>
      <c r="L62" s="523"/>
      <c r="M62" s="523"/>
      <c r="N62" s="523"/>
      <c r="O62" s="523"/>
      <c r="P62" s="523"/>
      <c r="Q62" s="523"/>
      <c r="R62" s="523"/>
      <c r="S62" s="523"/>
      <c r="T62" s="523"/>
      <c r="U62" s="523"/>
      <c r="V62" s="523"/>
      <c r="W62" s="523"/>
      <c r="X62" s="523"/>
      <c r="Y62" s="523"/>
      <c r="Z62" s="523"/>
      <c r="AA62" s="523"/>
      <c r="AB62" s="524"/>
      <c r="AC62" s="506" t="s">
        <v>715</v>
      </c>
      <c r="AD62" s="506"/>
      <c r="AE62" s="506"/>
      <c r="AF62" s="506"/>
      <c r="AG62" s="10">
        <f t="shared" si="17"/>
        <v>0</v>
      </c>
      <c r="AH62" s="11">
        <f t="shared" si="18"/>
        <v>0</v>
      </c>
      <c r="AI62" s="10"/>
      <c r="AJ62" s="11"/>
      <c r="AK62" s="10"/>
      <c r="AL62" s="11"/>
      <c r="AM62" s="10"/>
      <c r="AN62" s="11"/>
    </row>
    <row r="63" spans="1:40">
      <c r="A63" s="504" t="s">
        <v>716</v>
      </c>
      <c r="B63" s="505"/>
      <c r="C63" s="522" t="s">
        <v>717</v>
      </c>
      <c r="D63" s="523"/>
      <c r="E63" s="523"/>
      <c r="F63" s="523"/>
      <c r="G63" s="523"/>
      <c r="H63" s="523"/>
      <c r="I63" s="523"/>
      <c r="J63" s="523"/>
      <c r="K63" s="523"/>
      <c r="L63" s="523"/>
      <c r="M63" s="523"/>
      <c r="N63" s="523"/>
      <c r="O63" s="523"/>
      <c r="P63" s="523"/>
      <c r="Q63" s="523"/>
      <c r="R63" s="523"/>
      <c r="S63" s="523"/>
      <c r="T63" s="523"/>
      <c r="U63" s="523"/>
      <c r="V63" s="523"/>
      <c r="W63" s="523"/>
      <c r="X63" s="523"/>
      <c r="Y63" s="523"/>
      <c r="Z63" s="523"/>
      <c r="AA63" s="523"/>
      <c r="AB63" s="524"/>
      <c r="AC63" s="506" t="s">
        <v>718</v>
      </c>
      <c r="AD63" s="506"/>
      <c r="AE63" s="506"/>
      <c r="AF63" s="506"/>
      <c r="AG63" s="10">
        <f t="shared" si="17"/>
        <v>0</v>
      </c>
      <c r="AH63" s="11">
        <f t="shared" si="18"/>
        <v>0</v>
      </c>
      <c r="AI63" s="10"/>
      <c r="AJ63" s="11"/>
      <c r="AK63" s="10"/>
      <c r="AL63" s="11"/>
      <c r="AM63" s="10"/>
      <c r="AN63" s="11"/>
    </row>
    <row r="64" spans="1:40">
      <c r="A64" s="504" t="s">
        <v>719</v>
      </c>
      <c r="B64" s="505"/>
      <c r="C64" s="522" t="s">
        <v>720</v>
      </c>
      <c r="D64" s="523"/>
      <c r="E64" s="523"/>
      <c r="F64" s="523"/>
      <c r="G64" s="523"/>
      <c r="H64" s="523"/>
      <c r="I64" s="523"/>
      <c r="J64" s="523"/>
      <c r="K64" s="523"/>
      <c r="L64" s="523"/>
      <c r="M64" s="523"/>
      <c r="N64" s="523"/>
      <c r="O64" s="523"/>
      <c r="P64" s="523"/>
      <c r="Q64" s="523"/>
      <c r="R64" s="523"/>
      <c r="S64" s="523"/>
      <c r="T64" s="523"/>
      <c r="U64" s="523"/>
      <c r="V64" s="523"/>
      <c r="W64" s="523"/>
      <c r="X64" s="523"/>
      <c r="Y64" s="523"/>
      <c r="Z64" s="523"/>
      <c r="AA64" s="523"/>
      <c r="AB64" s="524"/>
      <c r="AC64" s="506" t="s">
        <v>721</v>
      </c>
      <c r="AD64" s="506"/>
      <c r="AE64" s="506"/>
      <c r="AF64" s="506"/>
      <c r="AG64" s="10">
        <f t="shared" si="17"/>
        <v>0</v>
      </c>
      <c r="AH64" s="11">
        <f t="shared" si="18"/>
        <v>0</v>
      </c>
      <c r="AI64" s="10"/>
      <c r="AJ64" s="11"/>
      <c r="AK64" s="10"/>
      <c r="AL64" s="11"/>
      <c r="AM64" s="10"/>
      <c r="AN64" s="11"/>
    </row>
    <row r="65" spans="1:40">
      <c r="A65" s="504" t="s">
        <v>722</v>
      </c>
      <c r="B65" s="505"/>
      <c r="C65" s="522" t="s">
        <v>723</v>
      </c>
      <c r="D65" s="523"/>
      <c r="E65" s="523"/>
      <c r="F65" s="523"/>
      <c r="G65" s="523"/>
      <c r="H65" s="523"/>
      <c r="I65" s="523"/>
      <c r="J65" s="523"/>
      <c r="K65" s="523"/>
      <c r="L65" s="523"/>
      <c r="M65" s="523"/>
      <c r="N65" s="523"/>
      <c r="O65" s="523"/>
      <c r="P65" s="523"/>
      <c r="Q65" s="523"/>
      <c r="R65" s="523"/>
      <c r="S65" s="523"/>
      <c r="T65" s="523"/>
      <c r="U65" s="523"/>
      <c r="V65" s="523"/>
      <c r="W65" s="523"/>
      <c r="X65" s="523"/>
      <c r="Y65" s="523"/>
      <c r="Z65" s="523"/>
      <c r="AA65" s="523"/>
      <c r="AB65" s="524"/>
      <c r="AC65" s="506" t="s">
        <v>724</v>
      </c>
      <c r="AD65" s="506"/>
      <c r="AE65" s="506"/>
      <c r="AF65" s="506"/>
      <c r="AG65" s="10">
        <f t="shared" si="17"/>
        <v>0</v>
      </c>
      <c r="AH65" s="11">
        <f t="shared" si="18"/>
        <v>0</v>
      </c>
      <c r="AI65" s="10"/>
      <c r="AJ65" s="11"/>
      <c r="AK65" s="10"/>
      <c r="AL65" s="11"/>
      <c r="AM65" s="10"/>
      <c r="AN65" s="11"/>
    </row>
    <row r="66" spans="1:40">
      <c r="A66" s="504" t="s">
        <v>725</v>
      </c>
      <c r="B66" s="505"/>
      <c r="C66" s="522" t="s">
        <v>726</v>
      </c>
      <c r="D66" s="523"/>
      <c r="E66" s="523"/>
      <c r="F66" s="523"/>
      <c r="G66" s="523"/>
      <c r="H66" s="523"/>
      <c r="I66" s="523"/>
      <c r="J66" s="523"/>
      <c r="K66" s="523"/>
      <c r="L66" s="523"/>
      <c r="M66" s="523"/>
      <c r="N66" s="523"/>
      <c r="O66" s="523"/>
      <c r="P66" s="523"/>
      <c r="Q66" s="523"/>
      <c r="R66" s="523"/>
      <c r="S66" s="523"/>
      <c r="T66" s="523"/>
      <c r="U66" s="523"/>
      <c r="V66" s="523"/>
      <c r="W66" s="523"/>
      <c r="X66" s="523"/>
      <c r="Y66" s="523"/>
      <c r="Z66" s="523"/>
      <c r="AA66" s="523"/>
      <c r="AB66" s="524"/>
      <c r="AC66" s="506" t="s">
        <v>727</v>
      </c>
      <c r="AD66" s="506"/>
      <c r="AE66" s="506"/>
      <c r="AF66" s="506"/>
      <c r="AG66" s="10">
        <f t="shared" si="17"/>
        <v>0</v>
      </c>
      <c r="AH66" s="11">
        <f t="shared" si="18"/>
        <v>0</v>
      </c>
      <c r="AI66" s="10"/>
      <c r="AJ66" s="11"/>
      <c r="AK66" s="10"/>
      <c r="AL66" s="11"/>
      <c r="AM66" s="10"/>
      <c r="AN66" s="11"/>
    </row>
    <row r="67" spans="1:40">
      <c r="A67" s="504" t="s">
        <v>728</v>
      </c>
      <c r="B67" s="505"/>
      <c r="C67" s="522" t="s">
        <v>729</v>
      </c>
      <c r="D67" s="523"/>
      <c r="E67" s="523"/>
      <c r="F67" s="523"/>
      <c r="G67" s="523"/>
      <c r="H67" s="523"/>
      <c r="I67" s="523"/>
      <c r="J67" s="523"/>
      <c r="K67" s="523"/>
      <c r="L67" s="523"/>
      <c r="M67" s="523"/>
      <c r="N67" s="523"/>
      <c r="O67" s="523"/>
      <c r="P67" s="523"/>
      <c r="Q67" s="523"/>
      <c r="R67" s="523"/>
      <c r="S67" s="523"/>
      <c r="T67" s="523"/>
      <c r="U67" s="523"/>
      <c r="V67" s="523"/>
      <c r="W67" s="523"/>
      <c r="X67" s="523"/>
      <c r="Y67" s="523"/>
      <c r="Z67" s="523"/>
      <c r="AA67" s="523"/>
      <c r="AB67" s="524"/>
      <c r="AC67" s="506" t="s">
        <v>730</v>
      </c>
      <c r="AD67" s="506"/>
      <c r="AE67" s="506"/>
      <c r="AF67" s="506"/>
      <c r="AG67" s="10">
        <f t="shared" si="17"/>
        <v>0</v>
      </c>
      <c r="AH67" s="11">
        <f t="shared" si="18"/>
        <v>0</v>
      </c>
      <c r="AI67" s="10"/>
      <c r="AJ67" s="11"/>
      <c r="AK67" s="10"/>
      <c r="AL67" s="11"/>
      <c r="AM67" s="10"/>
      <c r="AN67" s="11"/>
    </row>
    <row r="68" spans="1:40">
      <c r="A68" s="504" t="s">
        <v>731</v>
      </c>
      <c r="B68" s="505"/>
      <c r="C68" s="522" t="s">
        <v>732</v>
      </c>
      <c r="D68" s="523"/>
      <c r="E68" s="523"/>
      <c r="F68" s="523"/>
      <c r="G68" s="523"/>
      <c r="H68" s="523"/>
      <c r="I68" s="523"/>
      <c r="J68" s="523"/>
      <c r="K68" s="523"/>
      <c r="L68" s="523"/>
      <c r="M68" s="523"/>
      <c r="N68" s="523"/>
      <c r="O68" s="523"/>
      <c r="P68" s="523"/>
      <c r="Q68" s="523"/>
      <c r="R68" s="523"/>
      <c r="S68" s="523"/>
      <c r="T68" s="523"/>
      <c r="U68" s="523"/>
      <c r="V68" s="523"/>
      <c r="W68" s="523"/>
      <c r="X68" s="523"/>
      <c r="Y68" s="523"/>
      <c r="Z68" s="523"/>
      <c r="AA68" s="523"/>
      <c r="AB68" s="524"/>
      <c r="AC68" s="506" t="s">
        <v>733</v>
      </c>
      <c r="AD68" s="506"/>
      <c r="AE68" s="506"/>
      <c r="AF68" s="506"/>
      <c r="AG68" s="10">
        <f t="shared" si="17"/>
        <v>0</v>
      </c>
      <c r="AH68" s="11">
        <f t="shared" si="18"/>
        <v>0</v>
      </c>
      <c r="AI68" s="10"/>
      <c r="AJ68" s="11"/>
      <c r="AK68" s="10"/>
      <c r="AL68" s="11"/>
      <c r="AM68" s="10"/>
      <c r="AN68" s="11"/>
    </row>
    <row r="69" spans="1:40">
      <c r="A69" s="504" t="s">
        <v>734</v>
      </c>
      <c r="B69" s="505"/>
      <c r="C69" s="522" t="s">
        <v>735</v>
      </c>
      <c r="D69" s="523"/>
      <c r="E69" s="523"/>
      <c r="F69" s="523"/>
      <c r="G69" s="523"/>
      <c r="H69" s="523"/>
      <c r="I69" s="523"/>
      <c r="J69" s="523"/>
      <c r="K69" s="523"/>
      <c r="L69" s="523"/>
      <c r="M69" s="523"/>
      <c r="N69" s="523"/>
      <c r="O69" s="523"/>
      <c r="P69" s="523"/>
      <c r="Q69" s="523"/>
      <c r="R69" s="523"/>
      <c r="S69" s="523"/>
      <c r="T69" s="523"/>
      <c r="U69" s="523"/>
      <c r="V69" s="523"/>
      <c r="W69" s="523"/>
      <c r="X69" s="523"/>
      <c r="Y69" s="523"/>
      <c r="Z69" s="523"/>
      <c r="AA69" s="523"/>
      <c r="AB69" s="524"/>
      <c r="AC69" s="506" t="s">
        <v>736</v>
      </c>
      <c r="AD69" s="506"/>
      <c r="AE69" s="506"/>
      <c r="AF69" s="506"/>
      <c r="AG69" s="10">
        <f t="shared" si="17"/>
        <v>0</v>
      </c>
      <c r="AH69" s="11">
        <f t="shared" si="18"/>
        <v>0</v>
      </c>
      <c r="AI69" s="10"/>
      <c r="AJ69" s="11"/>
      <c r="AK69" s="10"/>
      <c r="AL69" s="11"/>
      <c r="AM69" s="10"/>
      <c r="AN69" s="11"/>
    </row>
    <row r="70" spans="1:40">
      <c r="A70" s="504" t="s">
        <v>737</v>
      </c>
      <c r="B70" s="505"/>
      <c r="C70" s="519" t="s">
        <v>738</v>
      </c>
      <c r="D70" s="520"/>
      <c r="E70" s="520"/>
      <c r="F70" s="520"/>
      <c r="G70" s="520"/>
      <c r="H70" s="520"/>
      <c r="I70" s="520"/>
      <c r="J70" s="520"/>
      <c r="K70" s="520"/>
      <c r="L70" s="520"/>
      <c r="M70" s="520"/>
      <c r="N70" s="520"/>
      <c r="O70" s="520"/>
      <c r="P70" s="520"/>
      <c r="Q70" s="520"/>
      <c r="R70" s="520"/>
      <c r="S70" s="520"/>
      <c r="T70" s="520"/>
      <c r="U70" s="520"/>
      <c r="V70" s="520"/>
      <c r="W70" s="520"/>
      <c r="X70" s="520"/>
      <c r="Y70" s="520"/>
      <c r="Z70" s="520"/>
      <c r="AA70" s="520"/>
      <c r="AB70" s="521"/>
      <c r="AC70" s="506" t="s">
        <v>739</v>
      </c>
      <c r="AD70" s="506"/>
      <c r="AE70" s="506"/>
      <c r="AF70" s="506"/>
      <c r="AG70" s="10">
        <f t="shared" si="17"/>
        <v>0</v>
      </c>
      <c r="AH70" s="11">
        <f t="shared" si="18"/>
        <v>0</v>
      </c>
      <c r="AI70" s="10"/>
      <c r="AJ70" s="11"/>
      <c r="AK70" s="10"/>
      <c r="AL70" s="11"/>
      <c r="AM70" s="10"/>
      <c r="AN70" s="11"/>
    </row>
    <row r="71" spans="1:40">
      <c r="A71" s="504" t="s">
        <v>740</v>
      </c>
      <c r="B71" s="505"/>
      <c r="C71" s="522" t="s">
        <v>741</v>
      </c>
      <c r="D71" s="523"/>
      <c r="E71" s="523"/>
      <c r="F71" s="523"/>
      <c r="G71" s="523"/>
      <c r="H71" s="523"/>
      <c r="I71" s="523"/>
      <c r="J71" s="523"/>
      <c r="K71" s="523"/>
      <c r="L71" s="523"/>
      <c r="M71" s="523"/>
      <c r="N71" s="523"/>
      <c r="O71" s="523"/>
      <c r="P71" s="523"/>
      <c r="Q71" s="523"/>
      <c r="R71" s="523"/>
      <c r="S71" s="523"/>
      <c r="T71" s="523"/>
      <c r="U71" s="523"/>
      <c r="V71" s="523"/>
      <c r="W71" s="523"/>
      <c r="X71" s="523"/>
      <c r="Y71" s="523"/>
      <c r="Z71" s="523"/>
      <c r="AA71" s="523"/>
      <c r="AB71" s="524"/>
      <c r="AC71" s="506" t="s">
        <v>742</v>
      </c>
      <c r="AD71" s="506"/>
      <c r="AE71" s="506"/>
      <c r="AF71" s="506"/>
      <c r="AG71" s="10">
        <f t="shared" si="17"/>
        <v>0</v>
      </c>
      <c r="AH71" s="11">
        <f t="shared" si="18"/>
        <v>0</v>
      </c>
      <c r="AI71" s="10"/>
      <c r="AJ71" s="11"/>
      <c r="AK71" s="10"/>
      <c r="AL71" s="11"/>
      <c r="AM71" s="10"/>
      <c r="AN71" s="11"/>
    </row>
    <row r="72" spans="1:40">
      <c r="A72" s="504" t="s">
        <v>743</v>
      </c>
      <c r="B72" s="505"/>
      <c r="C72" s="519" t="s">
        <v>744</v>
      </c>
      <c r="D72" s="520"/>
      <c r="E72" s="520"/>
      <c r="F72" s="520"/>
      <c r="G72" s="520"/>
      <c r="H72" s="520"/>
      <c r="I72" s="520"/>
      <c r="J72" s="520"/>
      <c r="K72" s="520"/>
      <c r="L72" s="520"/>
      <c r="M72" s="520"/>
      <c r="N72" s="520"/>
      <c r="O72" s="520"/>
      <c r="P72" s="520"/>
      <c r="Q72" s="520"/>
      <c r="R72" s="520"/>
      <c r="S72" s="520"/>
      <c r="T72" s="520"/>
      <c r="U72" s="520"/>
      <c r="V72" s="520"/>
      <c r="W72" s="520"/>
      <c r="X72" s="520"/>
      <c r="Y72" s="520"/>
      <c r="Z72" s="520"/>
      <c r="AA72" s="520"/>
      <c r="AB72" s="521"/>
      <c r="AC72" s="506" t="s">
        <v>745</v>
      </c>
      <c r="AD72" s="506"/>
      <c r="AE72" s="506"/>
      <c r="AF72" s="506"/>
      <c r="AG72" s="10">
        <f t="shared" si="17"/>
        <v>0</v>
      </c>
      <c r="AH72" s="11">
        <f t="shared" si="18"/>
        <v>0</v>
      </c>
      <c r="AI72" s="10"/>
      <c r="AJ72" s="11"/>
      <c r="AK72" s="10"/>
      <c r="AL72" s="11"/>
      <c r="AM72" s="10"/>
      <c r="AN72" s="11"/>
    </row>
    <row r="73" spans="1:40">
      <c r="A73" s="513" t="s">
        <v>746</v>
      </c>
      <c r="B73" s="514"/>
      <c r="C73" s="460" t="s">
        <v>747</v>
      </c>
      <c r="D73" s="461"/>
      <c r="E73" s="461"/>
      <c r="F73" s="461"/>
      <c r="G73" s="461"/>
      <c r="H73" s="461"/>
      <c r="I73" s="461"/>
      <c r="J73" s="461"/>
      <c r="K73" s="461"/>
      <c r="L73" s="461"/>
      <c r="M73" s="461"/>
      <c r="N73" s="461"/>
      <c r="O73" s="461"/>
      <c r="P73" s="461"/>
      <c r="Q73" s="461"/>
      <c r="R73" s="461"/>
      <c r="S73" s="461"/>
      <c r="T73" s="461"/>
      <c r="U73" s="461"/>
      <c r="V73" s="461"/>
      <c r="W73" s="461"/>
      <c r="X73" s="461"/>
      <c r="Y73" s="461"/>
      <c r="Z73" s="461"/>
      <c r="AA73" s="461"/>
      <c r="AB73" s="462"/>
      <c r="AC73" s="515" t="s">
        <v>748</v>
      </c>
      <c r="AD73" s="515"/>
      <c r="AE73" s="515"/>
      <c r="AF73" s="515"/>
      <c r="AG73" s="12">
        <f>SUM(AG61:AG72)</f>
        <v>0</v>
      </c>
      <c r="AH73" s="13">
        <f t="shared" ref="AH73:AN73" si="19">SUM(AH61:AH72)</f>
        <v>0</v>
      </c>
      <c r="AI73" s="12">
        <f t="shared" si="19"/>
        <v>0</v>
      </c>
      <c r="AJ73" s="13">
        <f t="shared" si="19"/>
        <v>0</v>
      </c>
      <c r="AK73" s="12">
        <f t="shared" si="19"/>
        <v>0</v>
      </c>
      <c r="AL73" s="13">
        <f t="shared" si="19"/>
        <v>0</v>
      </c>
      <c r="AM73" s="12">
        <f t="shared" si="19"/>
        <v>0</v>
      </c>
      <c r="AN73" s="13">
        <f t="shared" si="19"/>
        <v>0</v>
      </c>
    </row>
    <row r="74" spans="1:40">
      <c r="A74" s="504" t="s">
        <v>749</v>
      </c>
      <c r="B74" s="505"/>
      <c r="C74" s="516" t="s">
        <v>750</v>
      </c>
      <c r="D74" s="517"/>
      <c r="E74" s="517"/>
      <c r="F74" s="517"/>
      <c r="G74" s="517"/>
      <c r="H74" s="517"/>
      <c r="I74" s="517"/>
      <c r="J74" s="517"/>
      <c r="K74" s="517"/>
      <c r="L74" s="517"/>
      <c r="M74" s="517"/>
      <c r="N74" s="517"/>
      <c r="O74" s="517"/>
      <c r="P74" s="517"/>
      <c r="Q74" s="517"/>
      <c r="R74" s="517"/>
      <c r="S74" s="517"/>
      <c r="T74" s="517"/>
      <c r="U74" s="517"/>
      <c r="V74" s="517"/>
      <c r="W74" s="517"/>
      <c r="X74" s="517"/>
      <c r="Y74" s="517"/>
      <c r="Z74" s="517"/>
      <c r="AA74" s="517"/>
      <c r="AB74" s="518"/>
      <c r="AC74" s="506" t="s">
        <v>751</v>
      </c>
      <c r="AD74" s="506"/>
      <c r="AE74" s="506"/>
      <c r="AF74" s="506"/>
      <c r="AG74" s="10">
        <f t="shared" ref="AG74:AH80" si="20">AI74+AK74+AM74</f>
        <v>0</v>
      </c>
      <c r="AH74" s="11">
        <f t="shared" si="20"/>
        <v>0</v>
      </c>
      <c r="AI74" s="10"/>
      <c r="AJ74" s="11"/>
      <c r="AK74" s="10"/>
      <c r="AL74" s="11"/>
      <c r="AM74" s="10"/>
      <c r="AN74" s="11"/>
    </row>
    <row r="75" spans="1:40">
      <c r="A75" s="504" t="s">
        <v>752</v>
      </c>
      <c r="B75" s="505"/>
      <c r="C75" s="516" t="s">
        <v>753</v>
      </c>
      <c r="D75" s="517"/>
      <c r="E75" s="517"/>
      <c r="F75" s="517"/>
      <c r="G75" s="517"/>
      <c r="H75" s="517"/>
      <c r="I75" s="517"/>
      <c r="J75" s="517"/>
      <c r="K75" s="517"/>
      <c r="L75" s="517"/>
      <c r="M75" s="517"/>
      <c r="N75" s="517"/>
      <c r="O75" s="517"/>
      <c r="P75" s="517"/>
      <c r="Q75" s="517"/>
      <c r="R75" s="517"/>
      <c r="S75" s="517"/>
      <c r="T75" s="517"/>
      <c r="U75" s="517"/>
      <c r="V75" s="517"/>
      <c r="W75" s="517"/>
      <c r="X75" s="517"/>
      <c r="Y75" s="517"/>
      <c r="Z75" s="517"/>
      <c r="AA75" s="517"/>
      <c r="AB75" s="518"/>
      <c r="AC75" s="506" t="s">
        <v>754</v>
      </c>
      <c r="AD75" s="506"/>
      <c r="AE75" s="506"/>
      <c r="AF75" s="506"/>
      <c r="AG75" s="10">
        <f t="shared" si="20"/>
        <v>325000</v>
      </c>
      <c r="AH75" s="11">
        <f t="shared" si="20"/>
        <v>324330</v>
      </c>
      <c r="AI75" s="10">
        <v>325000</v>
      </c>
      <c r="AJ75" s="11">
        <v>324330</v>
      </c>
      <c r="AK75" s="10"/>
      <c r="AL75" s="11"/>
      <c r="AM75" s="10"/>
      <c r="AN75" s="11"/>
    </row>
    <row r="76" spans="1:40">
      <c r="A76" s="504" t="s">
        <v>755</v>
      </c>
      <c r="B76" s="505"/>
      <c r="C76" s="516" t="s">
        <v>756</v>
      </c>
      <c r="D76" s="517"/>
      <c r="E76" s="517"/>
      <c r="F76" s="517"/>
      <c r="G76" s="517"/>
      <c r="H76" s="517"/>
      <c r="I76" s="517"/>
      <c r="J76" s="517"/>
      <c r="K76" s="517"/>
      <c r="L76" s="517"/>
      <c r="M76" s="517"/>
      <c r="N76" s="517"/>
      <c r="O76" s="517"/>
      <c r="P76" s="517"/>
      <c r="Q76" s="517"/>
      <c r="R76" s="517"/>
      <c r="S76" s="517"/>
      <c r="T76" s="517"/>
      <c r="U76" s="517"/>
      <c r="V76" s="517"/>
      <c r="W76" s="517"/>
      <c r="X76" s="517"/>
      <c r="Y76" s="517"/>
      <c r="Z76" s="517"/>
      <c r="AA76" s="517"/>
      <c r="AB76" s="518"/>
      <c r="AC76" s="506" t="s">
        <v>757</v>
      </c>
      <c r="AD76" s="506"/>
      <c r="AE76" s="506"/>
      <c r="AF76" s="506"/>
      <c r="AG76" s="10">
        <f t="shared" si="20"/>
        <v>97000</v>
      </c>
      <c r="AH76" s="11">
        <f t="shared" si="20"/>
        <v>96811</v>
      </c>
      <c r="AI76" s="10"/>
      <c r="AJ76" s="11"/>
      <c r="AK76" s="10">
        <v>97000</v>
      </c>
      <c r="AL76" s="11">
        <v>96811</v>
      </c>
      <c r="AM76" s="10"/>
      <c r="AN76" s="11"/>
    </row>
    <row r="77" spans="1:40">
      <c r="A77" s="504" t="s">
        <v>758</v>
      </c>
      <c r="B77" s="505"/>
      <c r="C77" s="516" t="s">
        <v>759</v>
      </c>
      <c r="D77" s="517"/>
      <c r="E77" s="517"/>
      <c r="F77" s="517"/>
      <c r="G77" s="517"/>
      <c r="H77" s="517"/>
      <c r="I77" s="517"/>
      <c r="J77" s="517"/>
      <c r="K77" s="517"/>
      <c r="L77" s="517"/>
      <c r="M77" s="517"/>
      <c r="N77" s="517"/>
      <c r="O77" s="517"/>
      <c r="P77" s="517"/>
      <c r="Q77" s="517"/>
      <c r="R77" s="517"/>
      <c r="S77" s="517"/>
      <c r="T77" s="517"/>
      <c r="U77" s="517"/>
      <c r="V77" s="517"/>
      <c r="W77" s="517"/>
      <c r="X77" s="517"/>
      <c r="Y77" s="517"/>
      <c r="Z77" s="517"/>
      <c r="AA77" s="517"/>
      <c r="AB77" s="518"/>
      <c r="AC77" s="506" t="s">
        <v>760</v>
      </c>
      <c r="AD77" s="506"/>
      <c r="AE77" s="506"/>
      <c r="AF77" s="506"/>
      <c r="AG77" s="10">
        <f t="shared" si="20"/>
        <v>309678</v>
      </c>
      <c r="AH77" s="11">
        <f t="shared" si="20"/>
        <v>191713</v>
      </c>
      <c r="AI77" s="10">
        <v>224000</v>
      </c>
      <c r="AJ77" s="328">
        <v>105075</v>
      </c>
      <c r="AK77" s="10">
        <v>85678</v>
      </c>
      <c r="AL77" s="11">
        <v>86638</v>
      </c>
      <c r="AM77" s="10"/>
      <c r="AN77" s="11"/>
    </row>
    <row r="78" spans="1:40">
      <c r="A78" s="504" t="s">
        <v>761</v>
      </c>
      <c r="B78" s="505"/>
      <c r="C78" s="423" t="s">
        <v>762</v>
      </c>
      <c r="D78" s="424"/>
      <c r="E78" s="424"/>
      <c r="F78" s="424"/>
      <c r="G78" s="424"/>
      <c r="H78" s="424"/>
      <c r="I78" s="424"/>
      <c r="J78" s="424"/>
      <c r="K78" s="424"/>
      <c r="L78" s="424"/>
      <c r="M78" s="424"/>
      <c r="N78" s="424"/>
      <c r="O78" s="424"/>
      <c r="P78" s="424"/>
      <c r="Q78" s="424"/>
      <c r="R78" s="424"/>
      <c r="S78" s="424"/>
      <c r="T78" s="424"/>
      <c r="U78" s="424"/>
      <c r="V78" s="424"/>
      <c r="W78" s="424"/>
      <c r="X78" s="424"/>
      <c r="Y78" s="424"/>
      <c r="Z78" s="424"/>
      <c r="AA78" s="424"/>
      <c r="AB78" s="425"/>
      <c r="AC78" s="506" t="s">
        <v>763</v>
      </c>
      <c r="AD78" s="506"/>
      <c r="AE78" s="506"/>
      <c r="AF78" s="506"/>
      <c r="AG78" s="10">
        <f t="shared" si="20"/>
        <v>0</v>
      </c>
      <c r="AH78" s="11">
        <f t="shared" si="20"/>
        <v>0</v>
      </c>
      <c r="AI78" s="10"/>
      <c r="AJ78" s="325"/>
      <c r="AK78" s="10"/>
      <c r="AL78" s="11"/>
      <c r="AM78" s="10"/>
      <c r="AN78" s="11"/>
    </row>
    <row r="79" spans="1:40">
      <c r="A79" s="504" t="s">
        <v>764</v>
      </c>
      <c r="B79" s="505"/>
      <c r="C79" s="423" t="s">
        <v>765</v>
      </c>
      <c r="D79" s="424"/>
      <c r="E79" s="424"/>
      <c r="F79" s="424"/>
      <c r="G79" s="424"/>
      <c r="H79" s="424"/>
      <c r="I79" s="424"/>
      <c r="J79" s="424"/>
      <c r="K79" s="424"/>
      <c r="L79" s="424"/>
      <c r="M79" s="424"/>
      <c r="N79" s="424"/>
      <c r="O79" s="424"/>
      <c r="P79" s="424"/>
      <c r="Q79" s="424"/>
      <c r="R79" s="424"/>
      <c r="S79" s="424"/>
      <c r="T79" s="424"/>
      <c r="U79" s="424"/>
      <c r="V79" s="424"/>
      <c r="W79" s="424"/>
      <c r="X79" s="424"/>
      <c r="Y79" s="424"/>
      <c r="Z79" s="424"/>
      <c r="AA79" s="424"/>
      <c r="AB79" s="425"/>
      <c r="AC79" s="506" t="s">
        <v>766</v>
      </c>
      <c r="AD79" s="506"/>
      <c r="AE79" s="506"/>
      <c r="AF79" s="506"/>
      <c r="AG79" s="10">
        <f t="shared" si="20"/>
        <v>0</v>
      </c>
      <c r="AH79" s="11">
        <f t="shared" si="20"/>
        <v>0</v>
      </c>
      <c r="AI79" s="10"/>
      <c r="AJ79" s="325"/>
      <c r="AK79" s="10"/>
      <c r="AL79" s="11"/>
      <c r="AM79" s="10"/>
      <c r="AN79" s="11"/>
    </row>
    <row r="80" spans="1:40">
      <c r="A80" s="504" t="s">
        <v>767</v>
      </c>
      <c r="B80" s="505"/>
      <c r="C80" s="423" t="s">
        <v>768</v>
      </c>
      <c r="D80" s="424"/>
      <c r="E80" s="424"/>
      <c r="F80" s="424"/>
      <c r="G80" s="424"/>
      <c r="H80" s="424"/>
      <c r="I80" s="424"/>
      <c r="J80" s="424"/>
      <c r="K80" s="424"/>
      <c r="L80" s="424"/>
      <c r="M80" s="424"/>
      <c r="N80" s="424"/>
      <c r="O80" s="424"/>
      <c r="P80" s="424"/>
      <c r="Q80" s="424"/>
      <c r="R80" s="424"/>
      <c r="S80" s="424"/>
      <c r="T80" s="424"/>
      <c r="U80" s="424"/>
      <c r="V80" s="424"/>
      <c r="W80" s="424"/>
      <c r="X80" s="424"/>
      <c r="Y80" s="424"/>
      <c r="Z80" s="424"/>
      <c r="AA80" s="424"/>
      <c r="AB80" s="425"/>
      <c r="AC80" s="506" t="s">
        <v>769</v>
      </c>
      <c r="AD80" s="506"/>
      <c r="AE80" s="506"/>
      <c r="AF80" s="506"/>
      <c r="AG80" s="10">
        <f t="shared" si="20"/>
        <v>129533</v>
      </c>
      <c r="AH80" s="11">
        <f t="shared" si="20"/>
        <v>129233</v>
      </c>
      <c r="AI80" s="10">
        <v>84000</v>
      </c>
      <c r="AJ80" s="328">
        <v>79702</v>
      </c>
      <c r="AK80" s="10">
        <v>45533</v>
      </c>
      <c r="AL80" s="11">
        <v>49531</v>
      </c>
      <c r="AM80" s="10"/>
      <c r="AN80" s="11"/>
    </row>
    <row r="81" spans="1:40">
      <c r="A81" s="513" t="s">
        <v>770</v>
      </c>
      <c r="B81" s="514"/>
      <c r="C81" s="453" t="s">
        <v>771</v>
      </c>
      <c r="D81" s="454"/>
      <c r="E81" s="454"/>
      <c r="F81" s="454"/>
      <c r="G81" s="454"/>
      <c r="H81" s="454"/>
      <c r="I81" s="454"/>
      <c r="J81" s="454"/>
      <c r="K81" s="454"/>
      <c r="L81" s="454"/>
      <c r="M81" s="454"/>
      <c r="N81" s="454"/>
      <c r="O81" s="454"/>
      <c r="P81" s="454"/>
      <c r="Q81" s="454"/>
      <c r="R81" s="454"/>
      <c r="S81" s="454"/>
      <c r="T81" s="454"/>
      <c r="U81" s="454"/>
      <c r="V81" s="454"/>
      <c r="W81" s="454"/>
      <c r="X81" s="454"/>
      <c r="Y81" s="454"/>
      <c r="Z81" s="454"/>
      <c r="AA81" s="454"/>
      <c r="AB81" s="455"/>
      <c r="AC81" s="515" t="s">
        <v>772</v>
      </c>
      <c r="AD81" s="515"/>
      <c r="AE81" s="515"/>
      <c r="AF81" s="515"/>
      <c r="AG81" s="12">
        <f>SUM(AG74:AG80)</f>
        <v>861211</v>
      </c>
      <c r="AH81" s="13">
        <f t="shared" ref="AH81:AN81" si="21">SUM(AH74:AH80)</f>
        <v>742087</v>
      </c>
      <c r="AI81" s="12">
        <f t="shared" si="21"/>
        <v>633000</v>
      </c>
      <c r="AJ81" s="13">
        <f t="shared" si="21"/>
        <v>509107</v>
      </c>
      <c r="AK81" s="12">
        <f t="shared" si="21"/>
        <v>228211</v>
      </c>
      <c r="AL81" s="13">
        <f t="shared" si="21"/>
        <v>232980</v>
      </c>
      <c r="AM81" s="12">
        <f t="shared" si="21"/>
        <v>0</v>
      </c>
      <c r="AN81" s="13">
        <f t="shared" si="21"/>
        <v>0</v>
      </c>
    </row>
    <row r="82" spans="1:40">
      <c r="A82" s="504" t="s">
        <v>773</v>
      </c>
      <c r="B82" s="505"/>
      <c r="C82" s="456" t="s">
        <v>774</v>
      </c>
      <c r="D82" s="457"/>
      <c r="E82" s="457"/>
      <c r="F82" s="457"/>
      <c r="G82" s="457"/>
      <c r="H82" s="457"/>
      <c r="I82" s="457"/>
      <c r="J82" s="457"/>
      <c r="K82" s="457"/>
      <c r="L82" s="457"/>
      <c r="M82" s="457"/>
      <c r="N82" s="457"/>
      <c r="O82" s="457"/>
      <c r="P82" s="457"/>
      <c r="Q82" s="457"/>
      <c r="R82" s="457"/>
      <c r="S82" s="457"/>
      <c r="T82" s="457"/>
      <c r="U82" s="457"/>
      <c r="V82" s="457"/>
      <c r="W82" s="457"/>
      <c r="X82" s="457"/>
      <c r="Y82" s="457"/>
      <c r="Z82" s="457"/>
      <c r="AA82" s="457"/>
      <c r="AB82" s="458"/>
      <c r="AC82" s="506" t="s">
        <v>775</v>
      </c>
      <c r="AD82" s="506"/>
      <c r="AE82" s="506"/>
      <c r="AF82" s="506"/>
      <c r="AG82" s="10">
        <f t="shared" ref="AG82:AH85" si="22">AI82+AK82+AM82</f>
        <v>355000</v>
      </c>
      <c r="AH82" s="11">
        <f t="shared" si="22"/>
        <v>0</v>
      </c>
      <c r="AI82" s="10">
        <v>355000</v>
      </c>
      <c r="AJ82" s="11"/>
      <c r="AK82" s="10"/>
      <c r="AL82" s="11"/>
      <c r="AM82" s="10"/>
      <c r="AN82" s="11"/>
    </row>
    <row r="83" spans="1:40">
      <c r="A83" s="504" t="s">
        <v>776</v>
      </c>
      <c r="B83" s="505"/>
      <c r="C83" s="456" t="s">
        <v>777</v>
      </c>
      <c r="D83" s="457"/>
      <c r="E83" s="457"/>
      <c r="F83" s="457"/>
      <c r="G83" s="457"/>
      <c r="H83" s="457"/>
      <c r="I83" s="457"/>
      <c r="J83" s="457"/>
      <c r="K83" s="457"/>
      <c r="L83" s="457"/>
      <c r="M83" s="457"/>
      <c r="N83" s="457"/>
      <c r="O83" s="457"/>
      <c r="P83" s="457"/>
      <c r="Q83" s="457"/>
      <c r="R83" s="457"/>
      <c r="S83" s="457"/>
      <c r="T83" s="457"/>
      <c r="U83" s="457"/>
      <c r="V83" s="457"/>
      <c r="W83" s="457"/>
      <c r="X83" s="457"/>
      <c r="Y83" s="457"/>
      <c r="Z83" s="457"/>
      <c r="AA83" s="457"/>
      <c r="AB83" s="458"/>
      <c r="AC83" s="506" t="s">
        <v>778</v>
      </c>
      <c r="AD83" s="506"/>
      <c r="AE83" s="506"/>
      <c r="AF83" s="506"/>
      <c r="AG83" s="10">
        <f t="shared" si="22"/>
        <v>0</v>
      </c>
      <c r="AH83" s="11">
        <f t="shared" si="22"/>
        <v>0</v>
      </c>
      <c r="AI83" s="10"/>
      <c r="AJ83" s="11"/>
      <c r="AK83" s="10"/>
      <c r="AL83" s="11"/>
      <c r="AM83" s="10"/>
      <c r="AN83" s="11"/>
    </row>
    <row r="84" spans="1:40">
      <c r="A84" s="504" t="s">
        <v>779</v>
      </c>
      <c r="B84" s="505"/>
      <c r="C84" s="456" t="s">
        <v>780</v>
      </c>
      <c r="D84" s="457"/>
      <c r="E84" s="457"/>
      <c r="F84" s="457"/>
      <c r="G84" s="457"/>
      <c r="H84" s="457"/>
      <c r="I84" s="457"/>
      <c r="J84" s="457"/>
      <c r="K84" s="457"/>
      <c r="L84" s="457"/>
      <c r="M84" s="457"/>
      <c r="N84" s="457"/>
      <c r="O84" s="457"/>
      <c r="P84" s="457"/>
      <c r="Q84" s="457"/>
      <c r="R84" s="457"/>
      <c r="S84" s="457"/>
      <c r="T84" s="457"/>
      <c r="U84" s="457"/>
      <c r="V84" s="457"/>
      <c r="W84" s="457"/>
      <c r="X84" s="457"/>
      <c r="Y84" s="457"/>
      <c r="Z84" s="457"/>
      <c r="AA84" s="457"/>
      <c r="AB84" s="458"/>
      <c r="AC84" s="506" t="s">
        <v>781</v>
      </c>
      <c r="AD84" s="506"/>
      <c r="AE84" s="506"/>
      <c r="AF84" s="506"/>
      <c r="AG84" s="10">
        <f t="shared" si="22"/>
        <v>186000</v>
      </c>
      <c r="AH84" s="11">
        <f t="shared" si="22"/>
        <v>185100</v>
      </c>
      <c r="AI84" s="10">
        <v>186000</v>
      </c>
      <c r="AJ84" s="11">
        <v>185100</v>
      </c>
      <c r="AK84" s="10"/>
      <c r="AL84" s="11"/>
      <c r="AM84" s="10"/>
      <c r="AN84" s="11"/>
    </row>
    <row r="85" spans="1:40">
      <c r="A85" s="504" t="s">
        <v>782</v>
      </c>
      <c r="B85" s="505"/>
      <c r="C85" s="456" t="s">
        <v>783</v>
      </c>
      <c r="D85" s="457"/>
      <c r="E85" s="457"/>
      <c r="F85" s="457"/>
      <c r="G85" s="457"/>
      <c r="H85" s="457"/>
      <c r="I85" s="457"/>
      <c r="J85" s="457"/>
      <c r="K85" s="457"/>
      <c r="L85" s="457"/>
      <c r="M85" s="457"/>
      <c r="N85" s="457"/>
      <c r="O85" s="457"/>
      <c r="P85" s="457"/>
      <c r="Q85" s="457"/>
      <c r="R85" s="457"/>
      <c r="S85" s="457"/>
      <c r="T85" s="457"/>
      <c r="U85" s="457"/>
      <c r="V85" s="457"/>
      <c r="W85" s="457"/>
      <c r="X85" s="457"/>
      <c r="Y85" s="457"/>
      <c r="Z85" s="457"/>
      <c r="AA85" s="457"/>
      <c r="AB85" s="458"/>
      <c r="AC85" s="506" t="s">
        <v>784</v>
      </c>
      <c r="AD85" s="506"/>
      <c r="AE85" s="506"/>
      <c r="AF85" s="506"/>
      <c r="AG85" s="10">
        <f t="shared" si="22"/>
        <v>234000</v>
      </c>
      <c r="AH85" s="11">
        <f t="shared" si="22"/>
        <v>49977</v>
      </c>
      <c r="AI85" s="10">
        <v>234000</v>
      </c>
      <c r="AJ85" s="11">
        <v>49977</v>
      </c>
      <c r="AK85" s="10"/>
      <c r="AL85" s="11"/>
      <c r="AM85" s="10"/>
      <c r="AN85" s="11"/>
    </row>
    <row r="86" spans="1:40">
      <c r="A86" s="513" t="s">
        <v>785</v>
      </c>
      <c r="B86" s="514"/>
      <c r="C86" s="460" t="s">
        <v>786</v>
      </c>
      <c r="D86" s="461"/>
      <c r="E86" s="461"/>
      <c r="F86" s="461"/>
      <c r="G86" s="461"/>
      <c r="H86" s="461"/>
      <c r="I86" s="461"/>
      <c r="J86" s="461"/>
      <c r="K86" s="461"/>
      <c r="L86" s="461"/>
      <c r="M86" s="461"/>
      <c r="N86" s="461"/>
      <c r="O86" s="461"/>
      <c r="P86" s="461"/>
      <c r="Q86" s="461"/>
      <c r="R86" s="461"/>
      <c r="S86" s="461"/>
      <c r="T86" s="461"/>
      <c r="U86" s="461"/>
      <c r="V86" s="461"/>
      <c r="W86" s="461"/>
      <c r="X86" s="461"/>
      <c r="Y86" s="461"/>
      <c r="Z86" s="461"/>
      <c r="AA86" s="461"/>
      <c r="AB86" s="462"/>
      <c r="AC86" s="515" t="s">
        <v>787</v>
      </c>
      <c r="AD86" s="515"/>
      <c r="AE86" s="515"/>
      <c r="AF86" s="515"/>
      <c r="AG86" s="12">
        <f>SUM(AG82:AG85)</f>
        <v>775000</v>
      </c>
      <c r="AH86" s="13">
        <f t="shared" ref="AH86:AN86" si="23">SUM(AH82:AH85)</f>
        <v>235077</v>
      </c>
      <c r="AI86" s="12">
        <f t="shared" si="23"/>
        <v>775000</v>
      </c>
      <c r="AJ86" s="13">
        <f t="shared" si="23"/>
        <v>235077</v>
      </c>
      <c r="AK86" s="12">
        <f t="shared" si="23"/>
        <v>0</v>
      </c>
      <c r="AL86" s="13">
        <f t="shared" si="23"/>
        <v>0</v>
      </c>
      <c r="AM86" s="12">
        <f t="shared" si="23"/>
        <v>0</v>
      </c>
      <c r="AN86" s="13">
        <f t="shared" si="23"/>
        <v>0</v>
      </c>
    </row>
    <row r="87" spans="1:40">
      <c r="A87" s="504" t="s">
        <v>788</v>
      </c>
      <c r="B87" s="505"/>
      <c r="C87" s="456" t="s">
        <v>789</v>
      </c>
      <c r="D87" s="457"/>
      <c r="E87" s="457"/>
      <c r="F87" s="457"/>
      <c r="G87" s="457"/>
      <c r="H87" s="457"/>
      <c r="I87" s="457"/>
      <c r="J87" s="457"/>
      <c r="K87" s="457"/>
      <c r="L87" s="457"/>
      <c r="M87" s="457"/>
      <c r="N87" s="457"/>
      <c r="O87" s="457"/>
      <c r="P87" s="457"/>
      <c r="Q87" s="457"/>
      <c r="R87" s="457"/>
      <c r="S87" s="457"/>
      <c r="T87" s="457"/>
      <c r="U87" s="457"/>
      <c r="V87" s="457"/>
      <c r="W87" s="457"/>
      <c r="X87" s="457"/>
      <c r="Y87" s="457"/>
      <c r="Z87" s="457"/>
      <c r="AA87" s="457"/>
      <c r="AB87" s="458"/>
      <c r="AC87" s="506" t="s">
        <v>790</v>
      </c>
      <c r="AD87" s="506"/>
      <c r="AE87" s="506"/>
      <c r="AF87" s="506"/>
      <c r="AG87" s="10">
        <f t="shared" ref="AG87:AH94" si="24">AI87+AK87+AM87</f>
        <v>0</v>
      </c>
      <c r="AH87" s="11">
        <f t="shared" si="24"/>
        <v>0</v>
      </c>
      <c r="AI87" s="10"/>
      <c r="AJ87" s="11"/>
      <c r="AK87" s="10"/>
      <c r="AL87" s="11"/>
      <c r="AM87" s="10"/>
      <c r="AN87" s="11"/>
    </row>
    <row r="88" spans="1:40">
      <c r="A88" s="504" t="s">
        <v>791</v>
      </c>
      <c r="B88" s="505"/>
      <c r="C88" s="456" t="s">
        <v>792</v>
      </c>
      <c r="D88" s="457"/>
      <c r="E88" s="457"/>
      <c r="F88" s="457"/>
      <c r="G88" s="457"/>
      <c r="H88" s="457"/>
      <c r="I88" s="457"/>
      <c r="J88" s="457"/>
      <c r="K88" s="457"/>
      <c r="L88" s="457"/>
      <c r="M88" s="457"/>
      <c r="N88" s="457"/>
      <c r="O88" s="457"/>
      <c r="P88" s="457"/>
      <c r="Q88" s="457"/>
      <c r="R88" s="457"/>
      <c r="S88" s="457"/>
      <c r="T88" s="457"/>
      <c r="U88" s="457"/>
      <c r="V88" s="457"/>
      <c r="W88" s="457"/>
      <c r="X88" s="457"/>
      <c r="Y88" s="457"/>
      <c r="Z88" s="457"/>
      <c r="AA88" s="457"/>
      <c r="AB88" s="458"/>
      <c r="AC88" s="506" t="s">
        <v>793</v>
      </c>
      <c r="AD88" s="506"/>
      <c r="AE88" s="506"/>
      <c r="AF88" s="506"/>
      <c r="AG88" s="10">
        <f t="shared" si="24"/>
        <v>0</v>
      </c>
      <c r="AH88" s="11">
        <f t="shared" si="24"/>
        <v>0</v>
      </c>
      <c r="AI88" s="10"/>
      <c r="AJ88" s="11"/>
      <c r="AK88" s="10"/>
      <c r="AL88" s="11"/>
      <c r="AM88" s="10"/>
      <c r="AN88" s="11"/>
    </row>
    <row r="89" spans="1:40">
      <c r="A89" s="504" t="s">
        <v>794</v>
      </c>
      <c r="B89" s="505"/>
      <c r="C89" s="456" t="s">
        <v>795</v>
      </c>
      <c r="D89" s="457"/>
      <c r="E89" s="457"/>
      <c r="F89" s="457"/>
      <c r="G89" s="457"/>
      <c r="H89" s="457"/>
      <c r="I89" s="457"/>
      <c r="J89" s="457"/>
      <c r="K89" s="457"/>
      <c r="L89" s="457"/>
      <c r="M89" s="457"/>
      <c r="N89" s="457"/>
      <c r="O89" s="457"/>
      <c r="P89" s="457"/>
      <c r="Q89" s="457"/>
      <c r="R89" s="457"/>
      <c r="S89" s="457"/>
      <c r="T89" s="457"/>
      <c r="U89" s="457"/>
      <c r="V89" s="457"/>
      <c r="W89" s="457"/>
      <c r="X89" s="457"/>
      <c r="Y89" s="457"/>
      <c r="Z89" s="457"/>
      <c r="AA89" s="457"/>
      <c r="AB89" s="458"/>
      <c r="AC89" s="506" t="s">
        <v>796</v>
      </c>
      <c r="AD89" s="506"/>
      <c r="AE89" s="506"/>
      <c r="AF89" s="506"/>
      <c r="AG89" s="10">
        <f t="shared" si="24"/>
        <v>0</v>
      </c>
      <c r="AH89" s="11">
        <f t="shared" si="24"/>
        <v>0</v>
      </c>
      <c r="AI89" s="10"/>
      <c r="AJ89" s="11"/>
      <c r="AK89" s="10"/>
      <c r="AL89" s="11"/>
      <c r="AM89" s="10"/>
      <c r="AN89" s="11"/>
    </row>
    <row r="90" spans="1:40">
      <c r="A90" s="504" t="s">
        <v>797</v>
      </c>
      <c r="B90" s="505"/>
      <c r="C90" s="456" t="s">
        <v>798</v>
      </c>
      <c r="D90" s="457"/>
      <c r="E90" s="457"/>
      <c r="F90" s="457"/>
      <c r="G90" s="457"/>
      <c r="H90" s="457"/>
      <c r="I90" s="457"/>
      <c r="J90" s="457"/>
      <c r="K90" s="457"/>
      <c r="L90" s="457"/>
      <c r="M90" s="457"/>
      <c r="N90" s="457"/>
      <c r="O90" s="457"/>
      <c r="P90" s="457"/>
      <c r="Q90" s="457"/>
      <c r="R90" s="457"/>
      <c r="S90" s="457"/>
      <c r="T90" s="457"/>
      <c r="U90" s="457"/>
      <c r="V90" s="457"/>
      <c r="W90" s="457"/>
      <c r="X90" s="457"/>
      <c r="Y90" s="457"/>
      <c r="Z90" s="457"/>
      <c r="AA90" s="457"/>
      <c r="AB90" s="458"/>
      <c r="AC90" s="506" t="s">
        <v>799</v>
      </c>
      <c r="AD90" s="506"/>
      <c r="AE90" s="506"/>
      <c r="AF90" s="506"/>
      <c r="AG90" s="10">
        <f t="shared" si="24"/>
        <v>0</v>
      </c>
      <c r="AH90" s="11">
        <f t="shared" si="24"/>
        <v>0</v>
      </c>
      <c r="AI90" s="10"/>
      <c r="AJ90" s="11"/>
      <c r="AK90" s="10"/>
      <c r="AL90" s="11"/>
      <c r="AM90" s="10"/>
      <c r="AN90" s="11"/>
    </row>
    <row r="91" spans="1:40">
      <c r="A91" s="504" t="s">
        <v>800</v>
      </c>
      <c r="B91" s="505"/>
      <c r="C91" s="456" t="s">
        <v>801</v>
      </c>
      <c r="D91" s="457"/>
      <c r="E91" s="457"/>
      <c r="F91" s="457"/>
      <c r="G91" s="457"/>
      <c r="H91" s="457"/>
      <c r="I91" s="457"/>
      <c r="J91" s="457"/>
      <c r="K91" s="457"/>
      <c r="L91" s="457"/>
      <c r="M91" s="457"/>
      <c r="N91" s="457"/>
      <c r="O91" s="457"/>
      <c r="P91" s="457"/>
      <c r="Q91" s="457"/>
      <c r="R91" s="457"/>
      <c r="S91" s="457"/>
      <c r="T91" s="457"/>
      <c r="U91" s="457"/>
      <c r="V91" s="457"/>
      <c r="W91" s="457"/>
      <c r="X91" s="457"/>
      <c r="Y91" s="457"/>
      <c r="Z91" s="457"/>
      <c r="AA91" s="457"/>
      <c r="AB91" s="458"/>
      <c r="AC91" s="506" t="s">
        <v>802</v>
      </c>
      <c r="AD91" s="506"/>
      <c r="AE91" s="506"/>
      <c r="AF91" s="506"/>
      <c r="AG91" s="10">
        <f t="shared" si="24"/>
        <v>0</v>
      </c>
      <c r="AH91" s="11">
        <f t="shared" si="24"/>
        <v>0</v>
      </c>
      <c r="AI91" s="10"/>
      <c r="AJ91" s="11"/>
      <c r="AK91" s="10"/>
      <c r="AL91" s="11"/>
      <c r="AM91" s="10"/>
      <c r="AN91" s="11"/>
    </row>
    <row r="92" spans="1:40">
      <c r="A92" s="504" t="s">
        <v>803</v>
      </c>
      <c r="B92" s="505"/>
      <c r="C92" s="456" t="s">
        <v>804</v>
      </c>
      <c r="D92" s="457"/>
      <c r="E92" s="457"/>
      <c r="F92" s="457"/>
      <c r="G92" s="457"/>
      <c r="H92" s="457"/>
      <c r="I92" s="457"/>
      <c r="J92" s="457"/>
      <c r="K92" s="457"/>
      <c r="L92" s="457"/>
      <c r="M92" s="457"/>
      <c r="N92" s="457"/>
      <c r="O92" s="457"/>
      <c r="P92" s="457"/>
      <c r="Q92" s="457"/>
      <c r="R92" s="457"/>
      <c r="S92" s="457"/>
      <c r="T92" s="457"/>
      <c r="U92" s="457"/>
      <c r="V92" s="457"/>
      <c r="W92" s="457"/>
      <c r="X92" s="457"/>
      <c r="Y92" s="457"/>
      <c r="Z92" s="457"/>
      <c r="AA92" s="457"/>
      <c r="AB92" s="458"/>
      <c r="AC92" s="506" t="s">
        <v>805</v>
      </c>
      <c r="AD92" s="506"/>
      <c r="AE92" s="506"/>
      <c r="AF92" s="506"/>
      <c r="AG92" s="10">
        <f t="shared" si="24"/>
        <v>0</v>
      </c>
      <c r="AH92" s="11">
        <f t="shared" si="24"/>
        <v>0</v>
      </c>
      <c r="AI92" s="10"/>
      <c r="AJ92" s="11"/>
      <c r="AK92" s="10"/>
      <c r="AL92" s="11"/>
      <c r="AM92" s="10"/>
      <c r="AN92" s="11"/>
    </row>
    <row r="93" spans="1:40">
      <c r="A93" s="504" t="s">
        <v>806</v>
      </c>
      <c r="B93" s="505"/>
      <c r="C93" s="456" t="s">
        <v>807</v>
      </c>
      <c r="D93" s="457"/>
      <c r="E93" s="457"/>
      <c r="F93" s="457"/>
      <c r="G93" s="457"/>
      <c r="H93" s="457"/>
      <c r="I93" s="457"/>
      <c r="J93" s="457"/>
      <c r="K93" s="457"/>
      <c r="L93" s="457"/>
      <c r="M93" s="457"/>
      <c r="N93" s="457"/>
      <c r="O93" s="457"/>
      <c r="P93" s="457"/>
      <c r="Q93" s="457"/>
      <c r="R93" s="457"/>
      <c r="S93" s="457"/>
      <c r="T93" s="457"/>
      <c r="U93" s="457"/>
      <c r="V93" s="457"/>
      <c r="W93" s="457"/>
      <c r="X93" s="457"/>
      <c r="Y93" s="457"/>
      <c r="Z93" s="457"/>
      <c r="AA93" s="457"/>
      <c r="AB93" s="458"/>
      <c r="AC93" s="506" t="s">
        <v>808</v>
      </c>
      <c r="AD93" s="506"/>
      <c r="AE93" s="506"/>
      <c r="AF93" s="506"/>
      <c r="AG93" s="10">
        <f t="shared" si="24"/>
        <v>0</v>
      </c>
      <c r="AH93" s="11">
        <f t="shared" si="24"/>
        <v>0</v>
      </c>
      <c r="AI93" s="10"/>
      <c r="AJ93" s="11"/>
      <c r="AK93" s="10"/>
      <c r="AL93" s="11"/>
      <c r="AM93" s="10"/>
      <c r="AN93" s="11"/>
    </row>
    <row r="94" spans="1:40">
      <c r="A94" s="504" t="s">
        <v>809</v>
      </c>
      <c r="B94" s="505"/>
      <c r="C94" s="456" t="s">
        <v>810</v>
      </c>
      <c r="D94" s="457"/>
      <c r="E94" s="457"/>
      <c r="F94" s="457"/>
      <c r="G94" s="457"/>
      <c r="H94" s="457"/>
      <c r="I94" s="457"/>
      <c r="J94" s="457"/>
      <c r="K94" s="457"/>
      <c r="L94" s="457"/>
      <c r="M94" s="457"/>
      <c r="N94" s="457"/>
      <c r="O94" s="457"/>
      <c r="P94" s="457"/>
      <c r="Q94" s="457"/>
      <c r="R94" s="457"/>
      <c r="S94" s="457"/>
      <c r="T94" s="457"/>
      <c r="U94" s="457"/>
      <c r="V94" s="457"/>
      <c r="W94" s="457"/>
      <c r="X94" s="457"/>
      <c r="Y94" s="457"/>
      <c r="Z94" s="457"/>
      <c r="AA94" s="457"/>
      <c r="AB94" s="458"/>
      <c r="AC94" s="506" t="s">
        <v>811</v>
      </c>
      <c r="AD94" s="506"/>
      <c r="AE94" s="506"/>
      <c r="AF94" s="506"/>
      <c r="AG94" s="10">
        <f t="shared" si="24"/>
        <v>0</v>
      </c>
      <c r="AH94" s="11">
        <f t="shared" si="24"/>
        <v>0</v>
      </c>
      <c r="AI94" s="10"/>
      <c r="AJ94" s="11"/>
      <c r="AK94" s="10"/>
      <c r="AL94" s="11"/>
      <c r="AM94" s="10"/>
      <c r="AN94" s="11"/>
    </row>
    <row r="95" spans="1:40" ht="15.75" thickBot="1">
      <c r="A95" s="507" t="s">
        <v>812</v>
      </c>
      <c r="B95" s="508"/>
      <c r="C95" s="509" t="s">
        <v>813</v>
      </c>
      <c r="D95" s="510"/>
      <c r="E95" s="510"/>
      <c r="F95" s="510"/>
      <c r="G95" s="510"/>
      <c r="H95" s="510"/>
      <c r="I95" s="510"/>
      <c r="J95" s="510"/>
      <c r="K95" s="510"/>
      <c r="L95" s="510"/>
      <c r="M95" s="510"/>
      <c r="N95" s="510"/>
      <c r="O95" s="510"/>
      <c r="P95" s="510"/>
      <c r="Q95" s="510"/>
      <c r="R95" s="510"/>
      <c r="S95" s="510"/>
      <c r="T95" s="510"/>
      <c r="U95" s="510"/>
      <c r="V95" s="510"/>
      <c r="W95" s="510"/>
      <c r="X95" s="510"/>
      <c r="Y95" s="510"/>
      <c r="Z95" s="510"/>
      <c r="AA95" s="510"/>
      <c r="AB95" s="511"/>
      <c r="AC95" s="512" t="s">
        <v>814</v>
      </c>
      <c r="AD95" s="512"/>
      <c r="AE95" s="512"/>
      <c r="AF95" s="512"/>
      <c r="AG95" s="16">
        <f>SUM(AG87:AG94)</f>
        <v>0</v>
      </c>
      <c r="AH95" s="17">
        <f t="shared" ref="AH95:AN95" si="25">SUM(AH87:AH94)</f>
        <v>0</v>
      </c>
      <c r="AI95" s="16">
        <f t="shared" si="25"/>
        <v>0</v>
      </c>
      <c r="AJ95" s="17">
        <f t="shared" si="25"/>
        <v>0</v>
      </c>
      <c r="AK95" s="16">
        <f t="shared" si="25"/>
        <v>0</v>
      </c>
      <c r="AL95" s="17">
        <f t="shared" si="25"/>
        <v>0</v>
      </c>
      <c r="AM95" s="16">
        <f t="shared" si="25"/>
        <v>0</v>
      </c>
      <c r="AN95" s="17">
        <f t="shared" si="25"/>
        <v>0</v>
      </c>
    </row>
    <row r="96" spans="1:40" ht="15.75" thickBot="1">
      <c r="A96" s="500" t="s">
        <v>815</v>
      </c>
      <c r="B96" s="501"/>
      <c r="C96" s="469" t="s">
        <v>816</v>
      </c>
      <c r="D96" s="470"/>
      <c r="E96" s="470"/>
      <c r="F96" s="470"/>
      <c r="G96" s="470"/>
      <c r="H96" s="470"/>
      <c r="I96" s="470"/>
      <c r="J96" s="470"/>
      <c r="K96" s="470"/>
      <c r="L96" s="470"/>
      <c r="M96" s="470"/>
      <c r="N96" s="470"/>
      <c r="O96" s="470"/>
      <c r="P96" s="470"/>
      <c r="Q96" s="470"/>
      <c r="R96" s="470"/>
      <c r="S96" s="470"/>
      <c r="T96" s="470"/>
      <c r="U96" s="470"/>
      <c r="V96" s="470"/>
      <c r="W96" s="470"/>
      <c r="X96" s="470"/>
      <c r="Y96" s="470"/>
      <c r="Z96" s="470"/>
      <c r="AA96" s="470"/>
      <c r="AB96" s="498"/>
      <c r="AC96" s="502" t="s">
        <v>817</v>
      </c>
      <c r="AD96" s="502"/>
      <c r="AE96" s="502"/>
      <c r="AF96" s="502"/>
      <c r="AG96" s="354">
        <f>SUM(AG95,AG86,AG81,AG73,AG60)+AG25+AG26+AG51</f>
        <v>46737199</v>
      </c>
      <c r="AH96" s="350">
        <f t="shared" ref="AH96:AN96" si="26">SUM(AH95,AH86,AH81,AH73,AH60)+AH25+AH26+AH51</f>
        <v>45103043</v>
      </c>
      <c r="AI96" s="354">
        <f t="shared" si="26"/>
        <v>32579720</v>
      </c>
      <c r="AJ96" s="350">
        <f t="shared" si="26"/>
        <v>34440734</v>
      </c>
      <c r="AK96" s="354">
        <f t="shared" si="26"/>
        <v>14157479</v>
      </c>
      <c r="AL96" s="350">
        <f t="shared" si="26"/>
        <v>10662309</v>
      </c>
      <c r="AM96" s="18">
        <f t="shared" si="26"/>
        <v>0</v>
      </c>
      <c r="AN96" s="20">
        <f t="shared" si="26"/>
        <v>0</v>
      </c>
    </row>
    <row r="97" spans="35:39">
      <c r="AI97" s="15"/>
      <c r="AJ97" s="15"/>
      <c r="AK97" s="15"/>
      <c r="AL97" s="15"/>
      <c r="AM97" s="15"/>
    </row>
    <row r="98" spans="35:39">
      <c r="AI98" s="15"/>
      <c r="AJ98" s="15"/>
      <c r="AK98" s="15"/>
      <c r="AL98" s="15"/>
      <c r="AM98" s="15"/>
    </row>
    <row r="99" spans="35:39">
      <c r="AI99" s="15"/>
      <c r="AJ99" s="15"/>
      <c r="AK99" s="15"/>
      <c r="AL99" s="15"/>
      <c r="AM99" s="15"/>
    </row>
    <row r="100" spans="35:39">
      <c r="AI100" s="15"/>
      <c r="AJ100" s="15"/>
      <c r="AK100" s="15"/>
      <c r="AL100" s="15"/>
      <c r="AM100" s="15"/>
    </row>
    <row r="101" spans="35:39">
      <c r="AI101" s="15"/>
      <c r="AJ101" s="15"/>
      <c r="AK101" s="15"/>
      <c r="AL101" s="15"/>
      <c r="AM101" s="15"/>
    </row>
    <row r="102" spans="35:39">
      <c r="AI102" s="15"/>
      <c r="AJ102" s="15"/>
      <c r="AK102" s="15"/>
      <c r="AL102" s="15"/>
      <c r="AM102" s="15"/>
    </row>
    <row r="103" spans="35:39">
      <c r="AI103" s="15"/>
      <c r="AJ103" s="15"/>
      <c r="AK103" s="15"/>
      <c r="AL103" s="15"/>
      <c r="AM103" s="15"/>
    </row>
    <row r="104" spans="35:39">
      <c r="AI104" s="15"/>
      <c r="AJ104" s="15"/>
      <c r="AK104" s="15"/>
      <c r="AL104" s="15"/>
      <c r="AM104" s="15"/>
    </row>
    <row r="105" spans="35:39">
      <c r="AI105" s="15"/>
      <c r="AJ105" s="15"/>
      <c r="AK105" s="15"/>
      <c r="AL105" s="15"/>
      <c r="AM105" s="15"/>
    </row>
    <row r="106" spans="35:39">
      <c r="AI106" s="15"/>
      <c r="AJ106" s="15"/>
      <c r="AK106" s="15"/>
      <c r="AL106" s="15"/>
      <c r="AM106" s="15"/>
    </row>
    <row r="107" spans="35:39">
      <c r="AI107" s="15"/>
      <c r="AJ107" s="15"/>
      <c r="AK107" s="15"/>
      <c r="AL107" s="15"/>
      <c r="AM107" s="15"/>
    </row>
    <row r="108" spans="35:39">
      <c r="AI108" s="15"/>
      <c r="AJ108" s="15"/>
      <c r="AK108" s="15"/>
      <c r="AL108" s="15"/>
      <c r="AM108" s="15"/>
    </row>
    <row r="109" spans="35:39">
      <c r="AI109" s="15"/>
      <c r="AJ109" s="15"/>
      <c r="AK109" s="15"/>
      <c r="AL109" s="15"/>
      <c r="AM109" s="15"/>
    </row>
    <row r="110" spans="35:39">
      <c r="AI110" s="15"/>
      <c r="AJ110" s="15"/>
      <c r="AK110" s="15"/>
      <c r="AL110" s="15"/>
      <c r="AM110" s="15"/>
    </row>
    <row r="111" spans="35:39">
      <c r="AI111" s="15"/>
      <c r="AJ111" s="15"/>
      <c r="AK111" s="15"/>
      <c r="AL111" s="15"/>
      <c r="AM111" s="15"/>
    </row>
    <row r="112" spans="35:39">
      <c r="AI112" s="15"/>
      <c r="AJ112" s="15"/>
      <c r="AK112" s="15"/>
      <c r="AL112" s="15"/>
      <c r="AM112" s="15"/>
    </row>
    <row r="113" spans="35:39">
      <c r="AI113" s="15"/>
      <c r="AJ113" s="15"/>
      <c r="AK113" s="15"/>
      <c r="AL113" s="15"/>
      <c r="AM113" s="15"/>
    </row>
    <row r="114" spans="35:39">
      <c r="AI114" s="15"/>
      <c r="AJ114" s="15"/>
      <c r="AK114" s="15"/>
      <c r="AL114" s="15"/>
      <c r="AM114" s="15"/>
    </row>
    <row r="115" spans="35:39">
      <c r="AI115" s="15"/>
      <c r="AJ115" s="15"/>
      <c r="AK115" s="15"/>
      <c r="AL115" s="15"/>
      <c r="AM115" s="15"/>
    </row>
    <row r="116" spans="35:39">
      <c r="AI116" s="15"/>
      <c r="AJ116" s="15"/>
      <c r="AK116" s="15"/>
      <c r="AL116" s="15"/>
      <c r="AM116" s="15"/>
    </row>
    <row r="117" spans="35:39">
      <c r="AI117" s="15"/>
      <c r="AJ117" s="15"/>
      <c r="AK117" s="15"/>
      <c r="AL117" s="15"/>
      <c r="AM117" s="15"/>
    </row>
    <row r="118" spans="35:39">
      <c r="AI118" s="15"/>
      <c r="AJ118" s="15"/>
      <c r="AK118" s="15"/>
      <c r="AL118" s="15"/>
      <c r="AM118" s="15"/>
    </row>
    <row r="119" spans="35:39">
      <c r="AI119" s="15"/>
      <c r="AJ119" s="15"/>
      <c r="AK119" s="15"/>
      <c r="AL119" s="15"/>
      <c r="AM119" s="15"/>
    </row>
    <row r="120" spans="35:39">
      <c r="AI120" s="15"/>
      <c r="AJ120" s="15"/>
      <c r="AK120" s="15"/>
      <c r="AL120" s="15"/>
      <c r="AM120" s="15"/>
    </row>
    <row r="121" spans="35:39">
      <c r="AI121" s="15"/>
      <c r="AJ121" s="15"/>
      <c r="AK121" s="15"/>
      <c r="AL121" s="15"/>
      <c r="AM121" s="15"/>
    </row>
    <row r="122" spans="35:39">
      <c r="AI122" s="15"/>
      <c r="AJ122" s="15"/>
      <c r="AK122" s="15"/>
      <c r="AL122" s="15"/>
      <c r="AM122" s="15"/>
    </row>
    <row r="123" spans="35:39">
      <c r="AI123" s="15"/>
      <c r="AJ123" s="15"/>
      <c r="AK123" s="15"/>
      <c r="AL123" s="15"/>
      <c r="AM123" s="15"/>
    </row>
    <row r="124" spans="35:39">
      <c r="AI124" s="15"/>
      <c r="AJ124" s="15"/>
      <c r="AK124" s="15"/>
      <c r="AL124" s="15"/>
      <c r="AM124" s="15"/>
    </row>
    <row r="125" spans="35:39">
      <c r="AI125" s="15"/>
      <c r="AJ125" s="15"/>
      <c r="AK125" s="15"/>
      <c r="AL125" s="15"/>
      <c r="AM125" s="15"/>
    </row>
    <row r="126" spans="35:39">
      <c r="AI126" s="15"/>
      <c r="AJ126" s="15"/>
      <c r="AK126" s="15"/>
      <c r="AL126" s="15"/>
      <c r="AM126" s="15"/>
    </row>
    <row r="127" spans="35:39">
      <c r="AI127" s="15"/>
      <c r="AJ127" s="15"/>
      <c r="AK127" s="15"/>
      <c r="AL127" s="15"/>
      <c r="AM127" s="15"/>
    </row>
    <row r="128" spans="35:39">
      <c r="AI128" s="15"/>
      <c r="AJ128" s="15"/>
      <c r="AK128" s="15"/>
      <c r="AL128" s="15"/>
      <c r="AM128" s="15"/>
    </row>
    <row r="129" spans="35:39">
      <c r="AI129" s="15"/>
      <c r="AJ129" s="15"/>
      <c r="AK129" s="15"/>
      <c r="AL129" s="15"/>
      <c r="AM129" s="15"/>
    </row>
    <row r="130" spans="35:39">
      <c r="AI130" s="15"/>
      <c r="AJ130" s="15"/>
      <c r="AK130" s="15"/>
      <c r="AL130" s="15"/>
      <c r="AM130" s="15"/>
    </row>
    <row r="131" spans="35:39">
      <c r="AI131" s="15"/>
      <c r="AJ131" s="15"/>
      <c r="AK131" s="15"/>
      <c r="AL131" s="15"/>
      <c r="AM131" s="15"/>
    </row>
    <row r="132" spans="35:39">
      <c r="AI132" s="15"/>
      <c r="AJ132" s="15"/>
      <c r="AK132" s="15"/>
      <c r="AL132" s="15"/>
      <c r="AM132" s="15"/>
    </row>
    <row r="133" spans="35:39">
      <c r="AI133" s="15"/>
      <c r="AJ133" s="15"/>
      <c r="AK133" s="15"/>
      <c r="AL133" s="15"/>
      <c r="AM133" s="15"/>
    </row>
    <row r="134" spans="35:39">
      <c r="AI134" s="15"/>
      <c r="AJ134" s="15"/>
      <c r="AK134" s="15"/>
      <c r="AL134" s="15"/>
      <c r="AM134" s="15"/>
    </row>
    <row r="135" spans="35:39">
      <c r="AI135" s="15"/>
      <c r="AJ135" s="15"/>
      <c r="AK135" s="15"/>
      <c r="AL135" s="15"/>
      <c r="AM135" s="15"/>
    </row>
    <row r="136" spans="35:39">
      <c r="AI136" s="15"/>
      <c r="AJ136" s="15"/>
      <c r="AK136" s="15"/>
      <c r="AL136" s="15"/>
      <c r="AM136" s="15"/>
    </row>
    <row r="137" spans="35:39">
      <c r="AI137" s="15"/>
      <c r="AJ137" s="15"/>
      <c r="AK137" s="15"/>
      <c r="AL137" s="15"/>
      <c r="AM137" s="15"/>
    </row>
    <row r="138" spans="35:39">
      <c r="AI138" s="15"/>
      <c r="AJ138" s="15"/>
      <c r="AK138" s="15"/>
      <c r="AL138" s="15"/>
      <c r="AM138" s="15"/>
    </row>
    <row r="139" spans="35:39">
      <c r="AI139" s="15"/>
      <c r="AJ139" s="15"/>
      <c r="AK139" s="15"/>
      <c r="AL139" s="15"/>
      <c r="AM139" s="15"/>
    </row>
    <row r="140" spans="35:39">
      <c r="AI140" s="15"/>
      <c r="AJ140" s="15"/>
      <c r="AK140" s="15"/>
      <c r="AL140" s="15"/>
      <c r="AM140" s="15"/>
    </row>
    <row r="141" spans="35:39">
      <c r="AI141" s="15"/>
      <c r="AJ141" s="15"/>
      <c r="AK141" s="15"/>
      <c r="AL141" s="15"/>
      <c r="AM141" s="15"/>
    </row>
    <row r="142" spans="35:39">
      <c r="AI142" s="15"/>
      <c r="AJ142" s="15"/>
      <c r="AK142" s="15"/>
      <c r="AL142" s="15"/>
      <c r="AM142" s="15"/>
    </row>
    <row r="143" spans="35:39">
      <c r="AI143" s="15"/>
      <c r="AJ143" s="15"/>
      <c r="AK143" s="15"/>
      <c r="AL143" s="15"/>
      <c r="AM143" s="15"/>
    </row>
    <row r="144" spans="35:39">
      <c r="AI144" s="15"/>
      <c r="AJ144" s="15"/>
      <c r="AK144" s="15"/>
      <c r="AL144" s="15"/>
      <c r="AM144" s="15"/>
    </row>
    <row r="145" spans="35:39">
      <c r="AI145" s="15"/>
      <c r="AJ145" s="15"/>
      <c r="AK145" s="15"/>
      <c r="AL145" s="15"/>
      <c r="AM145" s="15"/>
    </row>
    <row r="146" spans="35:39">
      <c r="AI146" s="15"/>
      <c r="AJ146" s="15"/>
      <c r="AK146" s="15"/>
      <c r="AL146" s="15"/>
      <c r="AM146" s="15"/>
    </row>
    <row r="147" spans="35:39">
      <c r="AI147" s="15"/>
      <c r="AJ147" s="15"/>
      <c r="AK147" s="15"/>
      <c r="AL147" s="15"/>
      <c r="AM147" s="15"/>
    </row>
    <row r="148" spans="35:39">
      <c r="AI148" s="15"/>
      <c r="AJ148" s="15"/>
      <c r="AK148" s="15"/>
      <c r="AL148" s="15"/>
      <c r="AM148" s="15"/>
    </row>
    <row r="149" spans="35:39">
      <c r="AI149" s="15"/>
      <c r="AJ149" s="15"/>
      <c r="AK149" s="15"/>
      <c r="AL149" s="15"/>
      <c r="AM149" s="15"/>
    </row>
    <row r="150" spans="35:39">
      <c r="AI150" s="15"/>
      <c r="AJ150" s="15"/>
      <c r="AK150" s="15"/>
      <c r="AL150" s="15"/>
      <c r="AM150" s="15"/>
    </row>
    <row r="151" spans="35:39">
      <c r="AI151" s="15"/>
      <c r="AJ151" s="15"/>
      <c r="AK151" s="15"/>
      <c r="AL151" s="15"/>
      <c r="AM151" s="15"/>
    </row>
    <row r="152" spans="35:39">
      <c r="AI152" s="15"/>
      <c r="AJ152" s="15"/>
      <c r="AK152" s="15"/>
      <c r="AL152" s="15"/>
      <c r="AM152" s="15"/>
    </row>
    <row r="153" spans="35:39">
      <c r="AI153" s="15"/>
      <c r="AJ153" s="15"/>
      <c r="AK153" s="15"/>
      <c r="AL153" s="15"/>
      <c r="AM153" s="15"/>
    </row>
    <row r="154" spans="35:39">
      <c r="AI154" s="15"/>
      <c r="AJ154" s="15"/>
      <c r="AK154" s="15"/>
      <c r="AL154" s="15"/>
      <c r="AM154" s="15"/>
    </row>
    <row r="155" spans="35:39">
      <c r="AI155" s="15"/>
      <c r="AJ155" s="15"/>
      <c r="AK155" s="15"/>
      <c r="AL155" s="15"/>
      <c r="AM155" s="15"/>
    </row>
    <row r="156" spans="35:39">
      <c r="AI156" s="15"/>
      <c r="AJ156" s="15"/>
      <c r="AK156" s="15"/>
      <c r="AL156" s="15"/>
      <c r="AM156" s="15"/>
    </row>
    <row r="157" spans="35:39">
      <c r="AI157" s="15"/>
      <c r="AJ157" s="15"/>
      <c r="AK157" s="15"/>
      <c r="AL157" s="15"/>
      <c r="AM157" s="15"/>
    </row>
    <row r="158" spans="35:39">
      <c r="AI158" s="15"/>
      <c r="AJ158" s="15"/>
      <c r="AK158" s="15"/>
      <c r="AL158" s="15"/>
      <c r="AM158" s="15"/>
    </row>
    <row r="159" spans="35:39">
      <c r="AI159" s="15"/>
      <c r="AJ159" s="15"/>
      <c r="AK159" s="15"/>
      <c r="AL159" s="15"/>
      <c r="AM159" s="15"/>
    </row>
    <row r="160" spans="35:39">
      <c r="AI160" s="15"/>
      <c r="AJ160" s="15"/>
      <c r="AK160" s="15"/>
      <c r="AL160" s="15"/>
      <c r="AM160" s="15"/>
    </row>
    <row r="161" spans="35:39">
      <c r="AI161" s="15"/>
      <c r="AJ161" s="15"/>
      <c r="AK161" s="15"/>
      <c r="AL161" s="15"/>
      <c r="AM161" s="15"/>
    </row>
    <row r="162" spans="35:39">
      <c r="AI162" s="15"/>
      <c r="AJ162" s="15"/>
      <c r="AK162" s="15"/>
      <c r="AL162" s="15"/>
      <c r="AM162" s="15"/>
    </row>
    <row r="163" spans="35:39">
      <c r="AI163" s="15"/>
      <c r="AJ163" s="15"/>
      <c r="AK163" s="15"/>
      <c r="AL163" s="15"/>
      <c r="AM163" s="15"/>
    </row>
    <row r="164" spans="35:39">
      <c r="AI164" s="15"/>
      <c r="AJ164" s="15"/>
      <c r="AK164" s="15"/>
      <c r="AL164" s="15"/>
      <c r="AM164" s="15"/>
    </row>
    <row r="165" spans="35:39">
      <c r="AI165" s="15"/>
      <c r="AJ165" s="15"/>
      <c r="AK165" s="15"/>
      <c r="AL165" s="15"/>
      <c r="AM165" s="15"/>
    </row>
    <row r="166" spans="35:39">
      <c r="AI166" s="15"/>
      <c r="AJ166" s="15"/>
      <c r="AK166" s="15"/>
      <c r="AL166" s="15"/>
      <c r="AM166" s="15"/>
    </row>
    <row r="167" spans="35:39">
      <c r="AI167" s="15"/>
      <c r="AJ167" s="15"/>
      <c r="AK167" s="15"/>
      <c r="AL167" s="15"/>
      <c r="AM167" s="15"/>
    </row>
    <row r="168" spans="35:39">
      <c r="AI168" s="15"/>
      <c r="AJ168" s="15"/>
      <c r="AK168" s="15"/>
      <c r="AL168" s="15"/>
      <c r="AM168" s="15"/>
    </row>
    <row r="169" spans="35:39">
      <c r="AI169" s="15"/>
      <c r="AJ169" s="15"/>
      <c r="AK169" s="15"/>
      <c r="AL169" s="15"/>
      <c r="AM169" s="15"/>
    </row>
    <row r="170" spans="35:39">
      <c r="AI170" s="15"/>
      <c r="AJ170" s="15"/>
      <c r="AK170" s="15"/>
      <c r="AL170" s="15"/>
      <c r="AM170" s="15"/>
    </row>
    <row r="171" spans="35:39">
      <c r="AI171" s="15"/>
      <c r="AJ171" s="15"/>
      <c r="AK171" s="15"/>
      <c r="AL171" s="15"/>
      <c r="AM171" s="15"/>
    </row>
    <row r="172" spans="35:39">
      <c r="AI172" s="15"/>
      <c r="AJ172" s="15"/>
      <c r="AK172" s="15"/>
      <c r="AL172" s="15"/>
      <c r="AM172" s="15"/>
    </row>
    <row r="173" spans="35:39">
      <c r="AI173" s="15"/>
      <c r="AJ173" s="15"/>
      <c r="AK173" s="15"/>
      <c r="AL173" s="15"/>
      <c r="AM173" s="15"/>
    </row>
    <row r="174" spans="35:39">
      <c r="AI174" s="15"/>
      <c r="AJ174" s="15"/>
      <c r="AK174" s="15"/>
      <c r="AL174" s="15"/>
      <c r="AM174" s="15"/>
    </row>
    <row r="175" spans="35:39">
      <c r="AI175" s="15"/>
      <c r="AJ175" s="15"/>
      <c r="AK175" s="15"/>
      <c r="AL175" s="15"/>
      <c r="AM175" s="15"/>
    </row>
    <row r="176" spans="35:39">
      <c r="AI176" s="15"/>
      <c r="AJ176" s="15"/>
      <c r="AK176" s="15"/>
      <c r="AL176" s="15"/>
      <c r="AM176" s="15"/>
    </row>
    <row r="177" spans="35:39">
      <c r="AI177" s="15"/>
      <c r="AJ177" s="15"/>
      <c r="AK177" s="15"/>
      <c r="AL177" s="15"/>
      <c r="AM177" s="15"/>
    </row>
    <row r="178" spans="35:39">
      <c r="AI178" s="15"/>
      <c r="AJ178" s="15"/>
      <c r="AK178" s="15"/>
      <c r="AL178" s="15"/>
      <c r="AM178" s="15"/>
    </row>
    <row r="179" spans="35:39">
      <c r="AI179" s="15"/>
      <c r="AJ179" s="15"/>
      <c r="AK179" s="15"/>
      <c r="AL179" s="15"/>
      <c r="AM179" s="15"/>
    </row>
    <row r="180" spans="35:39">
      <c r="AI180" s="15"/>
      <c r="AJ180" s="15"/>
      <c r="AK180" s="15"/>
      <c r="AL180" s="15"/>
      <c r="AM180" s="15"/>
    </row>
    <row r="181" spans="35:39">
      <c r="AI181" s="15"/>
      <c r="AJ181" s="15"/>
      <c r="AK181" s="15"/>
      <c r="AL181" s="15"/>
      <c r="AM181" s="15"/>
    </row>
    <row r="182" spans="35:39">
      <c r="AI182" s="15"/>
      <c r="AJ182" s="15"/>
      <c r="AK182" s="15"/>
      <c r="AL182" s="15"/>
      <c r="AM182" s="15"/>
    </row>
    <row r="183" spans="35:39">
      <c r="AI183" s="15"/>
      <c r="AJ183" s="15"/>
      <c r="AK183" s="15"/>
      <c r="AL183" s="15"/>
      <c r="AM183" s="15"/>
    </row>
    <row r="184" spans="35:39">
      <c r="AI184" s="15"/>
      <c r="AJ184" s="15"/>
      <c r="AK184" s="15"/>
      <c r="AL184" s="15"/>
      <c r="AM184" s="15"/>
    </row>
    <row r="185" spans="35:39">
      <c r="AI185" s="15"/>
      <c r="AJ185" s="15"/>
      <c r="AK185" s="15"/>
      <c r="AL185" s="15"/>
      <c r="AM185" s="15"/>
    </row>
    <row r="186" spans="35:39">
      <c r="AI186" s="15"/>
      <c r="AJ186" s="15"/>
      <c r="AK186" s="15"/>
      <c r="AL186" s="15"/>
      <c r="AM186" s="15"/>
    </row>
    <row r="187" spans="35:39">
      <c r="AI187" s="15"/>
      <c r="AJ187" s="15"/>
      <c r="AK187" s="15"/>
      <c r="AL187" s="15"/>
      <c r="AM187" s="15"/>
    </row>
    <row r="188" spans="35:39">
      <c r="AI188" s="15"/>
      <c r="AJ188" s="15"/>
      <c r="AK188" s="15"/>
      <c r="AL188" s="15"/>
      <c r="AM188" s="15"/>
    </row>
    <row r="189" spans="35:39">
      <c r="AI189" s="15"/>
      <c r="AJ189" s="15"/>
      <c r="AK189" s="15"/>
      <c r="AL189" s="15"/>
      <c r="AM189" s="15"/>
    </row>
    <row r="190" spans="35:39">
      <c r="AI190" s="15"/>
      <c r="AJ190" s="15"/>
      <c r="AK190" s="15"/>
      <c r="AL190" s="15"/>
      <c r="AM190" s="15"/>
    </row>
    <row r="191" spans="35:39">
      <c r="AI191" s="15"/>
      <c r="AJ191" s="15"/>
      <c r="AK191" s="15"/>
      <c r="AL191" s="15"/>
      <c r="AM191" s="15"/>
    </row>
    <row r="192" spans="35:39">
      <c r="AI192" s="15"/>
      <c r="AJ192" s="15"/>
      <c r="AK192" s="15"/>
      <c r="AL192" s="15"/>
      <c r="AM192" s="15"/>
    </row>
    <row r="193" spans="35:39">
      <c r="AI193" s="15"/>
      <c r="AJ193" s="15"/>
      <c r="AK193" s="15"/>
      <c r="AL193" s="15"/>
      <c r="AM193" s="15"/>
    </row>
    <row r="194" spans="35:39">
      <c r="AI194" s="15"/>
      <c r="AJ194" s="15"/>
      <c r="AK194" s="15"/>
      <c r="AL194" s="15"/>
      <c r="AM194" s="15"/>
    </row>
    <row r="195" spans="35:39">
      <c r="AI195" s="15"/>
      <c r="AJ195" s="15"/>
      <c r="AK195" s="15"/>
      <c r="AL195" s="15"/>
      <c r="AM195" s="15"/>
    </row>
    <row r="196" spans="35:39">
      <c r="AI196" s="15"/>
      <c r="AJ196" s="15"/>
      <c r="AK196" s="15"/>
      <c r="AL196" s="15"/>
      <c r="AM196" s="15"/>
    </row>
    <row r="197" spans="35:39">
      <c r="AI197" s="15"/>
      <c r="AJ197" s="15"/>
      <c r="AK197" s="15"/>
      <c r="AL197" s="15"/>
      <c r="AM197" s="15"/>
    </row>
    <row r="198" spans="35:39">
      <c r="AI198" s="15"/>
      <c r="AJ198" s="15"/>
      <c r="AK198" s="15"/>
      <c r="AL198" s="15"/>
      <c r="AM198" s="15"/>
    </row>
    <row r="199" spans="35:39">
      <c r="AI199" s="15"/>
      <c r="AJ199" s="15"/>
      <c r="AK199" s="15"/>
      <c r="AL199" s="15"/>
      <c r="AM199" s="15"/>
    </row>
    <row r="200" spans="35:39">
      <c r="AI200" s="15"/>
      <c r="AJ200" s="15"/>
      <c r="AK200" s="15"/>
      <c r="AL200" s="15"/>
      <c r="AM200" s="15"/>
    </row>
    <row r="201" spans="35:39">
      <c r="AI201" s="15"/>
      <c r="AJ201" s="15"/>
      <c r="AK201" s="15"/>
      <c r="AL201" s="15"/>
      <c r="AM201" s="15"/>
    </row>
    <row r="202" spans="35:39">
      <c r="AI202" s="15"/>
      <c r="AJ202" s="15"/>
      <c r="AK202" s="15"/>
      <c r="AL202" s="15"/>
      <c r="AM202" s="15"/>
    </row>
    <row r="203" spans="35:39">
      <c r="AI203" s="15"/>
      <c r="AJ203" s="15"/>
      <c r="AK203" s="15"/>
      <c r="AL203" s="15"/>
      <c r="AM203" s="15"/>
    </row>
    <row r="204" spans="35:39">
      <c r="AI204" s="15"/>
      <c r="AJ204" s="15"/>
      <c r="AK204" s="15"/>
      <c r="AL204" s="15"/>
      <c r="AM204" s="15"/>
    </row>
    <row r="205" spans="35:39">
      <c r="AI205" s="15"/>
      <c r="AJ205" s="15"/>
      <c r="AK205" s="15"/>
      <c r="AL205" s="15"/>
      <c r="AM205" s="15"/>
    </row>
    <row r="206" spans="35:39">
      <c r="AI206" s="15"/>
      <c r="AJ206" s="15"/>
      <c r="AK206" s="15"/>
      <c r="AL206" s="15"/>
      <c r="AM206" s="15"/>
    </row>
    <row r="207" spans="35:39">
      <c r="AI207" s="15"/>
      <c r="AJ207" s="15"/>
      <c r="AK207" s="15"/>
      <c r="AL207" s="15"/>
      <c r="AM207" s="15"/>
    </row>
    <row r="208" spans="35:39">
      <c r="AI208" s="15"/>
      <c r="AJ208" s="15"/>
      <c r="AK208" s="15"/>
      <c r="AL208" s="15"/>
      <c r="AM208" s="15"/>
    </row>
    <row r="209" spans="35:39">
      <c r="AI209" s="15"/>
      <c r="AJ209" s="15"/>
      <c r="AK209" s="15"/>
      <c r="AL209" s="15"/>
      <c r="AM209" s="15"/>
    </row>
    <row r="210" spans="35:39">
      <c r="AI210" s="15"/>
      <c r="AJ210" s="15"/>
      <c r="AK210" s="15"/>
      <c r="AL210" s="15"/>
      <c r="AM210" s="15"/>
    </row>
    <row r="211" spans="35:39">
      <c r="AI211" s="15"/>
      <c r="AJ211" s="15"/>
      <c r="AK211" s="15"/>
      <c r="AL211" s="15"/>
      <c r="AM211" s="15"/>
    </row>
    <row r="212" spans="35:39">
      <c r="AI212" s="15"/>
      <c r="AJ212" s="15"/>
      <c r="AK212" s="15"/>
      <c r="AL212" s="15"/>
      <c r="AM212" s="15"/>
    </row>
    <row r="213" spans="35:39">
      <c r="AI213" s="15"/>
      <c r="AJ213" s="15"/>
      <c r="AK213" s="15"/>
      <c r="AL213" s="15"/>
      <c r="AM213" s="15"/>
    </row>
    <row r="214" spans="35:39">
      <c r="AI214" s="15"/>
      <c r="AJ214" s="15"/>
      <c r="AK214" s="15"/>
      <c r="AL214" s="15"/>
      <c r="AM214" s="15"/>
    </row>
    <row r="215" spans="35:39">
      <c r="AI215" s="15"/>
      <c r="AJ215" s="15"/>
      <c r="AK215" s="15"/>
      <c r="AL215" s="15"/>
      <c r="AM215" s="15"/>
    </row>
    <row r="216" spans="35:39">
      <c r="AI216" s="15"/>
      <c r="AJ216" s="15"/>
      <c r="AK216" s="15"/>
      <c r="AL216" s="15"/>
      <c r="AM216" s="15"/>
    </row>
    <row r="217" spans="35:39">
      <c r="AI217" s="15"/>
      <c r="AJ217" s="15"/>
      <c r="AK217" s="15"/>
      <c r="AL217" s="15"/>
      <c r="AM217" s="15"/>
    </row>
    <row r="218" spans="35:39">
      <c r="AI218" s="15"/>
      <c r="AJ218" s="15"/>
      <c r="AK218" s="15"/>
      <c r="AL218" s="15"/>
      <c r="AM218" s="15"/>
    </row>
    <row r="219" spans="35:39">
      <c r="AI219" s="15"/>
      <c r="AJ219" s="15"/>
      <c r="AK219" s="15"/>
      <c r="AL219" s="15"/>
      <c r="AM219" s="15"/>
    </row>
    <row r="220" spans="35:39">
      <c r="AI220" s="15"/>
      <c r="AJ220" s="15"/>
      <c r="AK220" s="15"/>
      <c r="AL220" s="15"/>
      <c r="AM220" s="15"/>
    </row>
    <row r="221" spans="35:39">
      <c r="AI221" s="15"/>
      <c r="AJ221" s="15"/>
      <c r="AK221" s="15"/>
      <c r="AL221" s="15"/>
      <c r="AM221" s="15"/>
    </row>
    <row r="222" spans="35:39">
      <c r="AI222" s="15"/>
      <c r="AJ222" s="15"/>
      <c r="AK222" s="15"/>
      <c r="AL222" s="15"/>
      <c r="AM222" s="15"/>
    </row>
    <row r="223" spans="35:39">
      <c r="AI223" s="15"/>
      <c r="AJ223" s="15"/>
      <c r="AK223" s="15"/>
      <c r="AL223" s="15"/>
      <c r="AM223" s="15"/>
    </row>
    <row r="224" spans="35:39">
      <c r="AI224" s="15"/>
      <c r="AJ224" s="15"/>
      <c r="AK224" s="15"/>
      <c r="AL224" s="15"/>
      <c r="AM224" s="15"/>
    </row>
    <row r="225" spans="35:39">
      <c r="AI225" s="15"/>
      <c r="AJ225" s="15"/>
      <c r="AK225" s="15"/>
      <c r="AL225" s="15"/>
      <c r="AM225" s="15"/>
    </row>
    <row r="226" spans="35:39">
      <c r="AI226" s="15"/>
      <c r="AJ226" s="15"/>
      <c r="AK226" s="15"/>
      <c r="AL226" s="15"/>
      <c r="AM226" s="15"/>
    </row>
    <row r="227" spans="35:39">
      <c r="AI227" s="15"/>
      <c r="AJ227" s="15"/>
      <c r="AK227" s="15"/>
      <c r="AL227" s="15"/>
      <c r="AM227" s="15"/>
    </row>
    <row r="228" spans="35:39">
      <c r="AI228" s="15"/>
      <c r="AJ228" s="15"/>
      <c r="AK228" s="15"/>
      <c r="AL228" s="15"/>
      <c r="AM228" s="15"/>
    </row>
    <row r="229" spans="35:39">
      <c r="AI229" s="15"/>
      <c r="AJ229" s="15"/>
      <c r="AK229" s="15"/>
      <c r="AL229" s="15"/>
      <c r="AM229" s="15"/>
    </row>
    <row r="230" spans="35:39">
      <c r="AI230" s="15"/>
      <c r="AJ230" s="15"/>
      <c r="AK230" s="15"/>
      <c r="AL230" s="15"/>
      <c r="AM230" s="15"/>
    </row>
    <row r="231" spans="35:39">
      <c r="AI231" s="15"/>
      <c r="AJ231" s="15"/>
      <c r="AK231" s="15"/>
      <c r="AL231" s="15"/>
      <c r="AM231" s="15"/>
    </row>
    <row r="232" spans="35:39">
      <c r="AI232" s="15"/>
      <c r="AJ232" s="15"/>
      <c r="AK232" s="15"/>
      <c r="AL232" s="15"/>
      <c r="AM232" s="15"/>
    </row>
    <row r="233" spans="35:39">
      <c r="AI233" s="15"/>
      <c r="AJ233" s="15"/>
      <c r="AK233" s="15"/>
      <c r="AL233" s="15"/>
      <c r="AM233" s="15"/>
    </row>
    <row r="234" spans="35:39">
      <c r="AI234" s="15"/>
      <c r="AJ234" s="15"/>
      <c r="AK234" s="15"/>
      <c r="AL234" s="15"/>
      <c r="AM234" s="15"/>
    </row>
    <row r="235" spans="35:39">
      <c r="AI235" s="15"/>
      <c r="AJ235" s="15"/>
      <c r="AK235" s="15"/>
      <c r="AL235" s="15"/>
      <c r="AM235" s="15"/>
    </row>
    <row r="236" spans="35:39">
      <c r="AI236" s="15"/>
      <c r="AJ236" s="15"/>
      <c r="AK236" s="15"/>
      <c r="AL236" s="15"/>
      <c r="AM236" s="15"/>
    </row>
    <row r="237" spans="35:39">
      <c r="AI237" s="15"/>
      <c r="AJ237" s="15"/>
      <c r="AK237" s="15"/>
      <c r="AL237" s="15"/>
      <c r="AM237" s="15"/>
    </row>
    <row r="238" spans="35:39">
      <c r="AI238" s="15"/>
      <c r="AJ238" s="15"/>
      <c r="AK238" s="15"/>
      <c r="AL238" s="15"/>
      <c r="AM238" s="15"/>
    </row>
    <row r="239" spans="35:39">
      <c r="AI239" s="15"/>
      <c r="AJ239" s="15"/>
      <c r="AK239" s="15"/>
      <c r="AL239" s="15"/>
      <c r="AM239" s="15"/>
    </row>
    <row r="240" spans="35:39">
      <c r="AI240" s="15"/>
      <c r="AJ240" s="15"/>
      <c r="AK240" s="15"/>
      <c r="AL240" s="15"/>
      <c r="AM240" s="15"/>
    </row>
    <row r="241" spans="35:39">
      <c r="AI241" s="15"/>
      <c r="AJ241" s="15"/>
      <c r="AK241" s="15"/>
      <c r="AL241" s="15"/>
      <c r="AM241" s="15"/>
    </row>
    <row r="242" spans="35:39">
      <c r="AI242" s="15"/>
      <c r="AJ242" s="15"/>
      <c r="AK242" s="15"/>
      <c r="AL242" s="15"/>
      <c r="AM242" s="15"/>
    </row>
    <row r="243" spans="35:39">
      <c r="AI243" s="15"/>
      <c r="AJ243" s="15"/>
      <c r="AK243" s="15"/>
      <c r="AL243" s="15"/>
      <c r="AM243" s="15"/>
    </row>
    <row r="244" spans="35:39">
      <c r="AI244" s="15"/>
      <c r="AJ244" s="15"/>
      <c r="AK244" s="15"/>
      <c r="AL244" s="15"/>
      <c r="AM244" s="15"/>
    </row>
    <row r="245" spans="35:39">
      <c r="AI245" s="15"/>
      <c r="AJ245" s="15"/>
      <c r="AK245" s="15"/>
      <c r="AL245" s="15"/>
      <c r="AM245" s="15"/>
    </row>
    <row r="246" spans="35:39">
      <c r="AI246" s="15"/>
      <c r="AJ246" s="15"/>
      <c r="AK246" s="15"/>
      <c r="AL246" s="15"/>
      <c r="AM246" s="15"/>
    </row>
    <row r="247" spans="35:39">
      <c r="AI247" s="15"/>
      <c r="AJ247" s="15"/>
      <c r="AK247" s="15"/>
      <c r="AL247" s="15"/>
      <c r="AM247" s="15"/>
    </row>
    <row r="248" spans="35:39">
      <c r="AI248" s="15"/>
      <c r="AJ248" s="15"/>
      <c r="AK248" s="15"/>
      <c r="AL248" s="15"/>
      <c r="AM248" s="15"/>
    </row>
    <row r="249" spans="35:39">
      <c r="AI249" s="15"/>
      <c r="AJ249" s="15"/>
      <c r="AK249" s="15"/>
      <c r="AL249" s="15"/>
      <c r="AM249" s="15"/>
    </row>
    <row r="250" spans="35:39">
      <c r="AI250" s="15"/>
      <c r="AJ250" s="15"/>
      <c r="AK250" s="15"/>
      <c r="AL250" s="15"/>
      <c r="AM250" s="15"/>
    </row>
    <row r="251" spans="35:39">
      <c r="AI251" s="15"/>
      <c r="AJ251" s="15"/>
      <c r="AK251" s="15"/>
      <c r="AL251" s="15"/>
      <c r="AM251" s="15"/>
    </row>
    <row r="252" spans="35:39">
      <c r="AI252" s="15"/>
      <c r="AJ252" s="15"/>
      <c r="AK252" s="15"/>
      <c r="AL252" s="15"/>
      <c r="AM252" s="15"/>
    </row>
    <row r="253" spans="35:39">
      <c r="AI253" s="15"/>
      <c r="AJ253" s="15"/>
      <c r="AK253" s="15"/>
      <c r="AL253" s="15"/>
      <c r="AM253" s="15"/>
    </row>
    <row r="254" spans="35:39">
      <c r="AI254" s="15"/>
      <c r="AJ254" s="15"/>
      <c r="AK254" s="15"/>
      <c r="AL254" s="15"/>
      <c r="AM254" s="15"/>
    </row>
    <row r="255" spans="35:39">
      <c r="AI255" s="15"/>
      <c r="AJ255" s="15"/>
      <c r="AK255" s="15"/>
      <c r="AL255" s="15"/>
      <c r="AM255" s="15"/>
    </row>
    <row r="256" spans="35:39">
      <c r="AI256" s="15"/>
      <c r="AJ256" s="15"/>
      <c r="AK256" s="15"/>
      <c r="AL256" s="15"/>
      <c r="AM256" s="15"/>
    </row>
    <row r="257" spans="35:39">
      <c r="AI257" s="15"/>
      <c r="AJ257" s="15"/>
      <c r="AK257" s="15"/>
      <c r="AL257" s="15"/>
      <c r="AM257" s="15"/>
    </row>
    <row r="258" spans="35:39">
      <c r="AI258" s="15"/>
      <c r="AJ258" s="15"/>
      <c r="AK258" s="15"/>
      <c r="AL258" s="15"/>
      <c r="AM258" s="15"/>
    </row>
    <row r="259" spans="35:39">
      <c r="AI259" s="15"/>
      <c r="AJ259" s="15"/>
      <c r="AK259" s="15"/>
      <c r="AL259" s="15"/>
      <c r="AM259" s="15"/>
    </row>
    <row r="260" spans="35:39">
      <c r="AI260" s="15"/>
      <c r="AJ260" s="15"/>
      <c r="AK260" s="15"/>
      <c r="AL260" s="15"/>
      <c r="AM260" s="15"/>
    </row>
    <row r="261" spans="35:39">
      <c r="AI261" s="15"/>
      <c r="AJ261" s="15"/>
      <c r="AK261" s="15"/>
      <c r="AL261" s="15"/>
      <c r="AM261" s="15"/>
    </row>
    <row r="262" spans="35:39">
      <c r="AI262" s="15"/>
      <c r="AJ262" s="15"/>
      <c r="AK262" s="15"/>
      <c r="AL262" s="15"/>
      <c r="AM262" s="15"/>
    </row>
    <row r="263" spans="35:39">
      <c r="AI263" s="15"/>
      <c r="AJ263" s="15"/>
      <c r="AK263" s="15"/>
      <c r="AL263" s="15"/>
      <c r="AM263" s="15"/>
    </row>
    <row r="264" spans="35:39">
      <c r="AI264" s="15"/>
      <c r="AJ264" s="15"/>
      <c r="AK264" s="15"/>
      <c r="AL264" s="15"/>
      <c r="AM264" s="15"/>
    </row>
    <row r="265" spans="35:39">
      <c r="AI265" s="15"/>
      <c r="AJ265" s="15"/>
      <c r="AK265" s="15"/>
      <c r="AL265" s="15"/>
      <c r="AM265" s="15"/>
    </row>
    <row r="266" spans="35:39">
      <c r="AI266" s="15"/>
      <c r="AJ266" s="15"/>
      <c r="AK266" s="15"/>
      <c r="AL266" s="15"/>
      <c r="AM266" s="15"/>
    </row>
    <row r="267" spans="35:39">
      <c r="AI267" s="15"/>
      <c r="AJ267" s="15"/>
      <c r="AK267" s="15"/>
      <c r="AL267" s="15"/>
      <c r="AM267" s="15"/>
    </row>
    <row r="268" spans="35:39">
      <c r="AI268" s="15"/>
      <c r="AJ268" s="15"/>
      <c r="AK268" s="15"/>
      <c r="AL268" s="15"/>
      <c r="AM268" s="15"/>
    </row>
    <row r="269" spans="35:39">
      <c r="AI269" s="15"/>
      <c r="AJ269" s="15"/>
      <c r="AK269" s="15"/>
      <c r="AL269" s="15"/>
      <c r="AM269" s="15"/>
    </row>
    <row r="270" spans="35:39">
      <c r="AI270" s="15"/>
      <c r="AJ270" s="15"/>
      <c r="AK270" s="15"/>
      <c r="AL270" s="15"/>
      <c r="AM270" s="15"/>
    </row>
    <row r="271" spans="35:39">
      <c r="AI271" s="15"/>
      <c r="AJ271" s="15"/>
      <c r="AK271" s="15"/>
      <c r="AL271" s="15"/>
      <c r="AM271" s="15"/>
    </row>
    <row r="272" spans="35:39">
      <c r="AI272" s="15"/>
      <c r="AJ272" s="15"/>
      <c r="AK272" s="15"/>
      <c r="AL272" s="15"/>
      <c r="AM272" s="15"/>
    </row>
    <row r="273" spans="35:39">
      <c r="AI273" s="15"/>
      <c r="AJ273" s="15"/>
      <c r="AK273" s="15"/>
      <c r="AL273" s="15"/>
      <c r="AM273" s="15"/>
    </row>
    <row r="274" spans="35:39">
      <c r="AI274" s="15"/>
      <c r="AJ274" s="15"/>
      <c r="AK274" s="15"/>
      <c r="AL274" s="15"/>
      <c r="AM274" s="15"/>
    </row>
    <row r="275" spans="35:39">
      <c r="AI275" s="15"/>
      <c r="AJ275" s="15"/>
      <c r="AK275" s="15"/>
      <c r="AL275" s="15"/>
      <c r="AM275" s="15"/>
    </row>
    <row r="276" spans="35:39">
      <c r="AI276" s="15"/>
      <c r="AJ276" s="15"/>
      <c r="AK276" s="15"/>
      <c r="AL276" s="15"/>
      <c r="AM276" s="15"/>
    </row>
  </sheetData>
  <mergeCells count="287">
    <mergeCell ref="AQ4:AR4"/>
    <mergeCell ref="AS4:AT4"/>
    <mergeCell ref="A5:B5"/>
    <mergeCell ref="C5:AB5"/>
    <mergeCell ref="AC5:AF5"/>
    <mergeCell ref="AG4:AH4"/>
    <mergeCell ref="AI4:AJ4"/>
    <mergeCell ref="AO4:AP4"/>
    <mergeCell ref="A9:B9"/>
    <mergeCell ref="C9:AB9"/>
    <mergeCell ref="AC9:AF9"/>
    <mergeCell ref="C6:AB6"/>
    <mergeCell ref="AC6:AF6"/>
    <mergeCell ref="A8:B8"/>
    <mergeCell ref="C8:AB8"/>
    <mergeCell ref="AC8:AF8"/>
    <mergeCell ref="A1:AN1"/>
    <mergeCell ref="A7:B7"/>
    <mergeCell ref="C7:AB7"/>
    <mergeCell ref="AC7:AF7"/>
    <mergeCell ref="A6:B6"/>
    <mergeCell ref="AM4:AN4"/>
    <mergeCell ref="AK4:AL4"/>
    <mergeCell ref="AI3:AN3"/>
    <mergeCell ref="A4:AF4"/>
    <mergeCell ref="A2:AN2"/>
    <mergeCell ref="A13:B13"/>
    <mergeCell ref="C13:AB13"/>
    <mergeCell ref="AC13:AF13"/>
    <mergeCell ref="A12:B12"/>
    <mergeCell ref="C12:AB12"/>
    <mergeCell ref="AC12:AF12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</mergeCells>
  <phoneticPr fontId="0" type="noConversion"/>
  <pageMargins left="0.25" right="0.25" top="0.75" bottom="0.75" header="0.3" footer="0.3"/>
  <pageSetup paperSize="9" scale="49" orientation="portrait" r:id="rId1"/>
  <headerFooter>
    <oddHeader>&amp;L23.sz.melléklet &amp;Radatok forintban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O7" sqref="AO7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30" max="32" width="9.140625" hidden="1" customWidth="1"/>
  </cols>
  <sheetData>
    <row r="1" spans="1:40">
      <c r="A1" s="426" t="s">
        <v>1016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</row>
    <row r="2" spans="1:40" ht="15.75">
      <c r="A2" s="575" t="s">
        <v>874</v>
      </c>
      <c r="B2" s="576"/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6"/>
      <c r="V2" s="576"/>
      <c r="W2" s="576"/>
      <c r="X2" s="576"/>
      <c r="Y2" s="576"/>
      <c r="Z2" s="576"/>
      <c r="AA2" s="576"/>
      <c r="AB2" s="576"/>
      <c r="AC2" s="576"/>
      <c r="AD2" s="576"/>
      <c r="AE2" s="576"/>
      <c r="AF2" s="576"/>
      <c r="AG2" s="576"/>
      <c r="AH2" s="576"/>
      <c r="AI2" s="576"/>
      <c r="AJ2" s="576"/>
      <c r="AK2" s="576"/>
      <c r="AL2" s="576"/>
      <c r="AM2" s="576"/>
      <c r="AN2" s="576"/>
    </row>
    <row r="3" spans="1:40">
      <c r="A3" s="577"/>
      <c r="B3" s="578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78"/>
      <c r="AE3" s="578"/>
      <c r="AF3" s="578"/>
      <c r="AI3" s="554" t="s">
        <v>818</v>
      </c>
      <c r="AJ3" s="554"/>
      <c r="AK3" s="554"/>
      <c r="AL3" s="554"/>
      <c r="AM3" s="554"/>
      <c r="AN3" s="554"/>
    </row>
    <row r="4" spans="1:40">
      <c r="A4" s="443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482" t="s">
        <v>819</v>
      </c>
      <c r="AH4" s="482"/>
      <c r="AI4" s="482"/>
      <c r="AJ4" s="482"/>
      <c r="AK4" s="482"/>
      <c r="AL4" s="482"/>
      <c r="AM4" s="482"/>
      <c r="AN4" s="482"/>
    </row>
    <row r="5" spans="1:40" ht="39" customHeight="1">
      <c r="A5" s="411" t="s">
        <v>542</v>
      </c>
      <c r="B5" s="412"/>
      <c r="C5" s="445" t="s">
        <v>543</v>
      </c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  <c r="AC5" s="447" t="s">
        <v>544</v>
      </c>
      <c r="AD5" s="446"/>
      <c r="AE5" s="446"/>
      <c r="AF5" s="446"/>
      <c r="AG5" s="326" t="s">
        <v>1014</v>
      </c>
      <c r="AH5" s="327" t="s">
        <v>1015</v>
      </c>
      <c r="AI5" s="326" t="s">
        <v>1014</v>
      </c>
      <c r="AJ5" s="327" t="s">
        <v>1015</v>
      </c>
      <c r="AK5" s="326" t="s">
        <v>1014</v>
      </c>
      <c r="AL5" s="327" t="s">
        <v>1015</v>
      </c>
      <c r="AM5" s="326" t="s">
        <v>1014</v>
      </c>
      <c r="AN5" s="327" t="s">
        <v>1015</v>
      </c>
    </row>
    <row r="6" spans="1:40">
      <c r="A6" s="483" t="s">
        <v>545</v>
      </c>
      <c r="B6" s="484"/>
      <c r="C6" s="402" t="s">
        <v>546</v>
      </c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2" t="s">
        <v>547</v>
      </c>
      <c r="AD6" s="403"/>
      <c r="AE6" s="403"/>
      <c r="AF6" s="404"/>
      <c r="AG6" s="8" t="s">
        <v>820</v>
      </c>
      <c r="AH6" s="9" t="s">
        <v>821</v>
      </c>
      <c r="AI6" s="8" t="s">
        <v>822</v>
      </c>
      <c r="AJ6" s="9" t="s">
        <v>823</v>
      </c>
      <c r="AK6" s="8" t="s">
        <v>824</v>
      </c>
      <c r="AL6" s="9" t="s">
        <v>825</v>
      </c>
      <c r="AM6" s="8" t="s">
        <v>826</v>
      </c>
      <c r="AN6" s="9" t="s">
        <v>827</v>
      </c>
    </row>
    <row r="7" spans="1:40">
      <c r="A7" s="419" t="s">
        <v>548</v>
      </c>
      <c r="B7" s="459"/>
      <c r="C7" s="456" t="s">
        <v>828</v>
      </c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  <c r="P7" s="457"/>
      <c r="Q7" s="457"/>
      <c r="R7" s="457"/>
      <c r="S7" s="457"/>
      <c r="T7" s="457"/>
      <c r="U7" s="457"/>
      <c r="V7" s="457"/>
      <c r="W7" s="457"/>
      <c r="X7" s="457"/>
      <c r="Y7" s="457"/>
      <c r="Z7" s="457"/>
      <c r="AA7" s="457"/>
      <c r="AB7" s="458"/>
      <c r="AC7" s="420" t="s">
        <v>829</v>
      </c>
      <c r="AD7" s="421"/>
      <c r="AE7" s="421"/>
      <c r="AF7" s="421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419" t="s">
        <v>551</v>
      </c>
      <c r="B8" s="459"/>
      <c r="C8" s="456" t="s">
        <v>830</v>
      </c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7"/>
      <c r="Q8" s="457"/>
      <c r="R8" s="457"/>
      <c r="S8" s="457"/>
      <c r="T8" s="457"/>
      <c r="U8" s="457"/>
      <c r="V8" s="457"/>
      <c r="W8" s="457"/>
      <c r="X8" s="457"/>
      <c r="Y8" s="457"/>
      <c r="Z8" s="457"/>
      <c r="AA8" s="457"/>
      <c r="AB8" s="458"/>
      <c r="AC8" s="420" t="s">
        <v>831</v>
      </c>
      <c r="AD8" s="421"/>
      <c r="AE8" s="421"/>
      <c r="AF8" s="421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419" t="s">
        <v>554</v>
      </c>
      <c r="B9" s="459"/>
      <c r="C9" s="456" t="s">
        <v>832</v>
      </c>
      <c r="D9" s="457"/>
      <c r="E9" s="457"/>
      <c r="F9" s="457"/>
      <c r="G9" s="457"/>
      <c r="H9" s="457"/>
      <c r="I9" s="457"/>
      <c r="J9" s="457"/>
      <c r="K9" s="457"/>
      <c r="L9" s="457"/>
      <c r="M9" s="457"/>
      <c r="N9" s="457"/>
      <c r="O9" s="457"/>
      <c r="P9" s="457"/>
      <c r="Q9" s="457"/>
      <c r="R9" s="457"/>
      <c r="S9" s="457"/>
      <c r="T9" s="457"/>
      <c r="U9" s="457"/>
      <c r="V9" s="457"/>
      <c r="W9" s="457"/>
      <c r="X9" s="457"/>
      <c r="Y9" s="457"/>
      <c r="Z9" s="457"/>
      <c r="AA9" s="457"/>
      <c r="AB9" s="458"/>
      <c r="AC9" s="420" t="s">
        <v>833</v>
      </c>
      <c r="AD9" s="421"/>
      <c r="AE9" s="421"/>
      <c r="AF9" s="421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448" t="s">
        <v>557</v>
      </c>
      <c r="B10" s="463"/>
      <c r="C10" s="460" t="s">
        <v>834</v>
      </c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  <c r="P10" s="461"/>
      <c r="Q10" s="461"/>
      <c r="R10" s="461"/>
      <c r="S10" s="461"/>
      <c r="T10" s="461"/>
      <c r="U10" s="461"/>
      <c r="V10" s="461"/>
      <c r="W10" s="461"/>
      <c r="X10" s="461"/>
      <c r="Y10" s="461"/>
      <c r="Z10" s="461"/>
      <c r="AA10" s="461"/>
      <c r="AB10" s="462"/>
      <c r="AC10" s="450" t="s">
        <v>835</v>
      </c>
      <c r="AD10" s="451"/>
      <c r="AE10" s="451"/>
      <c r="AF10" s="451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419" t="s">
        <v>560</v>
      </c>
      <c r="B11" s="459"/>
      <c r="C11" s="485" t="s">
        <v>836</v>
      </c>
      <c r="D11" s="486"/>
      <c r="E11" s="486"/>
      <c r="F11" s="486"/>
      <c r="G11" s="486"/>
      <c r="H11" s="486"/>
      <c r="I11" s="486"/>
      <c r="J11" s="486"/>
      <c r="K11" s="486"/>
      <c r="L11" s="486"/>
      <c r="M11" s="486"/>
      <c r="N11" s="486"/>
      <c r="O11" s="486"/>
      <c r="P11" s="486"/>
      <c r="Q11" s="486"/>
      <c r="R11" s="486"/>
      <c r="S11" s="486"/>
      <c r="T11" s="486"/>
      <c r="U11" s="486"/>
      <c r="V11" s="486"/>
      <c r="W11" s="486"/>
      <c r="X11" s="486"/>
      <c r="Y11" s="486"/>
      <c r="Z11" s="486"/>
      <c r="AA11" s="486"/>
      <c r="AB11" s="487"/>
      <c r="AC11" s="420" t="s">
        <v>837</v>
      </c>
      <c r="AD11" s="421"/>
      <c r="AE11" s="421"/>
      <c r="AF11" s="421"/>
      <c r="AG11" s="10">
        <f t="shared" ref="AG11:AH28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419" t="s">
        <v>563</v>
      </c>
      <c r="B12" s="459"/>
      <c r="C12" s="485" t="s">
        <v>838</v>
      </c>
      <c r="D12" s="486"/>
      <c r="E12" s="486"/>
      <c r="F12" s="486"/>
      <c r="G12" s="486"/>
      <c r="H12" s="486"/>
      <c r="I12" s="486"/>
      <c r="J12" s="486"/>
      <c r="K12" s="486"/>
      <c r="L12" s="486"/>
      <c r="M12" s="486"/>
      <c r="N12" s="486"/>
      <c r="O12" s="486"/>
      <c r="P12" s="486"/>
      <c r="Q12" s="486"/>
      <c r="R12" s="486"/>
      <c r="S12" s="486"/>
      <c r="T12" s="486"/>
      <c r="U12" s="486"/>
      <c r="V12" s="486"/>
      <c r="W12" s="486"/>
      <c r="X12" s="486"/>
      <c r="Y12" s="486"/>
      <c r="Z12" s="486"/>
      <c r="AA12" s="486"/>
      <c r="AB12" s="487"/>
      <c r="AC12" s="420" t="s">
        <v>839</v>
      </c>
      <c r="AD12" s="421"/>
      <c r="AE12" s="421"/>
      <c r="AF12" s="421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419" t="s">
        <v>566</v>
      </c>
      <c r="B13" s="459"/>
      <c r="C13" s="456" t="s">
        <v>840</v>
      </c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  <c r="P13" s="457"/>
      <c r="Q13" s="457"/>
      <c r="R13" s="457"/>
      <c r="S13" s="457"/>
      <c r="T13" s="457"/>
      <c r="U13" s="457"/>
      <c r="V13" s="457"/>
      <c r="W13" s="457"/>
      <c r="X13" s="457"/>
      <c r="Y13" s="457"/>
      <c r="Z13" s="457"/>
      <c r="AA13" s="457"/>
      <c r="AB13" s="458"/>
      <c r="AC13" s="420" t="s">
        <v>841</v>
      </c>
      <c r="AD13" s="421"/>
      <c r="AE13" s="421"/>
      <c r="AF13" s="421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419" t="s">
        <v>569</v>
      </c>
      <c r="B14" s="459"/>
      <c r="C14" s="456" t="s">
        <v>842</v>
      </c>
      <c r="D14" s="457"/>
      <c r="E14" s="457"/>
      <c r="F14" s="457"/>
      <c r="G14" s="457"/>
      <c r="H14" s="457"/>
      <c r="I14" s="457"/>
      <c r="J14" s="457"/>
      <c r="K14" s="457"/>
      <c r="L14" s="457"/>
      <c r="M14" s="457"/>
      <c r="N14" s="457"/>
      <c r="O14" s="457"/>
      <c r="P14" s="457"/>
      <c r="Q14" s="457"/>
      <c r="R14" s="457"/>
      <c r="S14" s="457"/>
      <c r="T14" s="457"/>
      <c r="U14" s="457"/>
      <c r="V14" s="457"/>
      <c r="W14" s="457"/>
      <c r="X14" s="457"/>
      <c r="Y14" s="457"/>
      <c r="Z14" s="457"/>
      <c r="AA14" s="457"/>
      <c r="AB14" s="458"/>
      <c r="AC14" s="420" t="s">
        <v>843</v>
      </c>
      <c r="AD14" s="421"/>
      <c r="AE14" s="421"/>
      <c r="AF14" s="421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448" t="s">
        <v>572</v>
      </c>
      <c r="B15" s="463"/>
      <c r="C15" s="488" t="s">
        <v>844</v>
      </c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  <c r="P15" s="489"/>
      <c r="Q15" s="489"/>
      <c r="R15" s="489"/>
      <c r="S15" s="489"/>
      <c r="T15" s="489"/>
      <c r="U15" s="489"/>
      <c r="V15" s="489"/>
      <c r="W15" s="489"/>
      <c r="X15" s="489"/>
      <c r="Y15" s="489"/>
      <c r="Z15" s="489"/>
      <c r="AA15" s="489"/>
      <c r="AB15" s="490"/>
      <c r="AC15" s="450" t="s">
        <v>845</v>
      </c>
      <c r="AD15" s="451"/>
      <c r="AE15" s="451"/>
      <c r="AF15" s="451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419" t="s">
        <v>575</v>
      </c>
      <c r="B16" s="459"/>
      <c r="C16" s="485" t="s">
        <v>846</v>
      </c>
      <c r="D16" s="486"/>
      <c r="E16" s="486"/>
      <c r="F16" s="486"/>
      <c r="G16" s="486"/>
      <c r="H16" s="486"/>
      <c r="I16" s="486"/>
      <c r="J16" s="486"/>
      <c r="K16" s="486"/>
      <c r="L16" s="486"/>
      <c r="M16" s="486"/>
      <c r="N16" s="486"/>
      <c r="O16" s="486"/>
      <c r="P16" s="486"/>
      <c r="Q16" s="486"/>
      <c r="R16" s="486"/>
      <c r="S16" s="486"/>
      <c r="T16" s="486"/>
      <c r="U16" s="486"/>
      <c r="V16" s="486"/>
      <c r="W16" s="486"/>
      <c r="X16" s="486"/>
      <c r="Y16" s="486"/>
      <c r="Z16" s="486"/>
      <c r="AA16" s="486"/>
      <c r="AB16" s="487"/>
      <c r="AC16" s="420" t="s">
        <v>847</v>
      </c>
      <c r="AD16" s="421"/>
      <c r="AE16" s="421"/>
      <c r="AF16" s="421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419" t="s">
        <v>578</v>
      </c>
      <c r="B17" s="459"/>
      <c r="C17" s="485" t="s">
        <v>848</v>
      </c>
      <c r="D17" s="486"/>
      <c r="E17" s="486"/>
      <c r="F17" s="486"/>
      <c r="G17" s="486"/>
      <c r="H17" s="486"/>
      <c r="I17" s="486"/>
      <c r="J17" s="486"/>
      <c r="K17" s="486"/>
      <c r="L17" s="486"/>
      <c r="M17" s="486"/>
      <c r="N17" s="486"/>
      <c r="O17" s="486"/>
      <c r="P17" s="486"/>
      <c r="Q17" s="486"/>
      <c r="R17" s="486"/>
      <c r="S17" s="486"/>
      <c r="T17" s="486"/>
      <c r="U17" s="486"/>
      <c r="V17" s="486"/>
      <c r="W17" s="486"/>
      <c r="X17" s="486"/>
      <c r="Y17" s="486"/>
      <c r="Z17" s="486"/>
      <c r="AA17" s="486"/>
      <c r="AB17" s="487"/>
      <c r="AC17" s="420" t="s">
        <v>849</v>
      </c>
      <c r="AD17" s="421"/>
      <c r="AE17" s="421"/>
      <c r="AF17" s="421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419" t="s">
        <v>581</v>
      </c>
      <c r="B18" s="459"/>
      <c r="C18" s="485" t="s">
        <v>850</v>
      </c>
      <c r="D18" s="486"/>
      <c r="E18" s="486"/>
      <c r="F18" s="486"/>
      <c r="G18" s="486"/>
      <c r="H18" s="486"/>
      <c r="I18" s="486"/>
      <c r="J18" s="486"/>
      <c r="K18" s="486"/>
      <c r="L18" s="486"/>
      <c r="M18" s="486"/>
      <c r="N18" s="486"/>
      <c r="O18" s="486"/>
      <c r="P18" s="486"/>
      <c r="Q18" s="486"/>
      <c r="R18" s="486"/>
      <c r="S18" s="486"/>
      <c r="T18" s="486"/>
      <c r="U18" s="486"/>
      <c r="V18" s="486"/>
      <c r="W18" s="486"/>
      <c r="X18" s="486"/>
      <c r="Y18" s="486"/>
      <c r="Z18" s="486"/>
      <c r="AA18" s="486"/>
      <c r="AB18" s="487"/>
      <c r="AC18" s="420" t="s">
        <v>851</v>
      </c>
      <c r="AD18" s="421"/>
      <c r="AE18" s="421"/>
      <c r="AF18" s="421"/>
      <c r="AG18" s="10">
        <f t="shared" si="2"/>
        <v>0</v>
      </c>
      <c r="AH18" s="11">
        <f t="shared" si="2"/>
        <v>0</v>
      </c>
      <c r="AI18" s="10"/>
      <c r="AJ18" s="11"/>
      <c r="AK18" s="10"/>
      <c r="AL18" s="11"/>
      <c r="AM18" s="10"/>
      <c r="AN18" s="11"/>
    </row>
    <row r="19" spans="1:40">
      <c r="A19" s="419" t="s">
        <v>584</v>
      </c>
      <c r="B19" s="459"/>
      <c r="C19" s="485" t="s">
        <v>852</v>
      </c>
      <c r="D19" s="486"/>
      <c r="E19" s="486"/>
      <c r="F19" s="486"/>
      <c r="G19" s="486"/>
      <c r="H19" s="486"/>
      <c r="I19" s="486"/>
      <c r="J19" s="486"/>
      <c r="K19" s="486"/>
      <c r="L19" s="486"/>
      <c r="M19" s="486"/>
      <c r="N19" s="486"/>
      <c r="O19" s="486"/>
      <c r="P19" s="486"/>
      <c r="Q19" s="486"/>
      <c r="R19" s="486"/>
      <c r="S19" s="486"/>
      <c r="T19" s="486"/>
      <c r="U19" s="486"/>
      <c r="V19" s="486"/>
      <c r="W19" s="486"/>
      <c r="X19" s="486"/>
      <c r="Y19" s="486"/>
      <c r="Z19" s="486"/>
      <c r="AA19" s="486"/>
      <c r="AB19" s="487"/>
      <c r="AC19" s="420" t="s">
        <v>853</v>
      </c>
      <c r="AD19" s="421"/>
      <c r="AE19" s="421"/>
      <c r="AF19" s="421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419" t="s">
        <v>587</v>
      </c>
      <c r="B20" s="459"/>
      <c r="C20" s="485" t="s">
        <v>854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20" t="s">
        <v>855</v>
      </c>
      <c r="AD20" s="421"/>
      <c r="AE20" s="421"/>
      <c r="AF20" s="421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419" t="s">
        <v>590</v>
      </c>
      <c r="B21" s="459"/>
      <c r="C21" s="485" t="s">
        <v>856</v>
      </c>
      <c r="D21" s="486"/>
      <c r="E21" s="486"/>
      <c r="F21" s="486"/>
      <c r="G21" s="486"/>
      <c r="H21" s="486"/>
      <c r="I21" s="486"/>
      <c r="J21" s="486"/>
      <c r="K21" s="486"/>
      <c r="L21" s="486"/>
      <c r="M21" s="486"/>
      <c r="N21" s="486"/>
      <c r="O21" s="486"/>
      <c r="P21" s="486"/>
      <c r="Q21" s="486"/>
      <c r="R21" s="486"/>
      <c r="S21" s="486"/>
      <c r="T21" s="486"/>
      <c r="U21" s="486"/>
      <c r="V21" s="486"/>
      <c r="W21" s="486"/>
      <c r="X21" s="486"/>
      <c r="Y21" s="486"/>
      <c r="Z21" s="486"/>
      <c r="AA21" s="486"/>
      <c r="AB21" s="487"/>
      <c r="AC21" s="420" t="s">
        <v>857</v>
      </c>
      <c r="AD21" s="421"/>
      <c r="AE21" s="421"/>
      <c r="AF21" s="421"/>
      <c r="AG21" s="10">
        <f t="shared" si="2"/>
        <v>0</v>
      </c>
      <c r="AH21" s="11">
        <f t="shared" si="2"/>
        <v>0</v>
      </c>
      <c r="AI21" s="10"/>
      <c r="AJ21" s="11"/>
      <c r="AK21" s="10"/>
      <c r="AL21" s="11"/>
      <c r="AM21" s="10"/>
      <c r="AN21" s="11"/>
    </row>
    <row r="22" spans="1:40">
      <c r="A22" s="448" t="s">
        <v>593</v>
      </c>
      <c r="B22" s="463"/>
      <c r="C22" s="488" t="s">
        <v>858</v>
      </c>
      <c r="D22" s="489"/>
      <c r="E22" s="489"/>
      <c r="F22" s="489"/>
      <c r="G22" s="489"/>
      <c r="H22" s="489"/>
      <c r="I22" s="489"/>
      <c r="J22" s="489"/>
      <c r="K22" s="489"/>
      <c r="L22" s="489"/>
      <c r="M22" s="489"/>
      <c r="N22" s="489"/>
      <c r="O22" s="489"/>
      <c r="P22" s="489"/>
      <c r="Q22" s="489"/>
      <c r="R22" s="489"/>
      <c r="S22" s="489"/>
      <c r="T22" s="489"/>
      <c r="U22" s="489"/>
      <c r="V22" s="489"/>
      <c r="W22" s="489"/>
      <c r="X22" s="489"/>
      <c r="Y22" s="489"/>
      <c r="Z22" s="489"/>
      <c r="AA22" s="489"/>
      <c r="AB22" s="490"/>
      <c r="AC22" s="450" t="s">
        <v>859</v>
      </c>
      <c r="AD22" s="451"/>
      <c r="AE22" s="451"/>
      <c r="AF22" s="451"/>
      <c r="AG22" s="12">
        <f>SUM(AG16:AG21)+AG10+AG15</f>
        <v>0</v>
      </c>
      <c r="AH22" s="13">
        <f>SUM(AH16:AH21)+AH10+AH15</f>
        <v>0</v>
      </c>
      <c r="AI22" s="12">
        <f t="shared" ref="AI22:AN22" si="4">SUM(AI16:AI21)+AI10+AI15</f>
        <v>0</v>
      </c>
      <c r="AJ22" s="13">
        <f t="shared" si="4"/>
        <v>0</v>
      </c>
      <c r="AK22" s="12">
        <f t="shared" si="4"/>
        <v>0</v>
      </c>
      <c r="AL22" s="13">
        <f t="shared" si="4"/>
        <v>0</v>
      </c>
      <c r="AM22" s="12">
        <f t="shared" si="4"/>
        <v>0</v>
      </c>
      <c r="AN22" s="13">
        <f t="shared" si="4"/>
        <v>0</v>
      </c>
    </row>
    <row r="23" spans="1:40">
      <c r="A23" s="419" t="s">
        <v>596</v>
      </c>
      <c r="B23" s="459"/>
      <c r="C23" s="485" t="s">
        <v>860</v>
      </c>
      <c r="D23" s="486"/>
      <c r="E23" s="486"/>
      <c r="F23" s="486"/>
      <c r="G23" s="486"/>
      <c r="H23" s="486"/>
      <c r="I23" s="486"/>
      <c r="J23" s="486"/>
      <c r="K23" s="486"/>
      <c r="L23" s="486"/>
      <c r="M23" s="486"/>
      <c r="N23" s="486"/>
      <c r="O23" s="486"/>
      <c r="P23" s="486"/>
      <c r="Q23" s="486"/>
      <c r="R23" s="486"/>
      <c r="S23" s="486"/>
      <c r="T23" s="486"/>
      <c r="U23" s="486"/>
      <c r="V23" s="486"/>
      <c r="W23" s="486"/>
      <c r="X23" s="486"/>
      <c r="Y23" s="486"/>
      <c r="Z23" s="486"/>
      <c r="AA23" s="486"/>
      <c r="AB23" s="487"/>
      <c r="AC23" s="420" t="s">
        <v>861</v>
      </c>
      <c r="AD23" s="421"/>
      <c r="AE23" s="421"/>
      <c r="AF23" s="421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419" t="s">
        <v>599</v>
      </c>
      <c r="B24" s="459"/>
      <c r="C24" s="456" t="s">
        <v>862</v>
      </c>
      <c r="D24" s="457"/>
      <c r="E24" s="457"/>
      <c r="F24" s="457"/>
      <c r="G24" s="457"/>
      <c r="H24" s="457"/>
      <c r="I24" s="457"/>
      <c r="J24" s="457"/>
      <c r="K24" s="457"/>
      <c r="L24" s="457"/>
      <c r="M24" s="457"/>
      <c r="N24" s="457"/>
      <c r="O24" s="457"/>
      <c r="P24" s="457"/>
      <c r="Q24" s="457"/>
      <c r="R24" s="457"/>
      <c r="S24" s="457"/>
      <c r="T24" s="457"/>
      <c r="U24" s="457"/>
      <c r="V24" s="457"/>
      <c r="W24" s="457"/>
      <c r="X24" s="457"/>
      <c r="Y24" s="457"/>
      <c r="Z24" s="457"/>
      <c r="AA24" s="457"/>
      <c r="AB24" s="458"/>
      <c r="AC24" s="420" t="s">
        <v>863</v>
      </c>
      <c r="AD24" s="421"/>
      <c r="AE24" s="421"/>
      <c r="AF24" s="421"/>
      <c r="AG24" s="10">
        <f t="shared" si="2"/>
        <v>0</v>
      </c>
      <c r="AH24" s="11">
        <f t="shared" si="2"/>
        <v>0</v>
      </c>
      <c r="AI24" s="10"/>
      <c r="AJ24" s="11"/>
      <c r="AK24" s="10"/>
      <c r="AL24" s="11"/>
      <c r="AM24" s="10"/>
      <c r="AN24" s="11"/>
    </row>
    <row r="25" spans="1:40">
      <c r="A25" s="419" t="s">
        <v>602</v>
      </c>
      <c r="B25" s="459"/>
      <c r="C25" s="485" t="s">
        <v>864</v>
      </c>
      <c r="D25" s="486"/>
      <c r="E25" s="486"/>
      <c r="F25" s="486"/>
      <c r="G25" s="486"/>
      <c r="H25" s="486"/>
      <c r="I25" s="486"/>
      <c r="J25" s="486"/>
      <c r="K25" s="486"/>
      <c r="L25" s="486"/>
      <c r="M25" s="486"/>
      <c r="N25" s="486"/>
      <c r="O25" s="486"/>
      <c r="P25" s="486"/>
      <c r="Q25" s="486"/>
      <c r="R25" s="486"/>
      <c r="S25" s="486"/>
      <c r="T25" s="486"/>
      <c r="U25" s="486"/>
      <c r="V25" s="486"/>
      <c r="W25" s="486"/>
      <c r="X25" s="486"/>
      <c r="Y25" s="486"/>
      <c r="Z25" s="486"/>
      <c r="AA25" s="486"/>
      <c r="AB25" s="487"/>
      <c r="AC25" s="420" t="s">
        <v>865</v>
      </c>
      <c r="AD25" s="421"/>
      <c r="AE25" s="421"/>
      <c r="AF25" s="421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419" t="s">
        <v>605</v>
      </c>
      <c r="B26" s="459"/>
      <c r="C26" s="485" t="s">
        <v>866</v>
      </c>
      <c r="D26" s="486"/>
      <c r="E26" s="486"/>
      <c r="F26" s="486"/>
      <c r="G26" s="486"/>
      <c r="H26" s="486"/>
      <c r="I26" s="486"/>
      <c r="J26" s="486"/>
      <c r="K26" s="486"/>
      <c r="L26" s="486"/>
      <c r="M26" s="486"/>
      <c r="N26" s="486"/>
      <c r="O26" s="486"/>
      <c r="P26" s="486"/>
      <c r="Q26" s="486"/>
      <c r="R26" s="486"/>
      <c r="S26" s="486"/>
      <c r="T26" s="486"/>
      <c r="U26" s="486"/>
      <c r="V26" s="486"/>
      <c r="W26" s="486"/>
      <c r="X26" s="486"/>
      <c r="Y26" s="486"/>
      <c r="Z26" s="486"/>
      <c r="AA26" s="486"/>
      <c r="AB26" s="487"/>
      <c r="AC26" s="420" t="s">
        <v>867</v>
      </c>
      <c r="AD26" s="421"/>
      <c r="AE26" s="421"/>
      <c r="AF26" s="421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448" t="s">
        <v>608</v>
      </c>
      <c r="B27" s="463"/>
      <c r="C27" s="488" t="s">
        <v>868</v>
      </c>
      <c r="D27" s="489"/>
      <c r="E27" s="489"/>
      <c r="F27" s="489"/>
      <c r="G27" s="489"/>
      <c r="H27" s="489"/>
      <c r="I27" s="489"/>
      <c r="J27" s="489"/>
      <c r="K27" s="489"/>
      <c r="L27" s="489"/>
      <c r="M27" s="489"/>
      <c r="N27" s="489"/>
      <c r="O27" s="489"/>
      <c r="P27" s="489"/>
      <c r="Q27" s="489"/>
      <c r="R27" s="489"/>
      <c r="S27" s="489"/>
      <c r="T27" s="489"/>
      <c r="U27" s="489"/>
      <c r="V27" s="489"/>
      <c r="W27" s="489"/>
      <c r="X27" s="489"/>
      <c r="Y27" s="489"/>
      <c r="Z27" s="489"/>
      <c r="AA27" s="489"/>
      <c r="AB27" s="490"/>
      <c r="AC27" s="450" t="s">
        <v>869</v>
      </c>
      <c r="AD27" s="451"/>
      <c r="AE27" s="451"/>
      <c r="AF27" s="451"/>
      <c r="AG27" s="12">
        <f>SUM(AG23:AG26)</f>
        <v>0</v>
      </c>
      <c r="AH27" s="13">
        <f>SUM(AH23:AH26)</f>
        <v>0</v>
      </c>
      <c r="AI27" s="12">
        <f t="shared" ref="AI27:AN27" si="5">SUM(AI23:AI26)</f>
        <v>0</v>
      </c>
      <c r="AJ27" s="13">
        <f t="shared" si="5"/>
        <v>0</v>
      </c>
      <c r="AK27" s="12">
        <f t="shared" si="5"/>
        <v>0</v>
      </c>
      <c r="AL27" s="13">
        <f t="shared" si="5"/>
        <v>0</v>
      </c>
      <c r="AM27" s="12">
        <f t="shared" si="5"/>
        <v>0</v>
      </c>
      <c r="AN27" s="13">
        <f t="shared" si="5"/>
        <v>0</v>
      </c>
    </row>
    <row r="28" spans="1:40" ht="15.75" thickBot="1">
      <c r="A28" s="496" t="s">
        <v>611</v>
      </c>
      <c r="B28" s="497"/>
      <c r="C28" s="491" t="s">
        <v>870</v>
      </c>
      <c r="D28" s="492"/>
      <c r="E28" s="492"/>
      <c r="F28" s="492"/>
      <c r="G28" s="492"/>
      <c r="H28" s="492"/>
      <c r="I28" s="492"/>
      <c r="J28" s="492"/>
      <c r="K28" s="492"/>
      <c r="L28" s="492"/>
      <c r="M28" s="492"/>
      <c r="N28" s="492"/>
      <c r="O28" s="492"/>
      <c r="P28" s="492"/>
      <c r="Q28" s="492"/>
      <c r="R28" s="492"/>
      <c r="S28" s="492"/>
      <c r="T28" s="492"/>
      <c r="U28" s="492"/>
      <c r="V28" s="492"/>
      <c r="W28" s="492"/>
      <c r="X28" s="492"/>
      <c r="Y28" s="492"/>
      <c r="Z28" s="492"/>
      <c r="AA28" s="492"/>
      <c r="AB28" s="493"/>
      <c r="AC28" s="494" t="s">
        <v>871</v>
      </c>
      <c r="AD28" s="495"/>
      <c r="AE28" s="495"/>
      <c r="AF28" s="495"/>
      <c r="AG28" s="22">
        <f t="shared" si="2"/>
        <v>0</v>
      </c>
      <c r="AH28" s="23">
        <f t="shared" si="2"/>
        <v>0</v>
      </c>
      <c r="AI28" s="22"/>
      <c r="AJ28" s="23"/>
      <c r="AK28" s="22"/>
      <c r="AL28" s="23"/>
      <c r="AM28" s="22"/>
      <c r="AN28" s="23"/>
    </row>
    <row r="29" spans="1:40" ht="15.75" thickBot="1">
      <c r="A29" s="464" t="s">
        <v>614</v>
      </c>
      <c r="B29" s="465"/>
      <c r="C29" s="469" t="s">
        <v>872</v>
      </c>
      <c r="D29" s="470"/>
      <c r="E29" s="470"/>
      <c r="F29" s="470"/>
      <c r="G29" s="470"/>
      <c r="H29" s="470"/>
      <c r="I29" s="470"/>
      <c r="J29" s="470"/>
      <c r="K29" s="470"/>
      <c r="L29" s="470"/>
      <c r="M29" s="470"/>
      <c r="N29" s="470"/>
      <c r="O29" s="470"/>
      <c r="P29" s="470"/>
      <c r="Q29" s="470"/>
      <c r="R29" s="470"/>
      <c r="S29" s="470"/>
      <c r="T29" s="470"/>
      <c r="U29" s="470"/>
      <c r="V29" s="470"/>
      <c r="W29" s="470"/>
      <c r="X29" s="470"/>
      <c r="Y29" s="470"/>
      <c r="Z29" s="470"/>
      <c r="AA29" s="470"/>
      <c r="AB29" s="498"/>
      <c r="AC29" s="466" t="s">
        <v>873</v>
      </c>
      <c r="AD29" s="467"/>
      <c r="AE29" s="467"/>
      <c r="AF29" s="467"/>
      <c r="AG29" s="18">
        <f>AG22+AG27+AG28</f>
        <v>0</v>
      </c>
      <c r="AH29" s="19">
        <f>AH22+AH27+AH28</f>
        <v>0</v>
      </c>
      <c r="AI29" s="18">
        <f t="shared" ref="AI29:AN29" si="6">AI22+AI27+AI28</f>
        <v>0</v>
      </c>
      <c r="AJ29" s="19">
        <f t="shared" si="6"/>
        <v>0</v>
      </c>
      <c r="AK29" s="18">
        <f t="shared" si="6"/>
        <v>0</v>
      </c>
      <c r="AL29" s="19">
        <f t="shared" si="6"/>
        <v>0</v>
      </c>
      <c r="AM29" s="18">
        <f t="shared" si="6"/>
        <v>0</v>
      </c>
      <c r="AN29" s="20">
        <f t="shared" si="6"/>
        <v>0</v>
      </c>
    </row>
  </sheetData>
  <mergeCells count="84">
    <mergeCell ref="A2:AN2"/>
    <mergeCell ref="A1:AN1"/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</mergeCells>
  <phoneticPr fontId="0" type="noConversion"/>
  <pageMargins left="0.25" right="0.25" top="0.75" bottom="0.75" header="0.3" footer="0.3"/>
  <pageSetup paperSize="9" scale="93" orientation="landscape" r:id="rId1"/>
  <headerFooter>
    <oddHeader>&amp;L24.sz.melléklet 
&amp;Radatok forintban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I21" sqref="I21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11" max="11" width="10.140625" customWidth="1"/>
    <col min="12" max="12" width="10.5703125" customWidth="1"/>
  </cols>
  <sheetData>
    <row r="1" spans="1:70">
      <c r="A1" s="408" t="s">
        <v>1016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2"/>
    </row>
    <row r="2" spans="1:70" ht="15.75" customHeight="1">
      <c r="A2" s="550" t="s">
        <v>910</v>
      </c>
      <c r="B2" s="551"/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2"/>
    </row>
    <row r="4" spans="1:70" s="1" customFormat="1" ht="89.25">
      <c r="A4" s="26" t="s">
        <v>875</v>
      </c>
      <c r="B4" s="27" t="s">
        <v>876</v>
      </c>
      <c r="C4" s="24" t="s">
        <v>877</v>
      </c>
      <c r="D4" s="24" t="s">
        <v>878</v>
      </c>
      <c r="E4" s="24" t="s">
        <v>879</v>
      </c>
      <c r="F4" s="24" t="s">
        <v>880</v>
      </c>
      <c r="G4" s="24" t="s">
        <v>881</v>
      </c>
      <c r="H4" s="28" t="s">
        <v>567</v>
      </c>
      <c r="I4" s="28" t="s">
        <v>882</v>
      </c>
      <c r="J4" s="28" t="s">
        <v>883</v>
      </c>
      <c r="K4" s="24" t="s">
        <v>884</v>
      </c>
      <c r="L4" s="24" t="s">
        <v>885</v>
      </c>
    </row>
    <row r="5" spans="1:70" s="1" customFormat="1">
      <c r="A5" s="29" t="s">
        <v>545</v>
      </c>
      <c r="B5" s="30" t="s">
        <v>546</v>
      </c>
      <c r="C5" s="25" t="s">
        <v>547</v>
      </c>
      <c r="D5" s="25" t="s">
        <v>820</v>
      </c>
      <c r="E5" s="29" t="s">
        <v>821</v>
      </c>
      <c r="F5" s="29" t="s">
        <v>822</v>
      </c>
      <c r="G5" s="29" t="s">
        <v>823</v>
      </c>
      <c r="H5" s="29" t="s">
        <v>824</v>
      </c>
      <c r="I5" s="29" t="s">
        <v>825</v>
      </c>
      <c r="J5" s="25" t="s">
        <v>826</v>
      </c>
      <c r="K5" s="25" t="s">
        <v>827</v>
      </c>
      <c r="L5" s="25" t="s">
        <v>886</v>
      </c>
    </row>
    <row r="6" spans="1:70">
      <c r="A6" s="36">
        <v>1</v>
      </c>
      <c r="B6" s="36" t="s">
        <v>887</v>
      </c>
      <c r="C6" s="36"/>
      <c r="D6" s="36"/>
      <c r="E6" s="36"/>
      <c r="F6" s="36"/>
      <c r="G6" s="36"/>
      <c r="H6" s="36"/>
      <c r="I6" s="36"/>
      <c r="J6" s="36"/>
      <c r="K6" s="36"/>
      <c r="L6" s="36"/>
    </row>
    <row r="7" spans="1:70">
      <c r="A7" s="36">
        <v>2</v>
      </c>
      <c r="B7" s="36" t="s">
        <v>888</v>
      </c>
      <c r="C7" s="36"/>
      <c r="D7" s="36"/>
      <c r="E7" s="36"/>
      <c r="F7" s="36"/>
      <c r="G7" s="36"/>
      <c r="H7" s="36"/>
      <c r="I7" s="36"/>
      <c r="J7" s="36"/>
      <c r="K7" s="36"/>
      <c r="L7" s="36"/>
    </row>
    <row r="8" spans="1:70">
      <c r="A8" s="36">
        <v>3</v>
      </c>
      <c r="B8" s="36" t="s">
        <v>889</v>
      </c>
      <c r="C8" s="36"/>
      <c r="D8" s="36"/>
      <c r="E8" s="36"/>
      <c r="F8" s="36"/>
      <c r="G8" s="36"/>
      <c r="H8" s="36"/>
      <c r="I8" s="36"/>
      <c r="J8" s="36"/>
      <c r="K8" s="36"/>
      <c r="L8" s="36"/>
    </row>
    <row r="9" spans="1:70">
      <c r="A9" s="36">
        <v>4</v>
      </c>
      <c r="B9" s="36" t="s">
        <v>890</v>
      </c>
      <c r="C9" s="36"/>
      <c r="D9" s="36"/>
      <c r="E9" s="36"/>
      <c r="F9" s="36"/>
      <c r="G9" s="36"/>
      <c r="H9" s="36"/>
      <c r="I9" s="36"/>
      <c r="J9" s="36"/>
      <c r="K9" s="36"/>
      <c r="L9" s="36"/>
    </row>
    <row r="10" spans="1:70" s="14" customFormat="1">
      <c r="A10" s="36">
        <v>5</v>
      </c>
      <c r="B10" s="37" t="s">
        <v>891</v>
      </c>
      <c r="C10" s="37">
        <f>SUM(C6:C9)</f>
        <v>0</v>
      </c>
      <c r="D10" s="37">
        <f t="shared" ref="D10:L10" si="0">SUM(D6:D9)</f>
        <v>0</v>
      </c>
      <c r="E10" s="37">
        <f t="shared" si="0"/>
        <v>0</v>
      </c>
      <c r="F10" s="37">
        <f t="shared" si="0"/>
        <v>0</v>
      </c>
      <c r="G10" s="37">
        <f t="shared" si="0"/>
        <v>0</v>
      </c>
      <c r="H10" s="37">
        <f t="shared" si="0"/>
        <v>0</v>
      </c>
      <c r="I10" s="37">
        <f t="shared" si="0"/>
        <v>0</v>
      </c>
      <c r="J10" s="37">
        <f t="shared" si="0"/>
        <v>0</v>
      </c>
      <c r="K10" s="37">
        <f t="shared" si="0"/>
        <v>0</v>
      </c>
      <c r="L10" s="37">
        <f t="shared" si="0"/>
        <v>0</v>
      </c>
    </row>
    <row r="11" spans="1:70">
      <c r="A11" s="36">
        <v>6</v>
      </c>
      <c r="B11" s="36" t="s">
        <v>892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</row>
    <row r="12" spans="1:70">
      <c r="A12" s="36">
        <v>7</v>
      </c>
      <c r="B12" s="36" t="s">
        <v>893</v>
      </c>
      <c r="C12" s="36">
        <v>2</v>
      </c>
      <c r="D12" s="36">
        <v>3081996</v>
      </c>
      <c r="E12" s="36"/>
      <c r="F12" s="36">
        <v>8896</v>
      </c>
      <c r="G12" s="36"/>
      <c r="H12" s="36">
        <v>60000</v>
      </c>
      <c r="I12" s="36"/>
      <c r="J12" s="36"/>
      <c r="K12" s="36">
        <v>105486</v>
      </c>
      <c r="L12" s="36"/>
    </row>
    <row r="13" spans="1:70">
      <c r="A13" s="36">
        <v>8</v>
      </c>
      <c r="B13" s="36" t="s">
        <v>894</v>
      </c>
      <c r="C13" s="36">
        <v>2</v>
      </c>
      <c r="D13" s="36">
        <v>2989858</v>
      </c>
      <c r="E13" s="36"/>
      <c r="F13" s="36"/>
      <c r="G13" s="36"/>
      <c r="H13" s="36">
        <v>40000</v>
      </c>
      <c r="I13" s="36"/>
      <c r="J13" s="36"/>
      <c r="K13" s="36">
        <v>62371</v>
      </c>
      <c r="L13" s="36"/>
    </row>
    <row r="14" spans="1:70">
      <c r="A14" s="36">
        <v>9</v>
      </c>
      <c r="B14" s="36" t="s">
        <v>895</v>
      </c>
      <c r="C14" s="36">
        <v>1</v>
      </c>
      <c r="D14" s="36">
        <v>1512223</v>
      </c>
      <c r="E14" s="36"/>
      <c r="F14" s="36"/>
      <c r="G14" s="36"/>
      <c r="H14" s="36">
        <v>15000</v>
      </c>
      <c r="I14" s="36">
        <v>115812</v>
      </c>
      <c r="J14" s="36"/>
      <c r="K14" s="36">
        <v>37397</v>
      </c>
      <c r="L14" s="36"/>
    </row>
    <row r="15" spans="1:70">
      <c r="A15" s="36">
        <v>10</v>
      </c>
      <c r="B15" s="36" t="s">
        <v>896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70">
      <c r="A16" s="36">
        <v>11</v>
      </c>
      <c r="B16" s="36" t="s">
        <v>897</v>
      </c>
      <c r="C16" s="36">
        <v>4</v>
      </c>
      <c r="D16" s="36">
        <v>13746189</v>
      </c>
      <c r="E16" s="36"/>
      <c r="F16" s="36"/>
      <c r="G16" s="36">
        <v>565800</v>
      </c>
      <c r="H16" s="36">
        <v>100000</v>
      </c>
      <c r="I16" s="36">
        <v>25503</v>
      </c>
      <c r="J16" s="36"/>
      <c r="K16" s="36">
        <v>94300</v>
      </c>
      <c r="L16" s="36"/>
    </row>
    <row r="17" spans="1:12">
      <c r="A17" s="36">
        <v>12</v>
      </c>
      <c r="B17" s="36" t="s">
        <v>898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>
      <c r="A18" s="36">
        <v>13</v>
      </c>
      <c r="B18" s="36" t="s">
        <v>899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</row>
    <row r="19" spans="1:12">
      <c r="A19" s="36">
        <v>14</v>
      </c>
      <c r="B19" s="36" t="s">
        <v>900</v>
      </c>
      <c r="C19" s="36">
        <v>2</v>
      </c>
      <c r="D19" s="36">
        <v>9322995</v>
      </c>
      <c r="E19" s="36"/>
      <c r="F19" s="36"/>
      <c r="G19" s="36"/>
      <c r="H19" s="36">
        <v>75000</v>
      </c>
      <c r="I19" s="36">
        <v>4516</v>
      </c>
      <c r="J19" s="36"/>
      <c r="K19" s="36">
        <v>62867</v>
      </c>
      <c r="L19" s="36"/>
    </row>
    <row r="20" spans="1:12" s="14" customFormat="1">
      <c r="A20" s="36">
        <v>15</v>
      </c>
      <c r="B20" s="37" t="s">
        <v>901</v>
      </c>
      <c r="C20" s="37">
        <f>SUM(C11:C19)</f>
        <v>11</v>
      </c>
      <c r="D20" s="37">
        <f t="shared" ref="D20:L20" si="1">SUM(D11:D19)</f>
        <v>30653261</v>
      </c>
      <c r="E20" s="37">
        <f t="shared" si="1"/>
        <v>0</v>
      </c>
      <c r="F20" s="37">
        <f t="shared" si="1"/>
        <v>8896</v>
      </c>
      <c r="G20" s="37">
        <f t="shared" si="1"/>
        <v>565800</v>
      </c>
      <c r="H20" s="37">
        <f t="shared" si="1"/>
        <v>290000</v>
      </c>
      <c r="I20" s="37">
        <f t="shared" si="1"/>
        <v>145831</v>
      </c>
      <c r="J20" s="37">
        <f t="shared" si="1"/>
        <v>0</v>
      </c>
      <c r="K20" s="37">
        <f t="shared" si="1"/>
        <v>362421</v>
      </c>
      <c r="L20" s="37">
        <f t="shared" si="1"/>
        <v>0</v>
      </c>
    </row>
    <row r="21" spans="1:12">
      <c r="A21" s="36">
        <v>16</v>
      </c>
      <c r="B21" s="36" t="s">
        <v>902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</row>
    <row r="22" spans="1:12">
      <c r="A22" s="36">
        <v>17</v>
      </c>
      <c r="B22" s="36" t="s">
        <v>903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</row>
    <row r="23" spans="1:12" s="14" customFormat="1">
      <c r="A23" s="36">
        <v>18</v>
      </c>
      <c r="B23" s="37" t="s">
        <v>904</v>
      </c>
      <c r="C23" s="37">
        <f>SUM(C21:C22)</f>
        <v>0</v>
      </c>
      <c r="D23" s="37">
        <f t="shared" ref="D23:L23" si="2">SUM(D21:D22)</f>
        <v>0</v>
      </c>
      <c r="E23" s="37">
        <f t="shared" si="2"/>
        <v>0</v>
      </c>
      <c r="F23" s="37">
        <f t="shared" si="2"/>
        <v>0</v>
      </c>
      <c r="G23" s="37">
        <f t="shared" si="2"/>
        <v>0</v>
      </c>
      <c r="H23" s="37">
        <f t="shared" si="2"/>
        <v>0</v>
      </c>
      <c r="I23" s="37">
        <f t="shared" si="2"/>
        <v>0</v>
      </c>
      <c r="J23" s="37">
        <f t="shared" si="2"/>
        <v>0</v>
      </c>
      <c r="K23" s="37">
        <f t="shared" si="2"/>
        <v>0</v>
      </c>
      <c r="L23" s="37">
        <f t="shared" si="2"/>
        <v>0</v>
      </c>
    </row>
    <row r="24" spans="1:12">
      <c r="A24" s="36">
        <v>19</v>
      </c>
      <c r="B24" s="36" t="s">
        <v>905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</row>
    <row r="25" spans="1:12">
      <c r="A25" s="36">
        <v>20</v>
      </c>
      <c r="B25" s="36" t="s">
        <v>906</v>
      </c>
      <c r="C25" s="36"/>
      <c r="D25" s="36"/>
      <c r="E25" s="36"/>
      <c r="F25" s="36"/>
      <c r="G25" s="36"/>
      <c r="H25" s="36"/>
      <c r="I25" s="36"/>
      <c r="J25" s="36"/>
      <c r="K25" s="36"/>
      <c r="L25" s="36"/>
    </row>
    <row r="26" spans="1:12">
      <c r="A26" s="36">
        <v>21</v>
      </c>
      <c r="B26" s="36" t="s">
        <v>907</v>
      </c>
      <c r="C26" s="36"/>
      <c r="D26" s="36"/>
      <c r="E26" s="36"/>
      <c r="F26" s="36"/>
      <c r="G26" s="36"/>
      <c r="H26" s="36"/>
      <c r="I26" s="36"/>
      <c r="J26" s="36"/>
      <c r="K26" s="36"/>
      <c r="L26" s="36"/>
    </row>
    <row r="27" spans="1:12" s="14" customFormat="1">
      <c r="A27" s="36">
        <v>22</v>
      </c>
      <c r="B27" s="37" t="s">
        <v>908</v>
      </c>
      <c r="C27" s="37">
        <f>SUM(C24:C26)</f>
        <v>0</v>
      </c>
      <c r="D27" s="37">
        <f t="shared" ref="D27:L27" si="3">SUM(D24:D26)</f>
        <v>0</v>
      </c>
      <c r="E27" s="37">
        <f t="shared" si="3"/>
        <v>0</v>
      </c>
      <c r="F27" s="37">
        <f t="shared" si="3"/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7">
        <f t="shared" si="3"/>
        <v>0</v>
      </c>
      <c r="L27" s="37">
        <f t="shared" si="3"/>
        <v>0</v>
      </c>
    </row>
    <row r="28" spans="1:12" s="14" customFormat="1">
      <c r="A28" s="36">
        <v>23</v>
      </c>
      <c r="B28" s="37" t="s">
        <v>909</v>
      </c>
      <c r="C28" s="37">
        <f>C10+C20+C23+C27</f>
        <v>11</v>
      </c>
      <c r="D28" s="37">
        <f t="shared" ref="D28:L28" si="4">D10+D20+D23+D27</f>
        <v>30653261</v>
      </c>
      <c r="E28" s="37">
        <f t="shared" si="4"/>
        <v>0</v>
      </c>
      <c r="F28" s="37">
        <f t="shared" si="4"/>
        <v>8896</v>
      </c>
      <c r="G28" s="37">
        <f t="shared" si="4"/>
        <v>565800</v>
      </c>
      <c r="H28" s="37">
        <f t="shared" si="4"/>
        <v>290000</v>
      </c>
      <c r="I28" s="37">
        <f t="shared" si="4"/>
        <v>145831</v>
      </c>
      <c r="J28" s="37">
        <f t="shared" si="4"/>
        <v>0</v>
      </c>
      <c r="K28" s="37">
        <f t="shared" si="4"/>
        <v>362421</v>
      </c>
      <c r="L28" s="37">
        <f t="shared" si="4"/>
        <v>0</v>
      </c>
    </row>
  </sheetData>
  <mergeCells count="2">
    <mergeCell ref="A2:L2"/>
    <mergeCell ref="A1:L1"/>
  </mergeCells>
  <phoneticPr fontId="0" type="noConversion"/>
  <pageMargins left="0.25" right="0.25" top="0.75" bottom="0.75" header="0.3" footer="0.3"/>
  <pageSetup paperSize="9" scale="76" orientation="landscape" horizontalDpi="300" verticalDpi="300" r:id="rId1"/>
  <headerFooter>
    <oddHeader>&amp;L25.sz.melléklet &amp;Radatok forintban</oddHeader>
  </headerFooter>
  <colBreaks count="1" manualBreakCount="1">
    <brk id="12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zoomScaleNormal="100" workbookViewId="0">
      <selection activeCell="G32" sqref="G32"/>
    </sheetView>
  </sheetViews>
  <sheetFormatPr defaultRowHeight="15"/>
  <cols>
    <col min="1" max="1" width="4.85546875" bestFit="1" customWidth="1"/>
    <col min="2" max="2" width="49.85546875" customWidth="1"/>
    <col min="3" max="4" width="11" bestFit="1" customWidth="1"/>
    <col min="5" max="6" width="10.140625" customWidth="1"/>
    <col min="7" max="7" width="49.140625" customWidth="1"/>
    <col min="8" max="8" width="13" customWidth="1"/>
    <col min="9" max="9" width="11" bestFit="1" customWidth="1"/>
  </cols>
  <sheetData>
    <row r="1" spans="1:11" ht="47.25" customHeight="1">
      <c r="A1" s="556" t="s">
        <v>336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</row>
    <row r="2" spans="1:11" ht="15.75" thickBot="1">
      <c r="A2" s="43"/>
      <c r="B2" s="46"/>
      <c r="C2" s="43"/>
      <c r="D2" s="43"/>
      <c r="E2" s="43"/>
      <c r="F2" s="43"/>
      <c r="G2" s="43"/>
      <c r="H2" s="47" t="s">
        <v>974</v>
      </c>
    </row>
    <row r="3" spans="1:11" ht="15.75" thickBot="1">
      <c r="A3" s="557" t="s">
        <v>542</v>
      </c>
      <c r="B3" s="48" t="s">
        <v>194</v>
      </c>
      <c r="C3" s="49"/>
      <c r="D3" s="194"/>
      <c r="E3" s="194"/>
      <c r="F3" s="194"/>
      <c r="G3" s="565" t="s">
        <v>195</v>
      </c>
      <c r="H3" s="566"/>
      <c r="I3" s="566"/>
      <c r="J3" s="566"/>
      <c r="K3" s="567"/>
    </row>
    <row r="4" spans="1:11" ht="36.75" customHeight="1" thickBot="1">
      <c r="A4" s="558"/>
      <c r="B4" s="51" t="s">
        <v>914</v>
      </c>
      <c r="C4" s="52" t="s">
        <v>1012</v>
      </c>
      <c r="D4" s="195" t="s">
        <v>326</v>
      </c>
      <c r="E4" s="195" t="s">
        <v>327</v>
      </c>
      <c r="F4" s="195" t="s">
        <v>328</v>
      </c>
      <c r="G4" s="51" t="s">
        <v>914</v>
      </c>
      <c r="H4" s="52" t="s">
        <v>1012</v>
      </c>
      <c r="I4" s="195" t="s">
        <v>326</v>
      </c>
      <c r="J4" s="195" t="s">
        <v>327</v>
      </c>
      <c r="K4" s="195" t="s">
        <v>328</v>
      </c>
    </row>
    <row r="5" spans="1:11" ht="15.75" thickBot="1">
      <c r="A5" s="53">
        <v>1</v>
      </c>
      <c r="B5" s="54">
        <v>2</v>
      </c>
      <c r="C5" s="55" t="s">
        <v>547</v>
      </c>
      <c r="D5" s="562" t="s">
        <v>1017</v>
      </c>
      <c r="E5" s="563"/>
      <c r="F5" s="564"/>
      <c r="G5" s="54" t="s">
        <v>820</v>
      </c>
      <c r="H5" s="56" t="s">
        <v>821</v>
      </c>
      <c r="I5" s="562" t="s">
        <v>1017</v>
      </c>
      <c r="J5" s="563"/>
      <c r="K5" s="564"/>
    </row>
    <row r="6" spans="1:11">
      <c r="A6" s="57" t="s">
        <v>545</v>
      </c>
      <c r="B6" s="58" t="s">
        <v>231</v>
      </c>
      <c r="C6" s="59">
        <f>'B1-B7 M.Óvoda'!AH13</f>
        <v>0</v>
      </c>
      <c r="D6" s="196"/>
      <c r="E6" s="196"/>
      <c r="F6" s="196"/>
      <c r="G6" s="58" t="s">
        <v>197</v>
      </c>
      <c r="H6" s="60">
        <f>'K1-K8 M.Óvoda'!AH25</f>
        <v>32304281</v>
      </c>
      <c r="I6" s="196">
        <f>H6</f>
        <v>32304281</v>
      </c>
      <c r="J6" s="196"/>
      <c r="K6" s="196"/>
    </row>
    <row r="7" spans="1:11">
      <c r="A7" s="61" t="s">
        <v>546</v>
      </c>
      <c r="B7" s="62" t="s">
        <v>232</v>
      </c>
      <c r="C7" s="63">
        <f>'B1-B7 M.Óvoda'!AH19</f>
        <v>777670</v>
      </c>
      <c r="D7" s="197"/>
      <c r="E7" s="197"/>
      <c r="F7" s="197"/>
      <c r="G7" s="62" t="s">
        <v>198</v>
      </c>
      <c r="H7" s="64">
        <f>'K1-K8 M.Óvoda'!AH26</f>
        <v>8702187</v>
      </c>
      <c r="I7" s="196">
        <f>H7</f>
        <v>8702187</v>
      </c>
      <c r="J7" s="197"/>
      <c r="K7" s="196"/>
    </row>
    <row r="8" spans="1:11">
      <c r="A8" s="61" t="s">
        <v>547</v>
      </c>
      <c r="B8" s="62" t="s">
        <v>196</v>
      </c>
      <c r="C8" s="63">
        <f>'B1-B7 M.Óvoda'!AH39</f>
        <v>0</v>
      </c>
      <c r="D8" s="197"/>
      <c r="E8" s="197"/>
      <c r="F8" s="197"/>
      <c r="G8" s="62" t="s">
        <v>199</v>
      </c>
      <c r="H8" s="64">
        <f>'K1-K8 M.Óvoda'!AH51</f>
        <v>3119411</v>
      </c>
      <c r="I8" s="196">
        <f>H8</f>
        <v>3119411</v>
      </c>
      <c r="J8" s="197"/>
      <c r="K8" s="196"/>
    </row>
    <row r="9" spans="1:11">
      <c r="A9" s="61" t="s">
        <v>820</v>
      </c>
      <c r="B9" s="65" t="s">
        <v>32</v>
      </c>
      <c r="C9" s="63">
        <f>'B1-B7 M.Óvoda'!AH50</f>
        <v>3450</v>
      </c>
      <c r="D9" s="197"/>
      <c r="E9" s="197"/>
      <c r="F9" s="197"/>
      <c r="G9" s="62" t="s">
        <v>200</v>
      </c>
      <c r="H9" s="64">
        <f>'K1-K8 M.Óvoda'!AH60</f>
        <v>0</v>
      </c>
      <c r="I9" s="196">
        <f>H9</f>
        <v>0</v>
      </c>
      <c r="J9" s="197"/>
      <c r="K9" s="196"/>
    </row>
    <row r="10" spans="1:11">
      <c r="A10" s="61" t="s">
        <v>821</v>
      </c>
      <c r="B10" s="62" t="s">
        <v>233</v>
      </c>
      <c r="C10" s="63">
        <f>'B1-B7 M.Óvoda'!AH60</f>
        <v>0</v>
      </c>
      <c r="D10" s="197"/>
      <c r="E10" s="197"/>
      <c r="F10" s="197"/>
      <c r="G10" s="62" t="s">
        <v>201</v>
      </c>
      <c r="H10" s="64">
        <f>'K1-K8 M.Óvoda'!AH73</f>
        <v>0</v>
      </c>
      <c r="I10" s="196">
        <f>H10</f>
        <v>0</v>
      </c>
      <c r="J10" s="197"/>
      <c r="K10" s="197"/>
    </row>
    <row r="11" spans="1:11">
      <c r="A11" s="61" t="s">
        <v>822</v>
      </c>
      <c r="B11" s="62"/>
      <c r="C11" s="66"/>
      <c r="D11" s="198"/>
      <c r="E11" s="198"/>
      <c r="F11" s="198"/>
      <c r="G11" s="62"/>
      <c r="H11" s="64"/>
      <c r="I11" s="198"/>
      <c r="J11" s="198"/>
      <c r="K11" s="198"/>
    </row>
    <row r="12" spans="1:11" ht="15.75" thickBot="1">
      <c r="A12" s="61" t="s">
        <v>886</v>
      </c>
      <c r="B12" s="68"/>
      <c r="C12" s="69"/>
      <c r="D12" s="199"/>
      <c r="E12" s="199"/>
      <c r="F12" s="199"/>
      <c r="G12" s="67"/>
      <c r="H12" s="70"/>
      <c r="I12" s="199"/>
      <c r="J12" s="199"/>
      <c r="K12" s="199"/>
    </row>
    <row r="13" spans="1:11" ht="15.75" thickBot="1">
      <c r="A13" s="71" t="s">
        <v>149</v>
      </c>
      <c r="B13" s="72" t="s">
        <v>202</v>
      </c>
      <c r="C13" s="73">
        <f>SUM(C6:C12)</f>
        <v>781120</v>
      </c>
      <c r="D13" s="73">
        <f>SUM(D6:D12)</f>
        <v>0</v>
      </c>
      <c r="E13" s="73">
        <f>SUM(E6:E12)</f>
        <v>0</v>
      </c>
      <c r="F13" s="73">
        <f>SUM(F6:F12)</f>
        <v>0</v>
      </c>
      <c r="G13" s="72" t="s">
        <v>203</v>
      </c>
      <c r="H13" s="74">
        <f>SUM(H6:H12)</f>
        <v>44125879</v>
      </c>
      <c r="I13" s="74">
        <f>SUM(I6:I12)</f>
        <v>44125879</v>
      </c>
      <c r="J13" s="74">
        <f>SUM(J6:J12)</f>
        <v>0</v>
      </c>
      <c r="K13" s="74">
        <f>SUM(K6:K12)</f>
        <v>0</v>
      </c>
    </row>
    <row r="14" spans="1:11">
      <c r="A14" s="75" t="s">
        <v>150</v>
      </c>
      <c r="B14" s="76" t="s">
        <v>204</v>
      </c>
      <c r="C14" s="77">
        <f>SUM(C15:C18)</f>
        <v>43600286</v>
      </c>
      <c r="D14" s="77">
        <f>SUM(D15:D18)</f>
        <v>43600286</v>
      </c>
      <c r="E14" s="77">
        <f>SUM(E15:E18)</f>
        <v>0</v>
      </c>
      <c r="F14" s="201"/>
      <c r="G14" s="78" t="s">
        <v>205</v>
      </c>
      <c r="H14" s="79"/>
      <c r="I14" s="201"/>
      <c r="J14" s="201"/>
      <c r="K14" s="201"/>
    </row>
    <row r="15" spans="1:11">
      <c r="A15" s="80" t="s">
        <v>151</v>
      </c>
      <c r="B15" s="78" t="s">
        <v>206</v>
      </c>
      <c r="C15" s="81"/>
      <c r="D15" s="179"/>
      <c r="E15" s="179"/>
      <c r="F15" s="179"/>
      <c r="G15" s="78" t="s">
        <v>207</v>
      </c>
      <c r="H15" s="82"/>
      <c r="I15" s="179"/>
      <c r="J15" s="179"/>
      <c r="K15" s="179"/>
    </row>
    <row r="16" spans="1:11">
      <c r="A16" s="80" t="s">
        <v>152</v>
      </c>
      <c r="B16" s="78" t="s">
        <v>208</v>
      </c>
      <c r="C16" s="81"/>
      <c r="D16" s="179"/>
      <c r="E16" s="179"/>
      <c r="F16" s="179"/>
      <c r="G16" s="78" t="s">
        <v>209</v>
      </c>
      <c r="H16" s="82"/>
      <c r="I16" s="179"/>
      <c r="J16" s="179"/>
      <c r="K16" s="179"/>
    </row>
    <row r="17" spans="1:11">
      <c r="A17" s="80" t="s">
        <v>153</v>
      </c>
      <c r="B17" s="78" t="s">
        <v>210</v>
      </c>
      <c r="C17" s="81"/>
      <c r="D17" s="179"/>
      <c r="E17" s="179"/>
      <c r="F17" s="179"/>
      <c r="G17" s="78" t="s">
        <v>211</v>
      </c>
      <c r="H17" s="82"/>
      <c r="I17" s="179"/>
      <c r="J17" s="179"/>
      <c r="K17" s="179"/>
    </row>
    <row r="18" spans="1:11">
      <c r="A18" s="80" t="s">
        <v>154</v>
      </c>
      <c r="B18" s="78" t="s">
        <v>212</v>
      </c>
      <c r="C18" s="81">
        <f>'B8 M.Óvoda'!AH24-H56</f>
        <v>43600286</v>
      </c>
      <c r="D18" s="202">
        <f>C18</f>
        <v>43600286</v>
      </c>
      <c r="E18" s="202"/>
      <c r="F18" s="202"/>
      <c r="G18" s="76" t="s">
        <v>213</v>
      </c>
      <c r="H18" s="82"/>
      <c r="I18" s="202"/>
      <c r="J18" s="202"/>
      <c r="K18" s="202"/>
    </row>
    <row r="19" spans="1:11">
      <c r="A19" s="80" t="s">
        <v>155</v>
      </c>
      <c r="B19" s="78" t="s">
        <v>214</v>
      </c>
      <c r="C19" s="83">
        <f>+C20+C21</f>
        <v>0</v>
      </c>
      <c r="D19" s="203"/>
      <c r="E19" s="203"/>
      <c r="F19" s="203"/>
      <c r="G19" s="78" t="s">
        <v>215</v>
      </c>
      <c r="H19" s="82"/>
      <c r="I19" s="203"/>
      <c r="J19" s="203"/>
      <c r="K19" s="203"/>
    </row>
    <row r="20" spans="1:11">
      <c r="A20" s="75" t="s">
        <v>156</v>
      </c>
      <c r="B20" s="76" t="s">
        <v>216</v>
      </c>
      <c r="C20" s="84"/>
      <c r="D20" s="202"/>
      <c r="E20" s="202"/>
      <c r="F20" s="202"/>
      <c r="G20" s="58" t="s">
        <v>217</v>
      </c>
      <c r="H20" s="79"/>
      <c r="I20" s="202"/>
      <c r="J20" s="202"/>
      <c r="K20" s="202"/>
    </row>
    <row r="21" spans="1:11" ht="15.75" thickBot="1">
      <c r="A21" s="80" t="s">
        <v>157</v>
      </c>
      <c r="B21" s="78" t="s">
        <v>218</v>
      </c>
      <c r="C21" s="81"/>
      <c r="D21" s="179"/>
      <c r="E21" s="179"/>
      <c r="F21" s="179"/>
      <c r="G21" s="67"/>
      <c r="H21" s="82"/>
      <c r="I21" s="179"/>
      <c r="J21" s="179"/>
      <c r="K21" s="179"/>
    </row>
    <row r="22" spans="1:11" ht="15.75" thickBot="1">
      <c r="A22" s="71" t="s">
        <v>164</v>
      </c>
      <c r="B22" s="72" t="s">
        <v>219</v>
      </c>
      <c r="C22" s="73">
        <f>+C14+C19</f>
        <v>43600286</v>
      </c>
      <c r="D22" s="73">
        <f>+D14+D19</f>
        <v>43600286</v>
      </c>
      <c r="E22" s="73">
        <f>+E14+E19</f>
        <v>0</v>
      </c>
      <c r="F22" s="73">
        <f>+F14+F19</f>
        <v>0</v>
      </c>
      <c r="G22" s="72" t="s">
        <v>220</v>
      </c>
      <c r="H22" s="74">
        <f>SUM(H14:H21)</f>
        <v>0</v>
      </c>
      <c r="I22" s="200"/>
      <c r="J22" s="200"/>
      <c r="K22" s="200"/>
    </row>
    <row r="23" spans="1:11" ht="15.75" thickBot="1">
      <c r="A23" s="71" t="s">
        <v>165</v>
      </c>
      <c r="B23" s="85" t="s">
        <v>221</v>
      </c>
      <c r="C23" s="73">
        <f>+C13+C22</f>
        <v>44381406</v>
      </c>
      <c r="D23" s="73">
        <f>+D13+D22</f>
        <v>43600286</v>
      </c>
      <c r="E23" s="73">
        <f>+E13+E22</f>
        <v>0</v>
      </c>
      <c r="F23" s="73">
        <f>+F13+F22</f>
        <v>0</v>
      </c>
      <c r="G23" s="85" t="s">
        <v>222</v>
      </c>
      <c r="H23" s="74">
        <f>+H13+H22</f>
        <v>44125879</v>
      </c>
      <c r="I23" s="74">
        <f>+I13+I22</f>
        <v>44125879</v>
      </c>
      <c r="J23" s="74">
        <f>+J13+J22</f>
        <v>0</v>
      </c>
      <c r="K23" s="74">
        <f>+K13+K22</f>
        <v>0</v>
      </c>
    </row>
    <row r="24" spans="1:11" ht="15.75" thickBot="1">
      <c r="A24" s="71" t="s">
        <v>166</v>
      </c>
      <c r="B24" s="72" t="s">
        <v>223</v>
      </c>
      <c r="C24" s="86"/>
      <c r="D24" s="204"/>
      <c r="E24" s="204"/>
      <c r="F24" s="204"/>
      <c r="G24" s="72" t="s">
        <v>224</v>
      </c>
      <c r="H24" s="87"/>
      <c r="I24" s="204"/>
      <c r="J24" s="204"/>
      <c r="K24" s="204"/>
    </row>
    <row r="25" spans="1:11" ht="15.75" thickBot="1">
      <c r="A25" s="71" t="s">
        <v>167</v>
      </c>
      <c r="B25" s="88" t="s">
        <v>225</v>
      </c>
      <c r="C25" s="89">
        <f>+C23+C24</f>
        <v>44381406</v>
      </c>
      <c r="D25" s="89">
        <f>+D23+D24</f>
        <v>43600286</v>
      </c>
      <c r="E25" s="89">
        <f>+E23+E24</f>
        <v>0</v>
      </c>
      <c r="F25" s="89">
        <f>+F23+F24</f>
        <v>0</v>
      </c>
      <c r="G25" s="88" t="s">
        <v>226</v>
      </c>
      <c r="H25" s="89">
        <f>+H23+H24</f>
        <v>44125879</v>
      </c>
      <c r="I25" s="89">
        <f>+I23+I24</f>
        <v>44125879</v>
      </c>
      <c r="J25" s="89">
        <f>+J23+J24</f>
        <v>0</v>
      </c>
      <c r="K25" s="89">
        <f>+K23+K24</f>
        <v>0</v>
      </c>
    </row>
    <row r="26" spans="1:11" ht="15.75" thickBot="1">
      <c r="A26" s="71" t="s">
        <v>168</v>
      </c>
      <c r="B26" s="88" t="s">
        <v>227</v>
      </c>
      <c r="C26" s="89">
        <f>IF(C13-H13&lt;0,H13-C13,"-")</f>
        <v>43344759</v>
      </c>
      <c r="D26" s="205"/>
      <c r="E26" s="205"/>
      <c r="F26" s="205"/>
      <c r="G26" s="88" t="s">
        <v>228</v>
      </c>
      <c r="H26" s="89" t="str">
        <f>IF(C13-H13&gt;0,C13-H13,"-")</f>
        <v>-</v>
      </c>
      <c r="I26" s="208"/>
      <c r="J26" s="205"/>
      <c r="K26" s="89"/>
    </row>
    <row r="27" spans="1:11" ht="15.75" thickBot="1">
      <c r="A27" s="71" t="s">
        <v>169</v>
      </c>
      <c r="B27" s="88" t="s">
        <v>229</v>
      </c>
      <c r="C27" s="89" t="str">
        <f>IF(C13+C14-H23&lt;0,H23-(C13+C14),"-")</f>
        <v>-</v>
      </c>
      <c r="D27" s="205"/>
      <c r="E27" s="205"/>
      <c r="F27" s="205"/>
      <c r="G27" s="88" t="s">
        <v>230</v>
      </c>
      <c r="H27" s="89">
        <f>IF(C13+C14-H23&gt;0,C13+C14-H23,"-")</f>
        <v>255527</v>
      </c>
      <c r="I27" s="208"/>
      <c r="J27" s="205"/>
      <c r="K27" s="89"/>
    </row>
    <row r="29" spans="1:11" ht="36" customHeight="1">
      <c r="A29" s="556" t="s">
        <v>337</v>
      </c>
      <c r="B29" s="556"/>
      <c r="C29" s="556"/>
      <c r="D29" s="556"/>
      <c r="E29" s="556"/>
      <c r="F29" s="556"/>
      <c r="G29" s="556"/>
      <c r="H29" s="556"/>
      <c r="I29" s="556"/>
      <c r="J29" s="556"/>
      <c r="K29" s="556"/>
    </row>
    <row r="30" spans="1:11" ht="15.75" thickBot="1">
      <c r="A30" s="43"/>
      <c r="B30" s="46"/>
      <c r="C30" s="43"/>
      <c r="D30" s="43"/>
      <c r="E30" s="43"/>
      <c r="F30" s="43"/>
      <c r="G30" s="43"/>
      <c r="H30" s="47" t="s">
        <v>974</v>
      </c>
    </row>
    <row r="31" spans="1:11" ht="15.75" thickBot="1">
      <c r="A31" s="559" t="s">
        <v>542</v>
      </c>
      <c r="B31" s="48" t="s">
        <v>194</v>
      </c>
      <c r="C31" s="49"/>
      <c r="D31" s="194"/>
      <c r="E31" s="194"/>
      <c r="F31" s="194"/>
      <c r="G31" s="565" t="s">
        <v>195</v>
      </c>
      <c r="H31" s="566"/>
      <c r="I31" s="566"/>
      <c r="J31" s="566"/>
      <c r="K31" s="567"/>
    </row>
    <row r="32" spans="1:11" ht="36.75" thickBot="1">
      <c r="A32" s="560"/>
      <c r="B32" s="51" t="s">
        <v>914</v>
      </c>
      <c r="C32" s="52" t="s">
        <v>1012</v>
      </c>
      <c r="D32" s="195" t="s">
        <v>326</v>
      </c>
      <c r="E32" s="195" t="s">
        <v>327</v>
      </c>
      <c r="F32" s="195" t="s">
        <v>328</v>
      </c>
      <c r="G32" s="51" t="s">
        <v>914</v>
      </c>
      <c r="H32" s="52" t="s">
        <v>1012</v>
      </c>
      <c r="I32" s="195" t="s">
        <v>326</v>
      </c>
      <c r="J32" s="195" t="s">
        <v>327</v>
      </c>
      <c r="K32" s="195" t="s">
        <v>328</v>
      </c>
    </row>
    <row r="33" spans="1:11" ht="15.75" customHeight="1" thickBot="1">
      <c r="A33" s="53">
        <v>1</v>
      </c>
      <c r="B33" s="54">
        <v>2</v>
      </c>
      <c r="C33" s="55">
        <v>3</v>
      </c>
      <c r="D33" s="562" t="s">
        <v>1017</v>
      </c>
      <c r="E33" s="563"/>
      <c r="F33" s="564"/>
      <c r="G33" s="54">
        <v>4</v>
      </c>
      <c r="H33" s="56">
        <v>5</v>
      </c>
      <c r="I33" s="562" t="s">
        <v>1017</v>
      </c>
      <c r="J33" s="563"/>
      <c r="K33" s="564"/>
    </row>
    <row r="34" spans="1:11">
      <c r="A34" s="57" t="s">
        <v>545</v>
      </c>
      <c r="B34" s="58" t="s">
        <v>258</v>
      </c>
      <c r="C34" s="59"/>
      <c r="D34" s="196"/>
      <c r="E34" s="196"/>
      <c r="F34" s="196"/>
      <c r="G34" s="58" t="s">
        <v>261</v>
      </c>
      <c r="H34" s="60">
        <f>'K1-K8 M.Óvoda'!AH81</f>
        <v>742087</v>
      </c>
      <c r="I34" s="196"/>
      <c r="J34" s="196">
        <f>H34</f>
        <v>742087</v>
      </c>
      <c r="K34" s="196"/>
    </row>
    <row r="35" spans="1:11">
      <c r="A35" s="61" t="s">
        <v>546</v>
      </c>
      <c r="B35" s="62" t="s">
        <v>259</v>
      </c>
      <c r="C35" s="63"/>
      <c r="D35" s="197"/>
      <c r="E35" s="197"/>
      <c r="F35" s="197"/>
      <c r="G35" s="62" t="s">
        <v>262</v>
      </c>
      <c r="H35" s="64">
        <f>'K1-K8 M.Óvoda'!AH86</f>
        <v>235077</v>
      </c>
      <c r="I35" s="196"/>
      <c r="J35" s="196">
        <f>H35</f>
        <v>235077</v>
      </c>
      <c r="K35" s="197"/>
    </row>
    <row r="36" spans="1:11">
      <c r="A36" s="61" t="s">
        <v>547</v>
      </c>
      <c r="B36" s="62" t="s">
        <v>260</v>
      </c>
      <c r="C36" s="63"/>
      <c r="D36" s="197"/>
      <c r="E36" s="197"/>
      <c r="F36" s="197"/>
      <c r="G36" s="62" t="s">
        <v>263</v>
      </c>
      <c r="H36" s="64">
        <f>'K1-K8 M.Óvoda'!AH95</f>
        <v>0</v>
      </c>
      <c r="I36" s="197"/>
      <c r="J36" s="197"/>
      <c r="K36" s="197"/>
    </row>
    <row r="37" spans="1:11">
      <c r="A37" s="61" t="s">
        <v>820</v>
      </c>
      <c r="B37" s="62"/>
      <c r="C37" s="63"/>
      <c r="D37" s="197"/>
      <c r="E37" s="197"/>
      <c r="F37" s="197"/>
      <c r="G37" s="62"/>
      <c r="H37" s="64"/>
      <c r="I37" s="197"/>
      <c r="J37" s="197"/>
      <c r="K37" s="197"/>
    </row>
    <row r="38" spans="1:11">
      <c r="A38" s="61" t="s">
        <v>827</v>
      </c>
      <c r="B38" s="62"/>
      <c r="C38" s="66"/>
      <c r="D38" s="63"/>
      <c r="E38" s="63"/>
      <c r="F38" s="63"/>
      <c r="G38" s="209"/>
      <c r="H38" s="64"/>
      <c r="I38" s="63"/>
      <c r="J38" s="63"/>
      <c r="K38" s="63"/>
    </row>
    <row r="39" spans="1:11" ht="15.75" thickBot="1">
      <c r="A39" s="90" t="s">
        <v>886</v>
      </c>
      <c r="B39" s="91"/>
      <c r="C39" s="92"/>
      <c r="D39" s="206"/>
      <c r="E39" s="206"/>
      <c r="F39" s="206"/>
      <c r="G39" s="91"/>
      <c r="H39" s="93"/>
      <c r="I39" s="206"/>
      <c r="J39" s="206"/>
      <c r="K39" s="206"/>
    </row>
    <row r="40" spans="1:11" ht="15.75" thickBot="1">
      <c r="A40" s="71" t="s">
        <v>149</v>
      </c>
      <c r="B40" s="72" t="s">
        <v>235</v>
      </c>
      <c r="C40" s="73">
        <f>SUM(C34:C39)</f>
        <v>0</v>
      </c>
      <c r="D40" s="200"/>
      <c r="E40" s="200"/>
      <c r="F40" s="200"/>
      <c r="G40" s="72" t="s">
        <v>236</v>
      </c>
      <c r="H40" s="74">
        <f>+H34+H35+H36+H38+H39</f>
        <v>977164</v>
      </c>
      <c r="I40" s="74">
        <f>+I34+I35+I36+I38+I39</f>
        <v>0</v>
      </c>
      <c r="J40" s="74">
        <f>+J34+J35+J36+J38+J39</f>
        <v>977164</v>
      </c>
      <c r="K40" s="74">
        <f>+K34+K35+K36+K38+K39</f>
        <v>0</v>
      </c>
    </row>
    <row r="41" spans="1:11">
      <c r="A41" s="94" t="s">
        <v>150</v>
      </c>
      <c r="B41" s="95" t="s">
        <v>237</v>
      </c>
      <c r="C41" s="96">
        <f>+C42+C43+C44+C45+C46</f>
        <v>977164</v>
      </c>
      <c r="D41" s="96">
        <f>+D42+D43+D44+D45+D46</f>
        <v>0</v>
      </c>
      <c r="E41" s="96">
        <f>+E42+E43+E44+E45+E46</f>
        <v>977164</v>
      </c>
      <c r="F41" s="96">
        <f>+F42+F43+F44+F45+F46</f>
        <v>0</v>
      </c>
      <c r="G41" s="78" t="s">
        <v>205</v>
      </c>
      <c r="H41" s="97"/>
      <c r="I41" s="207"/>
      <c r="J41" s="207"/>
      <c r="K41" s="207"/>
    </row>
    <row r="42" spans="1:11">
      <c r="A42" s="61" t="s">
        <v>151</v>
      </c>
      <c r="B42" s="98" t="s">
        <v>238</v>
      </c>
      <c r="C42" s="81"/>
      <c r="D42" s="179"/>
      <c r="E42" s="179"/>
      <c r="F42" s="179"/>
      <c r="G42" s="78" t="s">
        <v>239</v>
      </c>
      <c r="H42" s="82"/>
      <c r="I42" s="179"/>
      <c r="J42" s="179"/>
      <c r="K42" s="179"/>
    </row>
    <row r="43" spans="1:11">
      <c r="A43" s="94" t="s">
        <v>152</v>
      </c>
      <c r="B43" s="98" t="s">
        <v>240</v>
      </c>
      <c r="C43" s="81"/>
      <c r="D43" s="179"/>
      <c r="E43" s="179"/>
      <c r="F43" s="179"/>
      <c r="G43" s="78" t="s">
        <v>209</v>
      </c>
      <c r="H43" s="82"/>
      <c r="I43" s="179"/>
      <c r="J43" s="179"/>
      <c r="K43" s="179"/>
    </row>
    <row r="44" spans="1:11">
      <c r="A44" s="61" t="s">
        <v>153</v>
      </c>
      <c r="B44" s="98" t="s">
        <v>241</v>
      </c>
      <c r="C44" s="81"/>
      <c r="D44" s="179"/>
      <c r="E44" s="179"/>
      <c r="F44" s="179"/>
      <c r="G44" s="78" t="s">
        <v>211</v>
      </c>
      <c r="H44" s="82"/>
      <c r="I44" s="179"/>
      <c r="J44" s="179"/>
      <c r="K44" s="179"/>
    </row>
    <row r="45" spans="1:11">
      <c r="A45" s="94" t="s">
        <v>154</v>
      </c>
      <c r="B45" s="98" t="s">
        <v>242</v>
      </c>
      <c r="C45" s="81"/>
      <c r="D45" s="202"/>
      <c r="E45" s="202"/>
      <c r="F45" s="202"/>
      <c r="G45" s="76" t="s">
        <v>213</v>
      </c>
      <c r="H45" s="82"/>
      <c r="I45" s="202"/>
      <c r="J45" s="202"/>
      <c r="K45" s="202"/>
    </row>
    <row r="46" spans="1:11">
      <c r="A46" s="61" t="s">
        <v>155</v>
      </c>
      <c r="B46" s="99" t="s">
        <v>243</v>
      </c>
      <c r="C46" s="81">
        <f>H56</f>
        <v>977164</v>
      </c>
      <c r="D46" s="179"/>
      <c r="E46" s="179">
        <f>C46</f>
        <v>977164</v>
      </c>
      <c r="F46" s="179"/>
      <c r="G46" s="78" t="s">
        <v>244</v>
      </c>
      <c r="H46" s="82"/>
      <c r="I46" s="179"/>
      <c r="J46" s="179"/>
      <c r="K46" s="179"/>
    </row>
    <row r="47" spans="1:11">
      <c r="A47" s="94" t="s">
        <v>156</v>
      </c>
      <c r="B47" s="100" t="s">
        <v>245</v>
      </c>
      <c r="C47" s="83">
        <f>+C48+C49+C50+C51+C52</f>
        <v>0</v>
      </c>
      <c r="D47" s="207"/>
      <c r="E47" s="207"/>
      <c r="F47" s="207"/>
      <c r="G47" s="101" t="s">
        <v>217</v>
      </c>
      <c r="H47" s="82"/>
      <c r="I47" s="207"/>
      <c r="J47" s="207"/>
      <c r="K47" s="207"/>
    </row>
    <row r="48" spans="1:11">
      <c r="A48" s="61" t="s">
        <v>157</v>
      </c>
      <c r="B48" s="99" t="s">
        <v>246</v>
      </c>
      <c r="C48" s="81"/>
      <c r="D48" s="177"/>
      <c r="E48" s="177"/>
      <c r="F48" s="177"/>
      <c r="G48" s="101" t="s">
        <v>247</v>
      </c>
      <c r="H48" s="82"/>
      <c r="I48" s="177"/>
      <c r="J48" s="177"/>
      <c r="K48" s="177"/>
    </row>
    <row r="49" spans="1:11">
      <c r="A49" s="94" t="s">
        <v>164</v>
      </c>
      <c r="B49" s="99" t="s">
        <v>248</v>
      </c>
      <c r="C49" s="81"/>
      <c r="D49" s="177"/>
      <c r="E49" s="177"/>
      <c r="F49" s="177"/>
      <c r="G49" s="102"/>
      <c r="H49" s="82"/>
      <c r="I49" s="177"/>
      <c r="J49" s="177"/>
      <c r="K49" s="177"/>
    </row>
    <row r="50" spans="1:11">
      <c r="A50" s="61" t="s">
        <v>165</v>
      </c>
      <c r="B50" s="98" t="s">
        <v>249</v>
      </c>
      <c r="C50" s="81"/>
      <c r="D50" s="177"/>
      <c r="E50" s="177"/>
      <c r="F50" s="177"/>
      <c r="G50" s="103"/>
      <c r="H50" s="82"/>
      <c r="I50" s="177"/>
      <c r="J50" s="177"/>
      <c r="K50" s="177"/>
    </row>
    <row r="51" spans="1:11">
      <c r="A51" s="94" t="s">
        <v>166</v>
      </c>
      <c r="B51" s="104" t="s">
        <v>250</v>
      </c>
      <c r="C51" s="81"/>
      <c r="D51" s="179"/>
      <c r="E51" s="179"/>
      <c r="F51" s="179"/>
      <c r="G51" s="67"/>
      <c r="H51" s="82"/>
      <c r="I51" s="179"/>
      <c r="J51" s="179"/>
      <c r="K51" s="179"/>
    </row>
    <row r="52" spans="1:11" ht="15.75" thickBot="1">
      <c r="A52" s="61" t="s">
        <v>167</v>
      </c>
      <c r="B52" s="105" t="s">
        <v>251</v>
      </c>
      <c r="C52" s="81"/>
      <c r="D52" s="177"/>
      <c r="E52" s="177"/>
      <c r="F52" s="177"/>
      <c r="G52" s="103"/>
      <c r="H52" s="82"/>
      <c r="I52" s="177"/>
      <c r="J52" s="177"/>
      <c r="K52" s="177"/>
    </row>
    <row r="53" spans="1:11" ht="21.75" thickBot="1">
      <c r="A53" s="71" t="s">
        <v>168</v>
      </c>
      <c r="B53" s="72" t="s">
        <v>252</v>
      </c>
      <c r="C53" s="73">
        <f>+C41+C47</f>
        <v>977164</v>
      </c>
      <c r="D53" s="73">
        <f>+D41+D47</f>
        <v>0</v>
      </c>
      <c r="E53" s="73">
        <f>+E41+E47</f>
        <v>977164</v>
      </c>
      <c r="F53" s="73">
        <f>+F41+F47</f>
        <v>0</v>
      </c>
      <c r="G53" s="72" t="s">
        <v>253</v>
      </c>
      <c r="H53" s="74">
        <f>SUM(H41:H52)</f>
        <v>0</v>
      </c>
      <c r="I53" s="200"/>
      <c r="J53" s="200"/>
      <c r="K53" s="200"/>
    </row>
    <row r="54" spans="1:11" ht="15.75" thickBot="1">
      <c r="A54" s="71" t="s">
        <v>169</v>
      </c>
      <c r="B54" s="85" t="s">
        <v>254</v>
      </c>
      <c r="C54" s="73">
        <f>+C40+C53</f>
        <v>977164</v>
      </c>
      <c r="D54" s="73">
        <f>+D40+D53</f>
        <v>0</v>
      </c>
      <c r="E54" s="73">
        <f>+E40+E53</f>
        <v>977164</v>
      </c>
      <c r="F54" s="73">
        <f>+F40+F53</f>
        <v>0</v>
      </c>
      <c r="G54" s="85" t="s">
        <v>255</v>
      </c>
      <c r="H54" s="74">
        <f>+H40+H53</f>
        <v>977164</v>
      </c>
      <c r="I54" s="74">
        <f>+I40+I53</f>
        <v>0</v>
      </c>
      <c r="J54" s="74">
        <f>+J40+J53</f>
        <v>977164</v>
      </c>
      <c r="K54" s="74">
        <f>+K40+K53</f>
        <v>0</v>
      </c>
    </row>
    <row r="55" spans="1:11" ht="15.75" thickBot="1">
      <c r="A55" s="71" t="s">
        <v>170</v>
      </c>
      <c r="B55" s="72" t="s">
        <v>223</v>
      </c>
      <c r="C55" s="86"/>
      <c r="D55" s="204"/>
      <c r="E55" s="204"/>
      <c r="F55" s="204"/>
      <c r="G55" s="72" t="s">
        <v>224</v>
      </c>
      <c r="H55" s="87"/>
      <c r="I55" s="204"/>
      <c r="J55" s="204"/>
      <c r="K55" s="204"/>
    </row>
    <row r="56" spans="1:11" ht="15.75" thickBot="1">
      <c r="A56" s="71" t="s">
        <v>171</v>
      </c>
      <c r="B56" s="88" t="s">
        <v>256</v>
      </c>
      <c r="C56" s="89">
        <f>+C54+C55</f>
        <v>977164</v>
      </c>
      <c r="D56" s="89">
        <f>+D54+D55</f>
        <v>0</v>
      </c>
      <c r="E56" s="89">
        <f>+E54+E55</f>
        <v>977164</v>
      </c>
      <c r="F56" s="89">
        <f>+F54+F55</f>
        <v>0</v>
      </c>
      <c r="G56" s="88" t="s">
        <v>257</v>
      </c>
      <c r="H56" s="89">
        <f>+H54+H55</f>
        <v>977164</v>
      </c>
      <c r="I56" s="89">
        <f>+I54+I55</f>
        <v>0</v>
      </c>
      <c r="J56" s="89">
        <f>+J54+J55</f>
        <v>977164</v>
      </c>
      <c r="K56" s="89">
        <f>+K54+K55</f>
        <v>0</v>
      </c>
    </row>
    <row r="57" spans="1:11" ht="15.75" thickBot="1">
      <c r="A57" s="71" t="s">
        <v>172</v>
      </c>
      <c r="B57" s="88" t="s">
        <v>227</v>
      </c>
      <c r="C57" s="89">
        <f>IF(C40-H40&lt;0,H40-C40,"-")</f>
        <v>977164</v>
      </c>
      <c r="D57" s="205"/>
      <c r="E57" s="205"/>
      <c r="F57" s="205"/>
      <c r="G57" s="88" t="s">
        <v>228</v>
      </c>
      <c r="H57" s="89" t="str">
        <f>IF(C40-H40&gt;0,C40-H40,"-")</f>
        <v>-</v>
      </c>
      <c r="I57" s="208"/>
      <c r="J57" s="205"/>
      <c r="K57" s="89"/>
    </row>
    <row r="58" spans="1:11" ht="15.75" thickBot="1">
      <c r="A58" s="71" t="s">
        <v>173</v>
      </c>
      <c r="B58" s="88" t="s">
        <v>229</v>
      </c>
      <c r="C58" s="89" t="str">
        <f>IF(C40+C41-H54&lt;0,H54-(C40+C41),"-")</f>
        <v>-</v>
      </c>
      <c r="D58" s="205"/>
      <c r="E58" s="205"/>
      <c r="F58" s="205"/>
      <c r="G58" s="88" t="s">
        <v>230</v>
      </c>
      <c r="H58" s="89" t="str">
        <f>IF(C40+C41-H54&gt;0,C40+C41-H54,"-")</f>
        <v>-</v>
      </c>
      <c r="I58" s="208"/>
      <c r="J58" s="205"/>
      <c r="K58" s="89"/>
    </row>
    <row r="61" spans="1:11">
      <c r="A61" s="561" t="s">
        <v>333</v>
      </c>
      <c r="B61" s="561"/>
      <c r="C61" s="561"/>
      <c r="D61" s="561"/>
      <c r="E61" s="561"/>
      <c r="F61" s="561"/>
      <c r="G61" s="561"/>
      <c r="H61" s="561"/>
    </row>
    <row r="62" spans="1:11" ht="15.75" thickBot="1"/>
    <row r="63" spans="1:11" ht="15.75" thickBot="1">
      <c r="A63" s="71" t="s">
        <v>171</v>
      </c>
      <c r="B63" s="88" t="s">
        <v>256</v>
      </c>
      <c r="C63" s="89">
        <f>C56+C25</f>
        <v>45358570</v>
      </c>
      <c r="D63" s="205"/>
      <c r="E63" s="205"/>
      <c r="F63" s="205"/>
      <c r="G63" s="88" t="s">
        <v>257</v>
      </c>
      <c r="H63" s="89">
        <f>H56+H25</f>
        <v>45103043</v>
      </c>
    </row>
    <row r="64" spans="1:11" ht="15.75" thickBot="1">
      <c r="A64" s="71" t="s">
        <v>172</v>
      </c>
      <c r="B64" s="88" t="s">
        <v>227</v>
      </c>
      <c r="C64" s="89" t="str">
        <f>IF(C63-H63&lt;0,H63-C63,"-")</f>
        <v>-</v>
      </c>
      <c r="D64" s="205"/>
      <c r="E64" s="205"/>
      <c r="F64" s="205"/>
      <c r="G64" s="88" t="s">
        <v>228</v>
      </c>
      <c r="H64" s="89">
        <f>IF(C63-H63&gt;0,C63-H63,"-")</f>
        <v>255527</v>
      </c>
    </row>
  </sheetData>
  <mergeCells count="11">
    <mergeCell ref="A29:K29"/>
    <mergeCell ref="A61:H61"/>
    <mergeCell ref="A31:A32"/>
    <mergeCell ref="G31:K31"/>
    <mergeCell ref="D33:F33"/>
    <mergeCell ref="I33:K33"/>
    <mergeCell ref="A1:K1"/>
    <mergeCell ref="A3:A4"/>
    <mergeCell ref="G3:K3"/>
    <mergeCell ref="D5:F5"/>
    <mergeCell ref="I5:K5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9" orientation="landscape" horizontalDpi="300" verticalDpi="300" r:id="rId1"/>
  <headerFooter>
    <oddHeader xml:space="preserve">&amp;L26.sz. melléklet </oddHeader>
  </headerFooter>
  <rowBreaks count="1" manualBreakCount="1">
    <brk id="28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3" sqref="C3:AF3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  <col min="33" max="34" width="10" bestFit="1" customWidth="1"/>
  </cols>
  <sheetData>
    <row r="1" spans="1:34">
      <c r="A1" s="499" t="s">
        <v>1018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499"/>
      <c r="S1" s="499"/>
      <c r="T1" s="499"/>
      <c r="U1" s="499"/>
      <c r="V1" s="499"/>
      <c r="W1" s="499"/>
      <c r="X1" s="499"/>
      <c r="Y1" s="499"/>
      <c r="Z1" s="499"/>
      <c r="AA1" s="499"/>
      <c r="AB1" s="499"/>
      <c r="AC1" s="499"/>
      <c r="AD1" s="499"/>
      <c r="AE1" s="499"/>
      <c r="AF1" s="499"/>
      <c r="AG1" s="499"/>
      <c r="AH1" s="499"/>
    </row>
    <row r="2" spans="1:34">
      <c r="AG2" s="438" t="s">
        <v>819</v>
      </c>
      <c r="AH2" s="439"/>
    </row>
    <row r="3" spans="1:34" ht="42.75" customHeight="1">
      <c r="A3" s="411" t="s">
        <v>542</v>
      </c>
      <c r="B3" s="412"/>
      <c r="C3" s="413" t="s">
        <v>914</v>
      </c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5"/>
      <c r="AG3" s="326" t="s">
        <v>1014</v>
      </c>
      <c r="AH3" s="327" t="s">
        <v>1015</v>
      </c>
    </row>
    <row r="4" spans="1:34">
      <c r="A4" s="416" t="s">
        <v>545</v>
      </c>
      <c r="B4" s="416"/>
      <c r="C4" s="402" t="s">
        <v>546</v>
      </c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3"/>
      <c r="Z4" s="403"/>
      <c r="AA4" s="403"/>
      <c r="AB4" s="403"/>
      <c r="AC4" s="403"/>
      <c r="AD4" s="403"/>
      <c r="AE4" s="403"/>
      <c r="AF4" s="404"/>
      <c r="AG4" s="34" t="s">
        <v>547</v>
      </c>
      <c r="AH4" s="35" t="s">
        <v>820</v>
      </c>
    </row>
    <row r="5" spans="1:34">
      <c r="A5" s="397" t="s">
        <v>548</v>
      </c>
      <c r="B5" s="397"/>
      <c r="C5" s="398" t="s">
        <v>118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399"/>
      <c r="AD5" s="399"/>
      <c r="AE5" s="399"/>
      <c r="AF5" s="400"/>
      <c r="AG5" s="36">
        <f>'B1-B7 EAK'!AG65</f>
        <v>54461500</v>
      </c>
      <c r="AH5" s="36">
        <f>'B1-B7 EAK'!AH65</f>
        <v>54950407</v>
      </c>
    </row>
    <row r="6" spans="1:34">
      <c r="A6" s="397" t="s">
        <v>551</v>
      </c>
      <c r="B6" s="397"/>
      <c r="C6" s="398" t="s">
        <v>119</v>
      </c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9"/>
      <c r="T6" s="399"/>
      <c r="U6" s="399"/>
      <c r="V6" s="399"/>
      <c r="W6" s="399"/>
      <c r="X6" s="399"/>
      <c r="Y6" s="399"/>
      <c r="Z6" s="399"/>
      <c r="AA6" s="399"/>
      <c r="AB6" s="399"/>
      <c r="AC6" s="399"/>
      <c r="AD6" s="399"/>
      <c r="AE6" s="399"/>
      <c r="AF6" s="400"/>
      <c r="AG6" s="36">
        <f>'K1-K8 EAK'!AG96</f>
        <v>105192434</v>
      </c>
      <c r="AH6" s="36">
        <f>'K1-K8 EAK'!AH96</f>
        <v>101789551</v>
      </c>
    </row>
    <row r="7" spans="1:34">
      <c r="A7" s="401" t="s">
        <v>120</v>
      </c>
      <c r="B7" s="401"/>
      <c r="C7" s="405" t="s">
        <v>121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6"/>
      <c r="AC7" s="406"/>
      <c r="AD7" s="406"/>
      <c r="AE7" s="406"/>
      <c r="AF7" s="407"/>
      <c r="AG7" s="36">
        <f>AG5-AG6</f>
        <v>-50730934</v>
      </c>
      <c r="AH7" s="36">
        <f>AH5-AH6</f>
        <v>-46839144</v>
      </c>
    </row>
    <row r="8" spans="1:34">
      <c r="A8" s="397" t="s">
        <v>554</v>
      </c>
      <c r="B8" s="397"/>
      <c r="C8" s="398" t="s">
        <v>122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399"/>
      <c r="AC8" s="399"/>
      <c r="AD8" s="399"/>
      <c r="AE8" s="399"/>
      <c r="AF8" s="400"/>
      <c r="AG8" s="36">
        <f>'B8 EAK'!AG31</f>
        <v>50730934</v>
      </c>
      <c r="AH8" s="36">
        <f>'B8 EAK'!AH31</f>
        <v>50005669</v>
      </c>
    </row>
    <row r="9" spans="1:34">
      <c r="A9" s="397" t="s">
        <v>557</v>
      </c>
      <c r="B9" s="397"/>
      <c r="C9" s="398" t="s">
        <v>123</v>
      </c>
      <c r="D9" s="399"/>
      <c r="E9" s="399"/>
      <c r="F9" s="399"/>
      <c r="G9" s="399"/>
      <c r="H9" s="399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399"/>
      <c r="T9" s="399"/>
      <c r="U9" s="399"/>
      <c r="V9" s="399"/>
      <c r="W9" s="399"/>
      <c r="X9" s="399"/>
      <c r="Y9" s="399"/>
      <c r="Z9" s="399"/>
      <c r="AA9" s="399"/>
      <c r="AB9" s="399"/>
      <c r="AC9" s="399"/>
      <c r="AD9" s="399"/>
      <c r="AE9" s="399"/>
      <c r="AF9" s="400"/>
      <c r="AG9" s="36">
        <f>'K9 EAK'!AG29</f>
        <v>0</v>
      </c>
      <c r="AH9" s="36">
        <f>'K9 EAK'!AH29</f>
        <v>0</v>
      </c>
    </row>
    <row r="10" spans="1:34">
      <c r="A10" s="401" t="s">
        <v>124</v>
      </c>
      <c r="B10" s="401"/>
      <c r="C10" s="405" t="s">
        <v>125</v>
      </c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406"/>
      <c r="P10" s="406"/>
      <c r="Q10" s="406"/>
      <c r="R10" s="406"/>
      <c r="S10" s="406"/>
      <c r="T10" s="406"/>
      <c r="U10" s="406"/>
      <c r="V10" s="406"/>
      <c r="W10" s="406"/>
      <c r="X10" s="406"/>
      <c r="Y10" s="406"/>
      <c r="Z10" s="406"/>
      <c r="AA10" s="406"/>
      <c r="AB10" s="406"/>
      <c r="AC10" s="406"/>
      <c r="AD10" s="406"/>
      <c r="AE10" s="406"/>
      <c r="AF10" s="407"/>
      <c r="AG10" s="36">
        <f>AG8-AG9</f>
        <v>50730934</v>
      </c>
      <c r="AH10" s="36">
        <f>AH8-AH9</f>
        <v>50005669</v>
      </c>
    </row>
    <row r="11" spans="1:34">
      <c r="A11" s="401" t="s">
        <v>126</v>
      </c>
      <c r="B11" s="401"/>
      <c r="C11" s="405" t="s">
        <v>127</v>
      </c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06"/>
      <c r="W11" s="406"/>
      <c r="X11" s="406"/>
      <c r="Y11" s="406"/>
      <c r="Z11" s="406"/>
      <c r="AA11" s="406"/>
      <c r="AB11" s="406"/>
      <c r="AC11" s="406"/>
      <c r="AD11" s="406"/>
      <c r="AE11" s="406"/>
      <c r="AF11" s="407"/>
      <c r="AG11" s="36">
        <f>AG7+AG10</f>
        <v>0</v>
      </c>
      <c r="AH11" s="36">
        <f>AH7+AH10</f>
        <v>3166525</v>
      </c>
    </row>
    <row r="12" spans="1:34">
      <c r="A12" s="397" t="s">
        <v>560</v>
      </c>
      <c r="B12" s="397"/>
      <c r="C12" s="398" t="s">
        <v>128</v>
      </c>
      <c r="D12" s="399"/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399"/>
      <c r="Y12" s="399"/>
      <c r="Z12" s="399"/>
      <c r="AA12" s="399"/>
      <c r="AB12" s="399"/>
      <c r="AC12" s="399"/>
      <c r="AD12" s="399"/>
      <c r="AE12" s="399"/>
      <c r="AF12" s="400"/>
      <c r="AG12" s="36"/>
      <c r="AH12" s="36"/>
    </row>
    <row r="13" spans="1:34">
      <c r="A13" s="397" t="s">
        <v>563</v>
      </c>
      <c r="B13" s="397"/>
      <c r="C13" s="398" t="s">
        <v>129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399"/>
      <c r="AC13" s="399"/>
      <c r="AD13" s="399"/>
      <c r="AE13" s="399"/>
      <c r="AF13" s="400"/>
      <c r="AG13" s="36"/>
      <c r="AH13" s="36"/>
    </row>
    <row r="14" spans="1:34">
      <c r="A14" s="401" t="s">
        <v>130</v>
      </c>
      <c r="B14" s="401"/>
      <c r="C14" s="405" t="s">
        <v>131</v>
      </c>
      <c r="D14" s="406"/>
      <c r="E14" s="406"/>
      <c r="F14" s="406"/>
      <c r="G14" s="406"/>
      <c r="H14" s="406"/>
      <c r="I14" s="406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  <c r="W14" s="406"/>
      <c r="X14" s="406"/>
      <c r="Y14" s="406"/>
      <c r="Z14" s="406"/>
      <c r="AA14" s="406"/>
      <c r="AB14" s="406"/>
      <c r="AC14" s="406"/>
      <c r="AD14" s="406"/>
      <c r="AE14" s="406"/>
      <c r="AF14" s="407"/>
      <c r="AG14" s="36">
        <f>AG12-AG13</f>
        <v>0</v>
      </c>
      <c r="AH14" s="36">
        <f>AH12-AH13</f>
        <v>0</v>
      </c>
    </row>
    <row r="15" spans="1:34">
      <c r="A15" s="397" t="s">
        <v>566</v>
      </c>
      <c r="B15" s="397"/>
      <c r="C15" s="398" t="s">
        <v>132</v>
      </c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399"/>
      <c r="X15" s="399"/>
      <c r="Y15" s="399"/>
      <c r="Z15" s="399"/>
      <c r="AA15" s="399"/>
      <c r="AB15" s="399"/>
      <c r="AC15" s="399"/>
      <c r="AD15" s="399"/>
      <c r="AE15" s="399"/>
      <c r="AF15" s="400"/>
      <c r="AG15" s="36"/>
      <c r="AH15" s="36"/>
    </row>
    <row r="16" spans="1:34">
      <c r="A16" s="397" t="s">
        <v>569</v>
      </c>
      <c r="B16" s="397"/>
      <c r="C16" s="398" t="s">
        <v>133</v>
      </c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399"/>
      <c r="X16" s="399"/>
      <c r="Y16" s="399"/>
      <c r="Z16" s="399"/>
      <c r="AA16" s="399"/>
      <c r="AB16" s="399"/>
      <c r="AC16" s="399"/>
      <c r="AD16" s="399"/>
      <c r="AE16" s="399"/>
      <c r="AF16" s="400"/>
      <c r="AG16" s="36"/>
      <c r="AH16" s="36"/>
    </row>
    <row r="17" spans="1:34">
      <c r="A17" s="401" t="s">
        <v>134</v>
      </c>
      <c r="B17" s="401"/>
      <c r="C17" s="405" t="s">
        <v>135</v>
      </c>
      <c r="D17" s="406"/>
      <c r="E17" s="406"/>
      <c r="F17" s="406"/>
      <c r="G17" s="406"/>
      <c r="H17" s="406"/>
      <c r="I17" s="406"/>
      <c r="J17" s="406"/>
      <c r="K17" s="406"/>
      <c r="L17" s="406"/>
      <c r="M17" s="406"/>
      <c r="N17" s="406"/>
      <c r="O17" s="406"/>
      <c r="P17" s="406"/>
      <c r="Q17" s="406"/>
      <c r="R17" s="406"/>
      <c r="S17" s="406"/>
      <c r="T17" s="406"/>
      <c r="U17" s="406"/>
      <c r="V17" s="406"/>
      <c r="W17" s="406"/>
      <c r="X17" s="406"/>
      <c r="Y17" s="406"/>
      <c r="Z17" s="406"/>
      <c r="AA17" s="406"/>
      <c r="AB17" s="406"/>
      <c r="AC17" s="406"/>
      <c r="AD17" s="406"/>
      <c r="AE17" s="406"/>
      <c r="AF17" s="407"/>
      <c r="AG17" s="36">
        <f>AG15-AG16</f>
        <v>0</v>
      </c>
      <c r="AH17" s="36">
        <f>AH15-AH16</f>
        <v>0</v>
      </c>
    </row>
    <row r="18" spans="1:34">
      <c r="A18" s="401" t="s">
        <v>136</v>
      </c>
      <c r="B18" s="401"/>
      <c r="C18" s="405" t="s">
        <v>137</v>
      </c>
      <c r="D18" s="406"/>
      <c r="E18" s="406"/>
      <c r="F18" s="406"/>
      <c r="G18" s="406"/>
      <c r="H18" s="406"/>
      <c r="I18" s="406"/>
      <c r="J18" s="406"/>
      <c r="K18" s="406"/>
      <c r="L18" s="406"/>
      <c r="M18" s="406"/>
      <c r="N18" s="406"/>
      <c r="O18" s="406"/>
      <c r="P18" s="406"/>
      <c r="Q18" s="406"/>
      <c r="R18" s="406"/>
      <c r="S18" s="406"/>
      <c r="T18" s="406"/>
      <c r="U18" s="406"/>
      <c r="V18" s="406"/>
      <c r="W18" s="406"/>
      <c r="X18" s="406"/>
      <c r="Y18" s="406"/>
      <c r="Z18" s="406"/>
      <c r="AA18" s="406"/>
      <c r="AB18" s="406"/>
      <c r="AC18" s="406"/>
      <c r="AD18" s="406"/>
      <c r="AE18" s="406"/>
      <c r="AF18" s="407"/>
      <c r="AG18" s="36">
        <f>AG14+AG17</f>
        <v>0</v>
      </c>
      <c r="AH18" s="36">
        <f>AH14+AH17</f>
        <v>0</v>
      </c>
    </row>
    <row r="19" spans="1:34">
      <c r="A19" s="401" t="s">
        <v>138</v>
      </c>
      <c r="B19" s="401"/>
      <c r="C19" s="405" t="s">
        <v>139</v>
      </c>
      <c r="D19" s="406"/>
      <c r="E19" s="406"/>
      <c r="F19" s="406"/>
      <c r="G19" s="406"/>
      <c r="H19" s="406"/>
      <c r="I19" s="406"/>
      <c r="J19" s="406"/>
      <c r="K19" s="406"/>
      <c r="L19" s="406"/>
      <c r="M19" s="406"/>
      <c r="N19" s="406"/>
      <c r="O19" s="406"/>
      <c r="P19" s="406"/>
      <c r="Q19" s="406"/>
      <c r="R19" s="406"/>
      <c r="S19" s="406"/>
      <c r="T19" s="406"/>
      <c r="U19" s="406"/>
      <c r="V19" s="406"/>
      <c r="W19" s="406"/>
      <c r="X19" s="406"/>
      <c r="Y19" s="406"/>
      <c r="Z19" s="406"/>
      <c r="AA19" s="406"/>
      <c r="AB19" s="406"/>
      <c r="AC19" s="406"/>
      <c r="AD19" s="406"/>
      <c r="AE19" s="406"/>
      <c r="AF19" s="407"/>
      <c r="AG19" s="36">
        <f>AG11+AG18</f>
        <v>0</v>
      </c>
      <c r="AH19" s="36">
        <f>AH11+AH18</f>
        <v>3166525</v>
      </c>
    </row>
    <row r="20" spans="1:34">
      <c r="A20" s="401" t="s">
        <v>140</v>
      </c>
      <c r="B20" s="401"/>
      <c r="C20" s="405" t="s">
        <v>141</v>
      </c>
      <c r="D20" s="406"/>
      <c r="E20" s="406"/>
      <c r="F20" s="406"/>
      <c r="G20" s="406"/>
      <c r="H20" s="406"/>
      <c r="I20" s="406"/>
      <c r="J20" s="406"/>
      <c r="K20" s="406"/>
      <c r="L20" s="406"/>
      <c r="M20" s="406"/>
      <c r="N20" s="406"/>
      <c r="O20" s="406"/>
      <c r="P20" s="406"/>
      <c r="Q20" s="406"/>
      <c r="R20" s="406"/>
      <c r="S20" s="406"/>
      <c r="T20" s="406"/>
      <c r="U20" s="406"/>
      <c r="V20" s="406"/>
      <c r="W20" s="406"/>
      <c r="X20" s="406"/>
      <c r="Y20" s="406"/>
      <c r="Z20" s="406"/>
      <c r="AA20" s="406"/>
      <c r="AB20" s="406"/>
      <c r="AC20" s="406"/>
      <c r="AD20" s="406"/>
      <c r="AE20" s="406"/>
      <c r="AF20" s="407"/>
      <c r="AG20" s="36"/>
      <c r="AH20" s="36"/>
    </row>
    <row r="21" spans="1:34">
      <c r="A21" s="401" t="s">
        <v>142</v>
      </c>
      <c r="B21" s="401"/>
      <c r="C21" s="405" t="s">
        <v>143</v>
      </c>
      <c r="D21" s="406"/>
      <c r="E21" s="406"/>
      <c r="F21" s="406"/>
      <c r="G21" s="406"/>
      <c r="H21" s="406"/>
      <c r="I21" s="406"/>
      <c r="J21" s="406"/>
      <c r="K21" s="406"/>
      <c r="L21" s="406"/>
      <c r="M21" s="406"/>
      <c r="N21" s="406"/>
      <c r="O21" s="406"/>
      <c r="P21" s="406"/>
      <c r="Q21" s="406"/>
      <c r="R21" s="406"/>
      <c r="S21" s="406"/>
      <c r="T21" s="406"/>
      <c r="U21" s="406"/>
      <c r="V21" s="406"/>
      <c r="W21" s="406"/>
      <c r="X21" s="406"/>
      <c r="Y21" s="406"/>
      <c r="Z21" s="406"/>
      <c r="AA21" s="406"/>
      <c r="AB21" s="406"/>
      <c r="AC21" s="406"/>
      <c r="AD21" s="406"/>
      <c r="AE21" s="406"/>
      <c r="AF21" s="407"/>
      <c r="AG21" s="36">
        <f>AG11-AG20</f>
        <v>0</v>
      </c>
      <c r="AH21" s="36">
        <f>AH11-AH20</f>
        <v>3166525</v>
      </c>
    </row>
  </sheetData>
  <mergeCells count="40">
    <mergeCell ref="A9:B9"/>
    <mergeCell ref="C9:AF9"/>
    <mergeCell ref="A1:AH1"/>
    <mergeCell ref="A5:B5"/>
    <mergeCell ref="C5:AF5"/>
    <mergeCell ref="AG2:AH2"/>
    <mergeCell ref="A3:B3"/>
    <mergeCell ref="C3:AF3"/>
    <mergeCell ref="A4:B4"/>
    <mergeCell ref="C4:AF4"/>
    <mergeCell ref="A8:B8"/>
    <mergeCell ref="C8:AF8"/>
    <mergeCell ref="A6:B6"/>
    <mergeCell ref="C6:AF6"/>
    <mergeCell ref="A7:B7"/>
    <mergeCell ref="C7:AF7"/>
    <mergeCell ref="A10:B10"/>
    <mergeCell ref="C10:AF10"/>
    <mergeCell ref="A17:B17"/>
    <mergeCell ref="C17:AF17"/>
    <mergeCell ref="A12:B12"/>
    <mergeCell ref="C12:AF12"/>
    <mergeCell ref="A13:B13"/>
    <mergeCell ref="C13:AF13"/>
    <mergeCell ref="A14:B14"/>
    <mergeCell ref="C14:AF14"/>
    <mergeCell ref="A16:B16"/>
    <mergeCell ref="C16:AF16"/>
    <mergeCell ref="A11:B11"/>
    <mergeCell ref="C11:AF11"/>
    <mergeCell ref="A15:B15"/>
    <mergeCell ref="C15:AF15"/>
    <mergeCell ref="A21:B21"/>
    <mergeCell ref="C21:AF21"/>
    <mergeCell ref="A18:B18"/>
    <mergeCell ref="C18:AF18"/>
    <mergeCell ref="A19:B19"/>
    <mergeCell ref="C19:AF19"/>
    <mergeCell ref="A20:B20"/>
    <mergeCell ref="C20:AF20"/>
  </mergeCells>
  <phoneticPr fontId="0" type="noConversion"/>
  <pageMargins left="0.7" right="0.7" top="0.75" bottom="0.75" header="0.3" footer="0.3"/>
  <pageSetup paperSize="9" orientation="portrait" r:id="rId1"/>
  <headerFooter>
    <oddHeader>&amp;L27.sz.melléklet &amp;Radatok forintban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"/>
  <sheetViews>
    <sheetView view="pageLayout" zoomScaleNormal="100" workbookViewId="0">
      <selection activeCell="C7" sqref="C7:AF7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  <col min="33" max="34" width="9.85546875" bestFit="1" customWidth="1"/>
  </cols>
  <sheetData>
    <row r="1" spans="1:34">
      <c r="A1" s="408" t="s">
        <v>1008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10"/>
    </row>
    <row r="2" spans="1:34">
      <c r="AG2" s="417" t="s">
        <v>819</v>
      </c>
      <c r="AH2" s="418"/>
    </row>
    <row r="3" spans="1:34" ht="42.75" customHeight="1">
      <c r="A3" s="411" t="s">
        <v>542</v>
      </c>
      <c r="B3" s="412"/>
      <c r="C3" s="413" t="s">
        <v>914</v>
      </c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5"/>
      <c r="AG3" s="326" t="s">
        <v>1009</v>
      </c>
      <c r="AH3" s="327" t="s">
        <v>1010</v>
      </c>
    </row>
    <row r="4" spans="1:34">
      <c r="A4" s="416" t="s">
        <v>545</v>
      </c>
      <c r="B4" s="416"/>
      <c r="C4" s="402" t="s">
        <v>546</v>
      </c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3"/>
      <c r="Z4" s="403"/>
      <c r="AA4" s="403"/>
      <c r="AB4" s="403"/>
      <c r="AC4" s="403"/>
      <c r="AD4" s="403"/>
      <c r="AE4" s="403"/>
      <c r="AF4" s="404"/>
      <c r="AG4" s="34" t="s">
        <v>547</v>
      </c>
      <c r="AH4" s="35" t="s">
        <v>820</v>
      </c>
    </row>
    <row r="5" spans="1:34">
      <c r="A5" s="397" t="s">
        <v>548</v>
      </c>
      <c r="B5" s="397"/>
      <c r="C5" s="398" t="s">
        <v>118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399"/>
      <c r="AD5" s="399"/>
      <c r="AE5" s="399"/>
      <c r="AF5" s="400"/>
      <c r="AG5" s="36">
        <f>'B1-B7'!AG64</f>
        <v>636240359</v>
      </c>
      <c r="AH5" s="36">
        <f>'B1-B7'!AH64</f>
        <v>360544619</v>
      </c>
    </row>
    <row r="6" spans="1:34">
      <c r="A6" s="397" t="s">
        <v>551</v>
      </c>
      <c r="B6" s="397"/>
      <c r="C6" s="398" t="s">
        <v>119</v>
      </c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9"/>
      <c r="T6" s="399"/>
      <c r="U6" s="399"/>
      <c r="V6" s="399"/>
      <c r="W6" s="399"/>
      <c r="X6" s="399"/>
      <c r="Y6" s="399"/>
      <c r="Z6" s="399"/>
      <c r="AA6" s="399"/>
      <c r="AB6" s="399"/>
      <c r="AC6" s="399"/>
      <c r="AD6" s="399"/>
      <c r="AE6" s="399"/>
      <c r="AF6" s="400"/>
      <c r="AG6" s="36">
        <f>'K1-K8'!AG96</f>
        <v>673347752</v>
      </c>
      <c r="AH6" s="36">
        <f>'K1-K8'!AH96</f>
        <v>360683054</v>
      </c>
    </row>
    <row r="7" spans="1:34">
      <c r="A7" s="401" t="s">
        <v>120</v>
      </c>
      <c r="B7" s="401"/>
      <c r="C7" s="405" t="s">
        <v>121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6"/>
      <c r="AC7" s="406"/>
      <c r="AD7" s="406"/>
      <c r="AE7" s="406"/>
      <c r="AF7" s="407"/>
      <c r="AG7" s="36">
        <f>AG5-AG6</f>
        <v>-37107393</v>
      </c>
      <c r="AH7" s="36">
        <f>AH5-AH6</f>
        <v>-138435</v>
      </c>
    </row>
    <row r="8" spans="1:34">
      <c r="A8" s="397" t="s">
        <v>554</v>
      </c>
      <c r="B8" s="397"/>
      <c r="C8" s="398" t="s">
        <v>122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399"/>
      <c r="AC8" s="399"/>
      <c r="AD8" s="399"/>
      <c r="AE8" s="399"/>
      <c r="AF8" s="400"/>
      <c r="AG8" s="36">
        <f>'B8'!AG30</f>
        <v>185776524</v>
      </c>
      <c r="AH8" s="36">
        <f>'B8'!AH30</f>
        <v>180194749</v>
      </c>
    </row>
    <row r="9" spans="1:34">
      <c r="A9" s="397" t="s">
        <v>557</v>
      </c>
      <c r="B9" s="397"/>
      <c r="C9" s="398" t="s">
        <v>123</v>
      </c>
      <c r="D9" s="399"/>
      <c r="E9" s="399"/>
      <c r="F9" s="399"/>
      <c r="G9" s="399"/>
      <c r="H9" s="399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399"/>
      <c r="T9" s="399"/>
      <c r="U9" s="399"/>
      <c r="V9" s="399"/>
      <c r="W9" s="399"/>
      <c r="X9" s="399"/>
      <c r="Y9" s="399"/>
      <c r="Z9" s="399"/>
      <c r="AA9" s="399"/>
      <c r="AB9" s="399"/>
      <c r="AC9" s="399"/>
      <c r="AD9" s="399"/>
      <c r="AE9" s="399"/>
      <c r="AF9" s="400"/>
      <c r="AG9" s="36">
        <f>'K9'!AG28</f>
        <v>148669131</v>
      </c>
      <c r="AH9" s="36">
        <f>'K9'!AH28</f>
        <v>143684624</v>
      </c>
    </row>
    <row r="10" spans="1:34">
      <c r="A10" s="401" t="s">
        <v>124</v>
      </c>
      <c r="B10" s="401"/>
      <c r="C10" s="405" t="s">
        <v>125</v>
      </c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406"/>
      <c r="P10" s="406"/>
      <c r="Q10" s="406"/>
      <c r="R10" s="406"/>
      <c r="S10" s="406"/>
      <c r="T10" s="406"/>
      <c r="U10" s="406"/>
      <c r="V10" s="406"/>
      <c r="W10" s="406"/>
      <c r="X10" s="406"/>
      <c r="Y10" s="406"/>
      <c r="Z10" s="406"/>
      <c r="AA10" s="406"/>
      <c r="AB10" s="406"/>
      <c r="AC10" s="406"/>
      <c r="AD10" s="406"/>
      <c r="AE10" s="406"/>
      <c r="AF10" s="407"/>
      <c r="AG10" s="36">
        <f>AG8-AG9</f>
        <v>37107393</v>
      </c>
      <c r="AH10" s="36">
        <f>AH8-AH9</f>
        <v>36510125</v>
      </c>
    </row>
    <row r="11" spans="1:34">
      <c r="A11" s="401" t="s">
        <v>126</v>
      </c>
      <c r="B11" s="401"/>
      <c r="C11" s="405" t="s">
        <v>127</v>
      </c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06"/>
      <c r="W11" s="406"/>
      <c r="X11" s="406"/>
      <c r="Y11" s="406"/>
      <c r="Z11" s="406"/>
      <c r="AA11" s="406"/>
      <c r="AB11" s="406"/>
      <c r="AC11" s="406"/>
      <c r="AD11" s="406"/>
      <c r="AE11" s="406"/>
      <c r="AF11" s="407"/>
      <c r="AG11" s="36">
        <f>AG7+AG10</f>
        <v>0</v>
      </c>
      <c r="AH11" s="36">
        <f>AH7+AH10</f>
        <v>36371690</v>
      </c>
    </row>
    <row r="12" spans="1:34">
      <c r="A12" s="397" t="s">
        <v>560</v>
      </c>
      <c r="B12" s="397"/>
      <c r="C12" s="398" t="s">
        <v>128</v>
      </c>
      <c r="D12" s="399"/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399"/>
      <c r="Y12" s="399"/>
      <c r="Z12" s="399"/>
      <c r="AA12" s="399"/>
      <c r="AB12" s="399"/>
      <c r="AC12" s="399"/>
      <c r="AD12" s="399"/>
      <c r="AE12" s="399"/>
      <c r="AF12" s="400"/>
      <c r="AG12" s="36"/>
      <c r="AH12" s="36"/>
    </row>
    <row r="13" spans="1:34">
      <c r="A13" s="397" t="s">
        <v>563</v>
      </c>
      <c r="B13" s="397"/>
      <c r="C13" s="398" t="s">
        <v>129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399"/>
      <c r="AC13" s="399"/>
      <c r="AD13" s="399"/>
      <c r="AE13" s="399"/>
      <c r="AF13" s="400"/>
      <c r="AG13" s="36"/>
      <c r="AH13" s="36"/>
    </row>
    <row r="14" spans="1:34">
      <c r="A14" s="401" t="s">
        <v>130</v>
      </c>
      <c r="B14" s="401"/>
      <c r="C14" s="405" t="s">
        <v>131</v>
      </c>
      <c r="D14" s="406"/>
      <c r="E14" s="406"/>
      <c r="F14" s="406"/>
      <c r="G14" s="406"/>
      <c r="H14" s="406"/>
      <c r="I14" s="406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  <c r="W14" s="406"/>
      <c r="X14" s="406"/>
      <c r="Y14" s="406"/>
      <c r="Z14" s="406"/>
      <c r="AA14" s="406"/>
      <c r="AB14" s="406"/>
      <c r="AC14" s="406"/>
      <c r="AD14" s="406"/>
      <c r="AE14" s="406"/>
      <c r="AF14" s="407"/>
      <c r="AG14" s="36">
        <f>AG12-AG13</f>
        <v>0</v>
      </c>
      <c r="AH14" s="36">
        <f>AH12-AH13</f>
        <v>0</v>
      </c>
    </row>
    <row r="15" spans="1:34">
      <c r="A15" s="397" t="s">
        <v>566</v>
      </c>
      <c r="B15" s="397"/>
      <c r="C15" s="398" t="s">
        <v>132</v>
      </c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399"/>
      <c r="X15" s="399"/>
      <c r="Y15" s="399"/>
      <c r="Z15" s="399"/>
      <c r="AA15" s="399"/>
      <c r="AB15" s="399"/>
      <c r="AC15" s="399"/>
      <c r="AD15" s="399"/>
      <c r="AE15" s="399"/>
      <c r="AF15" s="400"/>
      <c r="AG15" s="36"/>
      <c r="AH15" s="36"/>
    </row>
    <row r="16" spans="1:34">
      <c r="A16" s="397" t="s">
        <v>569</v>
      </c>
      <c r="B16" s="397"/>
      <c r="C16" s="398" t="s">
        <v>133</v>
      </c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399"/>
      <c r="X16" s="399"/>
      <c r="Y16" s="399"/>
      <c r="Z16" s="399"/>
      <c r="AA16" s="399"/>
      <c r="AB16" s="399"/>
      <c r="AC16" s="399"/>
      <c r="AD16" s="399"/>
      <c r="AE16" s="399"/>
      <c r="AF16" s="400"/>
      <c r="AG16" s="36"/>
      <c r="AH16" s="36"/>
    </row>
    <row r="17" spans="1:34">
      <c r="A17" s="401" t="s">
        <v>134</v>
      </c>
      <c r="B17" s="401"/>
      <c r="C17" s="405" t="s">
        <v>135</v>
      </c>
      <c r="D17" s="406"/>
      <c r="E17" s="406"/>
      <c r="F17" s="406"/>
      <c r="G17" s="406"/>
      <c r="H17" s="406"/>
      <c r="I17" s="406"/>
      <c r="J17" s="406"/>
      <c r="K17" s="406"/>
      <c r="L17" s="406"/>
      <c r="M17" s="406"/>
      <c r="N17" s="406"/>
      <c r="O17" s="406"/>
      <c r="P17" s="406"/>
      <c r="Q17" s="406"/>
      <c r="R17" s="406"/>
      <c r="S17" s="406"/>
      <c r="T17" s="406"/>
      <c r="U17" s="406"/>
      <c r="V17" s="406"/>
      <c r="W17" s="406"/>
      <c r="X17" s="406"/>
      <c r="Y17" s="406"/>
      <c r="Z17" s="406"/>
      <c r="AA17" s="406"/>
      <c r="AB17" s="406"/>
      <c r="AC17" s="406"/>
      <c r="AD17" s="406"/>
      <c r="AE17" s="406"/>
      <c r="AF17" s="407"/>
      <c r="AG17" s="36">
        <f>AG15-AG16</f>
        <v>0</v>
      </c>
      <c r="AH17" s="36">
        <f>AH15-AH16</f>
        <v>0</v>
      </c>
    </row>
    <row r="18" spans="1:34">
      <c r="A18" s="401" t="s">
        <v>136</v>
      </c>
      <c r="B18" s="401"/>
      <c r="C18" s="405" t="s">
        <v>137</v>
      </c>
      <c r="D18" s="406"/>
      <c r="E18" s="406"/>
      <c r="F18" s="406"/>
      <c r="G18" s="406"/>
      <c r="H18" s="406"/>
      <c r="I18" s="406"/>
      <c r="J18" s="406"/>
      <c r="K18" s="406"/>
      <c r="L18" s="406"/>
      <c r="M18" s="406"/>
      <c r="N18" s="406"/>
      <c r="O18" s="406"/>
      <c r="P18" s="406"/>
      <c r="Q18" s="406"/>
      <c r="R18" s="406"/>
      <c r="S18" s="406"/>
      <c r="T18" s="406"/>
      <c r="U18" s="406"/>
      <c r="V18" s="406"/>
      <c r="W18" s="406"/>
      <c r="X18" s="406"/>
      <c r="Y18" s="406"/>
      <c r="Z18" s="406"/>
      <c r="AA18" s="406"/>
      <c r="AB18" s="406"/>
      <c r="AC18" s="406"/>
      <c r="AD18" s="406"/>
      <c r="AE18" s="406"/>
      <c r="AF18" s="407"/>
      <c r="AG18" s="36">
        <f>AG14+AG17</f>
        <v>0</v>
      </c>
      <c r="AH18" s="36">
        <f>AH14+AH17</f>
        <v>0</v>
      </c>
    </row>
    <row r="19" spans="1:34">
      <c r="A19" s="401" t="s">
        <v>138</v>
      </c>
      <c r="B19" s="401"/>
      <c r="C19" s="405" t="s">
        <v>139</v>
      </c>
      <c r="D19" s="406"/>
      <c r="E19" s="406"/>
      <c r="F19" s="406"/>
      <c r="G19" s="406"/>
      <c r="H19" s="406"/>
      <c r="I19" s="406"/>
      <c r="J19" s="406"/>
      <c r="K19" s="406"/>
      <c r="L19" s="406"/>
      <c r="M19" s="406"/>
      <c r="N19" s="406"/>
      <c r="O19" s="406"/>
      <c r="P19" s="406"/>
      <c r="Q19" s="406"/>
      <c r="R19" s="406"/>
      <c r="S19" s="406"/>
      <c r="T19" s="406"/>
      <c r="U19" s="406"/>
      <c r="V19" s="406"/>
      <c r="W19" s="406"/>
      <c r="X19" s="406"/>
      <c r="Y19" s="406"/>
      <c r="Z19" s="406"/>
      <c r="AA19" s="406"/>
      <c r="AB19" s="406"/>
      <c r="AC19" s="406"/>
      <c r="AD19" s="406"/>
      <c r="AE19" s="406"/>
      <c r="AF19" s="407"/>
      <c r="AG19" s="36">
        <f>AG11+AG18</f>
        <v>0</v>
      </c>
      <c r="AH19" s="36">
        <f>AH11+AH18</f>
        <v>36371690</v>
      </c>
    </row>
    <row r="20" spans="1:34">
      <c r="A20" s="401" t="s">
        <v>140</v>
      </c>
      <c r="B20" s="401"/>
      <c r="C20" s="405" t="s">
        <v>141</v>
      </c>
      <c r="D20" s="406"/>
      <c r="E20" s="406"/>
      <c r="F20" s="406"/>
      <c r="G20" s="406"/>
      <c r="H20" s="406"/>
      <c r="I20" s="406"/>
      <c r="J20" s="406"/>
      <c r="K20" s="406"/>
      <c r="L20" s="406"/>
      <c r="M20" s="406"/>
      <c r="N20" s="406"/>
      <c r="O20" s="406"/>
      <c r="P20" s="406"/>
      <c r="Q20" s="406"/>
      <c r="R20" s="406"/>
      <c r="S20" s="406"/>
      <c r="T20" s="406"/>
      <c r="U20" s="406"/>
      <c r="V20" s="406"/>
      <c r="W20" s="406"/>
      <c r="X20" s="406"/>
      <c r="Y20" s="406"/>
      <c r="Z20" s="406"/>
      <c r="AA20" s="406"/>
      <c r="AB20" s="406"/>
      <c r="AC20" s="406"/>
      <c r="AD20" s="406"/>
      <c r="AE20" s="406"/>
      <c r="AF20" s="407"/>
      <c r="AG20" s="36"/>
      <c r="AH20" s="36"/>
    </row>
    <row r="21" spans="1:34">
      <c r="A21" s="401" t="s">
        <v>142</v>
      </c>
      <c r="B21" s="401"/>
      <c r="C21" s="405" t="s">
        <v>143</v>
      </c>
      <c r="D21" s="406"/>
      <c r="E21" s="406"/>
      <c r="F21" s="406"/>
      <c r="G21" s="406"/>
      <c r="H21" s="406"/>
      <c r="I21" s="406"/>
      <c r="J21" s="406"/>
      <c r="K21" s="406"/>
      <c r="L21" s="406"/>
      <c r="M21" s="406"/>
      <c r="N21" s="406"/>
      <c r="O21" s="406"/>
      <c r="P21" s="406"/>
      <c r="Q21" s="406"/>
      <c r="R21" s="406"/>
      <c r="S21" s="406"/>
      <c r="T21" s="406"/>
      <c r="U21" s="406"/>
      <c r="V21" s="406"/>
      <c r="W21" s="406"/>
      <c r="X21" s="406"/>
      <c r="Y21" s="406"/>
      <c r="Z21" s="406"/>
      <c r="AA21" s="406"/>
      <c r="AB21" s="406"/>
      <c r="AC21" s="406"/>
      <c r="AD21" s="406"/>
      <c r="AE21" s="406"/>
      <c r="AF21" s="407"/>
      <c r="AG21" s="36">
        <f>AG11-AG20</f>
        <v>0</v>
      </c>
      <c r="AH21" s="36">
        <f>AH11-AH20</f>
        <v>36371690</v>
      </c>
    </row>
    <row r="24" spans="1:34">
      <c r="AH24">
        <f>AH5+AH8</f>
        <v>540739368</v>
      </c>
    </row>
    <row r="25" spans="1:34">
      <c r="AH25">
        <f>AH6+AH9</f>
        <v>504367678</v>
      </c>
    </row>
  </sheetData>
  <mergeCells count="40">
    <mergeCell ref="A21:B21"/>
    <mergeCell ref="C21:AF21"/>
    <mergeCell ref="A20:B20"/>
    <mergeCell ref="C20:AF20"/>
    <mergeCell ref="A10:B10"/>
    <mergeCell ref="C10:AF10"/>
    <mergeCell ref="C13:AF13"/>
    <mergeCell ref="A14:B14"/>
    <mergeCell ref="A11:B11"/>
    <mergeCell ref="C11:AF11"/>
    <mergeCell ref="A12:B12"/>
    <mergeCell ref="A18:B18"/>
    <mergeCell ref="C18:AF18"/>
    <mergeCell ref="A19:B19"/>
    <mergeCell ref="C19:AF19"/>
    <mergeCell ref="C17:AF17"/>
    <mergeCell ref="A1:AH1"/>
    <mergeCell ref="A15:B15"/>
    <mergeCell ref="C15:AF15"/>
    <mergeCell ref="A3:B3"/>
    <mergeCell ref="C3:AF3"/>
    <mergeCell ref="A4:B4"/>
    <mergeCell ref="A13:B13"/>
    <mergeCell ref="AG2:AH2"/>
    <mergeCell ref="C12:AF12"/>
    <mergeCell ref="C14:AF14"/>
    <mergeCell ref="A16:B16"/>
    <mergeCell ref="C16:AF16"/>
    <mergeCell ref="A17:B17"/>
    <mergeCell ref="C4:AF4"/>
    <mergeCell ref="A6:B6"/>
    <mergeCell ref="C6:AF6"/>
    <mergeCell ref="C5:AF5"/>
    <mergeCell ref="C7:AF7"/>
    <mergeCell ref="A8:B8"/>
    <mergeCell ref="A9:B9"/>
    <mergeCell ref="C9:AF9"/>
    <mergeCell ref="A7:B7"/>
    <mergeCell ref="C8:AF8"/>
    <mergeCell ref="A5:B5"/>
  </mergeCells>
  <phoneticPr fontId="0" type="noConversion"/>
  <pageMargins left="0.7" right="0.7" top="0.75" bottom="0.75" header="0.3" footer="0.3"/>
  <pageSetup paperSize="9" orientation="portrait" horizontalDpi="300" verticalDpi="300" r:id="rId1"/>
  <headerFooter>
    <oddHeader>&amp;L1.sz.melléklet 
&amp;Radatok forintban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J65" sqref="AJ65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26" t="s">
        <v>1018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</row>
    <row r="2" spans="1:40" ht="15.75">
      <c r="A2" s="435" t="s">
        <v>913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6"/>
      <c r="AI2" s="436"/>
      <c r="AJ2" s="436"/>
      <c r="AK2" s="436"/>
      <c r="AL2" s="436"/>
      <c r="AM2" s="436"/>
      <c r="AN2" s="437"/>
    </row>
    <row r="3" spans="1:40">
      <c r="A3" s="577"/>
      <c r="B3" s="578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78"/>
      <c r="AE3" s="578"/>
      <c r="AF3" s="578"/>
      <c r="AI3" s="554" t="s">
        <v>818</v>
      </c>
      <c r="AJ3" s="554"/>
      <c r="AK3" s="554"/>
      <c r="AL3" s="554"/>
      <c r="AM3" s="554"/>
      <c r="AN3" s="554"/>
    </row>
    <row r="4" spans="1:40" ht="75" customHeight="1">
      <c r="A4" s="443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606" t="s">
        <v>819</v>
      </c>
      <c r="AH4" s="606"/>
      <c r="AI4" s="605" t="s">
        <v>145</v>
      </c>
      <c r="AJ4" s="594"/>
      <c r="AK4" s="605" t="s">
        <v>146</v>
      </c>
      <c r="AL4" s="594"/>
      <c r="AM4" s="605" t="s">
        <v>147</v>
      </c>
      <c r="AN4" s="594"/>
    </row>
    <row r="5" spans="1:40" ht="36" customHeight="1">
      <c r="A5" s="411" t="s">
        <v>542</v>
      </c>
      <c r="B5" s="412"/>
      <c r="C5" s="445" t="s">
        <v>543</v>
      </c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  <c r="AC5" s="447" t="s">
        <v>544</v>
      </c>
      <c r="AD5" s="446"/>
      <c r="AE5" s="446"/>
      <c r="AF5" s="446"/>
      <c r="AG5" s="326" t="s">
        <v>1014</v>
      </c>
      <c r="AH5" s="327" t="s">
        <v>1015</v>
      </c>
      <c r="AI5" s="326" t="s">
        <v>1014</v>
      </c>
      <c r="AJ5" s="327" t="s">
        <v>1015</v>
      </c>
      <c r="AK5" s="326" t="s">
        <v>1014</v>
      </c>
      <c r="AL5" s="327" t="s">
        <v>1015</v>
      </c>
      <c r="AM5" s="326" t="s">
        <v>1014</v>
      </c>
      <c r="AN5" s="327" t="s">
        <v>1015</v>
      </c>
    </row>
    <row r="6" spans="1:40">
      <c r="A6" s="429" t="s">
        <v>545</v>
      </c>
      <c r="B6" s="430"/>
      <c r="C6" s="431" t="s">
        <v>546</v>
      </c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432"/>
      <c r="AC6" s="431" t="s">
        <v>547</v>
      </c>
      <c r="AD6" s="433"/>
      <c r="AE6" s="433"/>
      <c r="AF6" s="434"/>
      <c r="AG6" s="34" t="s">
        <v>820</v>
      </c>
      <c r="AH6" s="35" t="s">
        <v>821</v>
      </c>
      <c r="AI6" s="34" t="s">
        <v>822</v>
      </c>
      <c r="AJ6" s="35" t="s">
        <v>823</v>
      </c>
      <c r="AK6" s="34" t="s">
        <v>824</v>
      </c>
      <c r="AL6" s="35" t="s">
        <v>825</v>
      </c>
      <c r="AM6" s="34" t="s">
        <v>826</v>
      </c>
      <c r="AN6" s="35" t="s">
        <v>827</v>
      </c>
    </row>
    <row r="7" spans="1:40">
      <c r="A7" s="419" t="s">
        <v>548</v>
      </c>
      <c r="B7" s="404"/>
      <c r="C7" s="440" t="s">
        <v>916</v>
      </c>
      <c r="D7" s="441"/>
      <c r="E7" s="441"/>
      <c r="F7" s="441"/>
      <c r="G7" s="441"/>
      <c r="H7" s="441"/>
      <c r="I7" s="441"/>
      <c r="J7" s="441"/>
      <c r="K7" s="441"/>
      <c r="L7" s="441"/>
      <c r="M7" s="441"/>
      <c r="N7" s="441"/>
      <c r="O7" s="441"/>
      <c r="P7" s="441"/>
      <c r="Q7" s="441"/>
      <c r="R7" s="441"/>
      <c r="S7" s="441"/>
      <c r="T7" s="441"/>
      <c r="U7" s="441"/>
      <c r="V7" s="441"/>
      <c r="W7" s="441"/>
      <c r="X7" s="441"/>
      <c r="Y7" s="441"/>
      <c r="Z7" s="441"/>
      <c r="AA7" s="441"/>
      <c r="AB7" s="442"/>
      <c r="AC7" s="423" t="s">
        <v>917</v>
      </c>
      <c r="AD7" s="424"/>
      <c r="AE7" s="424"/>
      <c r="AF7" s="425"/>
      <c r="AG7" s="10">
        <f>AI7+AK7+AM7</f>
        <v>0</v>
      </c>
      <c r="AH7" s="11">
        <f>AJ7+AL7+AN7</f>
        <v>0</v>
      </c>
      <c r="AI7" s="10"/>
      <c r="AJ7" s="11"/>
      <c r="AK7" s="10"/>
      <c r="AL7" s="11"/>
      <c r="AM7" s="10"/>
      <c r="AN7" s="11"/>
    </row>
    <row r="8" spans="1:40">
      <c r="A8" s="419" t="s">
        <v>551</v>
      </c>
      <c r="B8" s="404"/>
      <c r="C8" s="420" t="s">
        <v>918</v>
      </c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  <c r="P8" s="421"/>
      <c r="Q8" s="421"/>
      <c r="R8" s="421"/>
      <c r="S8" s="421"/>
      <c r="T8" s="421"/>
      <c r="U8" s="421"/>
      <c r="V8" s="421"/>
      <c r="W8" s="421"/>
      <c r="X8" s="421"/>
      <c r="Y8" s="421"/>
      <c r="Z8" s="421"/>
      <c r="AA8" s="421"/>
      <c r="AB8" s="422"/>
      <c r="AC8" s="423" t="s">
        <v>919</v>
      </c>
      <c r="AD8" s="424"/>
      <c r="AE8" s="424"/>
      <c r="AF8" s="425"/>
      <c r="AG8" s="10">
        <f t="shared" ref="AG8:AH12" si="0">AI8+AK8+AM8</f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419" t="s">
        <v>554</v>
      </c>
      <c r="B9" s="404"/>
      <c r="C9" s="420" t="s">
        <v>920</v>
      </c>
      <c r="D9" s="421"/>
      <c r="E9" s="421"/>
      <c r="F9" s="421"/>
      <c r="G9" s="421"/>
      <c r="H9" s="421"/>
      <c r="I9" s="421"/>
      <c r="J9" s="421"/>
      <c r="K9" s="421"/>
      <c r="L9" s="421"/>
      <c r="M9" s="421"/>
      <c r="N9" s="421"/>
      <c r="O9" s="421"/>
      <c r="P9" s="421"/>
      <c r="Q9" s="421"/>
      <c r="R9" s="421"/>
      <c r="S9" s="421"/>
      <c r="T9" s="421"/>
      <c r="U9" s="421"/>
      <c r="V9" s="421"/>
      <c r="W9" s="421"/>
      <c r="X9" s="421"/>
      <c r="Y9" s="421"/>
      <c r="Z9" s="421"/>
      <c r="AA9" s="421"/>
      <c r="AB9" s="422"/>
      <c r="AC9" s="423" t="s">
        <v>921</v>
      </c>
      <c r="AD9" s="424"/>
      <c r="AE9" s="424"/>
      <c r="AF9" s="425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419" t="s">
        <v>557</v>
      </c>
      <c r="B10" s="404"/>
      <c r="C10" s="420" t="s">
        <v>922</v>
      </c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1"/>
      <c r="V10" s="421"/>
      <c r="W10" s="421"/>
      <c r="X10" s="421"/>
      <c r="Y10" s="421"/>
      <c r="Z10" s="421"/>
      <c r="AA10" s="421"/>
      <c r="AB10" s="422"/>
      <c r="AC10" s="423" t="s">
        <v>923</v>
      </c>
      <c r="AD10" s="424"/>
      <c r="AE10" s="424"/>
      <c r="AF10" s="425"/>
      <c r="AG10" s="10">
        <f t="shared" si="0"/>
        <v>0</v>
      </c>
      <c r="AH10" s="11">
        <f t="shared" si="0"/>
        <v>0</v>
      </c>
      <c r="AI10" s="10"/>
      <c r="AJ10" s="11"/>
      <c r="AK10" s="10"/>
      <c r="AL10" s="11"/>
      <c r="AM10" s="10"/>
      <c r="AN10" s="11"/>
    </row>
    <row r="11" spans="1:40">
      <c r="A11" s="419" t="s">
        <v>560</v>
      </c>
      <c r="B11" s="404"/>
      <c r="C11" s="420" t="s">
        <v>924</v>
      </c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1"/>
      <c r="X11" s="421"/>
      <c r="Y11" s="421"/>
      <c r="Z11" s="421"/>
      <c r="AA11" s="421"/>
      <c r="AB11" s="422"/>
      <c r="AC11" s="423" t="s">
        <v>925</v>
      </c>
      <c r="AD11" s="424"/>
      <c r="AE11" s="424"/>
      <c r="AF11" s="425"/>
      <c r="AG11" s="10">
        <f t="shared" si="0"/>
        <v>0</v>
      </c>
      <c r="AH11" s="11">
        <f t="shared" si="0"/>
        <v>0</v>
      </c>
      <c r="AI11" s="10"/>
      <c r="AJ11" s="11"/>
      <c r="AK11" s="10"/>
      <c r="AL11" s="11"/>
      <c r="AM11" s="10"/>
      <c r="AN11" s="11"/>
    </row>
    <row r="12" spans="1:40">
      <c r="A12" s="419" t="s">
        <v>563</v>
      </c>
      <c r="B12" s="404"/>
      <c r="C12" s="420" t="s">
        <v>926</v>
      </c>
      <c r="D12" s="421"/>
      <c r="E12" s="421"/>
      <c r="F12" s="421"/>
      <c r="G12" s="421"/>
      <c r="H12" s="421"/>
      <c r="I12" s="421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421"/>
      <c r="V12" s="421"/>
      <c r="W12" s="421"/>
      <c r="X12" s="421"/>
      <c r="Y12" s="421"/>
      <c r="Z12" s="421"/>
      <c r="AA12" s="421"/>
      <c r="AB12" s="422"/>
      <c r="AC12" s="423" t="s">
        <v>927</v>
      </c>
      <c r="AD12" s="424"/>
      <c r="AE12" s="424"/>
      <c r="AF12" s="425"/>
      <c r="AG12" s="10">
        <f t="shared" si="0"/>
        <v>0</v>
      </c>
      <c r="AH12" s="11">
        <f t="shared" si="0"/>
        <v>0</v>
      </c>
      <c r="AI12" s="10"/>
      <c r="AJ12" s="11"/>
      <c r="AK12" s="10"/>
      <c r="AL12" s="11"/>
      <c r="AM12" s="10"/>
      <c r="AN12" s="11"/>
    </row>
    <row r="13" spans="1:40" s="14" customFormat="1">
      <c r="A13" s="448" t="s">
        <v>566</v>
      </c>
      <c r="B13" s="449"/>
      <c r="C13" s="450" t="s">
        <v>928</v>
      </c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451"/>
      <c r="P13" s="451"/>
      <c r="Q13" s="451"/>
      <c r="R13" s="451"/>
      <c r="S13" s="451"/>
      <c r="T13" s="451"/>
      <c r="U13" s="451"/>
      <c r="V13" s="451"/>
      <c r="W13" s="451"/>
      <c r="X13" s="451"/>
      <c r="Y13" s="451"/>
      <c r="Z13" s="451"/>
      <c r="AA13" s="451"/>
      <c r="AB13" s="452"/>
      <c r="AC13" s="453" t="s">
        <v>929</v>
      </c>
      <c r="AD13" s="454"/>
      <c r="AE13" s="454"/>
      <c r="AF13" s="455"/>
      <c r="AG13" s="12">
        <f>SUM(AG7:AG12)</f>
        <v>0</v>
      </c>
      <c r="AH13" s="13">
        <f t="shared" ref="AH13:AN13" si="1">SUM(AH7:AH12)</f>
        <v>0</v>
      </c>
      <c r="AI13" s="12">
        <f t="shared" si="1"/>
        <v>0</v>
      </c>
      <c r="AJ13" s="13">
        <f t="shared" si="1"/>
        <v>0</v>
      </c>
      <c r="AK13" s="12">
        <f t="shared" si="1"/>
        <v>0</v>
      </c>
      <c r="AL13" s="13">
        <f t="shared" si="1"/>
        <v>0</v>
      </c>
      <c r="AM13" s="12">
        <f t="shared" si="1"/>
        <v>0</v>
      </c>
      <c r="AN13" s="13">
        <f t="shared" si="1"/>
        <v>0</v>
      </c>
    </row>
    <row r="14" spans="1:40">
      <c r="A14" s="419" t="s">
        <v>569</v>
      </c>
      <c r="B14" s="404"/>
      <c r="C14" s="420" t="s">
        <v>930</v>
      </c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421"/>
      <c r="AA14" s="421"/>
      <c r="AB14" s="422"/>
      <c r="AC14" s="423" t="s">
        <v>931</v>
      </c>
      <c r="AD14" s="424"/>
      <c r="AE14" s="424"/>
      <c r="AF14" s="425"/>
      <c r="AG14" s="10">
        <f t="shared" ref="AG14:AH18" si="2">AI14+AK14+AM14</f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419" t="s">
        <v>572</v>
      </c>
      <c r="B15" s="404"/>
      <c r="C15" s="420" t="s">
        <v>932</v>
      </c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  <c r="AA15" s="421"/>
      <c r="AB15" s="422"/>
      <c r="AC15" s="423" t="s">
        <v>933</v>
      </c>
      <c r="AD15" s="424"/>
      <c r="AE15" s="424"/>
      <c r="AF15" s="425"/>
      <c r="AG15" s="10">
        <f t="shared" si="2"/>
        <v>0</v>
      </c>
      <c r="AH15" s="11">
        <f t="shared" si="2"/>
        <v>0</v>
      </c>
      <c r="AI15" s="10"/>
      <c r="AJ15" s="11"/>
      <c r="AK15" s="10"/>
      <c r="AL15" s="11"/>
      <c r="AM15" s="10"/>
      <c r="AN15" s="11"/>
    </row>
    <row r="16" spans="1:40">
      <c r="A16" s="419" t="s">
        <v>575</v>
      </c>
      <c r="B16" s="404"/>
      <c r="C16" s="420" t="s">
        <v>934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423" t="s">
        <v>935</v>
      </c>
      <c r="AD16" s="424"/>
      <c r="AE16" s="424"/>
      <c r="AF16" s="425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419" t="s">
        <v>578</v>
      </c>
      <c r="B17" s="404"/>
      <c r="C17" s="420" t="s">
        <v>936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423" t="s">
        <v>937</v>
      </c>
      <c r="AD17" s="424"/>
      <c r="AE17" s="424"/>
      <c r="AF17" s="425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419" t="s">
        <v>581</v>
      </c>
      <c r="B18" s="404"/>
      <c r="C18" s="420" t="s">
        <v>938</v>
      </c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2"/>
      <c r="AC18" s="423" t="s">
        <v>939</v>
      </c>
      <c r="AD18" s="424"/>
      <c r="AE18" s="424"/>
      <c r="AF18" s="425"/>
      <c r="AG18" s="10">
        <f t="shared" si="2"/>
        <v>166500</v>
      </c>
      <c r="AH18" s="11">
        <f t="shared" si="2"/>
        <v>166500</v>
      </c>
      <c r="AI18" s="10">
        <v>166500</v>
      </c>
      <c r="AJ18" s="11">
        <v>166500</v>
      </c>
      <c r="AK18" s="10"/>
      <c r="AL18" s="11"/>
      <c r="AM18" s="10"/>
      <c r="AN18" s="11"/>
    </row>
    <row r="19" spans="1:40" s="14" customFormat="1">
      <c r="A19" s="448" t="s">
        <v>584</v>
      </c>
      <c r="B19" s="449"/>
      <c r="C19" s="450" t="s">
        <v>940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453" t="s">
        <v>941</v>
      </c>
      <c r="AD19" s="454"/>
      <c r="AE19" s="454"/>
      <c r="AF19" s="455"/>
      <c r="AG19" s="12">
        <f>SUM(AG13:AG18)</f>
        <v>166500</v>
      </c>
      <c r="AH19" s="13">
        <f t="shared" ref="AH19:AN19" si="3">SUM(AH13:AH18)</f>
        <v>166500</v>
      </c>
      <c r="AI19" s="12">
        <f t="shared" si="3"/>
        <v>166500</v>
      </c>
      <c r="AJ19" s="13">
        <f t="shared" si="3"/>
        <v>166500</v>
      </c>
      <c r="AK19" s="12">
        <f t="shared" si="3"/>
        <v>0</v>
      </c>
      <c r="AL19" s="13">
        <f t="shared" si="3"/>
        <v>0</v>
      </c>
      <c r="AM19" s="12">
        <f t="shared" si="3"/>
        <v>0</v>
      </c>
      <c r="AN19" s="13">
        <f t="shared" si="3"/>
        <v>0</v>
      </c>
    </row>
    <row r="20" spans="1:40">
      <c r="A20" s="419" t="s">
        <v>587</v>
      </c>
      <c r="B20" s="404"/>
      <c r="C20" s="420" t="s">
        <v>942</v>
      </c>
      <c r="D20" s="421"/>
      <c r="E20" s="421"/>
      <c r="F20" s="421"/>
      <c r="G20" s="421"/>
      <c r="H20" s="421"/>
      <c r="I20" s="421"/>
      <c r="J20" s="421"/>
      <c r="K20" s="421"/>
      <c r="L20" s="421"/>
      <c r="M20" s="421"/>
      <c r="N20" s="421"/>
      <c r="O20" s="421"/>
      <c r="P20" s="421"/>
      <c r="Q20" s="421"/>
      <c r="R20" s="421"/>
      <c r="S20" s="421"/>
      <c r="T20" s="421"/>
      <c r="U20" s="421"/>
      <c r="V20" s="421"/>
      <c r="W20" s="421"/>
      <c r="X20" s="421"/>
      <c r="Y20" s="421"/>
      <c r="Z20" s="421"/>
      <c r="AA20" s="421"/>
      <c r="AB20" s="422"/>
      <c r="AC20" s="423" t="s">
        <v>943</v>
      </c>
      <c r="AD20" s="424"/>
      <c r="AE20" s="424"/>
      <c r="AF20" s="425"/>
      <c r="AG20" s="10">
        <f t="shared" ref="AG20:AH24" si="4">AI20+AK20+AM20</f>
        <v>0</v>
      </c>
      <c r="AH20" s="11">
        <f t="shared" si="4"/>
        <v>0</v>
      </c>
      <c r="AI20" s="10"/>
      <c r="AJ20" s="11"/>
      <c r="AK20" s="10"/>
      <c r="AL20" s="11"/>
      <c r="AM20" s="10"/>
      <c r="AN20" s="11"/>
    </row>
    <row r="21" spans="1:40">
      <c r="A21" s="419" t="s">
        <v>590</v>
      </c>
      <c r="B21" s="404"/>
      <c r="C21" s="420" t="s">
        <v>944</v>
      </c>
      <c r="D21" s="421"/>
      <c r="E21" s="421"/>
      <c r="F21" s="421"/>
      <c r="G21" s="421"/>
      <c r="H21" s="421"/>
      <c r="I21" s="421"/>
      <c r="J21" s="421"/>
      <c r="K21" s="421"/>
      <c r="L21" s="421"/>
      <c r="M21" s="421"/>
      <c r="N21" s="421"/>
      <c r="O21" s="421"/>
      <c r="P21" s="421"/>
      <c r="Q21" s="421"/>
      <c r="R21" s="421"/>
      <c r="S21" s="421"/>
      <c r="T21" s="421"/>
      <c r="U21" s="421"/>
      <c r="V21" s="421"/>
      <c r="W21" s="421"/>
      <c r="X21" s="421"/>
      <c r="Y21" s="421"/>
      <c r="Z21" s="421"/>
      <c r="AA21" s="421"/>
      <c r="AB21" s="422"/>
      <c r="AC21" s="423" t="s">
        <v>945</v>
      </c>
      <c r="AD21" s="424"/>
      <c r="AE21" s="424"/>
      <c r="AF21" s="425"/>
      <c r="AG21" s="10">
        <f t="shared" si="4"/>
        <v>0</v>
      </c>
      <c r="AH21" s="11">
        <f t="shared" si="4"/>
        <v>0</v>
      </c>
      <c r="AI21" s="10"/>
      <c r="AJ21" s="11"/>
      <c r="AK21" s="10"/>
      <c r="AL21" s="11"/>
      <c r="AM21" s="10"/>
      <c r="AN21" s="11"/>
    </row>
    <row r="22" spans="1:40">
      <c r="A22" s="419" t="s">
        <v>593</v>
      </c>
      <c r="B22" s="404"/>
      <c r="C22" s="420" t="s">
        <v>946</v>
      </c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2"/>
      <c r="AC22" s="423" t="s">
        <v>947</v>
      </c>
      <c r="AD22" s="424"/>
      <c r="AE22" s="424"/>
      <c r="AF22" s="425"/>
      <c r="AG22" s="10">
        <f t="shared" si="4"/>
        <v>0</v>
      </c>
      <c r="AH22" s="11">
        <f t="shared" si="4"/>
        <v>0</v>
      </c>
      <c r="AI22" s="10"/>
      <c r="AJ22" s="11"/>
      <c r="AK22" s="10"/>
      <c r="AL22" s="11"/>
      <c r="AM22" s="10"/>
      <c r="AN22" s="11"/>
    </row>
    <row r="23" spans="1:40">
      <c r="A23" s="419" t="s">
        <v>596</v>
      </c>
      <c r="B23" s="404"/>
      <c r="C23" s="420" t="s">
        <v>948</v>
      </c>
      <c r="D23" s="421"/>
      <c r="E23" s="421"/>
      <c r="F23" s="421"/>
      <c r="G23" s="421"/>
      <c r="H23" s="421"/>
      <c r="I23" s="421"/>
      <c r="J23" s="421"/>
      <c r="K23" s="421"/>
      <c r="L23" s="421"/>
      <c r="M23" s="421"/>
      <c r="N23" s="421"/>
      <c r="O23" s="421"/>
      <c r="P23" s="421"/>
      <c r="Q23" s="421"/>
      <c r="R23" s="421"/>
      <c r="S23" s="421"/>
      <c r="T23" s="421"/>
      <c r="U23" s="421"/>
      <c r="V23" s="421"/>
      <c r="W23" s="421"/>
      <c r="X23" s="421"/>
      <c r="Y23" s="421"/>
      <c r="Z23" s="421"/>
      <c r="AA23" s="421"/>
      <c r="AB23" s="422"/>
      <c r="AC23" s="423" t="s">
        <v>949</v>
      </c>
      <c r="AD23" s="424"/>
      <c r="AE23" s="424"/>
      <c r="AF23" s="425"/>
      <c r="AG23" s="10">
        <f t="shared" si="4"/>
        <v>0</v>
      </c>
      <c r="AH23" s="11">
        <f t="shared" si="4"/>
        <v>0</v>
      </c>
      <c r="AI23" s="10"/>
      <c r="AJ23" s="11"/>
      <c r="AK23" s="10"/>
      <c r="AL23" s="11"/>
      <c r="AM23" s="10"/>
      <c r="AN23" s="11"/>
    </row>
    <row r="24" spans="1:40">
      <c r="A24" s="419" t="s">
        <v>599</v>
      </c>
      <c r="B24" s="404"/>
      <c r="C24" s="420" t="s">
        <v>950</v>
      </c>
      <c r="D24" s="421"/>
      <c r="E24" s="421"/>
      <c r="F24" s="421"/>
      <c r="G24" s="421"/>
      <c r="H24" s="421"/>
      <c r="I24" s="421"/>
      <c r="J24" s="421"/>
      <c r="K24" s="421"/>
      <c r="L24" s="421"/>
      <c r="M24" s="421"/>
      <c r="N24" s="421"/>
      <c r="O24" s="421"/>
      <c r="P24" s="421"/>
      <c r="Q24" s="421"/>
      <c r="R24" s="421"/>
      <c r="S24" s="421"/>
      <c r="T24" s="421"/>
      <c r="U24" s="421"/>
      <c r="V24" s="421"/>
      <c r="W24" s="421"/>
      <c r="X24" s="421"/>
      <c r="Y24" s="421"/>
      <c r="Z24" s="421"/>
      <c r="AA24" s="421"/>
      <c r="AB24" s="422"/>
      <c r="AC24" s="423" t="s">
        <v>951</v>
      </c>
      <c r="AD24" s="424"/>
      <c r="AE24" s="424"/>
      <c r="AF24" s="425"/>
      <c r="AG24" s="10">
        <f t="shared" si="4"/>
        <v>0</v>
      </c>
      <c r="AH24" s="11">
        <f t="shared" si="4"/>
        <v>0</v>
      </c>
      <c r="AI24" s="10"/>
      <c r="AJ24" s="11"/>
      <c r="AK24" s="10"/>
      <c r="AL24" s="11"/>
      <c r="AM24" s="10"/>
      <c r="AN24" s="11"/>
    </row>
    <row r="25" spans="1:40" s="14" customFormat="1">
      <c r="A25" s="448" t="s">
        <v>602</v>
      </c>
      <c r="B25" s="449"/>
      <c r="C25" s="450" t="s">
        <v>952</v>
      </c>
      <c r="D25" s="451"/>
      <c r="E25" s="451"/>
      <c r="F25" s="451"/>
      <c r="G25" s="451"/>
      <c r="H25" s="451"/>
      <c r="I25" s="451"/>
      <c r="J25" s="451"/>
      <c r="K25" s="451"/>
      <c r="L25" s="451"/>
      <c r="M25" s="451"/>
      <c r="N25" s="451"/>
      <c r="O25" s="451"/>
      <c r="P25" s="451"/>
      <c r="Q25" s="451"/>
      <c r="R25" s="451"/>
      <c r="S25" s="451"/>
      <c r="T25" s="451"/>
      <c r="U25" s="451"/>
      <c r="V25" s="451"/>
      <c r="W25" s="451"/>
      <c r="X25" s="451"/>
      <c r="Y25" s="451"/>
      <c r="Z25" s="451"/>
      <c r="AA25" s="451"/>
      <c r="AB25" s="452"/>
      <c r="AC25" s="453" t="s">
        <v>953</v>
      </c>
      <c r="AD25" s="454"/>
      <c r="AE25" s="454"/>
      <c r="AF25" s="455"/>
      <c r="AG25" s="12">
        <f>SUM(AG20:AG24)</f>
        <v>0</v>
      </c>
      <c r="AH25" s="13">
        <f t="shared" ref="AH25:AN25" si="5">SUM(AH20:AH24)</f>
        <v>0</v>
      </c>
      <c r="AI25" s="12">
        <f t="shared" si="5"/>
        <v>0</v>
      </c>
      <c r="AJ25" s="13">
        <f t="shared" si="5"/>
        <v>0</v>
      </c>
      <c r="AK25" s="12">
        <f t="shared" si="5"/>
        <v>0</v>
      </c>
      <c r="AL25" s="13">
        <f t="shared" si="5"/>
        <v>0</v>
      </c>
      <c r="AM25" s="12">
        <f t="shared" si="5"/>
        <v>0</v>
      </c>
      <c r="AN25" s="13">
        <f t="shared" si="5"/>
        <v>0</v>
      </c>
    </row>
    <row r="26" spans="1:40">
      <c r="A26" s="419" t="s">
        <v>605</v>
      </c>
      <c r="B26" s="404"/>
      <c r="C26" s="420" t="s">
        <v>954</v>
      </c>
      <c r="D26" s="421"/>
      <c r="E26" s="421"/>
      <c r="F26" s="421"/>
      <c r="G26" s="421"/>
      <c r="H26" s="421"/>
      <c r="I26" s="421"/>
      <c r="J26" s="421"/>
      <c r="K26" s="421"/>
      <c r="L26" s="421"/>
      <c r="M26" s="421"/>
      <c r="N26" s="421"/>
      <c r="O26" s="421"/>
      <c r="P26" s="421"/>
      <c r="Q26" s="421"/>
      <c r="R26" s="421"/>
      <c r="S26" s="421"/>
      <c r="T26" s="421"/>
      <c r="U26" s="421"/>
      <c r="V26" s="421"/>
      <c r="W26" s="421"/>
      <c r="X26" s="421"/>
      <c r="Y26" s="421"/>
      <c r="Z26" s="421"/>
      <c r="AA26" s="421"/>
      <c r="AB26" s="422"/>
      <c r="AC26" s="423" t="s">
        <v>955</v>
      </c>
      <c r="AD26" s="424"/>
      <c r="AE26" s="424"/>
      <c r="AF26" s="425"/>
      <c r="AG26" s="10">
        <f>AI26+AK26+AM26</f>
        <v>0</v>
      </c>
      <c r="AH26" s="11">
        <f>AJ26+AL26+AN26</f>
        <v>0</v>
      </c>
      <c r="AI26" s="10"/>
      <c r="AJ26" s="11"/>
      <c r="AK26" s="10"/>
      <c r="AL26" s="11"/>
      <c r="AM26" s="10"/>
      <c r="AN26" s="11"/>
    </row>
    <row r="27" spans="1:40">
      <c r="A27" s="419" t="s">
        <v>608</v>
      </c>
      <c r="B27" s="404"/>
      <c r="C27" s="420" t="s">
        <v>956</v>
      </c>
      <c r="D27" s="421"/>
      <c r="E27" s="421"/>
      <c r="F27" s="421"/>
      <c r="G27" s="421"/>
      <c r="H27" s="421"/>
      <c r="I27" s="421"/>
      <c r="J27" s="421"/>
      <c r="K27" s="421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1"/>
      <c r="W27" s="421"/>
      <c r="X27" s="421"/>
      <c r="Y27" s="421"/>
      <c r="Z27" s="421"/>
      <c r="AA27" s="421"/>
      <c r="AB27" s="422"/>
      <c r="AC27" s="423" t="s">
        <v>957</v>
      </c>
      <c r="AD27" s="424"/>
      <c r="AE27" s="424"/>
      <c r="AF27" s="425"/>
      <c r="AG27" s="10">
        <f>AI27+AK27+AM27</f>
        <v>0</v>
      </c>
      <c r="AH27" s="11">
        <f>AJ27+AL27+AN27</f>
        <v>0</v>
      </c>
      <c r="AI27" s="10"/>
      <c r="AJ27" s="11"/>
      <c r="AK27" s="10"/>
      <c r="AL27" s="11"/>
      <c r="AM27" s="10"/>
      <c r="AN27" s="11"/>
    </row>
    <row r="28" spans="1:40" s="14" customFormat="1">
      <c r="A28" s="448" t="s">
        <v>611</v>
      </c>
      <c r="B28" s="449"/>
      <c r="C28" s="450" t="s">
        <v>958</v>
      </c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1"/>
      <c r="AB28" s="452"/>
      <c r="AC28" s="453" t="s">
        <v>959</v>
      </c>
      <c r="AD28" s="454"/>
      <c r="AE28" s="454"/>
      <c r="AF28" s="455"/>
      <c r="AG28" s="12">
        <f>SUM(AG26:AG27)</f>
        <v>0</v>
      </c>
      <c r="AH28" s="13">
        <f t="shared" ref="AH28:AN28" si="6">SUM(AH26:AH27)</f>
        <v>0</v>
      </c>
      <c r="AI28" s="12">
        <f t="shared" si="6"/>
        <v>0</v>
      </c>
      <c r="AJ28" s="13">
        <f t="shared" si="6"/>
        <v>0</v>
      </c>
      <c r="AK28" s="12">
        <f t="shared" si="6"/>
        <v>0</v>
      </c>
      <c r="AL28" s="13">
        <f t="shared" si="6"/>
        <v>0</v>
      </c>
      <c r="AM28" s="12">
        <f t="shared" si="6"/>
        <v>0</v>
      </c>
      <c r="AN28" s="13">
        <f t="shared" si="6"/>
        <v>0</v>
      </c>
    </row>
    <row r="29" spans="1:40">
      <c r="A29" s="419" t="s">
        <v>614</v>
      </c>
      <c r="B29" s="404"/>
      <c r="C29" s="420" t="s">
        <v>960</v>
      </c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2"/>
      <c r="AC29" s="423" t="s">
        <v>961</v>
      </c>
      <c r="AD29" s="424"/>
      <c r="AE29" s="424"/>
      <c r="AF29" s="425"/>
      <c r="AG29" s="10">
        <f t="shared" ref="AG29:AH36" si="7">AI29+AK29+AM29</f>
        <v>0</v>
      </c>
      <c r="AH29" s="11">
        <f t="shared" si="7"/>
        <v>0</v>
      </c>
      <c r="AI29" s="10"/>
      <c r="AJ29" s="11"/>
      <c r="AK29" s="10"/>
      <c r="AL29" s="11"/>
      <c r="AM29" s="10"/>
      <c r="AN29" s="11"/>
    </row>
    <row r="30" spans="1:40">
      <c r="A30" s="419" t="s">
        <v>617</v>
      </c>
      <c r="B30" s="404"/>
      <c r="C30" s="420" t="s">
        <v>962</v>
      </c>
      <c r="D30" s="421"/>
      <c r="E30" s="421"/>
      <c r="F30" s="421"/>
      <c r="G30" s="421"/>
      <c r="H30" s="421"/>
      <c r="I30" s="421"/>
      <c r="J30" s="421"/>
      <c r="K30" s="421"/>
      <c r="L30" s="421"/>
      <c r="M30" s="421"/>
      <c r="N30" s="421"/>
      <c r="O30" s="421"/>
      <c r="P30" s="421"/>
      <c r="Q30" s="421"/>
      <c r="R30" s="421"/>
      <c r="S30" s="421"/>
      <c r="T30" s="421"/>
      <c r="U30" s="421"/>
      <c r="V30" s="421"/>
      <c r="W30" s="421"/>
      <c r="X30" s="421"/>
      <c r="Y30" s="421"/>
      <c r="Z30" s="421"/>
      <c r="AA30" s="421"/>
      <c r="AB30" s="422"/>
      <c r="AC30" s="423" t="s">
        <v>963</v>
      </c>
      <c r="AD30" s="424"/>
      <c r="AE30" s="424"/>
      <c r="AF30" s="425"/>
      <c r="AG30" s="10">
        <f t="shared" si="7"/>
        <v>0</v>
      </c>
      <c r="AH30" s="11">
        <f t="shared" si="7"/>
        <v>0</v>
      </c>
      <c r="AI30" s="10"/>
      <c r="AJ30" s="11"/>
      <c r="AK30" s="10"/>
      <c r="AL30" s="11"/>
      <c r="AM30" s="10"/>
      <c r="AN30" s="11"/>
    </row>
    <row r="31" spans="1:40">
      <c r="A31" s="419" t="s">
        <v>620</v>
      </c>
      <c r="B31" s="404"/>
      <c r="C31" s="420" t="s">
        <v>964</v>
      </c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2"/>
      <c r="AC31" s="423" t="s">
        <v>965</v>
      </c>
      <c r="AD31" s="424"/>
      <c r="AE31" s="424"/>
      <c r="AF31" s="425"/>
      <c r="AG31" s="10">
        <f t="shared" si="7"/>
        <v>0</v>
      </c>
      <c r="AH31" s="11">
        <f t="shared" si="7"/>
        <v>0</v>
      </c>
      <c r="AI31" s="10"/>
      <c r="AJ31" s="11"/>
      <c r="AK31" s="10"/>
      <c r="AL31" s="11"/>
      <c r="AM31" s="10"/>
      <c r="AN31" s="11"/>
    </row>
    <row r="32" spans="1:40">
      <c r="A32" s="419" t="s">
        <v>623</v>
      </c>
      <c r="B32" s="404"/>
      <c r="C32" s="420" t="s">
        <v>966</v>
      </c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2"/>
      <c r="AC32" s="423" t="s">
        <v>967</v>
      </c>
      <c r="AD32" s="424"/>
      <c r="AE32" s="424"/>
      <c r="AF32" s="425"/>
      <c r="AG32" s="10">
        <f t="shared" si="7"/>
        <v>0</v>
      </c>
      <c r="AH32" s="11">
        <f t="shared" si="7"/>
        <v>0</v>
      </c>
      <c r="AI32" s="10"/>
      <c r="AJ32" s="11"/>
      <c r="AK32" s="10"/>
      <c r="AL32" s="11"/>
      <c r="AM32" s="10"/>
      <c r="AN32" s="11"/>
    </row>
    <row r="33" spans="1:40">
      <c r="A33" s="419" t="s">
        <v>626</v>
      </c>
      <c r="B33" s="404"/>
      <c r="C33" s="420" t="s">
        <v>0</v>
      </c>
      <c r="D33" s="421"/>
      <c r="E33" s="421"/>
      <c r="F33" s="421"/>
      <c r="G33" s="421"/>
      <c r="H33" s="421"/>
      <c r="I33" s="421"/>
      <c r="J33" s="421"/>
      <c r="K33" s="421"/>
      <c r="L33" s="421"/>
      <c r="M33" s="421"/>
      <c r="N33" s="421"/>
      <c r="O33" s="421"/>
      <c r="P33" s="421"/>
      <c r="Q33" s="421"/>
      <c r="R33" s="421"/>
      <c r="S33" s="421"/>
      <c r="T33" s="421"/>
      <c r="U33" s="421"/>
      <c r="V33" s="421"/>
      <c r="W33" s="421"/>
      <c r="X33" s="421"/>
      <c r="Y33" s="421"/>
      <c r="Z33" s="421"/>
      <c r="AA33" s="421"/>
      <c r="AB33" s="422"/>
      <c r="AC33" s="423" t="s">
        <v>1</v>
      </c>
      <c r="AD33" s="424"/>
      <c r="AE33" s="424"/>
      <c r="AF33" s="425"/>
      <c r="AG33" s="10">
        <f t="shared" si="7"/>
        <v>0</v>
      </c>
      <c r="AH33" s="11">
        <f t="shared" si="7"/>
        <v>0</v>
      </c>
      <c r="AI33" s="10"/>
      <c r="AJ33" s="11"/>
      <c r="AK33" s="10"/>
      <c r="AL33" s="11"/>
      <c r="AM33" s="10"/>
      <c r="AN33" s="11"/>
    </row>
    <row r="34" spans="1:40">
      <c r="A34" s="419" t="s">
        <v>629</v>
      </c>
      <c r="B34" s="404"/>
      <c r="C34" s="420" t="s">
        <v>2</v>
      </c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2"/>
      <c r="AC34" s="423" t="s">
        <v>3</v>
      </c>
      <c r="AD34" s="424"/>
      <c r="AE34" s="424"/>
      <c r="AF34" s="425"/>
      <c r="AG34" s="10">
        <f t="shared" si="7"/>
        <v>0</v>
      </c>
      <c r="AH34" s="11">
        <f t="shared" si="7"/>
        <v>0</v>
      </c>
      <c r="AI34" s="10"/>
      <c r="AJ34" s="11"/>
      <c r="AK34" s="10"/>
      <c r="AL34" s="11"/>
      <c r="AM34" s="10"/>
      <c r="AN34" s="11"/>
    </row>
    <row r="35" spans="1:40">
      <c r="A35" s="419" t="s">
        <v>632</v>
      </c>
      <c r="B35" s="404"/>
      <c r="C35" s="420" t="s">
        <v>4</v>
      </c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2"/>
      <c r="AC35" s="423" t="s">
        <v>5</v>
      </c>
      <c r="AD35" s="424"/>
      <c r="AE35" s="424"/>
      <c r="AF35" s="425"/>
      <c r="AG35" s="10">
        <f t="shared" si="7"/>
        <v>0</v>
      </c>
      <c r="AH35" s="11">
        <f t="shared" si="7"/>
        <v>0</v>
      </c>
      <c r="AI35" s="10"/>
      <c r="AJ35" s="11"/>
      <c r="AK35" s="10"/>
      <c r="AL35" s="11"/>
      <c r="AM35" s="10"/>
      <c r="AN35" s="11"/>
    </row>
    <row r="36" spans="1:40">
      <c r="A36" s="419" t="s">
        <v>635</v>
      </c>
      <c r="B36" s="404"/>
      <c r="C36" s="420" t="s">
        <v>6</v>
      </c>
      <c r="D36" s="421"/>
      <c r="E36" s="421"/>
      <c r="F36" s="421"/>
      <c r="G36" s="421"/>
      <c r="H36" s="421"/>
      <c r="I36" s="421"/>
      <c r="J36" s="421"/>
      <c r="K36" s="421"/>
      <c r="L36" s="421"/>
      <c r="M36" s="421"/>
      <c r="N36" s="421"/>
      <c r="O36" s="421"/>
      <c r="P36" s="421"/>
      <c r="Q36" s="421"/>
      <c r="R36" s="421"/>
      <c r="S36" s="421"/>
      <c r="T36" s="421"/>
      <c r="U36" s="421"/>
      <c r="V36" s="421"/>
      <c r="W36" s="421"/>
      <c r="X36" s="421"/>
      <c r="Y36" s="421"/>
      <c r="Z36" s="421"/>
      <c r="AA36" s="421"/>
      <c r="AB36" s="422"/>
      <c r="AC36" s="423" t="s">
        <v>7</v>
      </c>
      <c r="AD36" s="424"/>
      <c r="AE36" s="424"/>
      <c r="AF36" s="425"/>
      <c r="AG36" s="10">
        <f t="shared" si="7"/>
        <v>0</v>
      </c>
      <c r="AH36" s="11">
        <f t="shared" si="7"/>
        <v>0</v>
      </c>
      <c r="AI36" s="10"/>
      <c r="AJ36" s="11"/>
      <c r="AK36" s="10"/>
      <c r="AL36" s="11"/>
      <c r="AM36" s="10"/>
      <c r="AN36" s="11"/>
    </row>
    <row r="37" spans="1:40" s="14" customFormat="1">
      <c r="A37" s="448" t="s">
        <v>638</v>
      </c>
      <c r="B37" s="449"/>
      <c r="C37" s="450" t="s">
        <v>8</v>
      </c>
      <c r="D37" s="451"/>
      <c r="E37" s="451"/>
      <c r="F37" s="451"/>
      <c r="G37" s="451"/>
      <c r="H37" s="451"/>
      <c r="I37" s="451"/>
      <c r="J37" s="451"/>
      <c r="K37" s="451"/>
      <c r="L37" s="451"/>
      <c r="M37" s="451"/>
      <c r="N37" s="451"/>
      <c r="O37" s="451"/>
      <c r="P37" s="451"/>
      <c r="Q37" s="451"/>
      <c r="R37" s="451"/>
      <c r="S37" s="451"/>
      <c r="T37" s="451"/>
      <c r="U37" s="451"/>
      <c r="V37" s="451"/>
      <c r="W37" s="451"/>
      <c r="X37" s="451"/>
      <c r="Y37" s="451"/>
      <c r="Z37" s="451"/>
      <c r="AA37" s="451"/>
      <c r="AB37" s="452"/>
      <c r="AC37" s="453" t="s">
        <v>9</v>
      </c>
      <c r="AD37" s="454"/>
      <c r="AE37" s="454"/>
      <c r="AF37" s="455"/>
      <c r="AG37" s="12">
        <f>SUM(AG32:AG36)</f>
        <v>0</v>
      </c>
      <c r="AH37" s="13">
        <f t="shared" ref="AH37:AN37" si="8">SUM(AH32:AH36)</f>
        <v>0</v>
      </c>
      <c r="AI37" s="12">
        <f t="shared" si="8"/>
        <v>0</v>
      </c>
      <c r="AJ37" s="13">
        <f t="shared" si="8"/>
        <v>0</v>
      </c>
      <c r="AK37" s="12">
        <f t="shared" si="8"/>
        <v>0</v>
      </c>
      <c r="AL37" s="13">
        <f t="shared" si="8"/>
        <v>0</v>
      </c>
      <c r="AM37" s="12">
        <f t="shared" si="8"/>
        <v>0</v>
      </c>
      <c r="AN37" s="13">
        <f t="shared" si="8"/>
        <v>0</v>
      </c>
    </row>
    <row r="38" spans="1:40">
      <c r="A38" s="419" t="s">
        <v>641</v>
      </c>
      <c r="B38" s="404"/>
      <c r="C38" s="420" t="s">
        <v>10</v>
      </c>
      <c r="D38" s="421"/>
      <c r="E38" s="421"/>
      <c r="F38" s="421"/>
      <c r="G38" s="421"/>
      <c r="H38" s="421"/>
      <c r="I38" s="421"/>
      <c r="J38" s="421"/>
      <c r="K38" s="421"/>
      <c r="L38" s="421"/>
      <c r="M38" s="421"/>
      <c r="N38" s="421"/>
      <c r="O38" s="421"/>
      <c r="P38" s="421"/>
      <c r="Q38" s="421"/>
      <c r="R38" s="421"/>
      <c r="S38" s="421"/>
      <c r="T38" s="421"/>
      <c r="U38" s="421"/>
      <c r="V38" s="421"/>
      <c r="W38" s="421"/>
      <c r="X38" s="421"/>
      <c r="Y38" s="421"/>
      <c r="Z38" s="421"/>
      <c r="AA38" s="421"/>
      <c r="AB38" s="422"/>
      <c r="AC38" s="423" t="s">
        <v>11</v>
      </c>
      <c r="AD38" s="424"/>
      <c r="AE38" s="424"/>
      <c r="AF38" s="425"/>
      <c r="AG38" s="10">
        <f>AI38+AK38+AM38</f>
        <v>0</v>
      </c>
      <c r="AH38" s="11">
        <f>AJ38+AL38+AN38</f>
        <v>0</v>
      </c>
      <c r="AI38" s="10"/>
      <c r="AJ38" s="11"/>
      <c r="AK38" s="10"/>
      <c r="AL38" s="11"/>
      <c r="AM38" s="10"/>
      <c r="AN38" s="11"/>
    </row>
    <row r="39" spans="1:40" s="14" customFormat="1">
      <c r="A39" s="448" t="s">
        <v>644</v>
      </c>
      <c r="B39" s="449"/>
      <c r="C39" s="450" t="s">
        <v>12</v>
      </c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51"/>
      <c r="P39" s="451"/>
      <c r="Q39" s="451"/>
      <c r="R39" s="451"/>
      <c r="S39" s="451"/>
      <c r="T39" s="451"/>
      <c r="U39" s="451"/>
      <c r="V39" s="451"/>
      <c r="W39" s="451"/>
      <c r="X39" s="451"/>
      <c r="Y39" s="451"/>
      <c r="Z39" s="451"/>
      <c r="AA39" s="451"/>
      <c r="AB39" s="452"/>
      <c r="AC39" s="453" t="s">
        <v>13</v>
      </c>
      <c r="AD39" s="454"/>
      <c r="AE39" s="454"/>
      <c r="AF39" s="455"/>
      <c r="AG39" s="12">
        <f>SUM(AG28:AG31)+AG37+AG38</f>
        <v>0</v>
      </c>
      <c r="AH39" s="13">
        <f t="shared" ref="AH39:AN39" si="9">SUM(AH28:AH31)+AH37+AH38</f>
        <v>0</v>
      </c>
      <c r="AI39" s="12">
        <f t="shared" si="9"/>
        <v>0</v>
      </c>
      <c r="AJ39" s="13">
        <f t="shared" si="9"/>
        <v>0</v>
      </c>
      <c r="AK39" s="12">
        <f t="shared" si="9"/>
        <v>0</v>
      </c>
      <c r="AL39" s="13">
        <f t="shared" si="9"/>
        <v>0</v>
      </c>
      <c r="AM39" s="12">
        <f t="shared" si="9"/>
        <v>0</v>
      </c>
      <c r="AN39" s="13">
        <f t="shared" si="9"/>
        <v>0</v>
      </c>
    </row>
    <row r="40" spans="1:40">
      <c r="A40" s="419" t="s">
        <v>647</v>
      </c>
      <c r="B40" s="404"/>
      <c r="C40" s="456" t="s">
        <v>14</v>
      </c>
      <c r="D40" s="457"/>
      <c r="E40" s="457"/>
      <c r="F40" s="457"/>
      <c r="G40" s="457"/>
      <c r="H40" s="457"/>
      <c r="I40" s="457"/>
      <c r="J40" s="457"/>
      <c r="K40" s="457"/>
      <c r="L40" s="457"/>
      <c r="M40" s="457"/>
      <c r="N40" s="457"/>
      <c r="O40" s="457"/>
      <c r="P40" s="457"/>
      <c r="Q40" s="457"/>
      <c r="R40" s="457"/>
      <c r="S40" s="457"/>
      <c r="T40" s="457"/>
      <c r="U40" s="457"/>
      <c r="V40" s="457"/>
      <c r="W40" s="457"/>
      <c r="X40" s="457"/>
      <c r="Y40" s="457"/>
      <c r="Z40" s="457"/>
      <c r="AA40" s="457"/>
      <c r="AB40" s="458"/>
      <c r="AC40" s="423" t="s">
        <v>15</v>
      </c>
      <c r="AD40" s="424"/>
      <c r="AE40" s="424"/>
      <c r="AF40" s="425"/>
      <c r="AG40" s="10">
        <f t="shared" ref="AG40:AH49" si="10">AI40+AK40+AM40</f>
        <v>0</v>
      </c>
      <c r="AH40" s="11">
        <f t="shared" si="10"/>
        <v>0</v>
      </c>
      <c r="AI40" s="10"/>
      <c r="AJ40" s="11"/>
      <c r="AK40" s="10"/>
      <c r="AL40" s="11"/>
      <c r="AM40" s="10"/>
      <c r="AN40" s="11"/>
    </row>
    <row r="41" spans="1:40">
      <c r="A41" s="419" t="s">
        <v>650</v>
      </c>
      <c r="B41" s="404"/>
      <c r="C41" s="456" t="s">
        <v>16</v>
      </c>
      <c r="D41" s="457"/>
      <c r="E41" s="457"/>
      <c r="F41" s="457"/>
      <c r="G41" s="457"/>
      <c r="H41" s="457"/>
      <c r="I41" s="457"/>
      <c r="J41" s="457"/>
      <c r="K41" s="457"/>
      <c r="L41" s="457"/>
      <c r="M41" s="457"/>
      <c r="N41" s="457"/>
      <c r="O41" s="457"/>
      <c r="P41" s="457"/>
      <c r="Q41" s="457"/>
      <c r="R41" s="457"/>
      <c r="S41" s="457"/>
      <c r="T41" s="457"/>
      <c r="U41" s="457"/>
      <c r="V41" s="457"/>
      <c r="W41" s="457"/>
      <c r="X41" s="457"/>
      <c r="Y41" s="457"/>
      <c r="Z41" s="457"/>
      <c r="AA41" s="457"/>
      <c r="AB41" s="458"/>
      <c r="AC41" s="423" t="s">
        <v>17</v>
      </c>
      <c r="AD41" s="424"/>
      <c r="AE41" s="424"/>
      <c r="AF41" s="425"/>
      <c r="AG41" s="10">
        <f t="shared" si="10"/>
        <v>0</v>
      </c>
      <c r="AH41" s="11">
        <f t="shared" si="10"/>
        <v>40350</v>
      </c>
      <c r="AI41" s="10"/>
      <c r="AJ41" s="11"/>
      <c r="AK41" s="10"/>
      <c r="AL41" s="11"/>
      <c r="AM41" s="10"/>
      <c r="AN41" s="11">
        <v>40350</v>
      </c>
    </row>
    <row r="42" spans="1:40">
      <c r="A42" s="419" t="s">
        <v>653</v>
      </c>
      <c r="B42" s="404"/>
      <c r="C42" s="456" t="s">
        <v>18</v>
      </c>
      <c r="D42" s="457"/>
      <c r="E42" s="457"/>
      <c r="F42" s="457"/>
      <c r="G42" s="457"/>
      <c r="H42" s="457"/>
      <c r="I42" s="457"/>
      <c r="J42" s="457"/>
      <c r="K42" s="457"/>
      <c r="L42" s="457"/>
      <c r="M42" s="457"/>
      <c r="N42" s="457"/>
      <c r="O42" s="457"/>
      <c r="P42" s="457"/>
      <c r="Q42" s="457"/>
      <c r="R42" s="457"/>
      <c r="S42" s="457"/>
      <c r="T42" s="457"/>
      <c r="U42" s="457"/>
      <c r="V42" s="457"/>
      <c r="W42" s="457"/>
      <c r="X42" s="457"/>
      <c r="Y42" s="457"/>
      <c r="Z42" s="457"/>
      <c r="AA42" s="457"/>
      <c r="AB42" s="458"/>
      <c r="AC42" s="423" t="s">
        <v>19</v>
      </c>
      <c r="AD42" s="424"/>
      <c r="AE42" s="424"/>
      <c r="AF42" s="425"/>
      <c r="AG42" s="10">
        <f t="shared" si="10"/>
        <v>0</v>
      </c>
      <c r="AH42" s="11">
        <f t="shared" si="10"/>
        <v>0</v>
      </c>
      <c r="AI42" s="10"/>
      <c r="AJ42" s="11"/>
      <c r="AK42" s="10"/>
      <c r="AL42" s="11"/>
      <c r="AM42" s="10"/>
      <c r="AN42" s="11"/>
    </row>
    <row r="43" spans="1:40">
      <c r="A43" s="419" t="s">
        <v>656</v>
      </c>
      <c r="B43" s="404"/>
      <c r="C43" s="456" t="s">
        <v>20</v>
      </c>
      <c r="D43" s="457"/>
      <c r="E43" s="457"/>
      <c r="F43" s="457"/>
      <c r="G43" s="457"/>
      <c r="H43" s="457"/>
      <c r="I43" s="457"/>
      <c r="J43" s="457"/>
      <c r="K43" s="457"/>
      <c r="L43" s="457"/>
      <c r="M43" s="457"/>
      <c r="N43" s="457"/>
      <c r="O43" s="457"/>
      <c r="P43" s="457"/>
      <c r="Q43" s="457"/>
      <c r="R43" s="457"/>
      <c r="S43" s="457"/>
      <c r="T43" s="457"/>
      <c r="U43" s="457"/>
      <c r="V43" s="457"/>
      <c r="W43" s="457"/>
      <c r="X43" s="457"/>
      <c r="Y43" s="457"/>
      <c r="Z43" s="457"/>
      <c r="AA43" s="457"/>
      <c r="AB43" s="458"/>
      <c r="AC43" s="423" t="s">
        <v>21</v>
      </c>
      <c r="AD43" s="424"/>
      <c r="AE43" s="424"/>
      <c r="AF43" s="425"/>
      <c r="AG43" s="10">
        <f t="shared" si="10"/>
        <v>0</v>
      </c>
      <c r="AH43" s="11">
        <f t="shared" si="10"/>
        <v>0</v>
      </c>
      <c r="AI43" s="10"/>
      <c r="AJ43" s="11"/>
      <c r="AK43" s="10"/>
      <c r="AL43" s="11"/>
      <c r="AM43" s="10"/>
      <c r="AN43" s="11"/>
    </row>
    <row r="44" spans="1:40">
      <c r="A44" s="419" t="s">
        <v>659</v>
      </c>
      <c r="B44" s="404"/>
      <c r="C44" s="456" t="s">
        <v>22</v>
      </c>
      <c r="D44" s="457"/>
      <c r="E44" s="457"/>
      <c r="F44" s="457"/>
      <c r="G44" s="457"/>
      <c r="H44" s="457"/>
      <c r="I44" s="457"/>
      <c r="J44" s="457"/>
      <c r="K44" s="457"/>
      <c r="L44" s="457"/>
      <c r="M44" s="457"/>
      <c r="N44" s="457"/>
      <c r="O44" s="457"/>
      <c r="P44" s="457"/>
      <c r="Q44" s="457"/>
      <c r="R44" s="457"/>
      <c r="S44" s="457"/>
      <c r="T44" s="457"/>
      <c r="U44" s="457"/>
      <c r="V44" s="457"/>
      <c r="W44" s="457"/>
      <c r="X44" s="457"/>
      <c r="Y44" s="457"/>
      <c r="Z44" s="457"/>
      <c r="AA44" s="457"/>
      <c r="AB44" s="458"/>
      <c r="AC44" s="423" t="s">
        <v>23</v>
      </c>
      <c r="AD44" s="424"/>
      <c r="AE44" s="424"/>
      <c r="AF44" s="425"/>
      <c r="AG44" s="10">
        <f t="shared" si="10"/>
        <v>54040000</v>
      </c>
      <c r="AH44" s="11">
        <f t="shared" si="10"/>
        <v>54462151</v>
      </c>
      <c r="AI44" s="10">
        <v>53320000</v>
      </c>
      <c r="AJ44" s="11">
        <v>53236237</v>
      </c>
      <c r="AK44" s="10">
        <v>600000</v>
      </c>
      <c r="AL44" s="11">
        <v>1100814</v>
      </c>
      <c r="AM44" s="10">
        <v>120000</v>
      </c>
      <c r="AN44" s="11">
        <v>125100</v>
      </c>
    </row>
    <row r="45" spans="1:40">
      <c r="A45" s="419" t="s">
        <v>662</v>
      </c>
      <c r="B45" s="404"/>
      <c r="C45" s="456" t="s">
        <v>24</v>
      </c>
      <c r="D45" s="457"/>
      <c r="E45" s="457"/>
      <c r="F45" s="457"/>
      <c r="G45" s="457"/>
      <c r="H45" s="457"/>
      <c r="I45" s="457"/>
      <c r="J45" s="457"/>
      <c r="K45" s="457"/>
      <c r="L45" s="457"/>
      <c r="M45" s="457"/>
      <c r="N45" s="457"/>
      <c r="O45" s="457"/>
      <c r="P45" s="457"/>
      <c r="Q45" s="457"/>
      <c r="R45" s="457"/>
      <c r="S45" s="457"/>
      <c r="T45" s="457"/>
      <c r="U45" s="457"/>
      <c r="V45" s="457"/>
      <c r="W45" s="457"/>
      <c r="X45" s="457"/>
      <c r="Y45" s="457"/>
      <c r="Z45" s="457"/>
      <c r="AA45" s="457"/>
      <c r="AB45" s="458"/>
      <c r="AC45" s="423" t="s">
        <v>25</v>
      </c>
      <c r="AD45" s="424"/>
      <c r="AE45" s="424"/>
      <c r="AF45" s="425"/>
      <c r="AG45" s="10">
        <f t="shared" si="10"/>
        <v>0</v>
      </c>
      <c r="AH45" s="11">
        <f t="shared" si="10"/>
        <v>0</v>
      </c>
      <c r="AI45" s="10"/>
      <c r="AJ45" s="11"/>
      <c r="AK45" s="10"/>
      <c r="AL45" s="11"/>
      <c r="AM45" s="10"/>
      <c r="AN45" s="11"/>
    </row>
    <row r="46" spans="1:40">
      <c r="A46" s="419" t="s">
        <v>665</v>
      </c>
      <c r="B46" s="404"/>
      <c r="C46" s="456" t="s">
        <v>26</v>
      </c>
      <c r="D46" s="457"/>
      <c r="E46" s="457"/>
      <c r="F46" s="457"/>
      <c r="G46" s="457"/>
      <c r="H46" s="457"/>
      <c r="I46" s="457"/>
      <c r="J46" s="457"/>
      <c r="K46" s="457"/>
      <c r="L46" s="457"/>
      <c r="M46" s="457"/>
      <c r="N46" s="457"/>
      <c r="O46" s="457"/>
      <c r="P46" s="457"/>
      <c r="Q46" s="457"/>
      <c r="R46" s="457"/>
      <c r="S46" s="457"/>
      <c r="T46" s="457"/>
      <c r="U46" s="457"/>
      <c r="V46" s="457"/>
      <c r="W46" s="457"/>
      <c r="X46" s="457"/>
      <c r="Y46" s="457"/>
      <c r="Z46" s="457"/>
      <c r="AA46" s="457"/>
      <c r="AB46" s="458"/>
      <c r="AC46" s="423" t="s">
        <v>27</v>
      </c>
      <c r="AD46" s="424"/>
      <c r="AE46" s="424"/>
      <c r="AF46" s="425"/>
      <c r="AG46" s="10">
        <f t="shared" si="10"/>
        <v>0</v>
      </c>
      <c r="AH46" s="11">
        <f t="shared" si="10"/>
        <v>0</v>
      </c>
      <c r="AI46" s="10"/>
      <c r="AJ46" s="11"/>
      <c r="AK46" s="10"/>
      <c r="AL46" s="11"/>
      <c r="AM46" s="10"/>
      <c r="AN46" s="11"/>
    </row>
    <row r="47" spans="1:40">
      <c r="A47" s="419" t="s">
        <v>668</v>
      </c>
      <c r="B47" s="404"/>
      <c r="C47" s="456" t="s">
        <v>28</v>
      </c>
      <c r="D47" s="457"/>
      <c r="E47" s="457"/>
      <c r="F47" s="457"/>
      <c r="G47" s="457"/>
      <c r="H47" s="457"/>
      <c r="I47" s="457"/>
      <c r="J47" s="457"/>
      <c r="K47" s="457"/>
      <c r="L47" s="457"/>
      <c r="M47" s="457"/>
      <c r="N47" s="457"/>
      <c r="O47" s="457"/>
      <c r="P47" s="457"/>
      <c r="Q47" s="457"/>
      <c r="R47" s="457"/>
      <c r="S47" s="457"/>
      <c r="T47" s="457"/>
      <c r="U47" s="457"/>
      <c r="V47" s="457"/>
      <c r="W47" s="457"/>
      <c r="X47" s="457"/>
      <c r="Y47" s="457"/>
      <c r="Z47" s="457"/>
      <c r="AA47" s="457"/>
      <c r="AB47" s="458"/>
      <c r="AC47" s="423" t="s">
        <v>29</v>
      </c>
      <c r="AD47" s="424"/>
      <c r="AE47" s="424"/>
      <c r="AF47" s="425"/>
      <c r="AG47" s="10">
        <f t="shared" si="10"/>
        <v>5000</v>
      </c>
      <c r="AH47" s="11">
        <f t="shared" si="10"/>
        <v>11708</v>
      </c>
      <c r="AI47" s="10">
        <v>5000</v>
      </c>
      <c r="AJ47" s="11">
        <v>11708</v>
      </c>
      <c r="AK47" s="10"/>
      <c r="AL47" s="11"/>
      <c r="AM47" s="10"/>
      <c r="AN47" s="11"/>
    </row>
    <row r="48" spans="1:40">
      <c r="A48" s="419" t="s">
        <v>671</v>
      </c>
      <c r="B48" s="404"/>
      <c r="C48" s="456" t="s">
        <v>30</v>
      </c>
      <c r="D48" s="457"/>
      <c r="E48" s="457"/>
      <c r="F48" s="457"/>
      <c r="G48" s="457"/>
      <c r="H48" s="457"/>
      <c r="I48" s="457"/>
      <c r="J48" s="457"/>
      <c r="K48" s="457"/>
      <c r="L48" s="457"/>
      <c r="M48" s="457"/>
      <c r="N48" s="457"/>
      <c r="O48" s="457"/>
      <c r="P48" s="457"/>
      <c r="Q48" s="457"/>
      <c r="R48" s="457"/>
      <c r="S48" s="457"/>
      <c r="T48" s="457"/>
      <c r="U48" s="457"/>
      <c r="V48" s="457"/>
      <c r="W48" s="457"/>
      <c r="X48" s="457"/>
      <c r="Y48" s="457"/>
      <c r="Z48" s="457"/>
      <c r="AA48" s="457"/>
      <c r="AB48" s="458"/>
      <c r="AC48" s="423" t="s">
        <v>31</v>
      </c>
      <c r="AD48" s="424"/>
      <c r="AE48" s="424"/>
      <c r="AF48" s="425"/>
      <c r="AG48" s="10">
        <f t="shared" si="10"/>
        <v>0</v>
      </c>
      <c r="AH48" s="11">
        <f t="shared" si="10"/>
        <v>0</v>
      </c>
      <c r="AI48" s="10"/>
      <c r="AJ48" s="11"/>
      <c r="AK48" s="10"/>
      <c r="AL48" s="11"/>
      <c r="AM48" s="10"/>
      <c r="AN48" s="11"/>
    </row>
    <row r="49" spans="1:40">
      <c r="A49" s="419" t="s">
        <v>674</v>
      </c>
      <c r="B49" s="404"/>
      <c r="C49" s="456" t="s">
        <v>32</v>
      </c>
      <c r="D49" s="457"/>
      <c r="E49" s="457"/>
      <c r="F49" s="457"/>
      <c r="G49" s="457"/>
      <c r="H49" s="457"/>
      <c r="I49" s="457"/>
      <c r="J49" s="457"/>
      <c r="K49" s="457"/>
      <c r="L49" s="457"/>
      <c r="M49" s="457"/>
      <c r="N49" s="457"/>
      <c r="O49" s="457"/>
      <c r="P49" s="457"/>
      <c r="Q49" s="457"/>
      <c r="R49" s="457"/>
      <c r="S49" s="457"/>
      <c r="T49" s="457"/>
      <c r="U49" s="457"/>
      <c r="V49" s="457"/>
      <c r="W49" s="457"/>
      <c r="X49" s="457"/>
      <c r="Y49" s="457"/>
      <c r="Z49" s="457"/>
      <c r="AA49" s="457"/>
      <c r="AB49" s="458"/>
      <c r="AC49" s="423" t="s">
        <v>33</v>
      </c>
      <c r="AD49" s="424"/>
      <c r="AE49" s="424"/>
      <c r="AF49" s="425"/>
      <c r="AG49" s="10">
        <f t="shared" si="10"/>
        <v>0</v>
      </c>
      <c r="AH49" s="11">
        <f t="shared" si="10"/>
        <v>69698</v>
      </c>
      <c r="AI49" s="10"/>
      <c r="AJ49" s="11">
        <v>69698</v>
      </c>
      <c r="AK49" s="10"/>
      <c r="AL49" s="11"/>
      <c r="AM49" s="10"/>
      <c r="AN49" s="11"/>
    </row>
    <row r="50" spans="1:40" s="14" customFormat="1">
      <c r="A50" s="448" t="s">
        <v>677</v>
      </c>
      <c r="B50" s="449"/>
      <c r="C50" s="460" t="s">
        <v>34</v>
      </c>
      <c r="D50" s="461"/>
      <c r="E50" s="461"/>
      <c r="F50" s="461"/>
      <c r="G50" s="461"/>
      <c r="H50" s="461"/>
      <c r="I50" s="461"/>
      <c r="J50" s="461"/>
      <c r="K50" s="461"/>
      <c r="L50" s="461"/>
      <c r="M50" s="461"/>
      <c r="N50" s="461"/>
      <c r="O50" s="461"/>
      <c r="P50" s="461"/>
      <c r="Q50" s="461"/>
      <c r="R50" s="461"/>
      <c r="S50" s="461"/>
      <c r="T50" s="461"/>
      <c r="U50" s="461"/>
      <c r="V50" s="461"/>
      <c r="W50" s="461"/>
      <c r="X50" s="461"/>
      <c r="Y50" s="461"/>
      <c r="Z50" s="461"/>
      <c r="AA50" s="461"/>
      <c r="AB50" s="462"/>
      <c r="AC50" s="453" t="s">
        <v>35</v>
      </c>
      <c r="AD50" s="454"/>
      <c r="AE50" s="454"/>
      <c r="AF50" s="455"/>
      <c r="AG50" s="12">
        <f>SUM(AG40:AG49)</f>
        <v>54045000</v>
      </c>
      <c r="AH50" s="13">
        <f t="shared" ref="AH50:AN50" si="11">SUM(AH40:AH49)</f>
        <v>54583907</v>
      </c>
      <c r="AI50" s="12">
        <f t="shared" si="11"/>
        <v>53325000</v>
      </c>
      <c r="AJ50" s="13">
        <f t="shared" si="11"/>
        <v>53317643</v>
      </c>
      <c r="AK50" s="12">
        <f t="shared" si="11"/>
        <v>600000</v>
      </c>
      <c r="AL50" s="13">
        <f t="shared" si="11"/>
        <v>1100814</v>
      </c>
      <c r="AM50" s="12">
        <f t="shared" si="11"/>
        <v>120000</v>
      </c>
      <c r="AN50" s="13">
        <f t="shared" si="11"/>
        <v>165450</v>
      </c>
    </row>
    <row r="51" spans="1:40">
      <c r="A51" s="419">
        <v>45</v>
      </c>
      <c r="B51" s="459"/>
      <c r="C51" s="456" t="s">
        <v>36</v>
      </c>
      <c r="D51" s="457"/>
      <c r="E51" s="457"/>
      <c r="F51" s="457"/>
      <c r="G51" s="457"/>
      <c r="H51" s="457"/>
      <c r="I51" s="457"/>
      <c r="J51" s="457"/>
      <c r="K51" s="457"/>
      <c r="L51" s="457"/>
      <c r="M51" s="457"/>
      <c r="N51" s="457"/>
      <c r="O51" s="457"/>
      <c r="P51" s="457"/>
      <c r="Q51" s="457"/>
      <c r="R51" s="457"/>
      <c r="S51" s="457"/>
      <c r="T51" s="457"/>
      <c r="U51" s="457"/>
      <c r="V51" s="457"/>
      <c r="W51" s="457"/>
      <c r="X51" s="457"/>
      <c r="Y51" s="457"/>
      <c r="Z51" s="457"/>
      <c r="AA51" s="457"/>
      <c r="AB51" s="458"/>
      <c r="AC51" s="423" t="s">
        <v>37</v>
      </c>
      <c r="AD51" s="424"/>
      <c r="AE51" s="424"/>
      <c r="AF51" s="425"/>
      <c r="AG51" s="10">
        <f t="shared" ref="AG51:AH55" si="12">AI51+AK51+AM51</f>
        <v>0</v>
      </c>
      <c r="AH51" s="11">
        <f t="shared" si="12"/>
        <v>0</v>
      </c>
      <c r="AI51" s="10"/>
      <c r="AJ51" s="11"/>
      <c r="AK51" s="10"/>
      <c r="AL51" s="11"/>
      <c r="AM51" s="10"/>
      <c r="AN51" s="11"/>
    </row>
    <row r="52" spans="1:40">
      <c r="A52" s="419">
        <v>46</v>
      </c>
      <c r="B52" s="459"/>
      <c r="C52" s="456" t="s">
        <v>38</v>
      </c>
      <c r="D52" s="457"/>
      <c r="E52" s="457"/>
      <c r="F52" s="457"/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57"/>
      <c r="R52" s="457"/>
      <c r="S52" s="457"/>
      <c r="T52" s="457"/>
      <c r="U52" s="457"/>
      <c r="V52" s="457"/>
      <c r="W52" s="457"/>
      <c r="X52" s="457"/>
      <c r="Y52" s="457"/>
      <c r="Z52" s="457"/>
      <c r="AA52" s="457"/>
      <c r="AB52" s="458"/>
      <c r="AC52" s="423" t="s">
        <v>39</v>
      </c>
      <c r="AD52" s="424"/>
      <c r="AE52" s="424"/>
      <c r="AF52" s="425"/>
      <c r="AG52" s="10">
        <f t="shared" si="12"/>
        <v>0</v>
      </c>
      <c r="AH52" s="11">
        <f t="shared" si="12"/>
        <v>0</v>
      </c>
      <c r="AI52" s="10"/>
      <c r="AJ52" s="11"/>
      <c r="AK52" s="10"/>
      <c r="AL52" s="11"/>
      <c r="AM52" s="10"/>
      <c r="AN52" s="11"/>
    </row>
    <row r="53" spans="1:40">
      <c r="A53" s="419">
        <v>47</v>
      </c>
      <c r="B53" s="459"/>
      <c r="C53" s="456" t="s">
        <v>40</v>
      </c>
      <c r="D53" s="457"/>
      <c r="E53" s="457"/>
      <c r="F53" s="457"/>
      <c r="G53" s="457"/>
      <c r="H53" s="457"/>
      <c r="I53" s="457"/>
      <c r="J53" s="457"/>
      <c r="K53" s="457"/>
      <c r="L53" s="457"/>
      <c r="M53" s="457"/>
      <c r="N53" s="457"/>
      <c r="O53" s="457"/>
      <c r="P53" s="457"/>
      <c r="Q53" s="457"/>
      <c r="R53" s="457"/>
      <c r="S53" s="457"/>
      <c r="T53" s="457"/>
      <c r="U53" s="457"/>
      <c r="V53" s="457"/>
      <c r="W53" s="457"/>
      <c r="X53" s="457"/>
      <c r="Y53" s="457"/>
      <c r="Z53" s="457"/>
      <c r="AA53" s="457"/>
      <c r="AB53" s="458"/>
      <c r="AC53" s="423" t="s">
        <v>41</v>
      </c>
      <c r="AD53" s="424"/>
      <c r="AE53" s="424"/>
      <c r="AF53" s="425"/>
      <c r="AG53" s="10">
        <f t="shared" si="12"/>
        <v>0</v>
      </c>
      <c r="AH53" s="11">
        <f t="shared" si="12"/>
        <v>0</v>
      </c>
      <c r="AI53" s="10"/>
      <c r="AJ53" s="11"/>
      <c r="AK53" s="10"/>
      <c r="AL53" s="11"/>
      <c r="AM53" s="10"/>
      <c r="AN53" s="11"/>
    </row>
    <row r="54" spans="1:40">
      <c r="A54" s="419">
        <v>48</v>
      </c>
      <c r="B54" s="459"/>
      <c r="C54" s="456" t="s">
        <v>42</v>
      </c>
      <c r="D54" s="457"/>
      <c r="E54" s="457"/>
      <c r="F54" s="457"/>
      <c r="G54" s="457"/>
      <c r="H54" s="457"/>
      <c r="I54" s="457"/>
      <c r="J54" s="457"/>
      <c r="K54" s="457"/>
      <c r="L54" s="457"/>
      <c r="M54" s="457"/>
      <c r="N54" s="457"/>
      <c r="O54" s="457"/>
      <c r="P54" s="457"/>
      <c r="Q54" s="457"/>
      <c r="R54" s="457"/>
      <c r="S54" s="457"/>
      <c r="T54" s="457"/>
      <c r="U54" s="457"/>
      <c r="V54" s="457"/>
      <c r="W54" s="457"/>
      <c r="X54" s="457"/>
      <c r="Y54" s="457"/>
      <c r="Z54" s="457"/>
      <c r="AA54" s="457"/>
      <c r="AB54" s="458"/>
      <c r="AC54" s="423" t="s">
        <v>43</v>
      </c>
      <c r="AD54" s="424"/>
      <c r="AE54" s="424"/>
      <c r="AF54" s="425"/>
      <c r="AG54" s="10">
        <f t="shared" si="12"/>
        <v>0</v>
      </c>
      <c r="AH54" s="11">
        <f t="shared" si="12"/>
        <v>0</v>
      </c>
      <c r="AI54" s="10"/>
      <c r="AJ54" s="11"/>
      <c r="AK54" s="10"/>
      <c r="AL54" s="11"/>
      <c r="AM54" s="10"/>
      <c r="AN54" s="11"/>
    </row>
    <row r="55" spans="1:40">
      <c r="A55" s="419">
        <v>49</v>
      </c>
      <c r="B55" s="459"/>
      <c r="C55" s="456" t="s">
        <v>44</v>
      </c>
      <c r="D55" s="457"/>
      <c r="E55" s="457"/>
      <c r="F55" s="457"/>
      <c r="G55" s="457"/>
      <c r="H55" s="457"/>
      <c r="I55" s="457"/>
      <c r="J55" s="457"/>
      <c r="K55" s="457"/>
      <c r="L55" s="457"/>
      <c r="M55" s="457"/>
      <c r="N55" s="457"/>
      <c r="O55" s="457"/>
      <c r="P55" s="457"/>
      <c r="Q55" s="457"/>
      <c r="R55" s="457"/>
      <c r="S55" s="457"/>
      <c r="T55" s="457"/>
      <c r="U55" s="457"/>
      <c r="V55" s="457"/>
      <c r="W55" s="457"/>
      <c r="X55" s="457"/>
      <c r="Y55" s="457"/>
      <c r="Z55" s="457"/>
      <c r="AA55" s="457"/>
      <c r="AB55" s="458"/>
      <c r="AC55" s="423" t="s">
        <v>45</v>
      </c>
      <c r="AD55" s="424"/>
      <c r="AE55" s="424"/>
      <c r="AF55" s="425"/>
      <c r="AG55" s="10">
        <f t="shared" si="12"/>
        <v>0</v>
      </c>
      <c r="AH55" s="11">
        <f t="shared" si="12"/>
        <v>0</v>
      </c>
      <c r="AI55" s="10"/>
      <c r="AJ55" s="11"/>
      <c r="AK55" s="10"/>
      <c r="AL55" s="11"/>
      <c r="AM55" s="10"/>
      <c r="AN55" s="11"/>
    </row>
    <row r="56" spans="1:40" s="14" customFormat="1">
      <c r="A56" s="448">
        <v>50</v>
      </c>
      <c r="B56" s="463"/>
      <c r="C56" s="450" t="s">
        <v>46</v>
      </c>
      <c r="D56" s="451"/>
      <c r="E56" s="451"/>
      <c r="F56" s="451"/>
      <c r="G56" s="451"/>
      <c r="H56" s="451"/>
      <c r="I56" s="451"/>
      <c r="J56" s="451"/>
      <c r="K56" s="451"/>
      <c r="L56" s="451"/>
      <c r="M56" s="451"/>
      <c r="N56" s="451"/>
      <c r="O56" s="451"/>
      <c r="P56" s="451"/>
      <c r="Q56" s="451"/>
      <c r="R56" s="451"/>
      <c r="S56" s="451"/>
      <c r="T56" s="451"/>
      <c r="U56" s="451"/>
      <c r="V56" s="451"/>
      <c r="W56" s="451"/>
      <c r="X56" s="451"/>
      <c r="Y56" s="451"/>
      <c r="Z56" s="451"/>
      <c r="AA56" s="451"/>
      <c r="AB56" s="452"/>
      <c r="AC56" s="453" t="s">
        <v>47</v>
      </c>
      <c r="AD56" s="454"/>
      <c r="AE56" s="454"/>
      <c r="AF56" s="455"/>
      <c r="AG56" s="12">
        <f>SUM(AG51:AG55)</f>
        <v>0</v>
      </c>
      <c r="AH56" s="13">
        <f t="shared" ref="AH56:AN56" si="13">SUM(AH51:AH55)</f>
        <v>0</v>
      </c>
      <c r="AI56" s="12">
        <f t="shared" si="13"/>
        <v>0</v>
      </c>
      <c r="AJ56" s="13">
        <f t="shared" si="13"/>
        <v>0</v>
      </c>
      <c r="AK56" s="12">
        <f t="shared" si="13"/>
        <v>0</v>
      </c>
      <c r="AL56" s="13">
        <f t="shared" si="13"/>
        <v>0</v>
      </c>
      <c r="AM56" s="12">
        <f t="shared" si="13"/>
        <v>0</v>
      </c>
      <c r="AN56" s="13">
        <f t="shared" si="13"/>
        <v>0</v>
      </c>
    </row>
    <row r="57" spans="1:40">
      <c r="A57" s="419">
        <v>51</v>
      </c>
      <c r="B57" s="459"/>
      <c r="C57" s="456" t="s">
        <v>48</v>
      </c>
      <c r="D57" s="457"/>
      <c r="E57" s="457"/>
      <c r="F57" s="457"/>
      <c r="G57" s="457"/>
      <c r="H57" s="457"/>
      <c r="I57" s="457"/>
      <c r="J57" s="457"/>
      <c r="K57" s="457"/>
      <c r="L57" s="457"/>
      <c r="M57" s="457"/>
      <c r="N57" s="457"/>
      <c r="O57" s="457"/>
      <c r="P57" s="457"/>
      <c r="Q57" s="457"/>
      <c r="R57" s="457"/>
      <c r="S57" s="457"/>
      <c r="T57" s="457"/>
      <c r="U57" s="457"/>
      <c r="V57" s="457"/>
      <c r="W57" s="457"/>
      <c r="X57" s="457"/>
      <c r="Y57" s="457"/>
      <c r="Z57" s="457"/>
      <c r="AA57" s="457"/>
      <c r="AB57" s="458"/>
      <c r="AC57" s="423" t="s">
        <v>49</v>
      </c>
      <c r="AD57" s="424"/>
      <c r="AE57" s="424"/>
      <c r="AF57" s="425"/>
      <c r="AG57" s="10">
        <f t="shared" ref="AG57:AH59" si="14">AI57+AK57+AM57</f>
        <v>0</v>
      </c>
      <c r="AH57" s="11">
        <f t="shared" si="14"/>
        <v>0</v>
      </c>
      <c r="AI57" s="10"/>
      <c r="AJ57" s="11"/>
      <c r="AK57" s="10"/>
      <c r="AL57" s="11"/>
      <c r="AM57" s="10"/>
      <c r="AN57" s="11"/>
    </row>
    <row r="58" spans="1:40">
      <c r="A58" s="419">
        <v>52</v>
      </c>
      <c r="B58" s="459"/>
      <c r="C58" s="420" t="s">
        <v>50</v>
      </c>
      <c r="D58" s="421"/>
      <c r="E58" s="421"/>
      <c r="F58" s="421"/>
      <c r="G58" s="421"/>
      <c r="H58" s="421"/>
      <c r="I58" s="421"/>
      <c r="J58" s="421"/>
      <c r="K58" s="421"/>
      <c r="L58" s="421"/>
      <c r="M58" s="421"/>
      <c r="N58" s="421"/>
      <c r="O58" s="421"/>
      <c r="P58" s="421"/>
      <c r="Q58" s="421"/>
      <c r="R58" s="421"/>
      <c r="S58" s="421"/>
      <c r="T58" s="421"/>
      <c r="U58" s="421"/>
      <c r="V58" s="421"/>
      <c r="W58" s="421"/>
      <c r="X58" s="421"/>
      <c r="Y58" s="421"/>
      <c r="Z58" s="421"/>
      <c r="AA58" s="421"/>
      <c r="AB58" s="422"/>
      <c r="AC58" s="423" t="s">
        <v>51</v>
      </c>
      <c r="AD58" s="424"/>
      <c r="AE58" s="424"/>
      <c r="AF58" s="425"/>
      <c r="AG58" s="10">
        <f t="shared" si="14"/>
        <v>0</v>
      </c>
      <c r="AH58" s="11">
        <f t="shared" si="14"/>
        <v>0</v>
      </c>
      <c r="AI58" s="10"/>
      <c r="AJ58" s="11"/>
      <c r="AK58" s="10"/>
      <c r="AL58" s="11"/>
      <c r="AM58" s="10"/>
      <c r="AN58" s="11"/>
    </row>
    <row r="59" spans="1:40">
      <c r="A59" s="419">
        <v>53</v>
      </c>
      <c r="B59" s="459"/>
      <c r="C59" s="456" t="s">
        <v>52</v>
      </c>
      <c r="D59" s="457"/>
      <c r="E59" s="457"/>
      <c r="F59" s="457"/>
      <c r="G59" s="457"/>
      <c r="H59" s="457"/>
      <c r="I59" s="457"/>
      <c r="J59" s="457"/>
      <c r="K59" s="457"/>
      <c r="L59" s="457"/>
      <c r="M59" s="457"/>
      <c r="N59" s="457"/>
      <c r="O59" s="457"/>
      <c r="P59" s="457"/>
      <c r="Q59" s="457"/>
      <c r="R59" s="457"/>
      <c r="S59" s="457"/>
      <c r="T59" s="457"/>
      <c r="U59" s="457"/>
      <c r="V59" s="457"/>
      <c r="W59" s="457"/>
      <c r="X59" s="457"/>
      <c r="Y59" s="457"/>
      <c r="Z59" s="457"/>
      <c r="AA59" s="457"/>
      <c r="AB59" s="458"/>
      <c r="AC59" s="423" t="s">
        <v>516</v>
      </c>
      <c r="AD59" s="424"/>
      <c r="AE59" s="424"/>
      <c r="AF59" s="425"/>
      <c r="AG59" s="10">
        <f t="shared" si="14"/>
        <v>0</v>
      </c>
      <c r="AH59" s="11">
        <f t="shared" si="14"/>
        <v>0</v>
      </c>
      <c r="AI59" s="10"/>
      <c r="AJ59" s="11"/>
      <c r="AK59" s="10"/>
      <c r="AL59" s="11"/>
      <c r="AM59" s="10"/>
      <c r="AN59" s="11"/>
    </row>
    <row r="60" spans="1:40" s="14" customFormat="1">
      <c r="A60" s="448">
        <v>54</v>
      </c>
      <c r="B60" s="463"/>
      <c r="C60" s="450" t="s">
        <v>54</v>
      </c>
      <c r="D60" s="451"/>
      <c r="E60" s="451"/>
      <c r="F60" s="451"/>
      <c r="G60" s="451"/>
      <c r="H60" s="451"/>
      <c r="I60" s="451"/>
      <c r="J60" s="451"/>
      <c r="K60" s="451"/>
      <c r="L60" s="451"/>
      <c r="M60" s="451"/>
      <c r="N60" s="451"/>
      <c r="O60" s="451"/>
      <c r="P60" s="451"/>
      <c r="Q60" s="451"/>
      <c r="R60" s="451"/>
      <c r="S60" s="451"/>
      <c r="T60" s="451"/>
      <c r="U60" s="451"/>
      <c r="V60" s="451"/>
      <c r="W60" s="451"/>
      <c r="X60" s="451"/>
      <c r="Y60" s="451"/>
      <c r="Z60" s="451"/>
      <c r="AA60" s="451"/>
      <c r="AB60" s="452"/>
      <c r="AC60" s="453" t="s">
        <v>55</v>
      </c>
      <c r="AD60" s="454"/>
      <c r="AE60" s="454"/>
      <c r="AF60" s="455"/>
      <c r="AG60" s="12">
        <f>SUM(AG57:AG59)</f>
        <v>0</v>
      </c>
      <c r="AH60" s="13">
        <f t="shared" ref="AH60:AN60" si="15">SUM(AH57:AH59)</f>
        <v>0</v>
      </c>
      <c r="AI60" s="12">
        <f t="shared" si="15"/>
        <v>0</v>
      </c>
      <c r="AJ60" s="13">
        <f t="shared" si="15"/>
        <v>0</v>
      </c>
      <c r="AK60" s="12">
        <f t="shared" si="15"/>
        <v>0</v>
      </c>
      <c r="AL60" s="13">
        <f t="shared" si="15"/>
        <v>0</v>
      </c>
      <c r="AM60" s="12">
        <f t="shared" si="15"/>
        <v>0</v>
      </c>
      <c r="AN60" s="13">
        <f t="shared" si="15"/>
        <v>0</v>
      </c>
    </row>
    <row r="61" spans="1:40">
      <c r="A61" s="419">
        <v>55</v>
      </c>
      <c r="B61" s="459"/>
      <c r="C61" s="456" t="s">
        <v>56</v>
      </c>
      <c r="D61" s="457"/>
      <c r="E61" s="457"/>
      <c r="F61" s="457"/>
      <c r="G61" s="457"/>
      <c r="H61" s="457"/>
      <c r="I61" s="457"/>
      <c r="J61" s="457"/>
      <c r="K61" s="457"/>
      <c r="L61" s="457"/>
      <c r="M61" s="457"/>
      <c r="N61" s="457"/>
      <c r="O61" s="457"/>
      <c r="P61" s="457"/>
      <c r="Q61" s="457"/>
      <c r="R61" s="457"/>
      <c r="S61" s="457"/>
      <c r="T61" s="457"/>
      <c r="U61" s="457"/>
      <c r="V61" s="457"/>
      <c r="W61" s="457"/>
      <c r="X61" s="457"/>
      <c r="Y61" s="457"/>
      <c r="Z61" s="457"/>
      <c r="AA61" s="457"/>
      <c r="AB61" s="458"/>
      <c r="AC61" s="423" t="s">
        <v>57</v>
      </c>
      <c r="AD61" s="424"/>
      <c r="AE61" s="424"/>
      <c r="AF61" s="425"/>
      <c r="AG61" s="10">
        <f t="shared" ref="AG61:AH63" si="16">AI61+AK61+AM61</f>
        <v>0</v>
      </c>
      <c r="AH61" s="11">
        <f t="shared" si="16"/>
        <v>0</v>
      </c>
      <c r="AI61" s="10"/>
      <c r="AJ61" s="11"/>
      <c r="AK61" s="10"/>
      <c r="AL61" s="11"/>
      <c r="AM61" s="10"/>
      <c r="AN61" s="11"/>
    </row>
    <row r="62" spans="1:40">
      <c r="A62" s="419">
        <v>56</v>
      </c>
      <c r="B62" s="459"/>
      <c r="C62" s="420" t="s">
        <v>58</v>
      </c>
      <c r="D62" s="421"/>
      <c r="E62" s="421"/>
      <c r="F62" s="421"/>
      <c r="G62" s="421"/>
      <c r="H62" s="421"/>
      <c r="I62" s="421"/>
      <c r="J62" s="421"/>
      <c r="K62" s="421"/>
      <c r="L62" s="421"/>
      <c r="M62" s="421"/>
      <c r="N62" s="421"/>
      <c r="O62" s="421"/>
      <c r="P62" s="421"/>
      <c r="Q62" s="421"/>
      <c r="R62" s="421"/>
      <c r="S62" s="421"/>
      <c r="T62" s="421"/>
      <c r="U62" s="421"/>
      <c r="V62" s="421"/>
      <c r="W62" s="421"/>
      <c r="X62" s="421"/>
      <c r="Y62" s="421"/>
      <c r="Z62" s="421"/>
      <c r="AA62" s="421"/>
      <c r="AB62" s="422"/>
      <c r="AC62" s="423" t="s">
        <v>59</v>
      </c>
      <c r="AD62" s="424"/>
      <c r="AE62" s="424"/>
      <c r="AF62" s="425"/>
      <c r="AG62" s="10">
        <f t="shared" si="16"/>
        <v>0</v>
      </c>
      <c r="AH62" s="11">
        <f t="shared" si="16"/>
        <v>0</v>
      </c>
      <c r="AI62" s="10"/>
      <c r="AJ62" s="11"/>
      <c r="AK62" s="10"/>
      <c r="AL62" s="11"/>
      <c r="AM62" s="10"/>
      <c r="AN62" s="11"/>
    </row>
    <row r="63" spans="1:40">
      <c r="A63" s="419">
        <v>57</v>
      </c>
      <c r="B63" s="459"/>
      <c r="C63" s="456" t="s">
        <v>60</v>
      </c>
      <c r="D63" s="457"/>
      <c r="E63" s="457"/>
      <c r="F63" s="457"/>
      <c r="G63" s="457"/>
      <c r="H63" s="457"/>
      <c r="I63" s="457"/>
      <c r="J63" s="457"/>
      <c r="K63" s="457"/>
      <c r="L63" s="457"/>
      <c r="M63" s="457"/>
      <c r="N63" s="457"/>
      <c r="O63" s="457"/>
      <c r="P63" s="457"/>
      <c r="Q63" s="457"/>
      <c r="R63" s="457"/>
      <c r="S63" s="457"/>
      <c r="T63" s="457"/>
      <c r="U63" s="457"/>
      <c r="V63" s="457"/>
      <c r="W63" s="457"/>
      <c r="X63" s="457"/>
      <c r="Y63" s="457"/>
      <c r="Z63" s="457"/>
      <c r="AA63" s="457"/>
      <c r="AB63" s="458"/>
      <c r="AC63" s="423" t="s">
        <v>1019</v>
      </c>
      <c r="AD63" s="424"/>
      <c r="AE63" s="424"/>
      <c r="AF63" s="425"/>
      <c r="AG63" s="10">
        <f t="shared" si="16"/>
        <v>250000</v>
      </c>
      <c r="AH63" s="11">
        <f t="shared" si="16"/>
        <v>200000</v>
      </c>
      <c r="AI63" s="10">
        <v>250000</v>
      </c>
      <c r="AJ63" s="11">
        <v>200000</v>
      </c>
      <c r="AK63" s="10"/>
      <c r="AL63" s="11"/>
      <c r="AM63" s="10"/>
      <c r="AN63" s="11"/>
    </row>
    <row r="64" spans="1:40" s="14" customFormat="1" ht="15.75" thickBot="1">
      <c r="A64" s="471">
        <v>58</v>
      </c>
      <c r="B64" s="472"/>
      <c r="C64" s="473" t="s">
        <v>62</v>
      </c>
      <c r="D64" s="474"/>
      <c r="E64" s="474"/>
      <c r="F64" s="474"/>
      <c r="G64" s="474"/>
      <c r="H64" s="474"/>
      <c r="I64" s="474"/>
      <c r="J64" s="474"/>
      <c r="K64" s="474"/>
      <c r="L64" s="474"/>
      <c r="M64" s="474"/>
      <c r="N64" s="474"/>
      <c r="O64" s="474"/>
      <c r="P64" s="474"/>
      <c r="Q64" s="474"/>
      <c r="R64" s="474"/>
      <c r="S64" s="474"/>
      <c r="T64" s="474"/>
      <c r="U64" s="474"/>
      <c r="V64" s="474"/>
      <c r="W64" s="474"/>
      <c r="X64" s="474"/>
      <c r="Y64" s="474"/>
      <c r="Z64" s="474"/>
      <c r="AA64" s="474"/>
      <c r="AB64" s="475"/>
      <c r="AC64" s="476" t="s">
        <v>63</v>
      </c>
      <c r="AD64" s="477"/>
      <c r="AE64" s="477"/>
      <c r="AF64" s="478"/>
      <c r="AG64" s="16">
        <f>SUM(AG61:AG63)</f>
        <v>250000</v>
      </c>
      <c r="AH64" s="17">
        <f t="shared" ref="AH64:AN64" si="17">SUM(AH61:AH63)</f>
        <v>200000</v>
      </c>
      <c r="AI64" s="16">
        <f t="shared" si="17"/>
        <v>250000</v>
      </c>
      <c r="AJ64" s="17">
        <f t="shared" si="17"/>
        <v>200000</v>
      </c>
      <c r="AK64" s="16">
        <f t="shared" si="17"/>
        <v>0</v>
      </c>
      <c r="AL64" s="17">
        <f t="shared" si="17"/>
        <v>0</v>
      </c>
      <c r="AM64" s="16">
        <f t="shared" si="17"/>
        <v>0</v>
      </c>
      <c r="AN64" s="17">
        <f t="shared" si="17"/>
        <v>0</v>
      </c>
    </row>
    <row r="65" spans="1:40" s="14" customFormat="1" ht="15.75" thickBot="1">
      <c r="A65" s="464">
        <v>59</v>
      </c>
      <c r="B65" s="465"/>
      <c r="C65" s="466" t="s">
        <v>64</v>
      </c>
      <c r="D65" s="467"/>
      <c r="E65" s="467"/>
      <c r="F65" s="467"/>
      <c r="G65" s="467"/>
      <c r="H65" s="467"/>
      <c r="I65" s="467"/>
      <c r="J65" s="467"/>
      <c r="K65" s="467"/>
      <c r="L65" s="467"/>
      <c r="M65" s="467"/>
      <c r="N65" s="467"/>
      <c r="O65" s="467"/>
      <c r="P65" s="467"/>
      <c r="Q65" s="467"/>
      <c r="R65" s="467"/>
      <c r="S65" s="467"/>
      <c r="T65" s="467"/>
      <c r="U65" s="467"/>
      <c r="V65" s="467"/>
      <c r="W65" s="467"/>
      <c r="X65" s="467"/>
      <c r="Y65" s="467"/>
      <c r="Z65" s="467"/>
      <c r="AA65" s="467"/>
      <c r="AB65" s="468"/>
      <c r="AC65" s="469" t="s">
        <v>65</v>
      </c>
      <c r="AD65" s="470"/>
      <c r="AE65" s="470"/>
      <c r="AF65" s="498"/>
      <c r="AG65" s="354">
        <f>AG19+AG25+AG39+AG50+AG56+AG60+AG64</f>
        <v>54461500</v>
      </c>
      <c r="AH65" s="350">
        <f t="shared" ref="AH65:AN65" si="18">AH19+AH25+AH39+AH50+AH56+AH60+AH64</f>
        <v>54950407</v>
      </c>
      <c r="AI65" s="354">
        <f t="shared" si="18"/>
        <v>53741500</v>
      </c>
      <c r="AJ65" s="350">
        <f t="shared" si="18"/>
        <v>53684143</v>
      </c>
      <c r="AK65" s="354">
        <f t="shared" si="18"/>
        <v>600000</v>
      </c>
      <c r="AL65" s="350">
        <f t="shared" si="18"/>
        <v>1100814</v>
      </c>
      <c r="AM65" s="354">
        <f t="shared" si="18"/>
        <v>120000</v>
      </c>
      <c r="AN65" s="349">
        <f t="shared" si="18"/>
        <v>165450</v>
      </c>
    </row>
  </sheetData>
  <mergeCells count="192">
    <mergeCell ref="AI4:AJ4"/>
    <mergeCell ref="A1:AN1"/>
    <mergeCell ref="AM4:AN4"/>
    <mergeCell ref="A2:AN2"/>
    <mergeCell ref="AI3:AN3"/>
    <mergeCell ref="AK4:AL4"/>
    <mergeCell ref="A3:AF3"/>
    <mergeCell ref="A4:AF4"/>
    <mergeCell ref="AG4:AH4"/>
    <mergeCell ref="A8:B8"/>
    <mergeCell ref="C8:AB8"/>
    <mergeCell ref="AC8:AF8"/>
    <mergeCell ref="C11:AB11"/>
    <mergeCell ref="AC11:AF11"/>
    <mergeCell ref="AC9:AF9"/>
    <mergeCell ref="AC10:AF10"/>
    <mergeCell ref="A5:B5"/>
    <mergeCell ref="C5:AB5"/>
    <mergeCell ref="AC5:AF5"/>
    <mergeCell ref="A7:B7"/>
    <mergeCell ref="C7:AB7"/>
    <mergeCell ref="AC7:AF7"/>
    <mergeCell ref="A6:B6"/>
    <mergeCell ref="C6:AB6"/>
    <mergeCell ref="AC6:AF6"/>
    <mergeCell ref="A9:B9"/>
    <mergeCell ref="C9:AB9"/>
    <mergeCell ref="A10:B10"/>
    <mergeCell ref="C10:AB10"/>
    <mergeCell ref="A11:B11"/>
    <mergeCell ref="AC16:AF16"/>
    <mergeCell ref="A13:B13"/>
    <mergeCell ref="C13:AB13"/>
    <mergeCell ref="AC13:AF13"/>
    <mergeCell ref="A14:B14"/>
    <mergeCell ref="C14:AB14"/>
    <mergeCell ref="AC14:AF14"/>
    <mergeCell ref="AC15:AF15"/>
    <mergeCell ref="AC12:AF12"/>
    <mergeCell ref="A15:B15"/>
    <mergeCell ref="C15:AB15"/>
    <mergeCell ref="A12:B12"/>
    <mergeCell ref="C12:AB12"/>
    <mergeCell ref="A16:B16"/>
    <mergeCell ref="C16:AB16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C49:AF49"/>
    <mergeCell ref="AC50:AF50"/>
    <mergeCell ref="A45:B45"/>
    <mergeCell ref="C45:AB45"/>
    <mergeCell ref="AC45:AF45"/>
    <mergeCell ref="A46:B46"/>
    <mergeCell ref="C46:AB46"/>
    <mergeCell ref="AC46:AF46"/>
    <mergeCell ref="A49:B49"/>
    <mergeCell ref="C49:AB49"/>
    <mergeCell ref="A51:B51"/>
    <mergeCell ref="C51:AB51"/>
    <mergeCell ref="A50:B50"/>
    <mergeCell ref="C50:AB50"/>
    <mergeCell ref="AC53:AF53"/>
    <mergeCell ref="A54:B54"/>
    <mergeCell ref="AC52:AF52"/>
    <mergeCell ref="C58:AB58"/>
    <mergeCell ref="AC58:AF58"/>
    <mergeCell ref="A58:B58"/>
    <mergeCell ref="C54:AB54"/>
    <mergeCell ref="AC54:AF54"/>
    <mergeCell ref="A55:B55"/>
    <mergeCell ref="C55:AB55"/>
    <mergeCell ref="AC57:AF57"/>
    <mergeCell ref="A56:B56"/>
    <mergeCell ref="AC51:AF51"/>
    <mergeCell ref="A52:B52"/>
    <mergeCell ref="C52:AB52"/>
    <mergeCell ref="C56:AB56"/>
    <mergeCell ref="AC56:AF56"/>
    <mergeCell ref="AC55:AF55"/>
    <mergeCell ref="A53:B53"/>
    <mergeCell ref="C53:AB53"/>
    <mergeCell ref="A59:B59"/>
    <mergeCell ref="C59:AB59"/>
    <mergeCell ref="AC59:AF59"/>
    <mergeCell ref="A57:B57"/>
    <mergeCell ref="C57:AB57"/>
    <mergeCell ref="A60:B60"/>
    <mergeCell ref="C60:AB60"/>
    <mergeCell ref="AC60:AF60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</mergeCells>
  <phoneticPr fontId="0" type="noConversion"/>
  <pageMargins left="0.25" right="0.25" top="0.75" bottom="0.75" header="0.3" footer="0.3"/>
  <pageSetup paperSize="9" scale="56" orientation="portrait" r:id="rId1"/>
  <headerFooter>
    <oddHeader>&amp;L28.sz.melléklet &amp;Radatok forintban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G4" sqref="AG4:AH4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6" t="s">
        <v>1018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</row>
    <row r="2" spans="1:40" ht="15.75">
      <c r="A2" s="435" t="s">
        <v>66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6"/>
      <c r="AI2" s="436"/>
      <c r="AJ2" s="436"/>
      <c r="AK2" s="436"/>
      <c r="AL2" s="436"/>
      <c r="AM2" s="436"/>
      <c r="AN2" s="437"/>
    </row>
    <row r="3" spans="1:40">
      <c r="A3" s="577"/>
      <c r="B3" s="578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78"/>
      <c r="AE3" s="578"/>
      <c r="AF3" s="578"/>
      <c r="AI3" s="554" t="s">
        <v>818</v>
      </c>
      <c r="AJ3" s="554"/>
      <c r="AK3" s="554"/>
      <c r="AL3" s="554"/>
      <c r="AM3" s="554"/>
      <c r="AN3" s="554"/>
    </row>
    <row r="4" spans="1:40" ht="57" customHeight="1">
      <c r="A4" s="443" t="s">
        <v>979</v>
      </c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606" t="s">
        <v>819</v>
      </c>
      <c r="AH4" s="606"/>
      <c r="AI4" s="605" t="s">
        <v>144</v>
      </c>
      <c r="AJ4" s="594"/>
      <c r="AK4" s="482"/>
      <c r="AL4" s="482"/>
      <c r="AM4" s="482"/>
      <c r="AN4" s="482"/>
    </row>
    <row r="5" spans="1:40" ht="40.5" customHeight="1">
      <c r="A5" s="411" t="s">
        <v>542</v>
      </c>
      <c r="B5" s="412"/>
      <c r="C5" s="445" t="s">
        <v>543</v>
      </c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  <c r="AC5" s="447" t="s">
        <v>544</v>
      </c>
      <c r="AD5" s="446"/>
      <c r="AE5" s="446"/>
      <c r="AF5" s="446"/>
      <c r="AG5" s="326" t="s">
        <v>1014</v>
      </c>
      <c r="AH5" s="327" t="s">
        <v>1015</v>
      </c>
      <c r="AI5" s="326" t="s">
        <v>1014</v>
      </c>
      <c r="AJ5" s="327" t="s">
        <v>1015</v>
      </c>
      <c r="AK5" s="326" t="s">
        <v>1014</v>
      </c>
      <c r="AL5" s="327" t="s">
        <v>1015</v>
      </c>
      <c r="AM5" s="326" t="s">
        <v>1014</v>
      </c>
      <c r="AN5" s="327" t="s">
        <v>1015</v>
      </c>
    </row>
    <row r="6" spans="1:40">
      <c r="A6" s="483" t="s">
        <v>545</v>
      </c>
      <c r="B6" s="484"/>
      <c r="C6" s="402" t="s">
        <v>546</v>
      </c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2" t="s">
        <v>547</v>
      </c>
      <c r="AD6" s="403"/>
      <c r="AE6" s="403"/>
      <c r="AF6" s="404"/>
      <c r="AG6" s="8" t="s">
        <v>820</v>
      </c>
      <c r="AH6" s="9" t="s">
        <v>821</v>
      </c>
      <c r="AI6" s="8" t="s">
        <v>822</v>
      </c>
      <c r="AJ6" s="9" t="s">
        <v>823</v>
      </c>
      <c r="AK6" s="8" t="s">
        <v>824</v>
      </c>
      <c r="AL6" s="9" t="s">
        <v>825</v>
      </c>
      <c r="AM6" s="8" t="s">
        <v>826</v>
      </c>
      <c r="AN6" s="9" t="s">
        <v>827</v>
      </c>
    </row>
    <row r="7" spans="1:40">
      <c r="A7" s="419" t="s">
        <v>548</v>
      </c>
      <c r="B7" s="459"/>
      <c r="C7" s="485" t="s">
        <v>67</v>
      </c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  <c r="O7" s="486"/>
      <c r="P7" s="486"/>
      <c r="Q7" s="486"/>
      <c r="R7" s="486"/>
      <c r="S7" s="486"/>
      <c r="T7" s="486"/>
      <c r="U7" s="486"/>
      <c r="V7" s="486"/>
      <c r="W7" s="486"/>
      <c r="X7" s="486"/>
      <c r="Y7" s="486"/>
      <c r="Z7" s="486"/>
      <c r="AA7" s="486"/>
      <c r="AB7" s="487"/>
      <c r="AC7" s="420" t="s">
        <v>68</v>
      </c>
      <c r="AD7" s="421"/>
      <c r="AE7" s="421"/>
      <c r="AF7" s="421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419" t="s">
        <v>551</v>
      </c>
      <c r="B8" s="459"/>
      <c r="C8" s="456" t="s">
        <v>69</v>
      </c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7"/>
      <c r="Q8" s="457"/>
      <c r="R8" s="457"/>
      <c r="S8" s="457"/>
      <c r="T8" s="457"/>
      <c r="U8" s="457"/>
      <c r="V8" s="457"/>
      <c r="W8" s="457"/>
      <c r="X8" s="457"/>
      <c r="Y8" s="457"/>
      <c r="Z8" s="457"/>
      <c r="AA8" s="457"/>
      <c r="AB8" s="458"/>
      <c r="AC8" s="420" t="s">
        <v>70</v>
      </c>
      <c r="AD8" s="421"/>
      <c r="AE8" s="421"/>
      <c r="AF8" s="421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419" t="s">
        <v>554</v>
      </c>
      <c r="B9" s="459"/>
      <c r="C9" s="485" t="s">
        <v>71</v>
      </c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  <c r="O9" s="486"/>
      <c r="P9" s="486"/>
      <c r="Q9" s="486"/>
      <c r="R9" s="486"/>
      <c r="S9" s="486"/>
      <c r="T9" s="486"/>
      <c r="U9" s="486"/>
      <c r="V9" s="486"/>
      <c r="W9" s="486"/>
      <c r="X9" s="486"/>
      <c r="Y9" s="486"/>
      <c r="Z9" s="486"/>
      <c r="AA9" s="486"/>
      <c r="AB9" s="487"/>
      <c r="AC9" s="420" t="s">
        <v>72</v>
      </c>
      <c r="AD9" s="421"/>
      <c r="AE9" s="421"/>
      <c r="AF9" s="421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448" t="s">
        <v>557</v>
      </c>
      <c r="B10" s="463"/>
      <c r="C10" s="460" t="s">
        <v>73</v>
      </c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  <c r="P10" s="461"/>
      <c r="Q10" s="461"/>
      <c r="R10" s="461"/>
      <c r="S10" s="461"/>
      <c r="T10" s="461"/>
      <c r="U10" s="461"/>
      <c r="V10" s="461"/>
      <c r="W10" s="461"/>
      <c r="X10" s="461"/>
      <c r="Y10" s="461"/>
      <c r="Z10" s="461"/>
      <c r="AA10" s="461"/>
      <c r="AB10" s="462"/>
      <c r="AC10" s="450" t="s">
        <v>74</v>
      </c>
      <c r="AD10" s="451"/>
      <c r="AE10" s="451"/>
      <c r="AF10" s="451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419" t="s">
        <v>560</v>
      </c>
      <c r="B11" s="459"/>
      <c r="C11" s="456" t="s">
        <v>75</v>
      </c>
      <c r="D11" s="457"/>
      <c r="E11" s="457"/>
      <c r="F11" s="457"/>
      <c r="G11" s="457"/>
      <c r="H11" s="457"/>
      <c r="I11" s="457"/>
      <c r="J11" s="457"/>
      <c r="K11" s="457"/>
      <c r="L11" s="457"/>
      <c r="M11" s="457"/>
      <c r="N11" s="457"/>
      <c r="O11" s="457"/>
      <c r="P11" s="457"/>
      <c r="Q11" s="457"/>
      <c r="R11" s="457"/>
      <c r="S11" s="457"/>
      <c r="T11" s="457"/>
      <c r="U11" s="457"/>
      <c r="V11" s="457"/>
      <c r="W11" s="457"/>
      <c r="X11" s="457"/>
      <c r="Y11" s="457"/>
      <c r="Z11" s="457"/>
      <c r="AA11" s="457"/>
      <c r="AB11" s="458"/>
      <c r="AC11" s="420" t="s">
        <v>76</v>
      </c>
      <c r="AD11" s="421"/>
      <c r="AE11" s="421"/>
      <c r="AF11" s="421"/>
      <c r="AG11" s="10">
        <f t="shared" ref="AG11:AH26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419" t="s">
        <v>563</v>
      </c>
      <c r="B12" s="459"/>
      <c r="C12" s="485" t="s">
        <v>77</v>
      </c>
      <c r="D12" s="486"/>
      <c r="E12" s="486"/>
      <c r="F12" s="486"/>
      <c r="G12" s="486"/>
      <c r="H12" s="486"/>
      <c r="I12" s="486"/>
      <c r="J12" s="486"/>
      <c r="K12" s="486"/>
      <c r="L12" s="486"/>
      <c r="M12" s="486"/>
      <c r="N12" s="486"/>
      <c r="O12" s="486"/>
      <c r="P12" s="486"/>
      <c r="Q12" s="486"/>
      <c r="R12" s="486"/>
      <c r="S12" s="486"/>
      <c r="T12" s="486"/>
      <c r="U12" s="486"/>
      <c r="V12" s="486"/>
      <c r="W12" s="486"/>
      <c r="X12" s="486"/>
      <c r="Y12" s="486"/>
      <c r="Z12" s="486"/>
      <c r="AA12" s="486"/>
      <c r="AB12" s="487"/>
      <c r="AC12" s="420" t="s">
        <v>78</v>
      </c>
      <c r="AD12" s="421"/>
      <c r="AE12" s="421"/>
      <c r="AF12" s="421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419" t="s">
        <v>566</v>
      </c>
      <c r="B13" s="459"/>
      <c r="C13" s="456" t="s">
        <v>79</v>
      </c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  <c r="P13" s="457"/>
      <c r="Q13" s="457"/>
      <c r="R13" s="457"/>
      <c r="S13" s="457"/>
      <c r="T13" s="457"/>
      <c r="U13" s="457"/>
      <c r="V13" s="457"/>
      <c r="W13" s="457"/>
      <c r="X13" s="457"/>
      <c r="Y13" s="457"/>
      <c r="Z13" s="457"/>
      <c r="AA13" s="457"/>
      <c r="AB13" s="458"/>
      <c r="AC13" s="420" t="s">
        <v>80</v>
      </c>
      <c r="AD13" s="421"/>
      <c r="AE13" s="421"/>
      <c r="AF13" s="421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419" t="s">
        <v>569</v>
      </c>
      <c r="B14" s="459"/>
      <c r="C14" s="485" t="s">
        <v>81</v>
      </c>
      <c r="D14" s="486"/>
      <c r="E14" s="486"/>
      <c r="F14" s="486"/>
      <c r="G14" s="486"/>
      <c r="H14" s="486"/>
      <c r="I14" s="486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  <c r="W14" s="486"/>
      <c r="X14" s="486"/>
      <c r="Y14" s="486"/>
      <c r="Z14" s="486"/>
      <c r="AA14" s="486"/>
      <c r="AB14" s="487"/>
      <c r="AC14" s="420" t="s">
        <v>82</v>
      </c>
      <c r="AD14" s="421"/>
      <c r="AE14" s="421"/>
      <c r="AF14" s="421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448" t="s">
        <v>572</v>
      </c>
      <c r="B15" s="463"/>
      <c r="C15" s="488" t="s">
        <v>83</v>
      </c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  <c r="P15" s="489"/>
      <c r="Q15" s="489"/>
      <c r="R15" s="489"/>
      <c r="S15" s="489"/>
      <c r="T15" s="489"/>
      <c r="U15" s="489"/>
      <c r="V15" s="489"/>
      <c r="W15" s="489"/>
      <c r="X15" s="489"/>
      <c r="Y15" s="489"/>
      <c r="Z15" s="489"/>
      <c r="AA15" s="489"/>
      <c r="AB15" s="490"/>
      <c r="AC15" s="450" t="s">
        <v>84</v>
      </c>
      <c r="AD15" s="451"/>
      <c r="AE15" s="451"/>
      <c r="AF15" s="451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419" t="s">
        <v>575</v>
      </c>
      <c r="B16" s="459"/>
      <c r="C16" s="420" t="s">
        <v>85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420" t="s">
        <v>86</v>
      </c>
      <c r="AD16" s="421"/>
      <c r="AE16" s="421"/>
      <c r="AF16" s="421"/>
      <c r="AG16" s="10">
        <f t="shared" si="2"/>
        <v>55639</v>
      </c>
      <c r="AH16" s="11">
        <f t="shared" si="2"/>
        <v>55639</v>
      </c>
      <c r="AI16" s="10">
        <v>55639</v>
      </c>
      <c r="AJ16" s="11">
        <v>55639</v>
      </c>
      <c r="AK16" s="10"/>
      <c r="AL16" s="11"/>
      <c r="AM16" s="10"/>
      <c r="AN16" s="11"/>
    </row>
    <row r="17" spans="1:40">
      <c r="A17" s="419" t="s">
        <v>578</v>
      </c>
      <c r="B17" s="459"/>
      <c r="C17" s="420" t="s">
        <v>87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420" t="s">
        <v>88</v>
      </c>
      <c r="AD17" s="421"/>
      <c r="AE17" s="421"/>
      <c r="AF17" s="421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448" t="s">
        <v>581</v>
      </c>
      <c r="B18" s="463"/>
      <c r="C18" s="450" t="s">
        <v>89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2"/>
      <c r="AC18" s="450" t="s">
        <v>90</v>
      </c>
      <c r="AD18" s="451"/>
      <c r="AE18" s="451"/>
      <c r="AF18" s="451"/>
      <c r="AG18" s="12">
        <f>SUM(AG16:AG17)</f>
        <v>55639</v>
      </c>
      <c r="AH18" s="13">
        <f t="shared" ref="AH18:AN18" si="4">SUM(AH16:AH17)</f>
        <v>55639</v>
      </c>
      <c r="AI18" s="12">
        <f t="shared" si="4"/>
        <v>55639</v>
      </c>
      <c r="AJ18" s="13">
        <f t="shared" si="4"/>
        <v>55639</v>
      </c>
      <c r="AK18" s="12">
        <f t="shared" si="4"/>
        <v>0</v>
      </c>
      <c r="AL18" s="13">
        <f t="shared" si="4"/>
        <v>0</v>
      </c>
      <c r="AM18" s="12">
        <f t="shared" si="4"/>
        <v>0</v>
      </c>
      <c r="AN18" s="13">
        <f t="shared" si="4"/>
        <v>0</v>
      </c>
    </row>
    <row r="19" spans="1:40">
      <c r="A19" s="419" t="s">
        <v>584</v>
      </c>
      <c r="B19" s="459"/>
      <c r="C19" s="485" t="s">
        <v>92</v>
      </c>
      <c r="D19" s="486"/>
      <c r="E19" s="486"/>
      <c r="F19" s="486"/>
      <c r="G19" s="486"/>
      <c r="H19" s="486"/>
      <c r="I19" s="486"/>
      <c r="J19" s="486"/>
      <c r="K19" s="486"/>
      <c r="L19" s="486"/>
      <c r="M19" s="486"/>
      <c r="N19" s="486"/>
      <c r="O19" s="486"/>
      <c r="P19" s="486"/>
      <c r="Q19" s="486"/>
      <c r="R19" s="486"/>
      <c r="S19" s="486"/>
      <c r="T19" s="486"/>
      <c r="U19" s="486"/>
      <c r="V19" s="486"/>
      <c r="W19" s="486"/>
      <c r="X19" s="486"/>
      <c r="Y19" s="486"/>
      <c r="Z19" s="486"/>
      <c r="AA19" s="486"/>
      <c r="AB19" s="487"/>
      <c r="AC19" s="420" t="s">
        <v>93</v>
      </c>
      <c r="AD19" s="421"/>
      <c r="AE19" s="421"/>
      <c r="AF19" s="421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419" t="s">
        <v>587</v>
      </c>
      <c r="B20" s="459"/>
      <c r="C20" s="485" t="s">
        <v>94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20" t="s">
        <v>95</v>
      </c>
      <c r="AD20" s="421"/>
      <c r="AE20" s="421"/>
      <c r="AF20" s="421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419" t="s">
        <v>590</v>
      </c>
      <c r="B21" s="459"/>
      <c r="C21" s="485" t="s">
        <v>96</v>
      </c>
      <c r="D21" s="486"/>
      <c r="E21" s="486"/>
      <c r="F21" s="486"/>
      <c r="G21" s="486"/>
      <c r="H21" s="486"/>
      <c r="I21" s="486"/>
      <c r="J21" s="486"/>
      <c r="K21" s="486"/>
      <c r="L21" s="486"/>
      <c r="M21" s="486"/>
      <c r="N21" s="486"/>
      <c r="O21" s="486"/>
      <c r="P21" s="486"/>
      <c r="Q21" s="486"/>
      <c r="R21" s="486"/>
      <c r="S21" s="486"/>
      <c r="T21" s="486"/>
      <c r="U21" s="486"/>
      <c r="V21" s="486"/>
      <c r="W21" s="486"/>
      <c r="X21" s="486"/>
      <c r="Y21" s="486"/>
      <c r="Z21" s="486"/>
      <c r="AA21" s="486"/>
      <c r="AB21" s="487"/>
      <c r="AC21" s="420" t="s">
        <v>97</v>
      </c>
      <c r="AD21" s="421"/>
      <c r="AE21" s="421"/>
      <c r="AF21" s="421"/>
      <c r="AG21" s="10">
        <f t="shared" si="2"/>
        <v>50675295</v>
      </c>
      <c r="AH21" s="11">
        <f t="shared" si="2"/>
        <v>49950030</v>
      </c>
      <c r="AI21" s="10">
        <v>50675295</v>
      </c>
      <c r="AJ21" s="11">
        <v>49950030</v>
      </c>
      <c r="AK21" s="10"/>
      <c r="AL21" s="11"/>
      <c r="AM21" s="10"/>
      <c r="AN21" s="11"/>
    </row>
    <row r="22" spans="1:40">
      <c r="A22" s="419" t="s">
        <v>593</v>
      </c>
      <c r="B22" s="459"/>
      <c r="C22" s="485" t="s">
        <v>98</v>
      </c>
      <c r="D22" s="486"/>
      <c r="E22" s="486"/>
      <c r="F22" s="486"/>
      <c r="G22" s="486"/>
      <c r="H22" s="486"/>
      <c r="I22" s="486"/>
      <c r="J22" s="486"/>
      <c r="K22" s="486"/>
      <c r="L22" s="486"/>
      <c r="M22" s="486"/>
      <c r="N22" s="486"/>
      <c r="O22" s="486"/>
      <c r="P22" s="486"/>
      <c r="Q22" s="486"/>
      <c r="R22" s="486"/>
      <c r="S22" s="486"/>
      <c r="T22" s="486"/>
      <c r="U22" s="486"/>
      <c r="V22" s="486"/>
      <c r="W22" s="486"/>
      <c r="X22" s="486"/>
      <c r="Y22" s="486"/>
      <c r="Z22" s="486"/>
      <c r="AA22" s="486"/>
      <c r="AB22" s="487"/>
      <c r="AC22" s="420" t="s">
        <v>99</v>
      </c>
      <c r="AD22" s="421"/>
      <c r="AE22" s="421"/>
      <c r="AF22" s="421"/>
      <c r="AG22" s="10">
        <f t="shared" si="2"/>
        <v>0</v>
      </c>
      <c r="AH22" s="11">
        <f t="shared" si="2"/>
        <v>0</v>
      </c>
      <c r="AI22" s="12"/>
      <c r="AJ22" s="13"/>
      <c r="AK22" s="12"/>
      <c r="AL22" s="13"/>
      <c r="AM22" s="12"/>
      <c r="AN22" s="13"/>
    </row>
    <row r="23" spans="1:40">
      <c r="A23" s="419" t="s">
        <v>596</v>
      </c>
      <c r="B23" s="459"/>
      <c r="C23" s="456" t="s">
        <v>100</v>
      </c>
      <c r="D23" s="457"/>
      <c r="E23" s="457"/>
      <c r="F23" s="457"/>
      <c r="G23" s="457"/>
      <c r="H23" s="457"/>
      <c r="I23" s="457"/>
      <c r="J23" s="457"/>
      <c r="K23" s="457"/>
      <c r="L23" s="457"/>
      <c r="M23" s="457"/>
      <c r="N23" s="457"/>
      <c r="O23" s="457"/>
      <c r="P23" s="457"/>
      <c r="Q23" s="457"/>
      <c r="R23" s="457"/>
      <c r="S23" s="457"/>
      <c r="T23" s="457"/>
      <c r="U23" s="457"/>
      <c r="V23" s="457"/>
      <c r="W23" s="457"/>
      <c r="X23" s="457"/>
      <c r="Y23" s="457"/>
      <c r="Z23" s="457"/>
      <c r="AA23" s="457"/>
      <c r="AB23" s="458"/>
      <c r="AC23" s="420" t="s">
        <v>101</v>
      </c>
      <c r="AD23" s="421"/>
      <c r="AE23" s="421"/>
      <c r="AF23" s="421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448" t="s">
        <v>599</v>
      </c>
      <c r="B24" s="463"/>
      <c r="C24" s="460" t="s">
        <v>102</v>
      </c>
      <c r="D24" s="461"/>
      <c r="E24" s="461"/>
      <c r="F24" s="461"/>
      <c r="G24" s="461"/>
      <c r="H24" s="461"/>
      <c r="I24" s="461"/>
      <c r="J24" s="461"/>
      <c r="K24" s="461"/>
      <c r="L24" s="461"/>
      <c r="M24" s="461"/>
      <c r="N24" s="461"/>
      <c r="O24" s="461"/>
      <c r="P24" s="461"/>
      <c r="Q24" s="461"/>
      <c r="R24" s="461"/>
      <c r="S24" s="461"/>
      <c r="T24" s="461"/>
      <c r="U24" s="461"/>
      <c r="V24" s="461"/>
      <c r="W24" s="461"/>
      <c r="X24" s="461"/>
      <c r="Y24" s="461"/>
      <c r="Z24" s="461"/>
      <c r="AA24" s="461"/>
      <c r="AB24" s="462"/>
      <c r="AC24" s="450" t="s">
        <v>103</v>
      </c>
      <c r="AD24" s="451"/>
      <c r="AE24" s="451"/>
      <c r="AF24" s="451"/>
      <c r="AG24" s="12">
        <f>SUM(AG19:AG23)+AG10+AG15+AG18</f>
        <v>50730934</v>
      </c>
      <c r="AH24" s="13">
        <f t="shared" ref="AH24:AN24" si="5">SUM(AH19:AH23)+AH10+AH15+AH18</f>
        <v>50005669</v>
      </c>
      <c r="AI24" s="12">
        <f t="shared" si="5"/>
        <v>50730934</v>
      </c>
      <c r="AJ24" s="13">
        <f t="shared" si="5"/>
        <v>50005669</v>
      </c>
      <c r="AK24" s="12">
        <f t="shared" si="5"/>
        <v>0</v>
      </c>
      <c r="AL24" s="13">
        <f t="shared" si="5"/>
        <v>0</v>
      </c>
      <c r="AM24" s="12">
        <f t="shared" si="5"/>
        <v>0</v>
      </c>
      <c r="AN24" s="13">
        <f t="shared" si="5"/>
        <v>0</v>
      </c>
    </row>
    <row r="25" spans="1:40">
      <c r="A25" s="419" t="s">
        <v>602</v>
      </c>
      <c r="B25" s="459"/>
      <c r="C25" s="456" t="s">
        <v>104</v>
      </c>
      <c r="D25" s="457"/>
      <c r="E25" s="457"/>
      <c r="F25" s="457"/>
      <c r="G25" s="457"/>
      <c r="H25" s="457"/>
      <c r="I25" s="457"/>
      <c r="J25" s="457"/>
      <c r="K25" s="457"/>
      <c r="L25" s="457"/>
      <c r="M25" s="457"/>
      <c r="N25" s="457"/>
      <c r="O25" s="457"/>
      <c r="P25" s="457"/>
      <c r="Q25" s="457"/>
      <c r="R25" s="457"/>
      <c r="S25" s="457"/>
      <c r="T25" s="457"/>
      <c r="U25" s="457"/>
      <c r="V25" s="457"/>
      <c r="W25" s="457"/>
      <c r="X25" s="457"/>
      <c r="Y25" s="457"/>
      <c r="Z25" s="457"/>
      <c r="AA25" s="457"/>
      <c r="AB25" s="458"/>
      <c r="AC25" s="420" t="s">
        <v>105</v>
      </c>
      <c r="AD25" s="421"/>
      <c r="AE25" s="421"/>
      <c r="AF25" s="421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419" t="s">
        <v>605</v>
      </c>
      <c r="B26" s="459"/>
      <c r="C26" s="456" t="s">
        <v>106</v>
      </c>
      <c r="D26" s="457"/>
      <c r="E26" s="457"/>
      <c r="F26" s="457"/>
      <c r="G26" s="457"/>
      <c r="H26" s="457"/>
      <c r="I26" s="457"/>
      <c r="J26" s="457"/>
      <c r="K26" s="457"/>
      <c r="L26" s="457"/>
      <c r="M26" s="457"/>
      <c r="N26" s="457"/>
      <c r="O26" s="457"/>
      <c r="P26" s="457"/>
      <c r="Q26" s="457"/>
      <c r="R26" s="457"/>
      <c r="S26" s="457"/>
      <c r="T26" s="457"/>
      <c r="U26" s="457"/>
      <c r="V26" s="457"/>
      <c r="W26" s="457"/>
      <c r="X26" s="457"/>
      <c r="Y26" s="457"/>
      <c r="Z26" s="457"/>
      <c r="AA26" s="457"/>
      <c r="AB26" s="458"/>
      <c r="AC26" s="420" t="s">
        <v>107</v>
      </c>
      <c r="AD26" s="421"/>
      <c r="AE26" s="421"/>
      <c r="AF26" s="421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419" t="s">
        <v>608</v>
      </c>
      <c r="B27" s="459"/>
      <c r="C27" s="485" t="s">
        <v>108</v>
      </c>
      <c r="D27" s="486"/>
      <c r="E27" s="486"/>
      <c r="F27" s="486"/>
      <c r="G27" s="486"/>
      <c r="H27" s="486"/>
      <c r="I27" s="486"/>
      <c r="J27" s="486"/>
      <c r="K27" s="486"/>
      <c r="L27" s="486"/>
      <c r="M27" s="486"/>
      <c r="N27" s="486"/>
      <c r="O27" s="486"/>
      <c r="P27" s="486"/>
      <c r="Q27" s="486"/>
      <c r="R27" s="486"/>
      <c r="S27" s="486"/>
      <c r="T27" s="486"/>
      <c r="U27" s="486"/>
      <c r="V27" s="486"/>
      <c r="W27" s="486"/>
      <c r="X27" s="486"/>
      <c r="Y27" s="486"/>
      <c r="Z27" s="486"/>
      <c r="AA27" s="486"/>
      <c r="AB27" s="487"/>
      <c r="AC27" s="420" t="s">
        <v>109</v>
      </c>
      <c r="AD27" s="421"/>
      <c r="AE27" s="421"/>
      <c r="AF27" s="421"/>
      <c r="AG27" s="10">
        <f t="shared" ref="AG27:AH30" si="6">AI27+AK27+AM27</f>
        <v>0</v>
      </c>
      <c r="AH27" s="11">
        <f t="shared" si="6"/>
        <v>0</v>
      </c>
      <c r="AI27" s="12"/>
      <c r="AJ27" s="13"/>
      <c r="AK27" s="12"/>
      <c r="AL27" s="13"/>
      <c r="AM27" s="12"/>
      <c r="AN27" s="13"/>
    </row>
    <row r="28" spans="1:40">
      <c r="A28" s="419" t="s">
        <v>611</v>
      </c>
      <c r="B28" s="459"/>
      <c r="C28" s="485" t="s">
        <v>110</v>
      </c>
      <c r="D28" s="486"/>
      <c r="E28" s="486"/>
      <c r="F28" s="486"/>
      <c r="G28" s="486"/>
      <c r="H28" s="486"/>
      <c r="I28" s="486"/>
      <c r="J28" s="486"/>
      <c r="K28" s="486"/>
      <c r="L28" s="486"/>
      <c r="M28" s="486"/>
      <c r="N28" s="486"/>
      <c r="O28" s="486"/>
      <c r="P28" s="486"/>
      <c r="Q28" s="486"/>
      <c r="R28" s="486"/>
      <c r="S28" s="486"/>
      <c r="T28" s="486"/>
      <c r="U28" s="486"/>
      <c r="V28" s="486"/>
      <c r="W28" s="486"/>
      <c r="X28" s="486"/>
      <c r="Y28" s="486"/>
      <c r="Z28" s="486"/>
      <c r="AA28" s="486"/>
      <c r="AB28" s="487"/>
      <c r="AC28" s="420" t="s">
        <v>111</v>
      </c>
      <c r="AD28" s="421"/>
      <c r="AE28" s="421"/>
      <c r="AF28" s="421"/>
      <c r="AG28" s="10">
        <f t="shared" si="6"/>
        <v>0</v>
      </c>
      <c r="AH28" s="11">
        <f t="shared" si="6"/>
        <v>0</v>
      </c>
      <c r="AI28" s="22"/>
      <c r="AJ28" s="23"/>
      <c r="AK28" s="22"/>
      <c r="AL28" s="23"/>
      <c r="AM28" s="22"/>
      <c r="AN28" s="23"/>
    </row>
    <row r="29" spans="1:40">
      <c r="A29" s="448" t="s">
        <v>614</v>
      </c>
      <c r="B29" s="463"/>
      <c r="C29" s="488" t="s">
        <v>112</v>
      </c>
      <c r="D29" s="489"/>
      <c r="E29" s="489"/>
      <c r="F29" s="489"/>
      <c r="G29" s="489"/>
      <c r="H29" s="489"/>
      <c r="I29" s="489"/>
      <c r="J29" s="489"/>
      <c r="K29" s="489"/>
      <c r="L29" s="489"/>
      <c r="M29" s="489"/>
      <c r="N29" s="489"/>
      <c r="O29" s="489"/>
      <c r="P29" s="489"/>
      <c r="Q29" s="489"/>
      <c r="R29" s="489"/>
      <c r="S29" s="489"/>
      <c r="T29" s="489"/>
      <c r="U29" s="489"/>
      <c r="V29" s="489"/>
      <c r="W29" s="489"/>
      <c r="X29" s="489"/>
      <c r="Y29" s="489"/>
      <c r="Z29" s="489"/>
      <c r="AA29" s="489"/>
      <c r="AB29" s="490"/>
      <c r="AC29" s="450" t="s">
        <v>113</v>
      </c>
      <c r="AD29" s="451"/>
      <c r="AE29" s="451"/>
      <c r="AF29" s="451"/>
      <c r="AG29" s="12">
        <f>SUM(AG25:AG28)</f>
        <v>0</v>
      </c>
      <c r="AH29" s="13">
        <f t="shared" ref="AH29:AN29" si="7">SUM(AH25:AH28)</f>
        <v>0</v>
      </c>
      <c r="AI29" s="12">
        <f t="shared" si="7"/>
        <v>0</v>
      </c>
      <c r="AJ29" s="13">
        <f t="shared" si="7"/>
        <v>0</v>
      </c>
      <c r="AK29" s="12">
        <f t="shared" si="7"/>
        <v>0</v>
      </c>
      <c r="AL29" s="13">
        <f t="shared" si="7"/>
        <v>0</v>
      </c>
      <c r="AM29" s="12">
        <f t="shared" si="7"/>
        <v>0</v>
      </c>
      <c r="AN29" s="13">
        <f t="shared" si="7"/>
        <v>0</v>
      </c>
    </row>
    <row r="30" spans="1:40" ht="15.75" thickBot="1">
      <c r="A30" s="496" t="s">
        <v>617</v>
      </c>
      <c r="B30" s="497"/>
      <c r="C30" s="491" t="s">
        <v>114</v>
      </c>
      <c r="D30" s="492"/>
      <c r="E30" s="492"/>
      <c r="F30" s="492"/>
      <c r="G30" s="492"/>
      <c r="H30" s="492"/>
      <c r="I30" s="492"/>
      <c r="J30" s="492"/>
      <c r="K30" s="492"/>
      <c r="L30" s="492"/>
      <c r="M30" s="492"/>
      <c r="N30" s="492"/>
      <c r="O30" s="492"/>
      <c r="P30" s="492"/>
      <c r="Q30" s="492"/>
      <c r="R30" s="492"/>
      <c r="S30" s="492"/>
      <c r="T30" s="492"/>
      <c r="U30" s="492"/>
      <c r="V30" s="492"/>
      <c r="W30" s="492"/>
      <c r="X30" s="492"/>
      <c r="Y30" s="492"/>
      <c r="Z30" s="492"/>
      <c r="AA30" s="492"/>
      <c r="AB30" s="493"/>
      <c r="AC30" s="494" t="s">
        <v>115</v>
      </c>
      <c r="AD30" s="495"/>
      <c r="AE30" s="495"/>
      <c r="AF30" s="495"/>
      <c r="AG30" s="22">
        <f t="shared" si="6"/>
        <v>0</v>
      </c>
      <c r="AH30" s="23">
        <f t="shared" si="6"/>
        <v>0</v>
      </c>
      <c r="AI30" s="22"/>
      <c r="AJ30" s="23"/>
      <c r="AK30" s="22"/>
      <c r="AL30" s="23"/>
      <c r="AM30" s="22"/>
      <c r="AN30" s="23"/>
    </row>
    <row r="31" spans="1:40" ht="15.75" thickBot="1">
      <c r="A31" s="464" t="s">
        <v>620</v>
      </c>
      <c r="B31" s="465"/>
      <c r="C31" s="469" t="s">
        <v>116</v>
      </c>
      <c r="D31" s="470"/>
      <c r="E31" s="470"/>
      <c r="F31" s="470"/>
      <c r="G31" s="470"/>
      <c r="H31" s="470"/>
      <c r="I31" s="470"/>
      <c r="J31" s="470"/>
      <c r="K31" s="470"/>
      <c r="L31" s="470"/>
      <c r="M31" s="470"/>
      <c r="N31" s="470"/>
      <c r="O31" s="470"/>
      <c r="P31" s="470"/>
      <c r="Q31" s="470"/>
      <c r="R31" s="470"/>
      <c r="S31" s="470"/>
      <c r="T31" s="470"/>
      <c r="U31" s="470"/>
      <c r="V31" s="470"/>
      <c r="W31" s="470"/>
      <c r="X31" s="470"/>
      <c r="Y31" s="470"/>
      <c r="Z31" s="470"/>
      <c r="AA31" s="470"/>
      <c r="AB31" s="498"/>
      <c r="AC31" s="466" t="s">
        <v>117</v>
      </c>
      <c r="AD31" s="467"/>
      <c r="AE31" s="467"/>
      <c r="AF31" s="467"/>
      <c r="AG31" s="354">
        <f>AG24+AG29+AG30</f>
        <v>50730934</v>
      </c>
      <c r="AH31" s="350">
        <f t="shared" ref="AH31:AN31" si="8">AH24+AH29+AH30</f>
        <v>50005669</v>
      </c>
      <c r="AI31" s="354">
        <f t="shared" si="8"/>
        <v>50730934</v>
      </c>
      <c r="AJ31" s="350">
        <f t="shared" si="8"/>
        <v>50005669</v>
      </c>
      <c r="AK31" s="18">
        <f t="shared" si="8"/>
        <v>0</v>
      </c>
      <c r="AL31" s="19">
        <f t="shared" si="8"/>
        <v>0</v>
      </c>
      <c r="AM31" s="18">
        <f t="shared" si="8"/>
        <v>0</v>
      </c>
      <c r="AN31" s="20">
        <f t="shared" si="8"/>
        <v>0</v>
      </c>
    </row>
  </sheetData>
  <mergeCells count="90">
    <mergeCell ref="A1:AN1"/>
    <mergeCell ref="AM4:AN4"/>
    <mergeCell ref="A5:B5"/>
    <mergeCell ref="C5:AB5"/>
    <mergeCell ref="AC5:AF5"/>
    <mergeCell ref="A3:AF3"/>
    <mergeCell ref="A4:AF4"/>
    <mergeCell ref="AG4:AH4"/>
    <mergeCell ref="AI4:AJ4"/>
    <mergeCell ref="AI3:AN3"/>
    <mergeCell ref="A7:B7"/>
    <mergeCell ref="C7:AB7"/>
    <mergeCell ref="AC7:AF7"/>
    <mergeCell ref="A2:AN2"/>
    <mergeCell ref="A6:B6"/>
    <mergeCell ref="C6:AB6"/>
    <mergeCell ref="AC6:AF6"/>
    <mergeCell ref="AK4:AL4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C31:AF31"/>
    <mergeCell ref="A29:B29"/>
    <mergeCell ref="C29:AB29"/>
    <mergeCell ref="AC28:AF28"/>
    <mergeCell ref="A30:B30"/>
    <mergeCell ref="C30:AB30"/>
    <mergeCell ref="AC30:AF30"/>
    <mergeCell ref="A31:B31"/>
    <mergeCell ref="C31:AB31"/>
    <mergeCell ref="AC26:AF26"/>
    <mergeCell ref="A27:B27"/>
    <mergeCell ref="C27:AB27"/>
    <mergeCell ref="AC29:AF29"/>
    <mergeCell ref="AC27:AF27"/>
    <mergeCell ref="A28:B28"/>
    <mergeCell ref="C28:AB28"/>
    <mergeCell ref="A26:B26"/>
    <mergeCell ref="C26:AB26"/>
  </mergeCells>
  <phoneticPr fontId="0" type="noConversion"/>
  <pageMargins left="0.25" right="0.25" top="0.75" bottom="0.75" header="0.3" footer="0.3"/>
  <pageSetup paperSize="9" scale="68" orientation="portrait" r:id="rId1"/>
  <headerFooter>
    <oddHeader>&amp;L29.sz.melléklet 
&amp;Radatok forintban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zoomScaleSheetLayoutView="40" workbookViewId="0">
      <selection activeCell="AG76" sqref="AG76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10" style="2" bestFit="1" customWidth="1"/>
    <col min="37" max="37" width="9.140625" style="2"/>
    <col min="39" max="39" width="9.140625" style="2"/>
  </cols>
  <sheetData>
    <row r="1" spans="1:46">
      <c r="A1" s="426" t="s">
        <v>1018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</row>
    <row r="2" spans="1:46" ht="15.75">
      <c r="A2" s="534" t="s">
        <v>541</v>
      </c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  <c r="P2" s="535"/>
      <c r="Q2" s="535"/>
      <c r="R2" s="535"/>
      <c r="S2" s="535"/>
      <c r="T2" s="535"/>
      <c r="U2" s="535"/>
      <c r="V2" s="535"/>
      <c r="W2" s="535"/>
      <c r="X2" s="535"/>
      <c r="Y2" s="535"/>
      <c r="Z2" s="535"/>
      <c r="AA2" s="535"/>
      <c r="AB2" s="535"/>
      <c r="AC2" s="535"/>
      <c r="AD2" s="535"/>
      <c r="AE2" s="535"/>
      <c r="AF2" s="535"/>
      <c r="AG2" s="535"/>
      <c r="AH2" s="535"/>
      <c r="AI2" s="535"/>
      <c r="AJ2" s="535"/>
      <c r="AK2" s="535"/>
      <c r="AL2" s="535"/>
      <c r="AM2" s="535"/>
      <c r="AN2" s="536"/>
    </row>
    <row r="3" spans="1:46" ht="15.7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I3" s="554" t="s">
        <v>818</v>
      </c>
      <c r="AJ3" s="554"/>
      <c r="AK3" s="554"/>
      <c r="AL3" s="554"/>
      <c r="AM3" s="554"/>
      <c r="AN3" s="554"/>
    </row>
    <row r="4" spans="1:46" ht="76.5" customHeight="1">
      <c r="A4" s="540"/>
      <c r="B4" s="540"/>
      <c r="C4" s="540"/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  <c r="P4" s="540"/>
      <c r="Q4" s="540"/>
      <c r="R4" s="540"/>
      <c r="S4" s="540"/>
      <c r="T4" s="540"/>
      <c r="U4" s="540"/>
      <c r="V4" s="540"/>
      <c r="W4" s="540"/>
      <c r="X4" s="540"/>
      <c r="Y4" s="540"/>
      <c r="Z4" s="540"/>
      <c r="AA4" s="540"/>
      <c r="AB4" s="540"/>
      <c r="AC4" s="540"/>
      <c r="AD4" s="540"/>
      <c r="AE4" s="540"/>
      <c r="AF4" s="540"/>
      <c r="AG4" s="606" t="s">
        <v>819</v>
      </c>
      <c r="AH4" s="606"/>
      <c r="AI4" s="605" t="s">
        <v>145</v>
      </c>
      <c r="AJ4" s="594"/>
      <c r="AK4" s="605" t="s">
        <v>146</v>
      </c>
      <c r="AL4" s="594"/>
      <c r="AM4" s="605" t="s">
        <v>147</v>
      </c>
      <c r="AN4" s="594"/>
      <c r="AO4" s="499"/>
      <c r="AP4" s="499"/>
      <c r="AQ4" s="499"/>
      <c r="AR4" s="499"/>
      <c r="AS4" s="499"/>
      <c r="AT4" s="499"/>
    </row>
    <row r="5" spans="1:46" ht="45.75" customHeight="1">
      <c r="A5" s="541" t="s">
        <v>542</v>
      </c>
      <c r="B5" s="542"/>
      <c r="C5" s="413" t="s">
        <v>543</v>
      </c>
      <c r="D5" s="543"/>
      <c r="E5" s="543"/>
      <c r="F5" s="543"/>
      <c r="G5" s="543"/>
      <c r="H5" s="543"/>
      <c r="I5" s="543"/>
      <c r="J5" s="543"/>
      <c r="K5" s="543"/>
      <c r="L5" s="543"/>
      <c r="M5" s="543"/>
      <c r="N5" s="543"/>
      <c r="O5" s="543"/>
      <c r="P5" s="543"/>
      <c r="Q5" s="543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449"/>
      <c r="AC5" s="607" t="s">
        <v>544</v>
      </c>
      <c r="AD5" s="608"/>
      <c r="AE5" s="608"/>
      <c r="AF5" s="609"/>
      <c r="AG5" s="326" t="s">
        <v>1014</v>
      </c>
      <c r="AH5" s="327" t="s">
        <v>1015</v>
      </c>
      <c r="AI5" s="326" t="s">
        <v>1014</v>
      </c>
      <c r="AJ5" s="327" t="s">
        <v>1015</v>
      </c>
      <c r="AK5" s="326" t="s">
        <v>1014</v>
      </c>
      <c r="AL5" s="327" t="s">
        <v>1015</v>
      </c>
      <c r="AM5" s="326" t="s">
        <v>1014</v>
      </c>
      <c r="AN5" s="327" t="s">
        <v>1015</v>
      </c>
    </row>
    <row r="6" spans="1:46" s="7" customFormat="1" ht="11.25">
      <c r="A6" s="429" t="s">
        <v>545</v>
      </c>
      <c r="B6" s="430"/>
      <c r="C6" s="431" t="s">
        <v>546</v>
      </c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547"/>
      <c r="AC6" s="548" t="s">
        <v>547</v>
      </c>
      <c r="AD6" s="548"/>
      <c r="AE6" s="548"/>
      <c r="AF6" s="548"/>
      <c r="AG6" s="8" t="s">
        <v>820</v>
      </c>
      <c r="AH6" s="9" t="s">
        <v>821</v>
      </c>
      <c r="AI6" s="8" t="s">
        <v>822</v>
      </c>
      <c r="AJ6" s="9" t="s">
        <v>823</v>
      </c>
      <c r="AK6" s="8" t="s">
        <v>824</v>
      </c>
      <c r="AL6" s="9" t="s">
        <v>825</v>
      </c>
      <c r="AM6" s="8" t="s">
        <v>826</v>
      </c>
      <c r="AN6" s="9" t="s">
        <v>827</v>
      </c>
    </row>
    <row r="7" spans="1:46">
      <c r="A7" s="504" t="s">
        <v>548</v>
      </c>
      <c r="B7" s="505"/>
      <c r="C7" s="537" t="s">
        <v>549</v>
      </c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  <c r="Z7" s="538"/>
      <c r="AA7" s="538"/>
      <c r="AB7" s="539"/>
      <c r="AC7" s="549" t="s">
        <v>550</v>
      </c>
      <c r="AD7" s="549"/>
      <c r="AE7" s="549"/>
      <c r="AF7" s="549"/>
      <c r="AG7" s="10">
        <f>AI7+AK7+AM7</f>
        <v>36914102</v>
      </c>
      <c r="AH7" s="11">
        <f>AJ7+AL7+AN7</f>
        <v>36393648</v>
      </c>
      <c r="AI7" s="10">
        <v>34663102</v>
      </c>
      <c r="AJ7" s="328">
        <v>34526307</v>
      </c>
      <c r="AK7" s="10"/>
      <c r="AL7" s="11"/>
      <c r="AM7" s="10">
        <v>2251000</v>
      </c>
      <c r="AN7" s="11">
        <v>1867341</v>
      </c>
    </row>
    <row r="8" spans="1:46">
      <c r="A8" s="504" t="s">
        <v>551</v>
      </c>
      <c r="B8" s="505"/>
      <c r="C8" s="537" t="s">
        <v>552</v>
      </c>
      <c r="D8" s="538"/>
      <c r="E8" s="538"/>
      <c r="F8" s="538"/>
      <c r="G8" s="538"/>
      <c r="H8" s="538"/>
      <c r="I8" s="538"/>
      <c r="J8" s="538"/>
      <c r="K8" s="538"/>
      <c r="L8" s="538"/>
      <c r="M8" s="538"/>
      <c r="N8" s="538"/>
      <c r="O8" s="538"/>
      <c r="P8" s="538"/>
      <c r="Q8" s="538"/>
      <c r="R8" s="538"/>
      <c r="S8" s="538"/>
      <c r="T8" s="538"/>
      <c r="U8" s="538"/>
      <c r="V8" s="538"/>
      <c r="W8" s="538"/>
      <c r="X8" s="538"/>
      <c r="Y8" s="538"/>
      <c r="Z8" s="538"/>
      <c r="AA8" s="538"/>
      <c r="AB8" s="539"/>
      <c r="AC8" s="506" t="s">
        <v>553</v>
      </c>
      <c r="AD8" s="506"/>
      <c r="AE8" s="506"/>
      <c r="AF8" s="506"/>
      <c r="AG8" s="10">
        <f t="shared" ref="AG8:AH19" si="0">AI8+AK8+AM8</f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6">
      <c r="A9" s="504" t="s">
        <v>554</v>
      </c>
      <c r="B9" s="505"/>
      <c r="C9" s="537" t="s">
        <v>555</v>
      </c>
      <c r="D9" s="538"/>
      <c r="E9" s="538"/>
      <c r="F9" s="538"/>
      <c r="G9" s="538"/>
      <c r="H9" s="538"/>
      <c r="I9" s="538"/>
      <c r="J9" s="538"/>
      <c r="K9" s="538"/>
      <c r="L9" s="538"/>
      <c r="M9" s="538"/>
      <c r="N9" s="538"/>
      <c r="O9" s="538"/>
      <c r="P9" s="538"/>
      <c r="Q9" s="538"/>
      <c r="R9" s="538"/>
      <c r="S9" s="538"/>
      <c r="T9" s="538"/>
      <c r="U9" s="538"/>
      <c r="V9" s="538"/>
      <c r="W9" s="538"/>
      <c r="X9" s="538"/>
      <c r="Y9" s="538"/>
      <c r="Z9" s="538"/>
      <c r="AA9" s="538"/>
      <c r="AB9" s="539"/>
      <c r="AC9" s="506" t="s">
        <v>556</v>
      </c>
      <c r="AD9" s="506"/>
      <c r="AE9" s="506"/>
      <c r="AF9" s="506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6">
      <c r="A10" s="504" t="s">
        <v>557</v>
      </c>
      <c r="B10" s="505"/>
      <c r="C10" s="440" t="s">
        <v>558</v>
      </c>
      <c r="D10" s="441"/>
      <c r="E10" s="441"/>
      <c r="F10" s="441"/>
      <c r="G10" s="441"/>
      <c r="H10" s="441"/>
      <c r="I10" s="441"/>
      <c r="J10" s="441"/>
      <c r="K10" s="441"/>
      <c r="L10" s="441"/>
      <c r="M10" s="441"/>
      <c r="N10" s="441"/>
      <c r="O10" s="441"/>
      <c r="P10" s="441"/>
      <c r="Q10" s="441"/>
      <c r="R10" s="441"/>
      <c r="S10" s="441"/>
      <c r="T10" s="441"/>
      <c r="U10" s="441"/>
      <c r="V10" s="441"/>
      <c r="W10" s="441"/>
      <c r="X10" s="441"/>
      <c r="Y10" s="441"/>
      <c r="Z10" s="441"/>
      <c r="AA10" s="441"/>
      <c r="AB10" s="442"/>
      <c r="AC10" s="506" t="s">
        <v>559</v>
      </c>
      <c r="AD10" s="506"/>
      <c r="AE10" s="506"/>
      <c r="AF10" s="506"/>
      <c r="AG10" s="10">
        <f t="shared" si="0"/>
        <v>628000</v>
      </c>
      <c r="AH10" s="11">
        <f t="shared" si="0"/>
        <v>627684</v>
      </c>
      <c r="AI10" s="10">
        <v>628000</v>
      </c>
      <c r="AJ10" s="11">
        <v>627684</v>
      </c>
      <c r="AK10" s="10"/>
      <c r="AL10" s="11"/>
      <c r="AM10" s="10"/>
      <c r="AN10" s="11"/>
    </row>
    <row r="11" spans="1:46">
      <c r="A11" s="504" t="s">
        <v>560</v>
      </c>
      <c r="B11" s="505"/>
      <c r="C11" s="440" t="s">
        <v>561</v>
      </c>
      <c r="D11" s="441"/>
      <c r="E11" s="441"/>
      <c r="F11" s="441"/>
      <c r="G11" s="441"/>
      <c r="H11" s="441"/>
      <c r="I11" s="441"/>
      <c r="J11" s="441"/>
      <c r="K11" s="441"/>
      <c r="L11" s="441"/>
      <c r="M11" s="441"/>
      <c r="N11" s="441"/>
      <c r="O11" s="441"/>
      <c r="P11" s="441"/>
      <c r="Q11" s="441"/>
      <c r="R11" s="441"/>
      <c r="S11" s="441"/>
      <c r="T11" s="441"/>
      <c r="U11" s="441"/>
      <c r="V11" s="441"/>
      <c r="W11" s="441"/>
      <c r="X11" s="441"/>
      <c r="Y11" s="441"/>
      <c r="Z11" s="441"/>
      <c r="AA11" s="441"/>
      <c r="AB11" s="442"/>
      <c r="AC11" s="506" t="s">
        <v>562</v>
      </c>
      <c r="AD11" s="506"/>
      <c r="AE11" s="506"/>
      <c r="AF11" s="506"/>
      <c r="AG11" s="10">
        <f t="shared" si="0"/>
        <v>0</v>
      </c>
      <c r="AH11" s="11">
        <f t="shared" si="0"/>
        <v>0</v>
      </c>
      <c r="AI11" s="10"/>
      <c r="AJ11" s="11"/>
      <c r="AK11" s="10"/>
      <c r="AL11" s="11"/>
      <c r="AM11" s="10"/>
      <c r="AN11" s="11"/>
    </row>
    <row r="12" spans="1:46">
      <c r="A12" s="504" t="s">
        <v>563</v>
      </c>
      <c r="B12" s="505"/>
      <c r="C12" s="440" t="s">
        <v>564</v>
      </c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441"/>
      <c r="P12" s="441"/>
      <c r="Q12" s="441"/>
      <c r="R12" s="441"/>
      <c r="S12" s="441"/>
      <c r="T12" s="441"/>
      <c r="U12" s="441"/>
      <c r="V12" s="441"/>
      <c r="W12" s="441"/>
      <c r="X12" s="441"/>
      <c r="Y12" s="441"/>
      <c r="Z12" s="441"/>
      <c r="AA12" s="441"/>
      <c r="AB12" s="442"/>
      <c r="AC12" s="506" t="s">
        <v>565</v>
      </c>
      <c r="AD12" s="506"/>
      <c r="AE12" s="506"/>
      <c r="AF12" s="506"/>
      <c r="AG12" s="10">
        <f t="shared" si="0"/>
        <v>0</v>
      </c>
      <c r="AH12" s="11">
        <f t="shared" si="0"/>
        <v>0</v>
      </c>
      <c r="AI12" s="10"/>
      <c r="AJ12" s="11"/>
      <c r="AK12" s="10"/>
      <c r="AL12" s="11"/>
      <c r="AM12" s="10"/>
      <c r="AN12" s="11"/>
    </row>
    <row r="13" spans="1:46">
      <c r="A13" s="504" t="s">
        <v>566</v>
      </c>
      <c r="B13" s="505"/>
      <c r="C13" s="440" t="s">
        <v>567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  <c r="P13" s="441"/>
      <c r="Q13" s="441"/>
      <c r="R13" s="441"/>
      <c r="S13" s="441"/>
      <c r="T13" s="441"/>
      <c r="U13" s="441"/>
      <c r="V13" s="441"/>
      <c r="W13" s="441"/>
      <c r="X13" s="441"/>
      <c r="Y13" s="441"/>
      <c r="Z13" s="441"/>
      <c r="AA13" s="441"/>
      <c r="AB13" s="442"/>
      <c r="AC13" s="506" t="s">
        <v>568</v>
      </c>
      <c r="AD13" s="506"/>
      <c r="AE13" s="506"/>
      <c r="AF13" s="506"/>
      <c r="AG13" s="10">
        <f t="shared" si="0"/>
        <v>210000</v>
      </c>
      <c r="AH13" s="11">
        <f t="shared" si="0"/>
        <v>210000</v>
      </c>
      <c r="AI13" s="10">
        <v>200000</v>
      </c>
      <c r="AJ13" s="328">
        <v>200000</v>
      </c>
      <c r="AK13" s="10"/>
      <c r="AL13" s="11"/>
      <c r="AM13" s="10">
        <v>10000</v>
      </c>
      <c r="AN13" s="11">
        <v>10000</v>
      </c>
    </row>
    <row r="14" spans="1:46">
      <c r="A14" s="504" t="s">
        <v>569</v>
      </c>
      <c r="B14" s="505"/>
      <c r="C14" s="440" t="s">
        <v>570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1"/>
      <c r="Q14" s="441"/>
      <c r="R14" s="441"/>
      <c r="S14" s="441"/>
      <c r="T14" s="441"/>
      <c r="U14" s="441"/>
      <c r="V14" s="441"/>
      <c r="W14" s="441"/>
      <c r="X14" s="441"/>
      <c r="Y14" s="441"/>
      <c r="Z14" s="441"/>
      <c r="AA14" s="441"/>
      <c r="AB14" s="442"/>
      <c r="AC14" s="506" t="s">
        <v>571</v>
      </c>
      <c r="AD14" s="506"/>
      <c r="AE14" s="506"/>
      <c r="AF14" s="506"/>
      <c r="AG14" s="10">
        <f t="shared" si="0"/>
        <v>0</v>
      </c>
      <c r="AH14" s="11">
        <f t="shared" si="0"/>
        <v>0</v>
      </c>
      <c r="AI14" s="10"/>
      <c r="AJ14" s="11"/>
      <c r="AK14" s="10"/>
      <c r="AL14" s="11"/>
      <c r="AM14" s="10"/>
      <c r="AN14" s="11"/>
    </row>
    <row r="15" spans="1:46">
      <c r="A15" s="504" t="s">
        <v>572</v>
      </c>
      <c r="B15" s="505"/>
      <c r="C15" s="420" t="s">
        <v>573</v>
      </c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  <c r="AA15" s="421"/>
      <c r="AB15" s="422"/>
      <c r="AC15" s="506" t="s">
        <v>574</v>
      </c>
      <c r="AD15" s="506"/>
      <c r="AE15" s="506"/>
      <c r="AF15" s="506"/>
      <c r="AG15" s="10">
        <f t="shared" si="0"/>
        <v>740000</v>
      </c>
      <c r="AH15" s="11">
        <f t="shared" si="0"/>
        <v>491102</v>
      </c>
      <c r="AI15" s="10">
        <v>740000</v>
      </c>
      <c r="AJ15" s="11">
        <v>491102</v>
      </c>
      <c r="AK15" s="10"/>
      <c r="AL15" s="11"/>
      <c r="AM15" s="10"/>
      <c r="AN15" s="11"/>
    </row>
    <row r="16" spans="1:46">
      <c r="A16" s="504" t="s">
        <v>575</v>
      </c>
      <c r="B16" s="505"/>
      <c r="C16" s="420" t="s">
        <v>576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506" t="s">
        <v>577</v>
      </c>
      <c r="AD16" s="506"/>
      <c r="AE16" s="506"/>
      <c r="AF16" s="506"/>
      <c r="AG16" s="10">
        <f t="shared" si="0"/>
        <v>0</v>
      </c>
      <c r="AH16" s="11">
        <f t="shared" si="0"/>
        <v>0</v>
      </c>
      <c r="AI16" s="10"/>
      <c r="AJ16" s="11"/>
      <c r="AK16" s="10"/>
      <c r="AL16" s="11"/>
      <c r="AM16" s="10"/>
      <c r="AN16" s="11"/>
    </row>
    <row r="17" spans="1:40">
      <c r="A17" s="504" t="s">
        <v>578</v>
      </c>
      <c r="B17" s="505"/>
      <c r="C17" s="420" t="s">
        <v>579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506" t="s">
        <v>580</v>
      </c>
      <c r="AD17" s="506"/>
      <c r="AE17" s="506"/>
      <c r="AF17" s="506"/>
      <c r="AG17" s="10">
        <f t="shared" si="0"/>
        <v>0</v>
      </c>
      <c r="AH17" s="11">
        <f t="shared" si="0"/>
        <v>0</v>
      </c>
      <c r="AI17" s="10"/>
      <c r="AJ17" s="11"/>
      <c r="AK17" s="10"/>
      <c r="AL17" s="11"/>
      <c r="AM17" s="10"/>
      <c r="AN17" s="11"/>
    </row>
    <row r="18" spans="1:40">
      <c r="A18" s="504" t="s">
        <v>581</v>
      </c>
      <c r="B18" s="505"/>
      <c r="C18" s="420" t="s">
        <v>582</v>
      </c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2"/>
      <c r="AC18" s="506" t="s">
        <v>583</v>
      </c>
      <c r="AD18" s="506"/>
      <c r="AE18" s="506"/>
      <c r="AF18" s="506"/>
      <c r="AG18" s="10">
        <f t="shared" si="0"/>
        <v>0</v>
      </c>
      <c r="AH18" s="11">
        <f t="shared" si="0"/>
        <v>0</v>
      </c>
      <c r="AI18" s="10"/>
      <c r="AJ18" s="11"/>
      <c r="AK18" s="10"/>
      <c r="AL18" s="11"/>
      <c r="AM18" s="10"/>
      <c r="AN18" s="11"/>
    </row>
    <row r="19" spans="1:40">
      <c r="A19" s="504" t="s">
        <v>584</v>
      </c>
      <c r="B19" s="505"/>
      <c r="C19" s="420" t="s">
        <v>585</v>
      </c>
      <c r="D19" s="421"/>
      <c r="E19" s="421"/>
      <c r="F19" s="421"/>
      <c r="G19" s="421"/>
      <c r="H19" s="421"/>
      <c r="I19" s="421"/>
      <c r="J19" s="421"/>
      <c r="K19" s="421"/>
      <c r="L19" s="421"/>
      <c r="M19" s="421"/>
      <c r="N19" s="421"/>
      <c r="O19" s="421"/>
      <c r="P19" s="421"/>
      <c r="Q19" s="421"/>
      <c r="R19" s="421"/>
      <c r="S19" s="421"/>
      <c r="T19" s="421"/>
      <c r="U19" s="421"/>
      <c r="V19" s="421"/>
      <c r="W19" s="421"/>
      <c r="X19" s="421"/>
      <c r="Y19" s="421"/>
      <c r="Z19" s="421"/>
      <c r="AA19" s="421"/>
      <c r="AB19" s="422"/>
      <c r="AC19" s="506" t="s">
        <v>586</v>
      </c>
      <c r="AD19" s="506"/>
      <c r="AE19" s="506"/>
      <c r="AF19" s="506"/>
      <c r="AG19" s="10">
        <f t="shared" si="0"/>
        <v>3863853</v>
      </c>
      <c r="AH19" s="11">
        <f t="shared" si="0"/>
        <v>3811743</v>
      </c>
      <c r="AI19" s="10">
        <v>3740178</v>
      </c>
      <c r="AJ19" s="328">
        <v>3664484</v>
      </c>
      <c r="AK19" s="10"/>
      <c r="AL19" s="11"/>
      <c r="AM19" s="10">
        <v>123675</v>
      </c>
      <c r="AN19" s="11">
        <v>147259</v>
      </c>
    </row>
    <row r="20" spans="1:40" s="14" customFormat="1">
      <c r="A20" s="513" t="s">
        <v>587</v>
      </c>
      <c r="B20" s="514"/>
      <c r="C20" s="531" t="s">
        <v>588</v>
      </c>
      <c r="D20" s="532"/>
      <c r="E20" s="532"/>
      <c r="F20" s="532"/>
      <c r="G20" s="532"/>
      <c r="H20" s="532"/>
      <c r="I20" s="532"/>
      <c r="J20" s="532"/>
      <c r="K20" s="532"/>
      <c r="L20" s="532"/>
      <c r="M20" s="532"/>
      <c r="N20" s="532"/>
      <c r="O20" s="532"/>
      <c r="P20" s="532"/>
      <c r="Q20" s="532"/>
      <c r="R20" s="532"/>
      <c r="S20" s="532"/>
      <c r="T20" s="532"/>
      <c r="U20" s="532"/>
      <c r="V20" s="532"/>
      <c r="W20" s="532"/>
      <c r="X20" s="532"/>
      <c r="Y20" s="532"/>
      <c r="Z20" s="532"/>
      <c r="AA20" s="532"/>
      <c r="AB20" s="533"/>
      <c r="AC20" s="515" t="s">
        <v>589</v>
      </c>
      <c r="AD20" s="515"/>
      <c r="AE20" s="515"/>
      <c r="AF20" s="515"/>
      <c r="AG20" s="12">
        <f>SUM(AG7:AG19)</f>
        <v>42355955</v>
      </c>
      <c r="AH20" s="13">
        <f>SUM(AH7:AH19)</f>
        <v>41534177</v>
      </c>
      <c r="AI20" s="12">
        <f t="shared" ref="AI20:AN20" si="1">SUM(AI7:AI19)</f>
        <v>39971280</v>
      </c>
      <c r="AJ20" s="13">
        <f t="shared" si="1"/>
        <v>39509577</v>
      </c>
      <c r="AK20" s="12">
        <f t="shared" si="1"/>
        <v>0</v>
      </c>
      <c r="AL20" s="13">
        <f t="shared" si="1"/>
        <v>0</v>
      </c>
      <c r="AM20" s="12">
        <f t="shared" si="1"/>
        <v>2384675</v>
      </c>
      <c r="AN20" s="13">
        <f t="shared" si="1"/>
        <v>2024600</v>
      </c>
    </row>
    <row r="21" spans="1:40">
      <c r="A21" s="504" t="s">
        <v>590</v>
      </c>
      <c r="B21" s="505"/>
      <c r="C21" s="420" t="s">
        <v>591</v>
      </c>
      <c r="D21" s="421"/>
      <c r="E21" s="421"/>
      <c r="F21" s="421"/>
      <c r="G21" s="421"/>
      <c r="H21" s="421"/>
      <c r="I21" s="421"/>
      <c r="J21" s="421"/>
      <c r="K21" s="421"/>
      <c r="L21" s="421"/>
      <c r="M21" s="421"/>
      <c r="N21" s="421"/>
      <c r="O21" s="421"/>
      <c r="P21" s="421"/>
      <c r="Q21" s="421"/>
      <c r="R21" s="421"/>
      <c r="S21" s="421"/>
      <c r="T21" s="421"/>
      <c r="U21" s="421"/>
      <c r="V21" s="421"/>
      <c r="W21" s="421"/>
      <c r="X21" s="421"/>
      <c r="Y21" s="421"/>
      <c r="Z21" s="421"/>
      <c r="AA21" s="421"/>
      <c r="AB21" s="422"/>
      <c r="AC21" s="506" t="s">
        <v>592</v>
      </c>
      <c r="AD21" s="506"/>
      <c r="AE21" s="506"/>
      <c r="AF21" s="506"/>
      <c r="AG21" s="10">
        <f t="shared" ref="AG21:AH23" si="2">AI21+AK21+AM21</f>
        <v>0</v>
      </c>
      <c r="AH21" s="11">
        <f t="shared" si="2"/>
        <v>0</v>
      </c>
      <c r="AI21" s="10"/>
      <c r="AJ21" s="11"/>
      <c r="AK21" s="10"/>
      <c r="AL21" s="11"/>
      <c r="AM21" s="10"/>
      <c r="AN21" s="11"/>
    </row>
    <row r="22" spans="1:40">
      <c r="A22" s="504" t="s">
        <v>593</v>
      </c>
      <c r="B22" s="505"/>
      <c r="C22" s="420" t="s">
        <v>594</v>
      </c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2"/>
      <c r="AC22" s="506" t="s">
        <v>595</v>
      </c>
      <c r="AD22" s="506"/>
      <c r="AE22" s="506"/>
      <c r="AF22" s="506"/>
      <c r="AG22" s="10">
        <f t="shared" si="2"/>
        <v>0</v>
      </c>
      <c r="AH22" s="11">
        <f t="shared" si="2"/>
        <v>0</v>
      </c>
      <c r="AI22" s="10"/>
      <c r="AJ22" s="11"/>
      <c r="AK22" s="10"/>
      <c r="AL22" s="11"/>
      <c r="AM22" s="10"/>
      <c r="AN22" s="11"/>
    </row>
    <row r="23" spans="1:40">
      <c r="A23" s="504" t="s">
        <v>596</v>
      </c>
      <c r="B23" s="505"/>
      <c r="C23" s="423" t="s">
        <v>597</v>
      </c>
      <c r="D23" s="424"/>
      <c r="E23" s="424"/>
      <c r="F23" s="424"/>
      <c r="G23" s="424"/>
      <c r="H23" s="424"/>
      <c r="I23" s="424"/>
      <c r="J23" s="424"/>
      <c r="K23" s="424"/>
      <c r="L23" s="424"/>
      <c r="M23" s="424"/>
      <c r="N23" s="424"/>
      <c r="O23" s="424"/>
      <c r="P23" s="424"/>
      <c r="Q23" s="424"/>
      <c r="R23" s="424"/>
      <c r="S23" s="424"/>
      <c r="T23" s="424"/>
      <c r="U23" s="424"/>
      <c r="V23" s="424"/>
      <c r="W23" s="424"/>
      <c r="X23" s="424"/>
      <c r="Y23" s="424"/>
      <c r="Z23" s="424"/>
      <c r="AA23" s="424"/>
      <c r="AB23" s="425"/>
      <c r="AC23" s="506" t="s">
        <v>598</v>
      </c>
      <c r="AD23" s="506"/>
      <c r="AE23" s="506"/>
      <c r="AF23" s="506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513" t="s">
        <v>599</v>
      </c>
      <c r="B24" s="514"/>
      <c r="C24" s="450" t="s">
        <v>600</v>
      </c>
      <c r="D24" s="451"/>
      <c r="E24" s="451"/>
      <c r="F24" s="451"/>
      <c r="G24" s="451"/>
      <c r="H24" s="451"/>
      <c r="I24" s="451"/>
      <c r="J24" s="451"/>
      <c r="K24" s="451"/>
      <c r="L24" s="451"/>
      <c r="M24" s="451"/>
      <c r="N24" s="451"/>
      <c r="O24" s="451"/>
      <c r="P24" s="451"/>
      <c r="Q24" s="451"/>
      <c r="R24" s="451"/>
      <c r="S24" s="451"/>
      <c r="T24" s="451"/>
      <c r="U24" s="451"/>
      <c r="V24" s="451"/>
      <c r="W24" s="451"/>
      <c r="X24" s="451"/>
      <c r="Y24" s="451"/>
      <c r="Z24" s="451"/>
      <c r="AA24" s="451"/>
      <c r="AB24" s="452"/>
      <c r="AC24" s="515" t="s">
        <v>601</v>
      </c>
      <c r="AD24" s="515"/>
      <c r="AE24" s="515"/>
      <c r="AF24" s="515"/>
      <c r="AG24" s="12">
        <f>SUM(AG21:AG23)</f>
        <v>0</v>
      </c>
      <c r="AH24" s="13">
        <f>SUM(AH21:AH23)</f>
        <v>0</v>
      </c>
      <c r="AI24" s="12">
        <f t="shared" ref="AI24:AN24" si="3">SUM(AI21:AI23)</f>
        <v>0</v>
      </c>
      <c r="AJ24" s="13">
        <f t="shared" si="3"/>
        <v>0</v>
      </c>
      <c r="AK24" s="12">
        <f t="shared" si="3"/>
        <v>0</v>
      </c>
      <c r="AL24" s="13">
        <f t="shared" si="3"/>
        <v>0</v>
      </c>
      <c r="AM24" s="12">
        <f t="shared" si="3"/>
        <v>0</v>
      </c>
      <c r="AN24" s="13">
        <f t="shared" si="3"/>
        <v>0</v>
      </c>
    </row>
    <row r="25" spans="1:40">
      <c r="A25" s="513" t="s">
        <v>602</v>
      </c>
      <c r="B25" s="514"/>
      <c r="C25" s="531" t="s">
        <v>603</v>
      </c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532"/>
      <c r="P25" s="532"/>
      <c r="Q25" s="532"/>
      <c r="R25" s="532"/>
      <c r="S25" s="532"/>
      <c r="T25" s="532"/>
      <c r="U25" s="532"/>
      <c r="V25" s="532"/>
      <c r="W25" s="532"/>
      <c r="X25" s="532"/>
      <c r="Y25" s="532"/>
      <c r="Z25" s="532"/>
      <c r="AA25" s="532"/>
      <c r="AB25" s="533"/>
      <c r="AC25" s="515" t="s">
        <v>604</v>
      </c>
      <c r="AD25" s="515"/>
      <c r="AE25" s="515"/>
      <c r="AF25" s="515"/>
      <c r="AG25" s="12">
        <f>SUM(AG24,AG20)</f>
        <v>42355955</v>
      </c>
      <c r="AH25" s="13">
        <f>SUM(AH24,AH20)</f>
        <v>41534177</v>
      </c>
      <c r="AI25" s="12">
        <f t="shared" ref="AI25:AN25" si="4">SUM(AI24,AI20)</f>
        <v>39971280</v>
      </c>
      <c r="AJ25" s="13">
        <f t="shared" si="4"/>
        <v>39509577</v>
      </c>
      <c r="AK25" s="12">
        <f t="shared" si="4"/>
        <v>0</v>
      </c>
      <c r="AL25" s="13">
        <f t="shared" si="4"/>
        <v>0</v>
      </c>
      <c r="AM25" s="12">
        <f t="shared" si="4"/>
        <v>2384675</v>
      </c>
      <c r="AN25" s="13">
        <f t="shared" si="4"/>
        <v>2024600</v>
      </c>
    </row>
    <row r="26" spans="1:40">
      <c r="A26" s="513" t="s">
        <v>605</v>
      </c>
      <c r="B26" s="514"/>
      <c r="C26" s="450" t="s">
        <v>606</v>
      </c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451"/>
      <c r="O26" s="451"/>
      <c r="P26" s="451"/>
      <c r="Q26" s="451"/>
      <c r="R26" s="451"/>
      <c r="S26" s="451"/>
      <c r="T26" s="451"/>
      <c r="U26" s="451"/>
      <c r="V26" s="451"/>
      <c r="W26" s="451"/>
      <c r="X26" s="451"/>
      <c r="Y26" s="451"/>
      <c r="Z26" s="451"/>
      <c r="AA26" s="451"/>
      <c r="AB26" s="452"/>
      <c r="AC26" s="515" t="s">
        <v>607</v>
      </c>
      <c r="AD26" s="515"/>
      <c r="AE26" s="515"/>
      <c r="AF26" s="515"/>
      <c r="AG26" s="12">
        <f t="shared" ref="AG26:AH29" si="5">AI26+AK26+AM26</f>
        <v>11775479</v>
      </c>
      <c r="AH26" s="13">
        <f t="shared" si="5"/>
        <v>11387356</v>
      </c>
      <c r="AI26" s="12">
        <v>11134086</v>
      </c>
      <c r="AJ26" s="13">
        <v>10838417</v>
      </c>
      <c r="AK26" s="12"/>
      <c r="AL26" s="13"/>
      <c r="AM26" s="12">
        <v>641393</v>
      </c>
      <c r="AN26" s="13">
        <v>548939</v>
      </c>
    </row>
    <row r="27" spans="1:40">
      <c r="A27" s="504" t="s">
        <v>608</v>
      </c>
      <c r="B27" s="505"/>
      <c r="C27" s="420" t="s">
        <v>609</v>
      </c>
      <c r="D27" s="421"/>
      <c r="E27" s="421"/>
      <c r="F27" s="421"/>
      <c r="G27" s="421"/>
      <c r="H27" s="421"/>
      <c r="I27" s="421"/>
      <c r="J27" s="421"/>
      <c r="K27" s="421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1"/>
      <c r="W27" s="421"/>
      <c r="X27" s="421"/>
      <c r="Y27" s="421"/>
      <c r="Z27" s="421"/>
      <c r="AA27" s="421"/>
      <c r="AB27" s="422"/>
      <c r="AC27" s="506" t="s">
        <v>610</v>
      </c>
      <c r="AD27" s="506"/>
      <c r="AE27" s="506"/>
      <c r="AF27" s="506"/>
      <c r="AG27" s="10">
        <f t="shared" si="5"/>
        <v>4510000</v>
      </c>
      <c r="AH27" s="11">
        <f t="shared" si="5"/>
        <v>4097680</v>
      </c>
      <c r="AI27" s="10">
        <v>4510000</v>
      </c>
      <c r="AJ27" s="11">
        <v>4097680</v>
      </c>
      <c r="AK27" s="10"/>
      <c r="AL27" s="11"/>
      <c r="AM27" s="10"/>
      <c r="AN27" s="11"/>
    </row>
    <row r="28" spans="1:40">
      <c r="A28" s="504" t="s">
        <v>611</v>
      </c>
      <c r="B28" s="505"/>
      <c r="C28" s="420" t="s">
        <v>612</v>
      </c>
      <c r="D28" s="421"/>
      <c r="E28" s="421"/>
      <c r="F28" s="421"/>
      <c r="G28" s="421"/>
      <c r="H28" s="421"/>
      <c r="I28" s="421"/>
      <c r="J28" s="421"/>
      <c r="K28" s="421"/>
      <c r="L28" s="421"/>
      <c r="M28" s="421"/>
      <c r="N28" s="421"/>
      <c r="O28" s="421"/>
      <c r="P28" s="421"/>
      <c r="Q28" s="421"/>
      <c r="R28" s="421"/>
      <c r="S28" s="421"/>
      <c r="T28" s="421"/>
      <c r="U28" s="421"/>
      <c r="V28" s="421"/>
      <c r="W28" s="421"/>
      <c r="X28" s="421"/>
      <c r="Y28" s="421"/>
      <c r="Z28" s="421"/>
      <c r="AA28" s="421"/>
      <c r="AB28" s="422"/>
      <c r="AC28" s="506" t="s">
        <v>613</v>
      </c>
      <c r="AD28" s="506"/>
      <c r="AE28" s="506"/>
      <c r="AF28" s="506"/>
      <c r="AG28" s="10">
        <f t="shared" si="5"/>
        <v>1620000</v>
      </c>
      <c r="AH28" s="11">
        <f t="shared" si="5"/>
        <v>1545719</v>
      </c>
      <c r="AI28" s="10">
        <v>1620000</v>
      </c>
      <c r="AJ28" s="11">
        <v>1530010</v>
      </c>
      <c r="AK28" s="10"/>
      <c r="AL28" s="11"/>
      <c r="AM28" s="10"/>
      <c r="AN28" s="11">
        <v>15709</v>
      </c>
    </row>
    <row r="29" spans="1:40">
      <c r="A29" s="504" t="s">
        <v>614</v>
      </c>
      <c r="B29" s="505"/>
      <c r="C29" s="420" t="s">
        <v>615</v>
      </c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2"/>
      <c r="AC29" s="506" t="s">
        <v>616</v>
      </c>
      <c r="AD29" s="506"/>
      <c r="AE29" s="506"/>
      <c r="AF29" s="506"/>
      <c r="AG29" s="10">
        <f t="shared" si="5"/>
        <v>0</v>
      </c>
      <c r="AH29" s="11">
        <f t="shared" si="5"/>
        <v>0</v>
      </c>
      <c r="AI29" s="10"/>
      <c r="AJ29" s="11"/>
      <c r="AK29" s="10"/>
      <c r="AL29" s="11"/>
      <c r="AM29" s="10"/>
      <c r="AN29" s="11"/>
    </row>
    <row r="30" spans="1:40">
      <c r="A30" s="513" t="s">
        <v>617</v>
      </c>
      <c r="B30" s="514"/>
      <c r="C30" s="450" t="s">
        <v>618</v>
      </c>
      <c r="D30" s="451"/>
      <c r="E30" s="451"/>
      <c r="F30" s="451"/>
      <c r="G30" s="451"/>
      <c r="H30" s="451"/>
      <c r="I30" s="451"/>
      <c r="J30" s="451"/>
      <c r="K30" s="451"/>
      <c r="L30" s="451"/>
      <c r="M30" s="451"/>
      <c r="N30" s="451"/>
      <c r="O30" s="451"/>
      <c r="P30" s="451"/>
      <c r="Q30" s="451"/>
      <c r="R30" s="451"/>
      <c r="S30" s="451"/>
      <c r="T30" s="451"/>
      <c r="U30" s="451"/>
      <c r="V30" s="451"/>
      <c r="W30" s="451"/>
      <c r="X30" s="451"/>
      <c r="Y30" s="451"/>
      <c r="Z30" s="451"/>
      <c r="AA30" s="451"/>
      <c r="AB30" s="452"/>
      <c r="AC30" s="515" t="s">
        <v>619</v>
      </c>
      <c r="AD30" s="515"/>
      <c r="AE30" s="515"/>
      <c r="AF30" s="515"/>
      <c r="AG30" s="12">
        <f>SUM(AG27:AG29)</f>
        <v>6130000</v>
      </c>
      <c r="AH30" s="13">
        <f t="shared" ref="AH30:AN30" si="6">SUM(AH27:AH29)</f>
        <v>5643399</v>
      </c>
      <c r="AI30" s="12">
        <f t="shared" si="6"/>
        <v>6130000</v>
      </c>
      <c r="AJ30" s="13">
        <f t="shared" si="6"/>
        <v>5627690</v>
      </c>
      <c r="AK30" s="12">
        <f t="shared" si="6"/>
        <v>0</v>
      </c>
      <c r="AL30" s="13">
        <f t="shared" si="6"/>
        <v>0</v>
      </c>
      <c r="AM30" s="12">
        <f t="shared" si="6"/>
        <v>0</v>
      </c>
      <c r="AN30" s="13">
        <f t="shared" si="6"/>
        <v>15709</v>
      </c>
    </row>
    <row r="31" spans="1:40">
      <c r="A31" s="504" t="s">
        <v>620</v>
      </c>
      <c r="B31" s="505"/>
      <c r="C31" s="420" t="s">
        <v>621</v>
      </c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2"/>
      <c r="AC31" s="506" t="s">
        <v>622</v>
      </c>
      <c r="AD31" s="506"/>
      <c r="AE31" s="506"/>
      <c r="AF31" s="506"/>
      <c r="AG31" s="10">
        <f>AI31+AK31+AM31</f>
        <v>34020</v>
      </c>
      <c r="AH31" s="11">
        <f>AJ31+AL31+AN31</f>
        <v>34020</v>
      </c>
      <c r="AI31" s="10">
        <v>34020</v>
      </c>
      <c r="AJ31" s="11">
        <v>34020</v>
      </c>
      <c r="AK31" s="10"/>
      <c r="AL31" s="11"/>
      <c r="AM31" s="10"/>
      <c r="AN31" s="11"/>
    </row>
    <row r="32" spans="1:40">
      <c r="A32" s="504" t="s">
        <v>623</v>
      </c>
      <c r="B32" s="505"/>
      <c r="C32" s="420" t="s">
        <v>624</v>
      </c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2"/>
      <c r="AC32" s="506" t="s">
        <v>625</v>
      </c>
      <c r="AD32" s="506"/>
      <c r="AE32" s="506"/>
      <c r="AF32" s="506"/>
      <c r="AG32" s="10">
        <f>AI32+AK32+AM32</f>
        <v>353662</v>
      </c>
      <c r="AH32" s="11">
        <f>AJ32+AL32+AN32</f>
        <v>329412</v>
      </c>
      <c r="AI32" s="10">
        <v>353662</v>
      </c>
      <c r="AJ32" s="11">
        <v>329412</v>
      </c>
      <c r="AK32" s="10"/>
      <c r="AL32" s="11"/>
      <c r="AM32" s="10"/>
      <c r="AN32" s="11"/>
    </row>
    <row r="33" spans="1:40">
      <c r="A33" s="513" t="s">
        <v>626</v>
      </c>
      <c r="B33" s="514"/>
      <c r="C33" s="450" t="s">
        <v>627</v>
      </c>
      <c r="D33" s="451"/>
      <c r="E33" s="451"/>
      <c r="F33" s="451"/>
      <c r="G33" s="451"/>
      <c r="H33" s="451"/>
      <c r="I33" s="451"/>
      <c r="J33" s="451"/>
      <c r="K33" s="451"/>
      <c r="L33" s="451"/>
      <c r="M33" s="451"/>
      <c r="N33" s="451"/>
      <c r="O33" s="451"/>
      <c r="P33" s="451"/>
      <c r="Q33" s="451"/>
      <c r="R33" s="451"/>
      <c r="S33" s="451"/>
      <c r="T33" s="451"/>
      <c r="U33" s="451"/>
      <c r="V33" s="451"/>
      <c r="W33" s="451"/>
      <c r="X33" s="451"/>
      <c r="Y33" s="451"/>
      <c r="Z33" s="451"/>
      <c r="AA33" s="451"/>
      <c r="AB33" s="452"/>
      <c r="AC33" s="515" t="s">
        <v>628</v>
      </c>
      <c r="AD33" s="515"/>
      <c r="AE33" s="515"/>
      <c r="AF33" s="515"/>
      <c r="AG33" s="12">
        <f>SUM(AG31:AG32)</f>
        <v>387682</v>
      </c>
      <c r="AH33" s="13">
        <f t="shared" ref="AH33:AN33" si="7">SUM(AH31:AH32)</f>
        <v>363432</v>
      </c>
      <c r="AI33" s="12">
        <f t="shared" si="7"/>
        <v>387682</v>
      </c>
      <c r="AJ33" s="13">
        <f t="shared" si="7"/>
        <v>363432</v>
      </c>
      <c r="AK33" s="12">
        <f t="shared" si="7"/>
        <v>0</v>
      </c>
      <c r="AL33" s="13">
        <f t="shared" si="7"/>
        <v>0</v>
      </c>
      <c r="AM33" s="12">
        <f t="shared" si="7"/>
        <v>0</v>
      </c>
      <c r="AN33" s="13">
        <f t="shared" si="7"/>
        <v>0</v>
      </c>
    </row>
    <row r="34" spans="1:40">
      <c r="A34" s="504" t="s">
        <v>629</v>
      </c>
      <c r="B34" s="505"/>
      <c r="C34" s="420" t="s">
        <v>630</v>
      </c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2"/>
      <c r="AC34" s="506" t="s">
        <v>631</v>
      </c>
      <c r="AD34" s="506"/>
      <c r="AE34" s="506"/>
      <c r="AF34" s="506"/>
      <c r="AG34" s="10">
        <f t="shared" ref="AG34:AH40" si="8">AI34+AK34+AM34</f>
        <v>3762874</v>
      </c>
      <c r="AH34" s="11">
        <f t="shared" si="8"/>
        <v>3206702</v>
      </c>
      <c r="AI34" s="10">
        <v>3677874</v>
      </c>
      <c r="AJ34" s="11">
        <v>3124030</v>
      </c>
      <c r="AK34" s="10"/>
      <c r="AL34" s="11"/>
      <c r="AM34" s="10">
        <v>85000</v>
      </c>
      <c r="AN34" s="11">
        <v>82672</v>
      </c>
    </row>
    <row r="35" spans="1:40">
      <c r="A35" s="504" t="s">
        <v>632</v>
      </c>
      <c r="B35" s="505"/>
      <c r="C35" s="420" t="s">
        <v>633</v>
      </c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2"/>
      <c r="AC35" s="506" t="s">
        <v>634</v>
      </c>
      <c r="AD35" s="506"/>
      <c r="AE35" s="506"/>
      <c r="AF35" s="506"/>
      <c r="AG35" s="10">
        <f t="shared" si="8"/>
        <v>25894000</v>
      </c>
      <c r="AH35" s="11">
        <f t="shared" si="8"/>
        <v>25893064</v>
      </c>
      <c r="AI35" s="10">
        <v>24900000</v>
      </c>
      <c r="AJ35" s="11">
        <v>24245897</v>
      </c>
      <c r="AK35" s="10">
        <v>994000</v>
      </c>
      <c r="AL35" s="11">
        <v>1647167</v>
      </c>
      <c r="AM35" s="10"/>
      <c r="AN35" s="11"/>
    </row>
    <row r="36" spans="1:40">
      <c r="A36" s="504" t="s">
        <v>635</v>
      </c>
      <c r="B36" s="505"/>
      <c r="C36" s="420" t="s">
        <v>636</v>
      </c>
      <c r="D36" s="421"/>
      <c r="E36" s="421"/>
      <c r="F36" s="421"/>
      <c r="G36" s="421"/>
      <c r="H36" s="421"/>
      <c r="I36" s="421"/>
      <c r="J36" s="421"/>
      <c r="K36" s="421"/>
      <c r="L36" s="421"/>
      <c r="M36" s="421"/>
      <c r="N36" s="421"/>
      <c r="O36" s="421"/>
      <c r="P36" s="421"/>
      <c r="Q36" s="421"/>
      <c r="R36" s="421"/>
      <c r="S36" s="421"/>
      <c r="T36" s="421"/>
      <c r="U36" s="421"/>
      <c r="V36" s="421"/>
      <c r="W36" s="421"/>
      <c r="X36" s="421"/>
      <c r="Y36" s="421"/>
      <c r="Z36" s="421"/>
      <c r="AA36" s="421"/>
      <c r="AB36" s="422"/>
      <c r="AC36" s="506" t="s">
        <v>637</v>
      </c>
      <c r="AD36" s="506"/>
      <c r="AE36" s="506"/>
      <c r="AF36" s="506"/>
      <c r="AG36" s="10">
        <f t="shared" si="8"/>
        <v>22000</v>
      </c>
      <c r="AH36" s="11">
        <f t="shared" si="8"/>
        <v>21480</v>
      </c>
      <c r="AI36" s="10">
        <v>22000</v>
      </c>
      <c r="AJ36" s="11">
        <v>21480</v>
      </c>
      <c r="AK36" s="10"/>
      <c r="AL36" s="11"/>
      <c r="AM36" s="10"/>
      <c r="AN36" s="11"/>
    </row>
    <row r="37" spans="1:40">
      <c r="A37" s="504" t="s">
        <v>638</v>
      </c>
      <c r="B37" s="505"/>
      <c r="C37" s="420" t="s">
        <v>639</v>
      </c>
      <c r="D37" s="421"/>
      <c r="E37" s="421"/>
      <c r="F37" s="421"/>
      <c r="G37" s="421"/>
      <c r="H37" s="421"/>
      <c r="I37" s="421"/>
      <c r="J37" s="421"/>
      <c r="K37" s="421"/>
      <c r="L37" s="421"/>
      <c r="M37" s="421"/>
      <c r="N37" s="421"/>
      <c r="O37" s="421"/>
      <c r="P37" s="421"/>
      <c r="Q37" s="421"/>
      <c r="R37" s="421"/>
      <c r="S37" s="421"/>
      <c r="T37" s="421"/>
      <c r="U37" s="421"/>
      <c r="V37" s="421"/>
      <c r="W37" s="421"/>
      <c r="X37" s="421"/>
      <c r="Y37" s="421"/>
      <c r="Z37" s="421"/>
      <c r="AA37" s="421"/>
      <c r="AB37" s="422"/>
      <c r="AC37" s="506" t="s">
        <v>640</v>
      </c>
      <c r="AD37" s="506"/>
      <c r="AE37" s="506"/>
      <c r="AF37" s="506"/>
      <c r="AG37" s="10">
        <f t="shared" si="8"/>
        <v>570000</v>
      </c>
      <c r="AH37" s="11">
        <f t="shared" si="8"/>
        <v>184919</v>
      </c>
      <c r="AI37" s="10">
        <v>570000</v>
      </c>
      <c r="AJ37" s="11">
        <v>184919</v>
      </c>
      <c r="AK37" s="10"/>
      <c r="AL37" s="11"/>
      <c r="AM37" s="10"/>
      <c r="AN37" s="11"/>
    </row>
    <row r="38" spans="1:40">
      <c r="A38" s="504" t="s">
        <v>641</v>
      </c>
      <c r="B38" s="505"/>
      <c r="C38" s="528" t="s">
        <v>642</v>
      </c>
      <c r="D38" s="529"/>
      <c r="E38" s="529"/>
      <c r="F38" s="529"/>
      <c r="G38" s="529"/>
      <c r="H38" s="529"/>
      <c r="I38" s="529"/>
      <c r="J38" s="529"/>
      <c r="K38" s="529"/>
      <c r="L38" s="529"/>
      <c r="M38" s="529"/>
      <c r="N38" s="529"/>
      <c r="O38" s="529"/>
      <c r="P38" s="529"/>
      <c r="Q38" s="529"/>
      <c r="R38" s="529"/>
      <c r="S38" s="529"/>
      <c r="T38" s="529"/>
      <c r="U38" s="529"/>
      <c r="V38" s="529"/>
      <c r="W38" s="529"/>
      <c r="X38" s="529"/>
      <c r="Y38" s="529"/>
      <c r="Z38" s="529"/>
      <c r="AA38" s="529"/>
      <c r="AB38" s="530"/>
      <c r="AC38" s="506" t="s">
        <v>643</v>
      </c>
      <c r="AD38" s="506"/>
      <c r="AE38" s="506"/>
      <c r="AF38" s="506"/>
      <c r="AG38" s="10">
        <f t="shared" si="8"/>
        <v>0</v>
      </c>
      <c r="AH38" s="11">
        <f t="shared" si="8"/>
        <v>0</v>
      </c>
      <c r="AI38" s="10"/>
      <c r="AJ38" s="11"/>
      <c r="AK38" s="10"/>
      <c r="AL38" s="11"/>
      <c r="AM38" s="10"/>
      <c r="AN38" s="11"/>
    </row>
    <row r="39" spans="1:40">
      <c r="A39" s="504" t="s">
        <v>644</v>
      </c>
      <c r="B39" s="505"/>
      <c r="C39" s="423" t="s">
        <v>645</v>
      </c>
      <c r="D39" s="424"/>
      <c r="E39" s="424"/>
      <c r="F39" s="424"/>
      <c r="G39" s="424"/>
      <c r="H39" s="424"/>
      <c r="I39" s="424"/>
      <c r="J39" s="424"/>
      <c r="K39" s="424"/>
      <c r="L39" s="424"/>
      <c r="M39" s="424"/>
      <c r="N39" s="424"/>
      <c r="O39" s="424"/>
      <c r="P39" s="424"/>
      <c r="Q39" s="424"/>
      <c r="R39" s="424"/>
      <c r="S39" s="424"/>
      <c r="T39" s="424"/>
      <c r="U39" s="424"/>
      <c r="V39" s="424"/>
      <c r="W39" s="424"/>
      <c r="X39" s="424"/>
      <c r="Y39" s="424"/>
      <c r="Z39" s="424"/>
      <c r="AA39" s="424"/>
      <c r="AB39" s="425"/>
      <c r="AC39" s="506" t="s">
        <v>646</v>
      </c>
      <c r="AD39" s="506"/>
      <c r="AE39" s="506"/>
      <c r="AF39" s="506"/>
      <c r="AG39" s="10">
        <f t="shared" si="8"/>
        <v>3521400</v>
      </c>
      <c r="AH39" s="11">
        <f t="shared" si="8"/>
        <v>3301400</v>
      </c>
      <c r="AI39" s="10">
        <v>3513400</v>
      </c>
      <c r="AJ39" s="328">
        <v>3287800</v>
      </c>
      <c r="AK39" s="10"/>
      <c r="AL39" s="11"/>
      <c r="AM39" s="10">
        <v>8000</v>
      </c>
      <c r="AN39" s="11">
        <v>13600</v>
      </c>
    </row>
    <row r="40" spans="1:40">
      <c r="A40" s="504" t="s">
        <v>647</v>
      </c>
      <c r="B40" s="505"/>
      <c r="C40" s="420" t="s">
        <v>648</v>
      </c>
      <c r="D40" s="421"/>
      <c r="E40" s="421"/>
      <c r="F40" s="421"/>
      <c r="G40" s="421"/>
      <c r="H40" s="421"/>
      <c r="I40" s="421"/>
      <c r="J40" s="421"/>
      <c r="K40" s="421"/>
      <c r="L40" s="421"/>
      <c r="M40" s="421"/>
      <c r="N40" s="421"/>
      <c r="O40" s="421"/>
      <c r="P40" s="421"/>
      <c r="Q40" s="421"/>
      <c r="R40" s="421"/>
      <c r="S40" s="421"/>
      <c r="T40" s="421"/>
      <c r="U40" s="421"/>
      <c r="V40" s="421"/>
      <c r="W40" s="421"/>
      <c r="X40" s="421"/>
      <c r="Y40" s="421"/>
      <c r="Z40" s="421"/>
      <c r="AA40" s="421"/>
      <c r="AB40" s="422"/>
      <c r="AC40" s="506" t="s">
        <v>649</v>
      </c>
      <c r="AD40" s="506"/>
      <c r="AE40" s="506"/>
      <c r="AF40" s="506"/>
      <c r="AG40" s="10">
        <f t="shared" si="8"/>
        <v>1214044</v>
      </c>
      <c r="AH40" s="11">
        <f t="shared" si="8"/>
        <v>1155144</v>
      </c>
      <c r="AI40" s="10">
        <v>1214044</v>
      </c>
      <c r="AJ40" s="328">
        <v>1155144</v>
      </c>
      <c r="AK40" s="10"/>
      <c r="AL40" s="11"/>
      <c r="AM40" s="10"/>
      <c r="AN40" s="11"/>
    </row>
    <row r="41" spans="1:40">
      <c r="A41" s="513" t="s">
        <v>650</v>
      </c>
      <c r="B41" s="514"/>
      <c r="C41" s="450" t="s">
        <v>651</v>
      </c>
      <c r="D41" s="451"/>
      <c r="E41" s="451"/>
      <c r="F41" s="451"/>
      <c r="G41" s="451"/>
      <c r="H41" s="451"/>
      <c r="I41" s="451"/>
      <c r="J41" s="451"/>
      <c r="K41" s="451"/>
      <c r="L41" s="451"/>
      <c r="M41" s="451"/>
      <c r="N41" s="451"/>
      <c r="O41" s="451"/>
      <c r="P41" s="451"/>
      <c r="Q41" s="451"/>
      <c r="R41" s="451"/>
      <c r="S41" s="451"/>
      <c r="T41" s="451"/>
      <c r="U41" s="451"/>
      <c r="V41" s="451"/>
      <c r="W41" s="451"/>
      <c r="X41" s="451"/>
      <c r="Y41" s="451"/>
      <c r="Z41" s="451"/>
      <c r="AA41" s="451"/>
      <c r="AB41" s="452"/>
      <c r="AC41" s="515" t="s">
        <v>652</v>
      </c>
      <c r="AD41" s="515"/>
      <c r="AE41" s="515"/>
      <c r="AF41" s="515"/>
      <c r="AG41" s="12">
        <f>SUM(AG34:AG40)</f>
        <v>34984318</v>
      </c>
      <c r="AH41" s="13">
        <f t="shared" ref="AH41:AN41" si="9">SUM(AH34:AH40)</f>
        <v>33762709</v>
      </c>
      <c r="AI41" s="12">
        <f t="shared" si="9"/>
        <v>33897318</v>
      </c>
      <c r="AJ41" s="13">
        <f t="shared" si="9"/>
        <v>32019270</v>
      </c>
      <c r="AK41" s="12">
        <f t="shared" si="9"/>
        <v>994000</v>
      </c>
      <c r="AL41" s="13">
        <f t="shared" si="9"/>
        <v>1647167</v>
      </c>
      <c r="AM41" s="12">
        <f t="shared" si="9"/>
        <v>93000</v>
      </c>
      <c r="AN41" s="13">
        <f t="shared" si="9"/>
        <v>96272</v>
      </c>
    </row>
    <row r="42" spans="1:40">
      <c r="A42" s="504" t="s">
        <v>653</v>
      </c>
      <c r="B42" s="505"/>
      <c r="C42" s="420" t="s">
        <v>654</v>
      </c>
      <c r="D42" s="421"/>
      <c r="E42" s="421"/>
      <c r="F42" s="421"/>
      <c r="G42" s="421"/>
      <c r="H42" s="421"/>
      <c r="I42" s="421"/>
      <c r="J42" s="421"/>
      <c r="K42" s="421"/>
      <c r="L42" s="421"/>
      <c r="M42" s="421"/>
      <c r="N42" s="421"/>
      <c r="O42" s="421"/>
      <c r="P42" s="421"/>
      <c r="Q42" s="421"/>
      <c r="R42" s="421"/>
      <c r="S42" s="421"/>
      <c r="T42" s="421"/>
      <c r="U42" s="421"/>
      <c r="V42" s="421"/>
      <c r="W42" s="421"/>
      <c r="X42" s="421"/>
      <c r="Y42" s="421"/>
      <c r="Z42" s="421"/>
      <c r="AA42" s="421"/>
      <c r="AB42" s="422"/>
      <c r="AC42" s="506" t="s">
        <v>655</v>
      </c>
      <c r="AD42" s="506"/>
      <c r="AE42" s="506"/>
      <c r="AF42" s="506"/>
      <c r="AG42" s="10">
        <f>AI42+AK42+AM42</f>
        <v>25000</v>
      </c>
      <c r="AH42" s="11">
        <f>AJ42+AL42+AN42</f>
        <v>0</v>
      </c>
      <c r="AI42" s="10">
        <v>25000</v>
      </c>
      <c r="AJ42" s="11"/>
      <c r="AK42" s="10"/>
      <c r="AL42" s="11"/>
      <c r="AM42" s="10"/>
      <c r="AN42" s="11"/>
    </row>
    <row r="43" spans="1:40">
      <c r="A43" s="504" t="s">
        <v>656</v>
      </c>
      <c r="B43" s="505"/>
      <c r="C43" s="420" t="s">
        <v>657</v>
      </c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2"/>
      <c r="AC43" s="506" t="s">
        <v>658</v>
      </c>
      <c r="AD43" s="506"/>
      <c r="AE43" s="506"/>
      <c r="AF43" s="506"/>
      <c r="AG43" s="10">
        <f>AI43+AK43+AM43</f>
        <v>0</v>
      </c>
      <c r="AH43" s="11">
        <f>AJ43+AL43+AN43</f>
        <v>0</v>
      </c>
      <c r="AI43" s="10"/>
      <c r="AJ43" s="11"/>
      <c r="AK43" s="10"/>
      <c r="AL43" s="11"/>
      <c r="AM43" s="10"/>
      <c r="AN43" s="11"/>
    </row>
    <row r="44" spans="1:40">
      <c r="A44" s="513" t="s">
        <v>659</v>
      </c>
      <c r="B44" s="514"/>
      <c r="C44" s="450" t="s">
        <v>660</v>
      </c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1"/>
      <c r="X44" s="451"/>
      <c r="Y44" s="451"/>
      <c r="Z44" s="451"/>
      <c r="AA44" s="451"/>
      <c r="AB44" s="452"/>
      <c r="AC44" s="515" t="s">
        <v>661</v>
      </c>
      <c r="AD44" s="515"/>
      <c r="AE44" s="515"/>
      <c r="AF44" s="515"/>
      <c r="AG44" s="12">
        <f>SUM(AG42:AG43)</f>
        <v>25000</v>
      </c>
      <c r="AH44" s="13">
        <f t="shared" ref="AH44:AN44" si="10">SUM(AH42:AH43)</f>
        <v>0</v>
      </c>
      <c r="AI44" s="12">
        <f t="shared" si="10"/>
        <v>25000</v>
      </c>
      <c r="AJ44" s="13">
        <f t="shared" si="10"/>
        <v>0</v>
      </c>
      <c r="AK44" s="12">
        <f t="shared" si="10"/>
        <v>0</v>
      </c>
      <c r="AL44" s="13">
        <f t="shared" si="10"/>
        <v>0</v>
      </c>
      <c r="AM44" s="12">
        <f t="shared" si="10"/>
        <v>0</v>
      </c>
      <c r="AN44" s="13">
        <f t="shared" si="10"/>
        <v>0</v>
      </c>
    </row>
    <row r="45" spans="1:40">
      <c r="A45" s="504" t="s">
        <v>662</v>
      </c>
      <c r="B45" s="505"/>
      <c r="C45" s="420" t="s">
        <v>663</v>
      </c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  <c r="AA45" s="421"/>
      <c r="AB45" s="422"/>
      <c r="AC45" s="506" t="s">
        <v>664</v>
      </c>
      <c r="AD45" s="506"/>
      <c r="AE45" s="506"/>
      <c r="AF45" s="506"/>
      <c r="AG45" s="10">
        <f t="shared" ref="AG45:AH49" si="11">AI45+AK45+AM45</f>
        <v>9273000</v>
      </c>
      <c r="AH45" s="11">
        <f t="shared" si="11"/>
        <v>8852886</v>
      </c>
      <c r="AI45" s="10">
        <v>9003000</v>
      </c>
      <c r="AJ45" s="11">
        <v>8383559</v>
      </c>
      <c r="AK45" s="10">
        <v>249000</v>
      </c>
      <c r="AL45" s="11">
        <v>444734</v>
      </c>
      <c r="AM45" s="10">
        <v>21000</v>
      </c>
      <c r="AN45" s="11">
        <v>24593</v>
      </c>
    </row>
    <row r="46" spans="1:40">
      <c r="A46" s="504" t="s">
        <v>665</v>
      </c>
      <c r="B46" s="505"/>
      <c r="C46" s="420" t="s">
        <v>666</v>
      </c>
      <c r="D46" s="421"/>
      <c r="E46" s="421"/>
      <c r="F46" s="421"/>
      <c r="G46" s="421"/>
      <c r="H46" s="421"/>
      <c r="I46" s="421"/>
      <c r="J46" s="421"/>
      <c r="K46" s="421"/>
      <c r="L46" s="421"/>
      <c r="M46" s="421"/>
      <c r="N46" s="421"/>
      <c r="O46" s="421"/>
      <c r="P46" s="421"/>
      <c r="Q46" s="421"/>
      <c r="R46" s="421"/>
      <c r="S46" s="421"/>
      <c r="T46" s="421"/>
      <c r="U46" s="421"/>
      <c r="V46" s="421"/>
      <c r="W46" s="421"/>
      <c r="X46" s="421"/>
      <c r="Y46" s="421"/>
      <c r="Z46" s="421"/>
      <c r="AA46" s="421"/>
      <c r="AB46" s="422"/>
      <c r="AC46" s="506" t="s">
        <v>667</v>
      </c>
      <c r="AD46" s="506"/>
      <c r="AE46" s="506"/>
      <c r="AF46" s="506"/>
      <c r="AG46" s="10">
        <f t="shared" si="11"/>
        <v>0</v>
      </c>
      <c r="AH46" s="11">
        <f t="shared" si="11"/>
        <v>0</v>
      </c>
      <c r="AI46" s="10"/>
      <c r="AJ46" s="11"/>
      <c r="AK46" s="10"/>
      <c r="AL46" s="11"/>
      <c r="AM46" s="10"/>
      <c r="AN46" s="11"/>
    </row>
    <row r="47" spans="1:40">
      <c r="A47" s="504" t="s">
        <v>668</v>
      </c>
      <c r="B47" s="505"/>
      <c r="C47" s="420" t="s">
        <v>669</v>
      </c>
      <c r="D47" s="421"/>
      <c r="E47" s="421"/>
      <c r="F47" s="421"/>
      <c r="G47" s="421"/>
      <c r="H47" s="421"/>
      <c r="I47" s="421"/>
      <c r="J47" s="421"/>
      <c r="K47" s="421"/>
      <c r="L47" s="421"/>
      <c r="M47" s="421"/>
      <c r="N47" s="421"/>
      <c r="O47" s="421"/>
      <c r="P47" s="421"/>
      <c r="Q47" s="421"/>
      <c r="R47" s="421"/>
      <c r="S47" s="421"/>
      <c r="T47" s="421"/>
      <c r="U47" s="421"/>
      <c r="V47" s="421"/>
      <c r="W47" s="421"/>
      <c r="X47" s="421"/>
      <c r="Y47" s="421"/>
      <c r="Z47" s="421"/>
      <c r="AA47" s="421"/>
      <c r="AB47" s="422"/>
      <c r="AC47" s="506" t="s">
        <v>670</v>
      </c>
      <c r="AD47" s="506"/>
      <c r="AE47" s="506"/>
      <c r="AF47" s="506"/>
      <c r="AG47" s="10">
        <f t="shared" si="11"/>
        <v>1000</v>
      </c>
      <c r="AH47" s="11">
        <f t="shared" si="11"/>
        <v>229</v>
      </c>
      <c r="AI47" s="10">
        <v>1000</v>
      </c>
      <c r="AJ47" s="11">
        <v>222</v>
      </c>
      <c r="AK47" s="10"/>
      <c r="AL47" s="11"/>
      <c r="AM47" s="10"/>
      <c r="AN47" s="11">
        <v>7</v>
      </c>
    </row>
    <row r="48" spans="1:40">
      <c r="A48" s="504" t="s">
        <v>671</v>
      </c>
      <c r="B48" s="505"/>
      <c r="C48" s="420" t="s">
        <v>672</v>
      </c>
      <c r="D48" s="421"/>
      <c r="E48" s="421"/>
      <c r="F48" s="421"/>
      <c r="G48" s="421"/>
      <c r="H48" s="421"/>
      <c r="I48" s="421"/>
      <c r="J48" s="421"/>
      <c r="K48" s="421"/>
      <c r="L48" s="421"/>
      <c r="M48" s="421"/>
      <c r="N48" s="421"/>
      <c r="O48" s="421"/>
      <c r="P48" s="421"/>
      <c r="Q48" s="421"/>
      <c r="R48" s="421"/>
      <c r="S48" s="421"/>
      <c r="T48" s="421"/>
      <c r="U48" s="421"/>
      <c r="V48" s="421"/>
      <c r="W48" s="421"/>
      <c r="X48" s="421"/>
      <c r="Y48" s="421"/>
      <c r="Z48" s="421"/>
      <c r="AA48" s="421"/>
      <c r="AB48" s="422"/>
      <c r="AC48" s="506" t="s">
        <v>673</v>
      </c>
      <c r="AD48" s="506"/>
      <c r="AE48" s="506"/>
      <c r="AF48" s="506"/>
      <c r="AG48" s="10">
        <f t="shared" si="11"/>
        <v>0</v>
      </c>
      <c r="AH48" s="11">
        <f t="shared" si="11"/>
        <v>0</v>
      </c>
      <c r="AI48" s="10"/>
      <c r="AJ48" s="11"/>
      <c r="AK48" s="10"/>
      <c r="AL48" s="11"/>
      <c r="AM48" s="10"/>
      <c r="AN48" s="11"/>
    </row>
    <row r="49" spans="1:40">
      <c r="A49" s="504" t="s">
        <v>674</v>
      </c>
      <c r="B49" s="505"/>
      <c r="C49" s="420" t="s">
        <v>675</v>
      </c>
      <c r="D49" s="421"/>
      <c r="E49" s="421"/>
      <c r="F49" s="421"/>
      <c r="G49" s="421"/>
      <c r="H49" s="421"/>
      <c r="I49" s="421"/>
      <c r="J49" s="421"/>
      <c r="K49" s="421"/>
      <c r="L49" s="421"/>
      <c r="M49" s="421"/>
      <c r="N49" s="421"/>
      <c r="O49" s="421"/>
      <c r="P49" s="421"/>
      <c r="Q49" s="421"/>
      <c r="R49" s="421"/>
      <c r="S49" s="421"/>
      <c r="T49" s="421"/>
      <c r="U49" s="421"/>
      <c r="V49" s="421"/>
      <c r="W49" s="421"/>
      <c r="X49" s="421"/>
      <c r="Y49" s="421"/>
      <c r="Z49" s="421"/>
      <c r="AA49" s="421"/>
      <c r="AB49" s="422"/>
      <c r="AC49" s="506" t="s">
        <v>676</v>
      </c>
      <c r="AD49" s="506"/>
      <c r="AE49" s="506"/>
      <c r="AF49" s="506"/>
      <c r="AG49" s="10">
        <f t="shared" si="11"/>
        <v>40000</v>
      </c>
      <c r="AH49" s="11">
        <f t="shared" si="11"/>
        <v>36713</v>
      </c>
      <c r="AI49" s="10">
        <v>40000</v>
      </c>
      <c r="AJ49" s="328">
        <v>36713</v>
      </c>
      <c r="AK49" s="10"/>
      <c r="AL49" s="11"/>
      <c r="AM49" s="10"/>
      <c r="AN49" s="11"/>
    </row>
    <row r="50" spans="1:40">
      <c r="A50" s="513" t="s">
        <v>677</v>
      </c>
      <c r="B50" s="514"/>
      <c r="C50" s="450" t="s">
        <v>678</v>
      </c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1"/>
      <c r="X50" s="451"/>
      <c r="Y50" s="451"/>
      <c r="Z50" s="451"/>
      <c r="AA50" s="451"/>
      <c r="AB50" s="452"/>
      <c r="AC50" s="515" t="s">
        <v>679</v>
      </c>
      <c r="AD50" s="515"/>
      <c r="AE50" s="515"/>
      <c r="AF50" s="515"/>
      <c r="AG50" s="12">
        <f>SUM(AG45:AG49)</f>
        <v>9314000</v>
      </c>
      <c r="AH50" s="13">
        <f t="shared" ref="AH50:AN50" si="12">SUM(AH45:AH49)</f>
        <v>8889828</v>
      </c>
      <c r="AI50" s="12">
        <f t="shared" si="12"/>
        <v>9044000</v>
      </c>
      <c r="AJ50" s="13">
        <f t="shared" si="12"/>
        <v>8420494</v>
      </c>
      <c r="AK50" s="12">
        <f t="shared" si="12"/>
        <v>249000</v>
      </c>
      <c r="AL50" s="13">
        <f t="shared" si="12"/>
        <v>444734</v>
      </c>
      <c r="AM50" s="12">
        <f t="shared" si="12"/>
        <v>21000</v>
      </c>
      <c r="AN50" s="13">
        <f t="shared" si="12"/>
        <v>24600</v>
      </c>
    </row>
    <row r="51" spans="1:40">
      <c r="A51" s="513" t="s">
        <v>680</v>
      </c>
      <c r="B51" s="514"/>
      <c r="C51" s="450" t="s">
        <v>681</v>
      </c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1"/>
      <c r="X51" s="451"/>
      <c r="Y51" s="451"/>
      <c r="Z51" s="451"/>
      <c r="AA51" s="451"/>
      <c r="AB51" s="452"/>
      <c r="AC51" s="515" t="s">
        <v>682</v>
      </c>
      <c r="AD51" s="515"/>
      <c r="AE51" s="515"/>
      <c r="AF51" s="515"/>
      <c r="AG51" s="12">
        <f>SUM(AG50,AG44,AG41,AG33,AG30)</f>
        <v>50841000</v>
      </c>
      <c r="AH51" s="13">
        <f t="shared" ref="AH51:AN51" si="13">SUM(AH50,AH44,AH41,AH33,AH30)</f>
        <v>48659368</v>
      </c>
      <c r="AI51" s="12">
        <f t="shared" si="13"/>
        <v>49484000</v>
      </c>
      <c r="AJ51" s="13">
        <f>SUM(AJ50,AJ44,AJ41,AJ33,AJ30)</f>
        <v>46430886</v>
      </c>
      <c r="AK51" s="12">
        <f t="shared" si="13"/>
        <v>1243000</v>
      </c>
      <c r="AL51" s="13">
        <f t="shared" si="13"/>
        <v>2091901</v>
      </c>
      <c r="AM51" s="12">
        <f t="shared" si="13"/>
        <v>114000</v>
      </c>
      <c r="AN51" s="13">
        <f t="shared" si="13"/>
        <v>136581</v>
      </c>
    </row>
    <row r="52" spans="1:40">
      <c r="A52" s="504" t="s">
        <v>683</v>
      </c>
      <c r="B52" s="505"/>
      <c r="C52" s="456" t="s">
        <v>684</v>
      </c>
      <c r="D52" s="457"/>
      <c r="E52" s="457"/>
      <c r="F52" s="457"/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57"/>
      <c r="R52" s="457"/>
      <c r="S52" s="457"/>
      <c r="T52" s="457"/>
      <c r="U52" s="457"/>
      <c r="V52" s="457"/>
      <c r="W52" s="457"/>
      <c r="X52" s="457"/>
      <c r="Y52" s="457"/>
      <c r="Z52" s="457"/>
      <c r="AA52" s="457"/>
      <c r="AB52" s="458"/>
      <c r="AC52" s="506" t="s">
        <v>685</v>
      </c>
      <c r="AD52" s="506"/>
      <c r="AE52" s="506"/>
      <c r="AF52" s="506"/>
      <c r="AG52" s="10">
        <f t="shared" ref="AG52:AH59" si="14">AI52+AK52+AM52</f>
        <v>0</v>
      </c>
      <c r="AH52" s="11">
        <f t="shared" si="14"/>
        <v>0</v>
      </c>
      <c r="AI52" s="10"/>
      <c r="AJ52" s="11"/>
      <c r="AK52" s="10"/>
      <c r="AL52" s="11"/>
      <c r="AM52" s="10"/>
      <c r="AN52" s="11"/>
    </row>
    <row r="53" spans="1:40">
      <c r="A53" s="504" t="s">
        <v>686</v>
      </c>
      <c r="B53" s="505"/>
      <c r="C53" s="456" t="s">
        <v>687</v>
      </c>
      <c r="D53" s="457"/>
      <c r="E53" s="457"/>
      <c r="F53" s="457"/>
      <c r="G53" s="457"/>
      <c r="H53" s="457"/>
      <c r="I53" s="457"/>
      <c r="J53" s="457"/>
      <c r="K53" s="457"/>
      <c r="L53" s="457"/>
      <c r="M53" s="457"/>
      <c r="N53" s="457"/>
      <c r="O53" s="457"/>
      <c r="P53" s="457"/>
      <c r="Q53" s="457"/>
      <c r="R53" s="457"/>
      <c r="S53" s="457"/>
      <c r="T53" s="457"/>
      <c r="U53" s="457"/>
      <c r="V53" s="457"/>
      <c r="W53" s="457"/>
      <c r="X53" s="457"/>
      <c r="Y53" s="457"/>
      <c r="Z53" s="457"/>
      <c r="AA53" s="457"/>
      <c r="AB53" s="458"/>
      <c r="AC53" s="506" t="s">
        <v>688</v>
      </c>
      <c r="AD53" s="506"/>
      <c r="AE53" s="506"/>
      <c r="AF53" s="506"/>
      <c r="AG53" s="10">
        <f t="shared" si="14"/>
        <v>0</v>
      </c>
      <c r="AH53" s="11">
        <f t="shared" si="14"/>
        <v>0</v>
      </c>
      <c r="AI53" s="10"/>
      <c r="AJ53" s="11"/>
      <c r="AK53" s="10"/>
      <c r="AL53" s="11"/>
      <c r="AM53" s="10"/>
      <c r="AN53" s="11"/>
    </row>
    <row r="54" spans="1:40">
      <c r="A54" s="504" t="s">
        <v>689</v>
      </c>
      <c r="B54" s="505"/>
      <c r="C54" s="525" t="s">
        <v>690</v>
      </c>
      <c r="D54" s="526"/>
      <c r="E54" s="526"/>
      <c r="F54" s="526"/>
      <c r="G54" s="526"/>
      <c r="H54" s="526"/>
      <c r="I54" s="526"/>
      <c r="J54" s="526"/>
      <c r="K54" s="526"/>
      <c r="L54" s="526"/>
      <c r="M54" s="526"/>
      <c r="N54" s="526"/>
      <c r="O54" s="526"/>
      <c r="P54" s="526"/>
      <c r="Q54" s="526"/>
      <c r="R54" s="526"/>
      <c r="S54" s="526"/>
      <c r="T54" s="526"/>
      <c r="U54" s="526"/>
      <c r="V54" s="526"/>
      <c r="W54" s="526"/>
      <c r="X54" s="526"/>
      <c r="Y54" s="526"/>
      <c r="Z54" s="526"/>
      <c r="AA54" s="526"/>
      <c r="AB54" s="527"/>
      <c r="AC54" s="506" t="s">
        <v>691</v>
      </c>
      <c r="AD54" s="506"/>
      <c r="AE54" s="506"/>
      <c r="AF54" s="506"/>
      <c r="AG54" s="10">
        <f t="shared" si="14"/>
        <v>0</v>
      </c>
      <c r="AH54" s="11">
        <f t="shared" si="14"/>
        <v>0</v>
      </c>
      <c r="AI54" s="10"/>
      <c r="AJ54" s="11"/>
      <c r="AK54" s="10"/>
      <c r="AL54" s="11"/>
      <c r="AM54" s="10"/>
      <c r="AN54" s="11"/>
    </row>
    <row r="55" spans="1:40">
      <c r="A55" s="504" t="s">
        <v>692</v>
      </c>
      <c r="B55" s="505"/>
      <c r="C55" s="525" t="s">
        <v>693</v>
      </c>
      <c r="D55" s="526"/>
      <c r="E55" s="526"/>
      <c r="F55" s="526"/>
      <c r="G55" s="526"/>
      <c r="H55" s="526"/>
      <c r="I55" s="526"/>
      <c r="J55" s="526"/>
      <c r="K55" s="526"/>
      <c r="L55" s="526"/>
      <c r="M55" s="526"/>
      <c r="N55" s="526"/>
      <c r="O55" s="526"/>
      <c r="P55" s="526"/>
      <c r="Q55" s="526"/>
      <c r="R55" s="526"/>
      <c r="S55" s="526"/>
      <c r="T55" s="526"/>
      <c r="U55" s="526"/>
      <c r="V55" s="526"/>
      <c r="W55" s="526"/>
      <c r="X55" s="526"/>
      <c r="Y55" s="526"/>
      <c r="Z55" s="526"/>
      <c r="AA55" s="526"/>
      <c r="AB55" s="527"/>
      <c r="AC55" s="506" t="s">
        <v>694</v>
      </c>
      <c r="AD55" s="506"/>
      <c r="AE55" s="506"/>
      <c r="AF55" s="506"/>
      <c r="AG55" s="10">
        <f t="shared" si="14"/>
        <v>0</v>
      </c>
      <c r="AH55" s="11">
        <f t="shared" si="14"/>
        <v>0</v>
      </c>
      <c r="AI55" s="10"/>
      <c r="AJ55" s="11"/>
      <c r="AK55" s="10"/>
      <c r="AL55" s="11"/>
      <c r="AM55" s="10"/>
      <c r="AN55" s="11"/>
    </row>
    <row r="56" spans="1:40">
      <c r="A56" s="504" t="s">
        <v>695</v>
      </c>
      <c r="B56" s="505"/>
      <c r="C56" s="525" t="s">
        <v>696</v>
      </c>
      <c r="D56" s="526"/>
      <c r="E56" s="526"/>
      <c r="F56" s="526"/>
      <c r="G56" s="526"/>
      <c r="H56" s="526"/>
      <c r="I56" s="526"/>
      <c r="J56" s="526"/>
      <c r="K56" s="526"/>
      <c r="L56" s="526"/>
      <c r="M56" s="526"/>
      <c r="N56" s="526"/>
      <c r="O56" s="526"/>
      <c r="P56" s="526"/>
      <c r="Q56" s="526"/>
      <c r="R56" s="526"/>
      <c r="S56" s="526"/>
      <c r="T56" s="526"/>
      <c r="U56" s="526"/>
      <c r="V56" s="526"/>
      <c r="W56" s="526"/>
      <c r="X56" s="526"/>
      <c r="Y56" s="526"/>
      <c r="Z56" s="526"/>
      <c r="AA56" s="526"/>
      <c r="AB56" s="527"/>
      <c r="AC56" s="506" t="s">
        <v>697</v>
      </c>
      <c r="AD56" s="506"/>
      <c r="AE56" s="506"/>
      <c r="AF56" s="506"/>
      <c r="AG56" s="10">
        <f t="shared" si="14"/>
        <v>0</v>
      </c>
      <c r="AH56" s="11">
        <f t="shared" si="14"/>
        <v>0</v>
      </c>
      <c r="AI56" s="10"/>
      <c r="AJ56" s="11"/>
      <c r="AK56" s="10"/>
      <c r="AL56" s="11"/>
      <c r="AM56" s="10"/>
      <c r="AN56" s="11"/>
    </row>
    <row r="57" spans="1:40">
      <c r="A57" s="504" t="s">
        <v>698</v>
      </c>
      <c r="B57" s="505"/>
      <c r="C57" s="456" t="s">
        <v>699</v>
      </c>
      <c r="D57" s="457"/>
      <c r="E57" s="457"/>
      <c r="F57" s="457"/>
      <c r="G57" s="457"/>
      <c r="H57" s="457"/>
      <c r="I57" s="457"/>
      <c r="J57" s="457"/>
      <c r="K57" s="457"/>
      <c r="L57" s="457"/>
      <c r="M57" s="457"/>
      <c r="N57" s="457"/>
      <c r="O57" s="457"/>
      <c r="P57" s="457"/>
      <c r="Q57" s="457"/>
      <c r="R57" s="457"/>
      <c r="S57" s="457"/>
      <c r="T57" s="457"/>
      <c r="U57" s="457"/>
      <c r="V57" s="457"/>
      <c r="W57" s="457"/>
      <c r="X57" s="457"/>
      <c r="Y57" s="457"/>
      <c r="Z57" s="457"/>
      <c r="AA57" s="457"/>
      <c r="AB57" s="458"/>
      <c r="AC57" s="506" t="s">
        <v>700</v>
      </c>
      <c r="AD57" s="506"/>
      <c r="AE57" s="506"/>
      <c r="AF57" s="506"/>
      <c r="AG57" s="10">
        <f t="shared" si="14"/>
        <v>0</v>
      </c>
      <c r="AH57" s="11">
        <f t="shared" si="14"/>
        <v>0</v>
      </c>
      <c r="AI57" s="10"/>
      <c r="AJ57" s="11"/>
      <c r="AK57" s="10"/>
      <c r="AL57" s="11"/>
      <c r="AM57" s="10"/>
      <c r="AN57" s="11"/>
    </row>
    <row r="58" spans="1:40">
      <c r="A58" s="504" t="s">
        <v>701</v>
      </c>
      <c r="B58" s="505"/>
      <c r="C58" s="456" t="s">
        <v>702</v>
      </c>
      <c r="D58" s="457"/>
      <c r="E58" s="457"/>
      <c r="F58" s="457"/>
      <c r="G58" s="457"/>
      <c r="H58" s="457"/>
      <c r="I58" s="457"/>
      <c r="J58" s="457"/>
      <c r="K58" s="457"/>
      <c r="L58" s="457"/>
      <c r="M58" s="457"/>
      <c r="N58" s="457"/>
      <c r="O58" s="457"/>
      <c r="P58" s="457"/>
      <c r="Q58" s="457"/>
      <c r="R58" s="457"/>
      <c r="S58" s="457"/>
      <c r="T58" s="457"/>
      <c r="U58" s="457"/>
      <c r="V58" s="457"/>
      <c r="W58" s="457"/>
      <c r="X58" s="457"/>
      <c r="Y58" s="457"/>
      <c r="Z58" s="457"/>
      <c r="AA58" s="457"/>
      <c r="AB58" s="458"/>
      <c r="AC58" s="506" t="s">
        <v>703</v>
      </c>
      <c r="AD58" s="506"/>
      <c r="AE58" s="506"/>
      <c r="AF58" s="506"/>
      <c r="AG58" s="10">
        <f t="shared" si="14"/>
        <v>0</v>
      </c>
      <c r="AH58" s="11">
        <f t="shared" si="14"/>
        <v>0</v>
      </c>
      <c r="AI58" s="10"/>
      <c r="AJ58" s="11"/>
      <c r="AK58" s="10"/>
      <c r="AL58" s="11"/>
      <c r="AM58" s="10"/>
      <c r="AN58" s="11"/>
    </row>
    <row r="59" spans="1:40">
      <c r="A59" s="504" t="s">
        <v>704</v>
      </c>
      <c r="B59" s="505"/>
      <c r="C59" s="456" t="s">
        <v>705</v>
      </c>
      <c r="D59" s="457"/>
      <c r="E59" s="457"/>
      <c r="F59" s="457"/>
      <c r="G59" s="457"/>
      <c r="H59" s="457"/>
      <c r="I59" s="457"/>
      <c r="J59" s="457"/>
      <c r="K59" s="457"/>
      <c r="L59" s="457"/>
      <c r="M59" s="457"/>
      <c r="N59" s="457"/>
      <c r="O59" s="457"/>
      <c r="P59" s="457"/>
      <c r="Q59" s="457"/>
      <c r="R59" s="457"/>
      <c r="S59" s="457"/>
      <c r="T59" s="457"/>
      <c r="U59" s="457"/>
      <c r="V59" s="457"/>
      <c r="W59" s="457"/>
      <c r="X59" s="457"/>
      <c r="Y59" s="457"/>
      <c r="Z59" s="457"/>
      <c r="AA59" s="457"/>
      <c r="AB59" s="458"/>
      <c r="AC59" s="506" t="s">
        <v>706</v>
      </c>
      <c r="AD59" s="506"/>
      <c r="AE59" s="506"/>
      <c r="AF59" s="506"/>
      <c r="AG59" s="10">
        <f t="shared" si="14"/>
        <v>0</v>
      </c>
      <c r="AH59" s="11">
        <f t="shared" si="14"/>
        <v>0</v>
      </c>
      <c r="AI59" s="10"/>
      <c r="AJ59" s="11"/>
      <c r="AK59" s="10"/>
      <c r="AL59" s="11"/>
      <c r="AM59" s="10"/>
      <c r="AN59" s="11"/>
    </row>
    <row r="60" spans="1:40">
      <c r="A60" s="513" t="s">
        <v>707</v>
      </c>
      <c r="B60" s="514"/>
      <c r="C60" s="460" t="s">
        <v>708</v>
      </c>
      <c r="D60" s="461"/>
      <c r="E60" s="461"/>
      <c r="F60" s="461"/>
      <c r="G60" s="461"/>
      <c r="H60" s="461"/>
      <c r="I60" s="461"/>
      <c r="J60" s="461"/>
      <c r="K60" s="461"/>
      <c r="L60" s="461"/>
      <c r="M60" s="461"/>
      <c r="N60" s="461"/>
      <c r="O60" s="461"/>
      <c r="P60" s="461"/>
      <c r="Q60" s="461"/>
      <c r="R60" s="461"/>
      <c r="S60" s="461"/>
      <c r="T60" s="461"/>
      <c r="U60" s="461"/>
      <c r="V60" s="461"/>
      <c r="W60" s="461"/>
      <c r="X60" s="461"/>
      <c r="Y60" s="461"/>
      <c r="Z60" s="461"/>
      <c r="AA60" s="461"/>
      <c r="AB60" s="462"/>
      <c r="AC60" s="515" t="s">
        <v>709</v>
      </c>
      <c r="AD60" s="515"/>
      <c r="AE60" s="515"/>
      <c r="AF60" s="515"/>
      <c r="AG60" s="12">
        <f>SUM(AG52:AG59)</f>
        <v>0</v>
      </c>
      <c r="AH60" s="13">
        <f t="shared" ref="AH60:AN60" si="15">SUM(AH52:AH59)</f>
        <v>0</v>
      </c>
      <c r="AI60" s="12">
        <f t="shared" si="15"/>
        <v>0</v>
      </c>
      <c r="AJ60" s="13">
        <f t="shared" si="15"/>
        <v>0</v>
      </c>
      <c r="AK60" s="12">
        <f t="shared" si="15"/>
        <v>0</v>
      </c>
      <c r="AL60" s="13">
        <f t="shared" si="15"/>
        <v>0</v>
      </c>
      <c r="AM60" s="12">
        <f t="shared" si="15"/>
        <v>0</v>
      </c>
      <c r="AN60" s="13">
        <f t="shared" si="15"/>
        <v>0</v>
      </c>
    </row>
    <row r="61" spans="1:40">
      <c r="A61" s="504" t="s">
        <v>710</v>
      </c>
      <c r="B61" s="505"/>
      <c r="C61" s="522" t="s">
        <v>711</v>
      </c>
      <c r="D61" s="523"/>
      <c r="E61" s="523"/>
      <c r="F61" s="523"/>
      <c r="G61" s="523"/>
      <c r="H61" s="523"/>
      <c r="I61" s="523"/>
      <c r="J61" s="523"/>
      <c r="K61" s="523"/>
      <c r="L61" s="523"/>
      <c r="M61" s="523"/>
      <c r="N61" s="523"/>
      <c r="O61" s="523"/>
      <c r="P61" s="523"/>
      <c r="Q61" s="523"/>
      <c r="R61" s="523"/>
      <c r="S61" s="523"/>
      <c r="T61" s="523"/>
      <c r="U61" s="523"/>
      <c r="V61" s="523"/>
      <c r="W61" s="523"/>
      <c r="X61" s="523"/>
      <c r="Y61" s="523"/>
      <c r="Z61" s="523"/>
      <c r="AA61" s="523"/>
      <c r="AB61" s="524"/>
      <c r="AC61" s="506" t="s">
        <v>712</v>
      </c>
      <c r="AD61" s="506"/>
      <c r="AE61" s="506"/>
      <c r="AF61" s="506"/>
      <c r="AG61" s="10">
        <f t="shared" ref="AG61:AH72" si="16">AI61+AK61+AM61</f>
        <v>0</v>
      </c>
      <c r="AH61" s="11">
        <f t="shared" si="16"/>
        <v>0</v>
      </c>
      <c r="AI61" s="10"/>
      <c r="AJ61" s="11"/>
      <c r="AK61" s="10"/>
      <c r="AL61" s="11"/>
      <c r="AM61" s="10"/>
      <c r="AN61" s="11"/>
    </row>
    <row r="62" spans="1:40">
      <c r="A62" s="504" t="s">
        <v>713</v>
      </c>
      <c r="B62" s="505"/>
      <c r="C62" s="522" t="s">
        <v>714</v>
      </c>
      <c r="D62" s="523"/>
      <c r="E62" s="523"/>
      <c r="F62" s="523"/>
      <c r="G62" s="523"/>
      <c r="H62" s="523"/>
      <c r="I62" s="523"/>
      <c r="J62" s="523"/>
      <c r="K62" s="523"/>
      <c r="L62" s="523"/>
      <c r="M62" s="523"/>
      <c r="N62" s="523"/>
      <c r="O62" s="523"/>
      <c r="P62" s="523"/>
      <c r="Q62" s="523"/>
      <c r="R62" s="523"/>
      <c r="S62" s="523"/>
      <c r="T62" s="523"/>
      <c r="U62" s="523"/>
      <c r="V62" s="523"/>
      <c r="W62" s="523"/>
      <c r="X62" s="523"/>
      <c r="Y62" s="523"/>
      <c r="Z62" s="523"/>
      <c r="AA62" s="523"/>
      <c r="AB62" s="524"/>
      <c r="AC62" s="506" t="s">
        <v>715</v>
      </c>
      <c r="AD62" s="506"/>
      <c r="AE62" s="506"/>
      <c r="AF62" s="506"/>
      <c r="AG62" s="10">
        <f t="shared" si="16"/>
        <v>0</v>
      </c>
      <c r="AH62" s="11">
        <f t="shared" si="16"/>
        <v>0</v>
      </c>
      <c r="AI62" s="10"/>
      <c r="AJ62" s="11"/>
      <c r="AK62" s="10"/>
      <c r="AL62" s="11"/>
      <c r="AM62" s="10"/>
      <c r="AN62" s="11"/>
    </row>
    <row r="63" spans="1:40">
      <c r="A63" s="504" t="s">
        <v>716</v>
      </c>
      <c r="B63" s="505"/>
      <c r="C63" s="522" t="s">
        <v>717</v>
      </c>
      <c r="D63" s="523"/>
      <c r="E63" s="523"/>
      <c r="F63" s="523"/>
      <c r="G63" s="523"/>
      <c r="H63" s="523"/>
      <c r="I63" s="523"/>
      <c r="J63" s="523"/>
      <c r="K63" s="523"/>
      <c r="L63" s="523"/>
      <c r="M63" s="523"/>
      <c r="N63" s="523"/>
      <c r="O63" s="523"/>
      <c r="P63" s="523"/>
      <c r="Q63" s="523"/>
      <c r="R63" s="523"/>
      <c r="S63" s="523"/>
      <c r="T63" s="523"/>
      <c r="U63" s="523"/>
      <c r="V63" s="523"/>
      <c r="W63" s="523"/>
      <c r="X63" s="523"/>
      <c r="Y63" s="523"/>
      <c r="Z63" s="523"/>
      <c r="AA63" s="523"/>
      <c r="AB63" s="524"/>
      <c r="AC63" s="506" t="s">
        <v>718</v>
      </c>
      <c r="AD63" s="506"/>
      <c r="AE63" s="506"/>
      <c r="AF63" s="506"/>
      <c r="AG63" s="10">
        <f t="shared" si="16"/>
        <v>0</v>
      </c>
      <c r="AH63" s="11">
        <f t="shared" si="16"/>
        <v>0</v>
      </c>
      <c r="AI63" s="10"/>
      <c r="AJ63" s="11"/>
      <c r="AK63" s="10"/>
      <c r="AL63" s="11"/>
      <c r="AM63" s="10"/>
      <c r="AN63" s="11"/>
    </row>
    <row r="64" spans="1:40">
      <c r="A64" s="504" t="s">
        <v>719</v>
      </c>
      <c r="B64" s="505"/>
      <c r="C64" s="522" t="s">
        <v>720</v>
      </c>
      <c r="D64" s="523"/>
      <c r="E64" s="523"/>
      <c r="F64" s="523"/>
      <c r="G64" s="523"/>
      <c r="H64" s="523"/>
      <c r="I64" s="523"/>
      <c r="J64" s="523"/>
      <c r="K64" s="523"/>
      <c r="L64" s="523"/>
      <c r="M64" s="523"/>
      <c r="N64" s="523"/>
      <c r="O64" s="523"/>
      <c r="P64" s="523"/>
      <c r="Q64" s="523"/>
      <c r="R64" s="523"/>
      <c r="S64" s="523"/>
      <c r="T64" s="523"/>
      <c r="U64" s="523"/>
      <c r="V64" s="523"/>
      <c r="W64" s="523"/>
      <c r="X64" s="523"/>
      <c r="Y64" s="523"/>
      <c r="Z64" s="523"/>
      <c r="AA64" s="523"/>
      <c r="AB64" s="524"/>
      <c r="AC64" s="506" t="s">
        <v>721</v>
      </c>
      <c r="AD64" s="506"/>
      <c r="AE64" s="506"/>
      <c r="AF64" s="506"/>
      <c r="AG64" s="10">
        <f t="shared" si="16"/>
        <v>0</v>
      </c>
      <c r="AH64" s="11">
        <f t="shared" si="16"/>
        <v>0</v>
      </c>
      <c r="AI64" s="10"/>
      <c r="AJ64" s="11"/>
      <c r="AK64" s="10"/>
      <c r="AL64" s="11"/>
      <c r="AM64" s="10"/>
      <c r="AN64" s="11"/>
    </row>
    <row r="65" spans="1:40">
      <c r="A65" s="504" t="s">
        <v>722</v>
      </c>
      <c r="B65" s="505"/>
      <c r="C65" s="522" t="s">
        <v>723</v>
      </c>
      <c r="D65" s="523"/>
      <c r="E65" s="523"/>
      <c r="F65" s="523"/>
      <c r="G65" s="523"/>
      <c r="H65" s="523"/>
      <c r="I65" s="523"/>
      <c r="J65" s="523"/>
      <c r="K65" s="523"/>
      <c r="L65" s="523"/>
      <c r="M65" s="523"/>
      <c r="N65" s="523"/>
      <c r="O65" s="523"/>
      <c r="P65" s="523"/>
      <c r="Q65" s="523"/>
      <c r="R65" s="523"/>
      <c r="S65" s="523"/>
      <c r="T65" s="523"/>
      <c r="U65" s="523"/>
      <c r="V65" s="523"/>
      <c r="W65" s="523"/>
      <c r="X65" s="523"/>
      <c r="Y65" s="523"/>
      <c r="Z65" s="523"/>
      <c r="AA65" s="523"/>
      <c r="AB65" s="524"/>
      <c r="AC65" s="506" t="s">
        <v>724</v>
      </c>
      <c r="AD65" s="506"/>
      <c r="AE65" s="506"/>
      <c r="AF65" s="506"/>
      <c r="AG65" s="10">
        <f t="shared" si="16"/>
        <v>0</v>
      </c>
      <c r="AH65" s="11">
        <f t="shared" si="16"/>
        <v>0</v>
      </c>
      <c r="AI65" s="10"/>
      <c r="AJ65" s="11"/>
      <c r="AK65" s="10"/>
      <c r="AL65" s="11"/>
      <c r="AM65" s="10"/>
      <c r="AN65" s="11"/>
    </row>
    <row r="66" spans="1:40">
      <c r="A66" s="504" t="s">
        <v>725</v>
      </c>
      <c r="B66" s="505"/>
      <c r="C66" s="522" t="s">
        <v>726</v>
      </c>
      <c r="D66" s="523"/>
      <c r="E66" s="523"/>
      <c r="F66" s="523"/>
      <c r="G66" s="523"/>
      <c r="H66" s="523"/>
      <c r="I66" s="523"/>
      <c r="J66" s="523"/>
      <c r="K66" s="523"/>
      <c r="L66" s="523"/>
      <c r="M66" s="523"/>
      <c r="N66" s="523"/>
      <c r="O66" s="523"/>
      <c r="P66" s="523"/>
      <c r="Q66" s="523"/>
      <c r="R66" s="523"/>
      <c r="S66" s="523"/>
      <c r="T66" s="523"/>
      <c r="U66" s="523"/>
      <c r="V66" s="523"/>
      <c r="W66" s="523"/>
      <c r="X66" s="523"/>
      <c r="Y66" s="523"/>
      <c r="Z66" s="523"/>
      <c r="AA66" s="523"/>
      <c r="AB66" s="524"/>
      <c r="AC66" s="506" t="s">
        <v>727</v>
      </c>
      <c r="AD66" s="506"/>
      <c r="AE66" s="506"/>
      <c r="AF66" s="506"/>
      <c r="AG66" s="10">
        <f t="shared" si="16"/>
        <v>0</v>
      </c>
      <c r="AH66" s="11">
        <f t="shared" si="16"/>
        <v>0</v>
      </c>
      <c r="AI66" s="10"/>
      <c r="AJ66" s="11"/>
      <c r="AK66" s="10"/>
      <c r="AL66" s="11"/>
      <c r="AM66" s="10"/>
      <c r="AN66" s="11"/>
    </row>
    <row r="67" spans="1:40">
      <c r="A67" s="504" t="s">
        <v>728</v>
      </c>
      <c r="B67" s="505"/>
      <c r="C67" s="522" t="s">
        <v>729</v>
      </c>
      <c r="D67" s="523"/>
      <c r="E67" s="523"/>
      <c r="F67" s="523"/>
      <c r="G67" s="523"/>
      <c r="H67" s="523"/>
      <c r="I67" s="523"/>
      <c r="J67" s="523"/>
      <c r="K67" s="523"/>
      <c r="L67" s="523"/>
      <c r="M67" s="523"/>
      <c r="N67" s="523"/>
      <c r="O67" s="523"/>
      <c r="P67" s="523"/>
      <c r="Q67" s="523"/>
      <c r="R67" s="523"/>
      <c r="S67" s="523"/>
      <c r="T67" s="523"/>
      <c r="U67" s="523"/>
      <c r="V67" s="523"/>
      <c r="W67" s="523"/>
      <c r="X67" s="523"/>
      <c r="Y67" s="523"/>
      <c r="Z67" s="523"/>
      <c r="AA67" s="523"/>
      <c r="AB67" s="524"/>
      <c r="AC67" s="506" t="s">
        <v>730</v>
      </c>
      <c r="AD67" s="506"/>
      <c r="AE67" s="506"/>
      <c r="AF67" s="506"/>
      <c r="AG67" s="10">
        <f t="shared" si="16"/>
        <v>0</v>
      </c>
      <c r="AH67" s="11">
        <f t="shared" si="16"/>
        <v>0</v>
      </c>
      <c r="AI67" s="10"/>
      <c r="AJ67" s="11"/>
      <c r="AK67" s="10"/>
      <c r="AL67" s="11"/>
      <c r="AM67" s="10"/>
      <c r="AN67" s="11"/>
    </row>
    <row r="68" spans="1:40">
      <c r="A68" s="504" t="s">
        <v>731</v>
      </c>
      <c r="B68" s="505"/>
      <c r="C68" s="522" t="s">
        <v>732</v>
      </c>
      <c r="D68" s="523"/>
      <c r="E68" s="523"/>
      <c r="F68" s="523"/>
      <c r="G68" s="523"/>
      <c r="H68" s="523"/>
      <c r="I68" s="523"/>
      <c r="J68" s="523"/>
      <c r="K68" s="523"/>
      <c r="L68" s="523"/>
      <c r="M68" s="523"/>
      <c r="N68" s="523"/>
      <c r="O68" s="523"/>
      <c r="P68" s="523"/>
      <c r="Q68" s="523"/>
      <c r="R68" s="523"/>
      <c r="S68" s="523"/>
      <c r="T68" s="523"/>
      <c r="U68" s="523"/>
      <c r="V68" s="523"/>
      <c r="W68" s="523"/>
      <c r="X68" s="523"/>
      <c r="Y68" s="523"/>
      <c r="Z68" s="523"/>
      <c r="AA68" s="523"/>
      <c r="AB68" s="524"/>
      <c r="AC68" s="506" t="s">
        <v>733</v>
      </c>
      <c r="AD68" s="506"/>
      <c r="AE68" s="506"/>
      <c r="AF68" s="506"/>
      <c r="AG68" s="10">
        <f t="shared" si="16"/>
        <v>0</v>
      </c>
      <c r="AH68" s="11">
        <f t="shared" si="16"/>
        <v>0</v>
      </c>
      <c r="AI68" s="10"/>
      <c r="AJ68" s="11"/>
      <c r="AK68" s="10"/>
      <c r="AL68" s="11"/>
      <c r="AM68" s="10"/>
      <c r="AN68" s="11"/>
    </row>
    <row r="69" spans="1:40">
      <c r="A69" s="504" t="s">
        <v>734</v>
      </c>
      <c r="B69" s="505"/>
      <c r="C69" s="522" t="s">
        <v>735</v>
      </c>
      <c r="D69" s="523"/>
      <c r="E69" s="523"/>
      <c r="F69" s="523"/>
      <c r="G69" s="523"/>
      <c r="H69" s="523"/>
      <c r="I69" s="523"/>
      <c r="J69" s="523"/>
      <c r="K69" s="523"/>
      <c r="L69" s="523"/>
      <c r="M69" s="523"/>
      <c r="N69" s="523"/>
      <c r="O69" s="523"/>
      <c r="P69" s="523"/>
      <c r="Q69" s="523"/>
      <c r="R69" s="523"/>
      <c r="S69" s="523"/>
      <c r="T69" s="523"/>
      <c r="U69" s="523"/>
      <c r="V69" s="523"/>
      <c r="W69" s="523"/>
      <c r="X69" s="523"/>
      <c r="Y69" s="523"/>
      <c r="Z69" s="523"/>
      <c r="AA69" s="523"/>
      <c r="AB69" s="524"/>
      <c r="AC69" s="506" t="s">
        <v>736</v>
      </c>
      <c r="AD69" s="506"/>
      <c r="AE69" s="506"/>
      <c r="AF69" s="506"/>
      <c r="AG69" s="10">
        <f t="shared" si="16"/>
        <v>0</v>
      </c>
      <c r="AH69" s="11">
        <f t="shared" si="16"/>
        <v>0</v>
      </c>
      <c r="AI69" s="10"/>
      <c r="AJ69" s="11"/>
      <c r="AK69" s="10"/>
      <c r="AL69" s="11"/>
      <c r="AM69" s="10"/>
      <c r="AN69" s="11"/>
    </row>
    <row r="70" spans="1:40">
      <c r="A70" s="504" t="s">
        <v>737</v>
      </c>
      <c r="B70" s="505"/>
      <c r="C70" s="519" t="s">
        <v>738</v>
      </c>
      <c r="D70" s="520"/>
      <c r="E70" s="520"/>
      <c r="F70" s="520"/>
      <c r="G70" s="520"/>
      <c r="H70" s="520"/>
      <c r="I70" s="520"/>
      <c r="J70" s="520"/>
      <c r="K70" s="520"/>
      <c r="L70" s="520"/>
      <c r="M70" s="520"/>
      <c r="N70" s="520"/>
      <c r="O70" s="520"/>
      <c r="P70" s="520"/>
      <c r="Q70" s="520"/>
      <c r="R70" s="520"/>
      <c r="S70" s="520"/>
      <c r="T70" s="520"/>
      <c r="U70" s="520"/>
      <c r="V70" s="520"/>
      <c r="W70" s="520"/>
      <c r="X70" s="520"/>
      <c r="Y70" s="520"/>
      <c r="Z70" s="520"/>
      <c r="AA70" s="520"/>
      <c r="AB70" s="521"/>
      <c r="AC70" s="506" t="s">
        <v>739</v>
      </c>
      <c r="AD70" s="506"/>
      <c r="AE70" s="506"/>
      <c r="AF70" s="506"/>
      <c r="AG70" s="10">
        <f t="shared" si="16"/>
        <v>0</v>
      </c>
      <c r="AH70" s="11">
        <f t="shared" si="16"/>
        <v>0</v>
      </c>
      <c r="AI70" s="10"/>
      <c r="AJ70" s="11"/>
      <c r="AK70" s="10"/>
      <c r="AL70" s="11"/>
      <c r="AM70" s="10"/>
      <c r="AN70" s="11"/>
    </row>
    <row r="71" spans="1:40">
      <c r="A71" s="504" t="s">
        <v>740</v>
      </c>
      <c r="B71" s="505"/>
      <c r="C71" s="522" t="s">
        <v>741</v>
      </c>
      <c r="D71" s="523"/>
      <c r="E71" s="523"/>
      <c r="F71" s="523"/>
      <c r="G71" s="523"/>
      <c r="H71" s="523"/>
      <c r="I71" s="523"/>
      <c r="J71" s="523"/>
      <c r="K71" s="523"/>
      <c r="L71" s="523"/>
      <c r="M71" s="523"/>
      <c r="N71" s="523"/>
      <c r="O71" s="523"/>
      <c r="P71" s="523"/>
      <c r="Q71" s="523"/>
      <c r="R71" s="523"/>
      <c r="S71" s="523"/>
      <c r="T71" s="523"/>
      <c r="U71" s="523"/>
      <c r="V71" s="523"/>
      <c r="W71" s="523"/>
      <c r="X71" s="523"/>
      <c r="Y71" s="523"/>
      <c r="Z71" s="523"/>
      <c r="AA71" s="523"/>
      <c r="AB71" s="524"/>
      <c r="AC71" s="506" t="s">
        <v>742</v>
      </c>
      <c r="AD71" s="506"/>
      <c r="AE71" s="506"/>
      <c r="AF71" s="506"/>
      <c r="AG71" s="10">
        <f t="shared" si="16"/>
        <v>0</v>
      </c>
      <c r="AH71" s="11">
        <f t="shared" si="16"/>
        <v>0</v>
      </c>
      <c r="AI71" s="10"/>
      <c r="AJ71" s="11"/>
      <c r="AK71" s="10"/>
      <c r="AL71" s="11"/>
      <c r="AM71" s="10"/>
      <c r="AN71" s="11"/>
    </row>
    <row r="72" spans="1:40">
      <c r="A72" s="504" t="s">
        <v>743</v>
      </c>
      <c r="B72" s="505"/>
      <c r="C72" s="519" t="s">
        <v>744</v>
      </c>
      <c r="D72" s="520"/>
      <c r="E72" s="520"/>
      <c r="F72" s="520"/>
      <c r="G72" s="520"/>
      <c r="H72" s="520"/>
      <c r="I72" s="520"/>
      <c r="J72" s="520"/>
      <c r="K72" s="520"/>
      <c r="L72" s="520"/>
      <c r="M72" s="520"/>
      <c r="N72" s="520"/>
      <c r="O72" s="520"/>
      <c r="P72" s="520"/>
      <c r="Q72" s="520"/>
      <c r="R72" s="520"/>
      <c r="S72" s="520"/>
      <c r="T72" s="520"/>
      <c r="U72" s="520"/>
      <c r="V72" s="520"/>
      <c r="W72" s="520"/>
      <c r="X72" s="520"/>
      <c r="Y72" s="520"/>
      <c r="Z72" s="520"/>
      <c r="AA72" s="520"/>
      <c r="AB72" s="521"/>
      <c r="AC72" s="506" t="s">
        <v>745</v>
      </c>
      <c r="AD72" s="506"/>
      <c r="AE72" s="506"/>
      <c r="AF72" s="506"/>
      <c r="AG72" s="10">
        <f t="shared" si="16"/>
        <v>0</v>
      </c>
      <c r="AH72" s="11">
        <f t="shared" si="16"/>
        <v>0</v>
      </c>
      <c r="AI72" s="10"/>
      <c r="AJ72" s="11"/>
      <c r="AK72" s="10"/>
      <c r="AL72" s="11"/>
      <c r="AM72" s="10"/>
      <c r="AN72" s="11"/>
    </row>
    <row r="73" spans="1:40">
      <c r="A73" s="513" t="s">
        <v>746</v>
      </c>
      <c r="B73" s="514"/>
      <c r="C73" s="460" t="s">
        <v>747</v>
      </c>
      <c r="D73" s="461"/>
      <c r="E73" s="461"/>
      <c r="F73" s="461"/>
      <c r="G73" s="461"/>
      <c r="H73" s="461"/>
      <c r="I73" s="461"/>
      <c r="J73" s="461"/>
      <c r="K73" s="461"/>
      <c r="L73" s="461"/>
      <c r="M73" s="461"/>
      <c r="N73" s="461"/>
      <c r="O73" s="461"/>
      <c r="P73" s="461"/>
      <c r="Q73" s="461"/>
      <c r="R73" s="461"/>
      <c r="S73" s="461"/>
      <c r="T73" s="461"/>
      <c r="U73" s="461"/>
      <c r="V73" s="461"/>
      <c r="W73" s="461"/>
      <c r="X73" s="461"/>
      <c r="Y73" s="461"/>
      <c r="Z73" s="461"/>
      <c r="AA73" s="461"/>
      <c r="AB73" s="462"/>
      <c r="AC73" s="515" t="s">
        <v>748</v>
      </c>
      <c r="AD73" s="515"/>
      <c r="AE73" s="515"/>
      <c r="AF73" s="515"/>
      <c r="AG73" s="12">
        <f>SUM(AG61:AG72)</f>
        <v>0</v>
      </c>
      <c r="AH73" s="13">
        <f t="shared" ref="AH73:AN73" si="17">SUM(AH61:AH72)</f>
        <v>0</v>
      </c>
      <c r="AI73" s="12">
        <f t="shared" si="17"/>
        <v>0</v>
      </c>
      <c r="AJ73" s="13">
        <f t="shared" si="17"/>
        <v>0</v>
      </c>
      <c r="AK73" s="12">
        <f t="shared" si="17"/>
        <v>0</v>
      </c>
      <c r="AL73" s="13">
        <f t="shared" si="17"/>
        <v>0</v>
      </c>
      <c r="AM73" s="12">
        <f t="shared" si="17"/>
        <v>0</v>
      </c>
      <c r="AN73" s="13">
        <f t="shared" si="17"/>
        <v>0</v>
      </c>
    </row>
    <row r="74" spans="1:40">
      <c r="A74" s="504" t="s">
        <v>749</v>
      </c>
      <c r="B74" s="505"/>
      <c r="C74" s="516" t="s">
        <v>750</v>
      </c>
      <c r="D74" s="517"/>
      <c r="E74" s="517"/>
      <c r="F74" s="517"/>
      <c r="G74" s="517"/>
      <c r="H74" s="517"/>
      <c r="I74" s="517"/>
      <c r="J74" s="517"/>
      <c r="K74" s="517"/>
      <c r="L74" s="517"/>
      <c r="M74" s="517"/>
      <c r="N74" s="517"/>
      <c r="O74" s="517"/>
      <c r="P74" s="517"/>
      <c r="Q74" s="517"/>
      <c r="R74" s="517"/>
      <c r="S74" s="517"/>
      <c r="T74" s="517"/>
      <c r="U74" s="517"/>
      <c r="V74" s="517"/>
      <c r="W74" s="517"/>
      <c r="X74" s="517"/>
      <c r="Y74" s="517"/>
      <c r="Z74" s="517"/>
      <c r="AA74" s="517"/>
      <c r="AB74" s="518"/>
      <c r="AC74" s="506" t="s">
        <v>751</v>
      </c>
      <c r="AD74" s="506"/>
      <c r="AE74" s="506"/>
      <c r="AF74" s="506"/>
      <c r="AG74" s="10">
        <f t="shared" ref="AG74:AH80" si="18">AI74+AK74+AM74</f>
        <v>0</v>
      </c>
      <c r="AH74" s="11">
        <f t="shared" si="18"/>
        <v>0</v>
      </c>
      <c r="AI74" s="10"/>
      <c r="AJ74" s="11"/>
      <c r="AK74" s="10"/>
      <c r="AL74" s="11"/>
      <c r="AM74" s="10"/>
      <c r="AN74" s="11"/>
    </row>
    <row r="75" spans="1:40">
      <c r="A75" s="504" t="s">
        <v>752</v>
      </c>
      <c r="B75" s="505"/>
      <c r="C75" s="516" t="s">
        <v>753</v>
      </c>
      <c r="D75" s="517"/>
      <c r="E75" s="517"/>
      <c r="F75" s="517"/>
      <c r="G75" s="517"/>
      <c r="H75" s="517"/>
      <c r="I75" s="517"/>
      <c r="J75" s="517"/>
      <c r="K75" s="517"/>
      <c r="L75" s="517"/>
      <c r="M75" s="517"/>
      <c r="N75" s="517"/>
      <c r="O75" s="517"/>
      <c r="P75" s="517"/>
      <c r="Q75" s="517"/>
      <c r="R75" s="517"/>
      <c r="S75" s="517"/>
      <c r="T75" s="517"/>
      <c r="U75" s="517"/>
      <c r="V75" s="517"/>
      <c r="W75" s="517"/>
      <c r="X75" s="517"/>
      <c r="Y75" s="517"/>
      <c r="Z75" s="517"/>
      <c r="AA75" s="517"/>
      <c r="AB75" s="518"/>
      <c r="AC75" s="506" t="s">
        <v>754</v>
      </c>
      <c r="AD75" s="506"/>
      <c r="AE75" s="506"/>
      <c r="AF75" s="506"/>
      <c r="AG75" s="10">
        <f t="shared" si="18"/>
        <v>0</v>
      </c>
      <c r="AH75" s="11">
        <f t="shared" si="18"/>
        <v>0</v>
      </c>
      <c r="AI75" s="10"/>
      <c r="AJ75" s="11"/>
      <c r="AK75" s="10"/>
      <c r="AL75" s="11"/>
      <c r="AM75" s="10"/>
      <c r="AN75" s="11"/>
    </row>
    <row r="76" spans="1:40">
      <c r="A76" s="504" t="s">
        <v>755</v>
      </c>
      <c r="B76" s="505"/>
      <c r="C76" s="516" t="s">
        <v>756</v>
      </c>
      <c r="D76" s="517"/>
      <c r="E76" s="517"/>
      <c r="F76" s="517"/>
      <c r="G76" s="517"/>
      <c r="H76" s="517"/>
      <c r="I76" s="517"/>
      <c r="J76" s="517"/>
      <c r="K76" s="517"/>
      <c r="L76" s="517"/>
      <c r="M76" s="517"/>
      <c r="N76" s="517"/>
      <c r="O76" s="517"/>
      <c r="P76" s="517"/>
      <c r="Q76" s="517"/>
      <c r="R76" s="517"/>
      <c r="S76" s="517"/>
      <c r="T76" s="517"/>
      <c r="U76" s="517"/>
      <c r="V76" s="517"/>
      <c r="W76" s="517"/>
      <c r="X76" s="517"/>
      <c r="Y76" s="517"/>
      <c r="Z76" s="517"/>
      <c r="AA76" s="517"/>
      <c r="AB76" s="518"/>
      <c r="AC76" s="506" t="s">
        <v>757</v>
      </c>
      <c r="AD76" s="506"/>
      <c r="AE76" s="506"/>
      <c r="AF76" s="506"/>
      <c r="AG76" s="10">
        <f t="shared" si="18"/>
        <v>106000</v>
      </c>
      <c r="AH76" s="11">
        <f t="shared" si="18"/>
        <v>105205</v>
      </c>
      <c r="AI76" s="10">
        <v>106000</v>
      </c>
      <c r="AJ76" s="11">
        <v>105205</v>
      </c>
      <c r="AK76" s="10"/>
      <c r="AL76" s="11"/>
      <c r="AM76" s="10"/>
      <c r="AN76" s="11"/>
    </row>
    <row r="77" spans="1:40">
      <c r="A77" s="504" t="s">
        <v>758</v>
      </c>
      <c r="B77" s="505"/>
      <c r="C77" s="516" t="s">
        <v>759</v>
      </c>
      <c r="D77" s="517"/>
      <c r="E77" s="517"/>
      <c r="F77" s="517"/>
      <c r="G77" s="517"/>
      <c r="H77" s="517"/>
      <c r="I77" s="517"/>
      <c r="J77" s="517"/>
      <c r="K77" s="517"/>
      <c r="L77" s="517"/>
      <c r="M77" s="517"/>
      <c r="N77" s="517"/>
      <c r="O77" s="517"/>
      <c r="P77" s="517"/>
      <c r="Q77" s="517"/>
      <c r="R77" s="517"/>
      <c r="S77" s="517"/>
      <c r="T77" s="517"/>
      <c r="U77" s="517"/>
      <c r="V77" s="517"/>
      <c r="W77" s="517"/>
      <c r="X77" s="517"/>
      <c r="Y77" s="517"/>
      <c r="Z77" s="517"/>
      <c r="AA77" s="517"/>
      <c r="AB77" s="518"/>
      <c r="AC77" s="506" t="s">
        <v>760</v>
      </c>
      <c r="AD77" s="506"/>
      <c r="AE77" s="506"/>
      <c r="AF77" s="506"/>
      <c r="AG77" s="10">
        <f t="shared" si="18"/>
        <v>68000</v>
      </c>
      <c r="AH77" s="11">
        <f t="shared" si="18"/>
        <v>59725</v>
      </c>
      <c r="AI77" s="10">
        <v>68000</v>
      </c>
      <c r="AJ77" s="11">
        <v>59725</v>
      </c>
      <c r="AK77" s="10"/>
      <c r="AL77" s="11"/>
      <c r="AM77" s="10"/>
      <c r="AN77" s="11"/>
    </row>
    <row r="78" spans="1:40">
      <c r="A78" s="504" t="s">
        <v>761</v>
      </c>
      <c r="B78" s="505"/>
      <c r="C78" s="423" t="s">
        <v>762</v>
      </c>
      <c r="D78" s="424"/>
      <c r="E78" s="424"/>
      <c r="F78" s="424"/>
      <c r="G78" s="424"/>
      <c r="H78" s="424"/>
      <c r="I78" s="424"/>
      <c r="J78" s="424"/>
      <c r="K78" s="424"/>
      <c r="L78" s="424"/>
      <c r="M78" s="424"/>
      <c r="N78" s="424"/>
      <c r="O78" s="424"/>
      <c r="P78" s="424"/>
      <c r="Q78" s="424"/>
      <c r="R78" s="424"/>
      <c r="S78" s="424"/>
      <c r="T78" s="424"/>
      <c r="U78" s="424"/>
      <c r="V78" s="424"/>
      <c r="W78" s="424"/>
      <c r="X78" s="424"/>
      <c r="Y78" s="424"/>
      <c r="Z78" s="424"/>
      <c r="AA78" s="424"/>
      <c r="AB78" s="425"/>
      <c r="AC78" s="506" t="s">
        <v>763</v>
      </c>
      <c r="AD78" s="506"/>
      <c r="AE78" s="506"/>
      <c r="AF78" s="506"/>
      <c r="AG78" s="10">
        <f t="shared" si="18"/>
        <v>0</v>
      </c>
      <c r="AH78" s="11">
        <f t="shared" si="18"/>
        <v>0</v>
      </c>
      <c r="AI78" s="10"/>
      <c r="AJ78" s="11"/>
      <c r="AK78" s="10"/>
      <c r="AL78" s="11"/>
      <c r="AM78" s="10"/>
      <c r="AN78" s="11"/>
    </row>
    <row r="79" spans="1:40">
      <c r="A79" s="504" t="s">
        <v>764</v>
      </c>
      <c r="B79" s="505"/>
      <c r="C79" s="423" t="s">
        <v>765</v>
      </c>
      <c r="D79" s="424"/>
      <c r="E79" s="424"/>
      <c r="F79" s="424"/>
      <c r="G79" s="424"/>
      <c r="H79" s="424"/>
      <c r="I79" s="424"/>
      <c r="J79" s="424"/>
      <c r="K79" s="424"/>
      <c r="L79" s="424"/>
      <c r="M79" s="424"/>
      <c r="N79" s="424"/>
      <c r="O79" s="424"/>
      <c r="P79" s="424"/>
      <c r="Q79" s="424"/>
      <c r="R79" s="424"/>
      <c r="S79" s="424"/>
      <c r="T79" s="424"/>
      <c r="U79" s="424"/>
      <c r="V79" s="424"/>
      <c r="W79" s="424"/>
      <c r="X79" s="424"/>
      <c r="Y79" s="424"/>
      <c r="Z79" s="424"/>
      <c r="AA79" s="424"/>
      <c r="AB79" s="425"/>
      <c r="AC79" s="506" t="s">
        <v>766</v>
      </c>
      <c r="AD79" s="506"/>
      <c r="AE79" s="506"/>
      <c r="AF79" s="506"/>
      <c r="AG79" s="10">
        <f t="shared" si="18"/>
        <v>0</v>
      </c>
      <c r="AH79" s="11">
        <f t="shared" si="18"/>
        <v>0</v>
      </c>
      <c r="AI79" s="10"/>
      <c r="AJ79" s="11"/>
      <c r="AK79" s="10"/>
      <c r="AL79" s="11"/>
      <c r="AM79" s="10"/>
      <c r="AN79" s="11"/>
    </row>
    <row r="80" spans="1:40">
      <c r="A80" s="504" t="s">
        <v>767</v>
      </c>
      <c r="B80" s="505"/>
      <c r="C80" s="423" t="s">
        <v>768</v>
      </c>
      <c r="D80" s="424"/>
      <c r="E80" s="424"/>
      <c r="F80" s="424"/>
      <c r="G80" s="424"/>
      <c r="H80" s="424"/>
      <c r="I80" s="424"/>
      <c r="J80" s="424"/>
      <c r="K80" s="424"/>
      <c r="L80" s="424"/>
      <c r="M80" s="424"/>
      <c r="N80" s="424"/>
      <c r="O80" s="424"/>
      <c r="P80" s="424"/>
      <c r="Q80" s="424"/>
      <c r="R80" s="424"/>
      <c r="S80" s="424"/>
      <c r="T80" s="424"/>
      <c r="U80" s="424"/>
      <c r="V80" s="424"/>
      <c r="W80" s="424"/>
      <c r="X80" s="424"/>
      <c r="Y80" s="424"/>
      <c r="Z80" s="424"/>
      <c r="AA80" s="424"/>
      <c r="AB80" s="425"/>
      <c r="AC80" s="506" t="s">
        <v>769</v>
      </c>
      <c r="AD80" s="506"/>
      <c r="AE80" s="506"/>
      <c r="AF80" s="506"/>
      <c r="AG80" s="10">
        <f t="shared" si="18"/>
        <v>46000</v>
      </c>
      <c r="AH80" s="11">
        <f t="shared" si="18"/>
        <v>43720</v>
      </c>
      <c r="AI80" s="10">
        <v>46000</v>
      </c>
      <c r="AJ80" s="11">
        <v>43720</v>
      </c>
      <c r="AK80" s="10"/>
      <c r="AL80" s="11"/>
      <c r="AM80" s="10"/>
      <c r="AN80" s="11"/>
    </row>
    <row r="81" spans="1:40">
      <c r="A81" s="513" t="s">
        <v>770</v>
      </c>
      <c r="B81" s="514"/>
      <c r="C81" s="453" t="s">
        <v>771</v>
      </c>
      <c r="D81" s="454"/>
      <c r="E81" s="454"/>
      <c r="F81" s="454"/>
      <c r="G81" s="454"/>
      <c r="H81" s="454"/>
      <c r="I81" s="454"/>
      <c r="J81" s="454"/>
      <c r="K81" s="454"/>
      <c r="L81" s="454"/>
      <c r="M81" s="454"/>
      <c r="N81" s="454"/>
      <c r="O81" s="454"/>
      <c r="P81" s="454"/>
      <c r="Q81" s="454"/>
      <c r="R81" s="454"/>
      <c r="S81" s="454"/>
      <c r="T81" s="454"/>
      <c r="U81" s="454"/>
      <c r="V81" s="454"/>
      <c r="W81" s="454"/>
      <c r="X81" s="454"/>
      <c r="Y81" s="454"/>
      <c r="Z81" s="454"/>
      <c r="AA81" s="454"/>
      <c r="AB81" s="455"/>
      <c r="AC81" s="515" t="s">
        <v>772</v>
      </c>
      <c r="AD81" s="515"/>
      <c r="AE81" s="515"/>
      <c r="AF81" s="515"/>
      <c r="AG81" s="12">
        <f>SUM(AG74:AG80)</f>
        <v>220000</v>
      </c>
      <c r="AH81" s="13">
        <f t="shared" ref="AH81:AN81" si="19">SUM(AH74:AH80)</f>
        <v>208650</v>
      </c>
      <c r="AI81" s="12">
        <f t="shared" si="19"/>
        <v>220000</v>
      </c>
      <c r="AJ81" s="13">
        <f t="shared" si="19"/>
        <v>208650</v>
      </c>
      <c r="AK81" s="12">
        <f t="shared" si="19"/>
        <v>0</v>
      </c>
      <c r="AL81" s="13">
        <f t="shared" si="19"/>
        <v>0</v>
      </c>
      <c r="AM81" s="12">
        <f t="shared" si="19"/>
        <v>0</v>
      </c>
      <c r="AN81" s="13">
        <f t="shared" si="19"/>
        <v>0</v>
      </c>
    </row>
    <row r="82" spans="1:40">
      <c r="A82" s="504" t="s">
        <v>773</v>
      </c>
      <c r="B82" s="505"/>
      <c r="C82" s="456" t="s">
        <v>774</v>
      </c>
      <c r="D82" s="457"/>
      <c r="E82" s="457"/>
      <c r="F82" s="457"/>
      <c r="G82" s="457"/>
      <c r="H82" s="457"/>
      <c r="I82" s="457"/>
      <c r="J82" s="457"/>
      <c r="K82" s="457"/>
      <c r="L82" s="457"/>
      <c r="M82" s="457"/>
      <c r="N82" s="457"/>
      <c r="O82" s="457"/>
      <c r="P82" s="457"/>
      <c r="Q82" s="457"/>
      <c r="R82" s="457"/>
      <c r="S82" s="457"/>
      <c r="T82" s="457"/>
      <c r="U82" s="457"/>
      <c r="V82" s="457"/>
      <c r="W82" s="457"/>
      <c r="X82" s="457"/>
      <c r="Y82" s="457"/>
      <c r="Z82" s="457"/>
      <c r="AA82" s="457"/>
      <c r="AB82" s="458"/>
      <c r="AC82" s="506" t="s">
        <v>775</v>
      </c>
      <c r="AD82" s="506"/>
      <c r="AE82" s="506"/>
      <c r="AF82" s="506"/>
      <c r="AG82" s="10">
        <f t="shared" ref="AG82:AH85" si="20">AI82+AK82+AM82</f>
        <v>0</v>
      </c>
      <c r="AH82" s="11">
        <f t="shared" si="20"/>
        <v>0</v>
      </c>
      <c r="AI82" s="10"/>
      <c r="AJ82" s="11"/>
      <c r="AK82" s="10"/>
      <c r="AL82" s="11"/>
      <c r="AM82" s="10"/>
      <c r="AN82" s="11"/>
    </row>
    <row r="83" spans="1:40">
      <c r="A83" s="504" t="s">
        <v>776</v>
      </c>
      <c r="B83" s="505"/>
      <c r="C83" s="456" t="s">
        <v>777</v>
      </c>
      <c r="D83" s="457"/>
      <c r="E83" s="457"/>
      <c r="F83" s="457"/>
      <c r="G83" s="457"/>
      <c r="H83" s="457"/>
      <c r="I83" s="457"/>
      <c r="J83" s="457"/>
      <c r="K83" s="457"/>
      <c r="L83" s="457"/>
      <c r="M83" s="457"/>
      <c r="N83" s="457"/>
      <c r="O83" s="457"/>
      <c r="P83" s="457"/>
      <c r="Q83" s="457"/>
      <c r="R83" s="457"/>
      <c r="S83" s="457"/>
      <c r="T83" s="457"/>
      <c r="U83" s="457"/>
      <c r="V83" s="457"/>
      <c r="W83" s="457"/>
      <c r="X83" s="457"/>
      <c r="Y83" s="457"/>
      <c r="Z83" s="457"/>
      <c r="AA83" s="457"/>
      <c r="AB83" s="458"/>
      <c r="AC83" s="506" t="s">
        <v>778</v>
      </c>
      <c r="AD83" s="506"/>
      <c r="AE83" s="506"/>
      <c r="AF83" s="506"/>
      <c r="AG83" s="10">
        <f t="shared" si="20"/>
        <v>0</v>
      </c>
      <c r="AH83" s="11">
        <f t="shared" si="20"/>
        <v>0</v>
      </c>
      <c r="AI83" s="10"/>
      <c r="AJ83" s="11"/>
      <c r="AK83" s="10"/>
      <c r="AL83" s="11"/>
      <c r="AM83" s="10"/>
      <c r="AN83" s="11"/>
    </row>
    <row r="84" spans="1:40">
      <c r="A84" s="504" t="s">
        <v>779</v>
      </c>
      <c r="B84" s="505"/>
      <c r="C84" s="456" t="s">
        <v>780</v>
      </c>
      <c r="D84" s="457"/>
      <c r="E84" s="457"/>
      <c r="F84" s="457"/>
      <c r="G84" s="457"/>
      <c r="H84" s="457"/>
      <c r="I84" s="457"/>
      <c r="J84" s="457"/>
      <c r="K84" s="457"/>
      <c r="L84" s="457"/>
      <c r="M84" s="457"/>
      <c r="N84" s="457"/>
      <c r="O84" s="457"/>
      <c r="P84" s="457"/>
      <c r="Q84" s="457"/>
      <c r="R84" s="457"/>
      <c r="S84" s="457"/>
      <c r="T84" s="457"/>
      <c r="U84" s="457"/>
      <c r="V84" s="457"/>
      <c r="W84" s="457"/>
      <c r="X84" s="457"/>
      <c r="Y84" s="457"/>
      <c r="Z84" s="457"/>
      <c r="AA84" s="457"/>
      <c r="AB84" s="458"/>
      <c r="AC84" s="506" t="s">
        <v>781</v>
      </c>
      <c r="AD84" s="506"/>
      <c r="AE84" s="506"/>
      <c r="AF84" s="506"/>
      <c r="AG84" s="10">
        <f t="shared" si="20"/>
        <v>0</v>
      </c>
      <c r="AH84" s="11">
        <f t="shared" si="20"/>
        <v>0</v>
      </c>
      <c r="AI84" s="10"/>
      <c r="AJ84" s="11"/>
      <c r="AK84" s="10"/>
      <c r="AL84" s="11"/>
      <c r="AM84" s="10"/>
      <c r="AN84" s="11"/>
    </row>
    <row r="85" spans="1:40">
      <c r="A85" s="504" t="s">
        <v>782</v>
      </c>
      <c r="B85" s="505"/>
      <c r="C85" s="456" t="s">
        <v>783</v>
      </c>
      <c r="D85" s="457"/>
      <c r="E85" s="457"/>
      <c r="F85" s="457"/>
      <c r="G85" s="457"/>
      <c r="H85" s="457"/>
      <c r="I85" s="457"/>
      <c r="J85" s="457"/>
      <c r="K85" s="457"/>
      <c r="L85" s="457"/>
      <c r="M85" s="457"/>
      <c r="N85" s="457"/>
      <c r="O85" s="457"/>
      <c r="P85" s="457"/>
      <c r="Q85" s="457"/>
      <c r="R85" s="457"/>
      <c r="S85" s="457"/>
      <c r="T85" s="457"/>
      <c r="U85" s="457"/>
      <c r="V85" s="457"/>
      <c r="W85" s="457"/>
      <c r="X85" s="457"/>
      <c r="Y85" s="457"/>
      <c r="Z85" s="457"/>
      <c r="AA85" s="457"/>
      <c r="AB85" s="458"/>
      <c r="AC85" s="506" t="s">
        <v>784</v>
      </c>
      <c r="AD85" s="506"/>
      <c r="AE85" s="506"/>
      <c r="AF85" s="506"/>
      <c r="AG85" s="10">
        <f t="shared" si="20"/>
        <v>0</v>
      </c>
      <c r="AH85" s="11">
        <f t="shared" si="20"/>
        <v>0</v>
      </c>
      <c r="AI85" s="10"/>
      <c r="AJ85" s="11"/>
      <c r="AK85" s="10"/>
      <c r="AL85" s="11"/>
      <c r="AM85" s="10"/>
      <c r="AN85" s="11"/>
    </row>
    <row r="86" spans="1:40">
      <c r="A86" s="513" t="s">
        <v>785</v>
      </c>
      <c r="B86" s="514"/>
      <c r="C86" s="460" t="s">
        <v>786</v>
      </c>
      <c r="D86" s="461"/>
      <c r="E86" s="461"/>
      <c r="F86" s="461"/>
      <c r="G86" s="461"/>
      <c r="H86" s="461"/>
      <c r="I86" s="461"/>
      <c r="J86" s="461"/>
      <c r="K86" s="461"/>
      <c r="L86" s="461"/>
      <c r="M86" s="461"/>
      <c r="N86" s="461"/>
      <c r="O86" s="461"/>
      <c r="P86" s="461"/>
      <c r="Q86" s="461"/>
      <c r="R86" s="461"/>
      <c r="S86" s="461"/>
      <c r="T86" s="461"/>
      <c r="U86" s="461"/>
      <c r="V86" s="461"/>
      <c r="W86" s="461"/>
      <c r="X86" s="461"/>
      <c r="Y86" s="461"/>
      <c r="Z86" s="461"/>
      <c r="AA86" s="461"/>
      <c r="AB86" s="462"/>
      <c r="AC86" s="515" t="s">
        <v>787</v>
      </c>
      <c r="AD86" s="515"/>
      <c r="AE86" s="515"/>
      <c r="AF86" s="515"/>
      <c r="AG86" s="12">
        <f>SUM(AG82:AG85)</f>
        <v>0</v>
      </c>
      <c r="AH86" s="13">
        <f t="shared" ref="AH86:AN86" si="21">SUM(AH82:AH85)</f>
        <v>0</v>
      </c>
      <c r="AI86" s="12">
        <f t="shared" si="21"/>
        <v>0</v>
      </c>
      <c r="AJ86" s="13">
        <f t="shared" si="21"/>
        <v>0</v>
      </c>
      <c r="AK86" s="12">
        <f t="shared" si="21"/>
        <v>0</v>
      </c>
      <c r="AL86" s="13">
        <f t="shared" si="21"/>
        <v>0</v>
      </c>
      <c r="AM86" s="12">
        <f t="shared" si="21"/>
        <v>0</v>
      </c>
      <c r="AN86" s="13">
        <f t="shared" si="21"/>
        <v>0</v>
      </c>
    </row>
    <row r="87" spans="1:40">
      <c r="A87" s="504" t="s">
        <v>788</v>
      </c>
      <c r="B87" s="505"/>
      <c r="C87" s="456" t="s">
        <v>789</v>
      </c>
      <c r="D87" s="457"/>
      <c r="E87" s="457"/>
      <c r="F87" s="457"/>
      <c r="G87" s="457"/>
      <c r="H87" s="457"/>
      <c r="I87" s="457"/>
      <c r="J87" s="457"/>
      <c r="K87" s="457"/>
      <c r="L87" s="457"/>
      <c r="M87" s="457"/>
      <c r="N87" s="457"/>
      <c r="O87" s="457"/>
      <c r="P87" s="457"/>
      <c r="Q87" s="457"/>
      <c r="R87" s="457"/>
      <c r="S87" s="457"/>
      <c r="T87" s="457"/>
      <c r="U87" s="457"/>
      <c r="V87" s="457"/>
      <c r="W87" s="457"/>
      <c r="X87" s="457"/>
      <c r="Y87" s="457"/>
      <c r="Z87" s="457"/>
      <c r="AA87" s="457"/>
      <c r="AB87" s="458"/>
      <c r="AC87" s="506" t="s">
        <v>790</v>
      </c>
      <c r="AD87" s="506"/>
      <c r="AE87" s="506"/>
      <c r="AF87" s="506"/>
      <c r="AG87" s="10">
        <f t="shared" ref="AG87:AH94" si="22">AI87+AK87+AM87</f>
        <v>0</v>
      </c>
      <c r="AH87" s="11">
        <f t="shared" si="22"/>
        <v>0</v>
      </c>
      <c r="AI87" s="10"/>
      <c r="AJ87" s="11"/>
      <c r="AK87" s="10"/>
      <c r="AL87" s="11"/>
      <c r="AM87" s="10"/>
      <c r="AN87" s="11"/>
    </row>
    <row r="88" spans="1:40">
      <c r="A88" s="504" t="s">
        <v>791</v>
      </c>
      <c r="B88" s="505"/>
      <c r="C88" s="456" t="s">
        <v>792</v>
      </c>
      <c r="D88" s="457"/>
      <c r="E88" s="457"/>
      <c r="F88" s="457"/>
      <c r="G88" s="457"/>
      <c r="H88" s="457"/>
      <c r="I88" s="457"/>
      <c r="J88" s="457"/>
      <c r="K88" s="457"/>
      <c r="L88" s="457"/>
      <c r="M88" s="457"/>
      <c r="N88" s="457"/>
      <c r="O88" s="457"/>
      <c r="P88" s="457"/>
      <c r="Q88" s="457"/>
      <c r="R88" s="457"/>
      <c r="S88" s="457"/>
      <c r="T88" s="457"/>
      <c r="U88" s="457"/>
      <c r="V88" s="457"/>
      <c r="W88" s="457"/>
      <c r="X88" s="457"/>
      <c r="Y88" s="457"/>
      <c r="Z88" s="457"/>
      <c r="AA88" s="457"/>
      <c r="AB88" s="458"/>
      <c r="AC88" s="506" t="s">
        <v>793</v>
      </c>
      <c r="AD88" s="506"/>
      <c r="AE88" s="506"/>
      <c r="AF88" s="506"/>
      <c r="AG88" s="10">
        <f t="shared" si="22"/>
        <v>0</v>
      </c>
      <c r="AH88" s="11">
        <f t="shared" si="22"/>
        <v>0</v>
      </c>
      <c r="AI88" s="10"/>
      <c r="AJ88" s="11"/>
      <c r="AK88" s="10"/>
      <c r="AL88" s="11"/>
      <c r="AM88" s="10"/>
      <c r="AN88" s="11"/>
    </row>
    <row r="89" spans="1:40">
      <c r="A89" s="504" t="s">
        <v>794</v>
      </c>
      <c r="B89" s="505"/>
      <c r="C89" s="456" t="s">
        <v>795</v>
      </c>
      <c r="D89" s="457"/>
      <c r="E89" s="457"/>
      <c r="F89" s="457"/>
      <c r="G89" s="457"/>
      <c r="H89" s="457"/>
      <c r="I89" s="457"/>
      <c r="J89" s="457"/>
      <c r="K89" s="457"/>
      <c r="L89" s="457"/>
      <c r="M89" s="457"/>
      <c r="N89" s="457"/>
      <c r="O89" s="457"/>
      <c r="P89" s="457"/>
      <c r="Q89" s="457"/>
      <c r="R89" s="457"/>
      <c r="S89" s="457"/>
      <c r="T89" s="457"/>
      <c r="U89" s="457"/>
      <c r="V89" s="457"/>
      <c r="W89" s="457"/>
      <c r="X89" s="457"/>
      <c r="Y89" s="457"/>
      <c r="Z89" s="457"/>
      <c r="AA89" s="457"/>
      <c r="AB89" s="458"/>
      <c r="AC89" s="506" t="s">
        <v>796</v>
      </c>
      <c r="AD89" s="506"/>
      <c r="AE89" s="506"/>
      <c r="AF89" s="506"/>
      <c r="AG89" s="10">
        <f t="shared" si="22"/>
        <v>0</v>
      </c>
      <c r="AH89" s="11">
        <f t="shared" si="22"/>
        <v>0</v>
      </c>
      <c r="AI89" s="10"/>
      <c r="AJ89" s="11"/>
      <c r="AK89" s="10"/>
      <c r="AL89" s="11"/>
      <c r="AM89" s="10"/>
      <c r="AN89" s="11"/>
    </row>
    <row r="90" spans="1:40">
      <c r="A90" s="504" t="s">
        <v>797</v>
      </c>
      <c r="B90" s="505"/>
      <c r="C90" s="456" t="s">
        <v>798</v>
      </c>
      <c r="D90" s="457"/>
      <c r="E90" s="457"/>
      <c r="F90" s="457"/>
      <c r="G90" s="457"/>
      <c r="H90" s="457"/>
      <c r="I90" s="457"/>
      <c r="J90" s="457"/>
      <c r="K90" s="457"/>
      <c r="L90" s="457"/>
      <c r="M90" s="457"/>
      <c r="N90" s="457"/>
      <c r="O90" s="457"/>
      <c r="P90" s="457"/>
      <c r="Q90" s="457"/>
      <c r="R90" s="457"/>
      <c r="S90" s="457"/>
      <c r="T90" s="457"/>
      <c r="U90" s="457"/>
      <c r="V90" s="457"/>
      <c r="W90" s="457"/>
      <c r="X90" s="457"/>
      <c r="Y90" s="457"/>
      <c r="Z90" s="457"/>
      <c r="AA90" s="457"/>
      <c r="AB90" s="458"/>
      <c r="AC90" s="506" t="s">
        <v>799</v>
      </c>
      <c r="AD90" s="506"/>
      <c r="AE90" s="506"/>
      <c r="AF90" s="506"/>
      <c r="AG90" s="10">
        <f t="shared" si="22"/>
        <v>0</v>
      </c>
      <c r="AH90" s="11">
        <f t="shared" si="22"/>
        <v>0</v>
      </c>
      <c r="AI90" s="10"/>
      <c r="AJ90" s="11"/>
      <c r="AK90" s="10"/>
      <c r="AL90" s="11"/>
      <c r="AM90" s="10"/>
      <c r="AN90" s="11"/>
    </row>
    <row r="91" spans="1:40">
      <c r="A91" s="504" t="s">
        <v>800</v>
      </c>
      <c r="B91" s="505"/>
      <c r="C91" s="456" t="s">
        <v>801</v>
      </c>
      <c r="D91" s="457"/>
      <c r="E91" s="457"/>
      <c r="F91" s="457"/>
      <c r="G91" s="457"/>
      <c r="H91" s="457"/>
      <c r="I91" s="457"/>
      <c r="J91" s="457"/>
      <c r="K91" s="457"/>
      <c r="L91" s="457"/>
      <c r="M91" s="457"/>
      <c r="N91" s="457"/>
      <c r="O91" s="457"/>
      <c r="P91" s="457"/>
      <c r="Q91" s="457"/>
      <c r="R91" s="457"/>
      <c r="S91" s="457"/>
      <c r="T91" s="457"/>
      <c r="U91" s="457"/>
      <c r="V91" s="457"/>
      <c r="W91" s="457"/>
      <c r="X91" s="457"/>
      <c r="Y91" s="457"/>
      <c r="Z91" s="457"/>
      <c r="AA91" s="457"/>
      <c r="AB91" s="458"/>
      <c r="AC91" s="506" t="s">
        <v>802</v>
      </c>
      <c r="AD91" s="506"/>
      <c r="AE91" s="506"/>
      <c r="AF91" s="506"/>
      <c r="AG91" s="10">
        <f t="shared" si="22"/>
        <v>0</v>
      </c>
      <c r="AH91" s="11">
        <f t="shared" si="22"/>
        <v>0</v>
      </c>
      <c r="AI91" s="10"/>
      <c r="AJ91" s="11"/>
      <c r="AK91" s="10"/>
      <c r="AL91" s="11"/>
      <c r="AM91" s="10"/>
      <c r="AN91" s="11"/>
    </row>
    <row r="92" spans="1:40">
      <c r="A92" s="504" t="s">
        <v>803</v>
      </c>
      <c r="B92" s="505"/>
      <c r="C92" s="456" t="s">
        <v>804</v>
      </c>
      <c r="D92" s="457"/>
      <c r="E92" s="457"/>
      <c r="F92" s="457"/>
      <c r="G92" s="457"/>
      <c r="H92" s="457"/>
      <c r="I92" s="457"/>
      <c r="J92" s="457"/>
      <c r="K92" s="457"/>
      <c r="L92" s="457"/>
      <c r="M92" s="457"/>
      <c r="N92" s="457"/>
      <c r="O92" s="457"/>
      <c r="P92" s="457"/>
      <c r="Q92" s="457"/>
      <c r="R92" s="457"/>
      <c r="S92" s="457"/>
      <c r="T92" s="457"/>
      <c r="U92" s="457"/>
      <c r="V92" s="457"/>
      <c r="W92" s="457"/>
      <c r="X92" s="457"/>
      <c r="Y92" s="457"/>
      <c r="Z92" s="457"/>
      <c r="AA92" s="457"/>
      <c r="AB92" s="458"/>
      <c r="AC92" s="506" t="s">
        <v>805</v>
      </c>
      <c r="AD92" s="506"/>
      <c r="AE92" s="506"/>
      <c r="AF92" s="506"/>
      <c r="AG92" s="10">
        <f t="shared" si="22"/>
        <v>0</v>
      </c>
      <c r="AH92" s="11">
        <f t="shared" si="22"/>
        <v>0</v>
      </c>
      <c r="AI92" s="10"/>
      <c r="AJ92" s="11"/>
      <c r="AK92" s="10"/>
      <c r="AL92" s="11"/>
      <c r="AM92" s="10"/>
      <c r="AN92" s="11"/>
    </row>
    <row r="93" spans="1:40">
      <c r="A93" s="504" t="s">
        <v>806</v>
      </c>
      <c r="B93" s="505"/>
      <c r="C93" s="456" t="s">
        <v>807</v>
      </c>
      <c r="D93" s="457"/>
      <c r="E93" s="457"/>
      <c r="F93" s="457"/>
      <c r="G93" s="457"/>
      <c r="H93" s="457"/>
      <c r="I93" s="457"/>
      <c r="J93" s="457"/>
      <c r="K93" s="457"/>
      <c r="L93" s="457"/>
      <c r="M93" s="457"/>
      <c r="N93" s="457"/>
      <c r="O93" s="457"/>
      <c r="P93" s="457"/>
      <c r="Q93" s="457"/>
      <c r="R93" s="457"/>
      <c r="S93" s="457"/>
      <c r="T93" s="457"/>
      <c r="U93" s="457"/>
      <c r="V93" s="457"/>
      <c r="W93" s="457"/>
      <c r="X93" s="457"/>
      <c r="Y93" s="457"/>
      <c r="Z93" s="457"/>
      <c r="AA93" s="457"/>
      <c r="AB93" s="458"/>
      <c r="AC93" s="506" t="s">
        <v>808</v>
      </c>
      <c r="AD93" s="506"/>
      <c r="AE93" s="506"/>
      <c r="AF93" s="506"/>
      <c r="AG93" s="10">
        <f t="shared" si="22"/>
        <v>0</v>
      </c>
      <c r="AH93" s="11">
        <f t="shared" si="22"/>
        <v>0</v>
      </c>
      <c r="AI93" s="10"/>
      <c r="AJ93" s="11"/>
      <c r="AK93" s="10"/>
      <c r="AL93" s="11"/>
      <c r="AM93" s="10"/>
      <c r="AN93" s="11"/>
    </row>
    <row r="94" spans="1:40">
      <c r="A94" s="504" t="s">
        <v>809</v>
      </c>
      <c r="B94" s="505"/>
      <c r="C94" s="456" t="s">
        <v>810</v>
      </c>
      <c r="D94" s="457"/>
      <c r="E94" s="457"/>
      <c r="F94" s="457"/>
      <c r="G94" s="457"/>
      <c r="H94" s="457"/>
      <c r="I94" s="457"/>
      <c r="J94" s="457"/>
      <c r="K94" s="457"/>
      <c r="L94" s="457"/>
      <c r="M94" s="457"/>
      <c r="N94" s="457"/>
      <c r="O94" s="457"/>
      <c r="P94" s="457"/>
      <c r="Q94" s="457"/>
      <c r="R94" s="457"/>
      <c r="S94" s="457"/>
      <c r="T94" s="457"/>
      <c r="U94" s="457"/>
      <c r="V94" s="457"/>
      <c r="W94" s="457"/>
      <c r="X94" s="457"/>
      <c r="Y94" s="457"/>
      <c r="Z94" s="457"/>
      <c r="AA94" s="457"/>
      <c r="AB94" s="458"/>
      <c r="AC94" s="506" t="s">
        <v>811</v>
      </c>
      <c r="AD94" s="506"/>
      <c r="AE94" s="506"/>
      <c r="AF94" s="506"/>
      <c r="AG94" s="10">
        <f t="shared" si="22"/>
        <v>0</v>
      </c>
      <c r="AH94" s="11">
        <f t="shared" si="22"/>
        <v>0</v>
      </c>
      <c r="AI94" s="10"/>
      <c r="AJ94" s="11"/>
      <c r="AK94" s="10"/>
      <c r="AL94" s="11"/>
      <c r="AM94" s="10"/>
      <c r="AN94" s="11"/>
    </row>
    <row r="95" spans="1:40" ht="15.75" thickBot="1">
      <c r="A95" s="507" t="s">
        <v>812</v>
      </c>
      <c r="B95" s="508"/>
      <c r="C95" s="509" t="s">
        <v>813</v>
      </c>
      <c r="D95" s="510"/>
      <c r="E95" s="510"/>
      <c r="F95" s="510"/>
      <c r="G95" s="510"/>
      <c r="H95" s="510"/>
      <c r="I95" s="510"/>
      <c r="J95" s="510"/>
      <c r="K95" s="510"/>
      <c r="L95" s="510"/>
      <c r="M95" s="510"/>
      <c r="N95" s="510"/>
      <c r="O95" s="510"/>
      <c r="P95" s="510"/>
      <c r="Q95" s="510"/>
      <c r="R95" s="510"/>
      <c r="S95" s="510"/>
      <c r="T95" s="510"/>
      <c r="U95" s="510"/>
      <c r="V95" s="510"/>
      <c r="W95" s="510"/>
      <c r="X95" s="510"/>
      <c r="Y95" s="510"/>
      <c r="Z95" s="510"/>
      <c r="AA95" s="510"/>
      <c r="AB95" s="511"/>
      <c r="AC95" s="512" t="s">
        <v>814</v>
      </c>
      <c r="AD95" s="512"/>
      <c r="AE95" s="512"/>
      <c r="AF95" s="512"/>
      <c r="AG95" s="16">
        <f>SUM(AG87:AG94)</f>
        <v>0</v>
      </c>
      <c r="AH95" s="17">
        <f t="shared" ref="AH95:AN95" si="23">SUM(AH87:AH94)</f>
        <v>0</v>
      </c>
      <c r="AI95" s="16">
        <f t="shared" si="23"/>
        <v>0</v>
      </c>
      <c r="AJ95" s="17">
        <f t="shared" si="23"/>
        <v>0</v>
      </c>
      <c r="AK95" s="16">
        <f t="shared" si="23"/>
        <v>0</v>
      </c>
      <c r="AL95" s="17">
        <f t="shared" si="23"/>
        <v>0</v>
      </c>
      <c r="AM95" s="16">
        <f t="shared" si="23"/>
        <v>0</v>
      </c>
      <c r="AN95" s="17">
        <f t="shared" si="23"/>
        <v>0</v>
      </c>
    </row>
    <row r="96" spans="1:40" ht="15.75" thickBot="1">
      <c r="A96" s="500" t="s">
        <v>815</v>
      </c>
      <c r="B96" s="501"/>
      <c r="C96" s="469" t="s">
        <v>816</v>
      </c>
      <c r="D96" s="470"/>
      <c r="E96" s="470"/>
      <c r="F96" s="470"/>
      <c r="G96" s="470"/>
      <c r="H96" s="470"/>
      <c r="I96" s="470"/>
      <c r="J96" s="470"/>
      <c r="K96" s="470"/>
      <c r="L96" s="470"/>
      <c r="M96" s="470"/>
      <c r="N96" s="470"/>
      <c r="O96" s="470"/>
      <c r="P96" s="470"/>
      <c r="Q96" s="470"/>
      <c r="R96" s="470"/>
      <c r="S96" s="470"/>
      <c r="T96" s="470"/>
      <c r="U96" s="470"/>
      <c r="V96" s="470"/>
      <c r="W96" s="470"/>
      <c r="X96" s="470"/>
      <c r="Y96" s="470"/>
      <c r="Z96" s="470"/>
      <c r="AA96" s="470"/>
      <c r="AB96" s="498"/>
      <c r="AC96" s="502" t="s">
        <v>817</v>
      </c>
      <c r="AD96" s="502"/>
      <c r="AE96" s="502"/>
      <c r="AF96" s="502"/>
      <c r="AG96" s="18">
        <f>SUM(AG95,AG86,AG81,AG73,AG60)+AG25+AG26+AG51</f>
        <v>105192434</v>
      </c>
      <c r="AH96" s="19">
        <f t="shared" ref="AH96:AN96" si="24">SUM(AH95,AH86,AH81,AH73,AH60)+AH25+AH26+AH51</f>
        <v>101789551</v>
      </c>
      <c r="AI96" s="354">
        <f t="shared" si="24"/>
        <v>100809366</v>
      </c>
      <c r="AJ96" s="350">
        <f t="shared" si="24"/>
        <v>96987530</v>
      </c>
      <c r="AK96" s="354">
        <f t="shared" si="24"/>
        <v>1243000</v>
      </c>
      <c r="AL96" s="350">
        <f t="shared" si="24"/>
        <v>2091901</v>
      </c>
      <c r="AM96" s="354">
        <f t="shared" si="24"/>
        <v>3140068</v>
      </c>
      <c r="AN96" s="349">
        <f t="shared" si="24"/>
        <v>2710120</v>
      </c>
    </row>
    <row r="97" spans="35:39">
      <c r="AI97" s="15"/>
      <c r="AJ97" s="15"/>
      <c r="AK97" s="15"/>
      <c r="AL97" s="15"/>
      <c r="AM97" s="15"/>
    </row>
    <row r="98" spans="35:39">
      <c r="AI98" s="15"/>
      <c r="AJ98" s="15"/>
      <c r="AK98" s="15"/>
      <c r="AL98" s="15"/>
      <c r="AM98" s="15"/>
    </row>
    <row r="99" spans="35:39">
      <c r="AI99" s="15"/>
      <c r="AJ99" s="15"/>
      <c r="AK99" s="15"/>
      <c r="AL99" s="15"/>
      <c r="AM99" s="15"/>
    </row>
    <row r="100" spans="35:39">
      <c r="AI100" s="15"/>
      <c r="AJ100" s="15"/>
      <c r="AK100" s="15"/>
      <c r="AL100" s="15"/>
      <c r="AM100" s="15"/>
    </row>
    <row r="101" spans="35:39">
      <c r="AI101" s="15"/>
      <c r="AJ101" s="15"/>
      <c r="AK101" s="15"/>
      <c r="AL101" s="15"/>
      <c r="AM101" s="15"/>
    </row>
    <row r="102" spans="35:39">
      <c r="AI102" s="15"/>
      <c r="AJ102" s="15"/>
      <c r="AK102" s="15"/>
      <c r="AL102" s="15"/>
      <c r="AM102" s="15"/>
    </row>
    <row r="103" spans="35:39">
      <c r="AI103" s="15"/>
      <c r="AJ103" s="15"/>
      <c r="AK103" s="15"/>
      <c r="AL103" s="15"/>
      <c r="AM103" s="15"/>
    </row>
    <row r="104" spans="35:39">
      <c r="AI104" s="15"/>
      <c r="AJ104" s="15"/>
      <c r="AK104" s="15"/>
      <c r="AL104" s="15"/>
      <c r="AM104" s="15"/>
    </row>
    <row r="105" spans="35:39">
      <c r="AI105" s="15"/>
      <c r="AJ105" s="15"/>
      <c r="AK105" s="15"/>
      <c r="AL105" s="15"/>
      <c r="AM105" s="15"/>
    </row>
    <row r="106" spans="35:39">
      <c r="AI106" s="15"/>
      <c r="AJ106" s="15"/>
      <c r="AK106" s="15"/>
      <c r="AL106" s="15"/>
      <c r="AM106" s="15"/>
    </row>
    <row r="107" spans="35:39">
      <c r="AI107" s="15"/>
      <c r="AJ107" s="15"/>
      <c r="AK107" s="15"/>
      <c r="AL107" s="15"/>
      <c r="AM107" s="15"/>
    </row>
    <row r="108" spans="35:39">
      <c r="AI108" s="15"/>
      <c r="AJ108" s="15"/>
      <c r="AK108" s="15"/>
      <c r="AL108" s="15"/>
      <c r="AM108" s="15"/>
    </row>
    <row r="109" spans="35:39">
      <c r="AI109" s="15"/>
      <c r="AJ109" s="15"/>
      <c r="AK109" s="15"/>
      <c r="AL109" s="15"/>
      <c r="AM109" s="15"/>
    </row>
    <row r="110" spans="35:39">
      <c r="AI110" s="15"/>
      <c r="AJ110" s="15"/>
      <c r="AK110" s="15"/>
      <c r="AL110" s="15"/>
      <c r="AM110" s="15"/>
    </row>
    <row r="111" spans="35:39">
      <c r="AI111" s="15"/>
      <c r="AJ111" s="15"/>
      <c r="AK111" s="15"/>
      <c r="AL111" s="15"/>
      <c r="AM111" s="15"/>
    </row>
    <row r="112" spans="35:39">
      <c r="AI112" s="15"/>
      <c r="AJ112" s="15"/>
      <c r="AK112" s="15"/>
      <c r="AL112" s="15"/>
      <c r="AM112" s="15"/>
    </row>
    <row r="113" spans="35:39">
      <c r="AI113" s="15"/>
      <c r="AJ113" s="15"/>
      <c r="AK113" s="15"/>
      <c r="AL113" s="15"/>
      <c r="AM113" s="15"/>
    </row>
    <row r="114" spans="35:39">
      <c r="AI114" s="15"/>
      <c r="AJ114" s="15"/>
      <c r="AK114" s="15"/>
      <c r="AL114" s="15"/>
      <c r="AM114" s="15"/>
    </row>
    <row r="115" spans="35:39">
      <c r="AI115" s="15"/>
      <c r="AJ115" s="15"/>
      <c r="AK115" s="15"/>
      <c r="AL115" s="15"/>
      <c r="AM115" s="15"/>
    </row>
    <row r="116" spans="35:39">
      <c r="AI116" s="15"/>
      <c r="AJ116" s="15"/>
      <c r="AK116" s="15"/>
      <c r="AL116" s="15"/>
      <c r="AM116" s="15"/>
    </row>
    <row r="117" spans="35:39">
      <c r="AI117" s="15"/>
      <c r="AJ117" s="15"/>
      <c r="AK117" s="15"/>
      <c r="AL117" s="15"/>
      <c r="AM117" s="15"/>
    </row>
    <row r="118" spans="35:39">
      <c r="AI118" s="15"/>
      <c r="AJ118" s="15"/>
      <c r="AK118" s="15"/>
      <c r="AL118" s="15"/>
      <c r="AM118" s="15"/>
    </row>
    <row r="119" spans="35:39">
      <c r="AI119" s="15"/>
      <c r="AJ119" s="15"/>
      <c r="AK119" s="15"/>
      <c r="AL119" s="15"/>
      <c r="AM119" s="15"/>
    </row>
    <row r="120" spans="35:39">
      <c r="AI120" s="15"/>
      <c r="AJ120" s="15"/>
      <c r="AK120" s="15"/>
      <c r="AL120" s="15"/>
      <c r="AM120" s="15"/>
    </row>
    <row r="121" spans="35:39">
      <c r="AI121" s="15"/>
      <c r="AJ121" s="15"/>
      <c r="AK121" s="15"/>
      <c r="AL121" s="15"/>
      <c r="AM121" s="15"/>
    </row>
    <row r="122" spans="35:39">
      <c r="AI122" s="15"/>
      <c r="AJ122" s="15"/>
      <c r="AK122" s="15"/>
      <c r="AL122" s="15"/>
      <c r="AM122" s="15"/>
    </row>
    <row r="123" spans="35:39">
      <c r="AI123" s="15"/>
      <c r="AJ123" s="15"/>
      <c r="AK123" s="15"/>
      <c r="AL123" s="15"/>
      <c r="AM123" s="15"/>
    </row>
    <row r="124" spans="35:39">
      <c r="AI124" s="15"/>
      <c r="AJ124" s="15"/>
      <c r="AK124" s="15"/>
      <c r="AL124" s="15"/>
      <c r="AM124" s="15"/>
    </row>
    <row r="125" spans="35:39">
      <c r="AI125" s="15"/>
      <c r="AJ125" s="15"/>
      <c r="AK125" s="15"/>
      <c r="AL125" s="15"/>
      <c r="AM125" s="15"/>
    </row>
    <row r="126" spans="35:39">
      <c r="AI126" s="15"/>
      <c r="AJ126" s="15"/>
      <c r="AK126" s="15"/>
      <c r="AL126" s="15"/>
      <c r="AM126" s="15"/>
    </row>
    <row r="127" spans="35:39">
      <c r="AI127" s="15"/>
      <c r="AJ127" s="15"/>
      <c r="AK127" s="15"/>
      <c r="AL127" s="15"/>
      <c r="AM127" s="15"/>
    </row>
    <row r="128" spans="35:39">
      <c r="AI128" s="15"/>
      <c r="AJ128" s="15"/>
      <c r="AK128" s="15"/>
      <c r="AL128" s="15"/>
      <c r="AM128" s="15"/>
    </row>
    <row r="129" spans="35:39">
      <c r="AI129" s="15"/>
      <c r="AJ129" s="15"/>
      <c r="AK129" s="15"/>
      <c r="AL129" s="15"/>
      <c r="AM129" s="15"/>
    </row>
    <row r="130" spans="35:39">
      <c r="AI130" s="15"/>
      <c r="AJ130" s="15"/>
      <c r="AK130" s="15"/>
      <c r="AL130" s="15"/>
      <c r="AM130" s="15"/>
    </row>
    <row r="131" spans="35:39">
      <c r="AI131" s="15"/>
      <c r="AJ131" s="15"/>
      <c r="AK131" s="15"/>
      <c r="AL131" s="15"/>
      <c r="AM131" s="15"/>
    </row>
    <row r="132" spans="35:39">
      <c r="AI132" s="15"/>
      <c r="AJ132" s="15"/>
      <c r="AK132" s="15"/>
      <c r="AL132" s="15"/>
      <c r="AM132" s="15"/>
    </row>
    <row r="133" spans="35:39">
      <c r="AI133" s="15"/>
      <c r="AJ133" s="15"/>
      <c r="AK133" s="15"/>
      <c r="AL133" s="15"/>
      <c r="AM133" s="15"/>
    </row>
    <row r="134" spans="35:39">
      <c r="AI134" s="15"/>
      <c r="AJ134" s="15"/>
      <c r="AK134" s="15"/>
      <c r="AL134" s="15"/>
      <c r="AM134" s="15"/>
    </row>
    <row r="135" spans="35:39">
      <c r="AI135" s="15"/>
      <c r="AJ135" s="15"/>
      <c r="AK135" s="15"/>
      <c r="AL135" s="15"/>
      <c r="AM135" s="15"/>
    </row>
    <row r="136" spans="35:39">
      <c r="AI136" s="15"/>
      <c r="AJ136" s="15"/>
      <c r="AK136" s="15"/>
      <c r="AL136" s="15"/>
      <c r="AM136" s="15"/>
    </row>
    <row r="137" spans="35:39">
      <c r="AI137" s="15"/>
      <c r="AJ137" s="15"/>
      <c r="AK137" s="15"/>
      <c r="AL137" s="15"/>
      <c r="AM137" s="15"/>
    </row>
    <row r="138" spans="35:39">
      <c r="AI138" s="15"/>
      <c r="AJ138" s="15"/>
      <c r="AK138" s="15"/>
      <c r="AL138" s="15"/>
      <c r="AM138" s="15"/>
    </row>
    <row r="139" spans="35:39">
      <c r="AI139" s="15"/>
      <c r="AJ139" s="15"/>
      <c r="AK139" s="15"/>
      <c r="AL139" s="15"/>
      <c r="AM139" s="15"/>
    </row>
    <row r="140" spans="35:39">
      <c r="AI140" s="15"/>
      <c r="AJ140" s="15"/>
      <c r="AK140" s="15"/>
      <c r="AL140" s="15"/>
      <c r="AM140" s="15"/>
    </row>
    <row r="141" spans="35:39">
      <c r="AI141" s="15"/>
      <c r="AJ141" s="15"/>
      <c r="AK141" s="15"/>
      <c r="AL141" s="15"/>
      <c r="AM141" s="15"/>
    </row>
    <row r="142" spans="35:39">
      <c r="AI142" s="15"/>
      <c r="AJ142" s="15"/>
      <c r="AK142" s="15"/>
      <c r="AL142" s="15"/>
      <c r="AM142" s="15"/>
    </row>
    <row r="143" spans="35:39">
      <c r="AI143" s="15"/>
      <c r="AJ143" s="15"/>
      <c r="AK143" s="15"/>
      <c r="AL143" s="15"/>
      <c r="AM143" s="15"/>
    </row>
    <row r="144" spans="35:39">
      <c r="AI144" s="15"/>
      <c r="AJ144" s="15"/>
      <c r="AK144" s="15"/>
      <c r="AL144" s="15"/>
      <c r="AM144" s="15"/>
    </row>
    <row r="145" spans="35:39">
      <c r="AI145" s="15"/>
      <c r="AJ145" s="15"/>
      <c r="AK145" s="15"/>
      <c r="AL145" s="15"/>
      <c r="AM145" s="15"/>
    </row>
    <row r="146" spans="35:39">
      <c r="AI146" s="15"/>
      <c r="AJ146" s="15"/>
      <c r="AK146" s="15"/>
      <c r="AL146" s="15"/>
      <c r="AM146" s="15"/>
    </row>
    <row r="147" spans="35:39">
      <c r="AI147" s="15"/>
      <c r="AJ147" s="15"/>
      <c r="AK147" s="15"/>
      <c r="AL147" s="15"/>
      <c r="AM147" s="15"/>
    </row>
    <row r="148" spans="35:39">
      <c r="AI148" s="15"/>
      <c r="AJ148" s="15"/>
      <c r="AK148" s="15"/>
      <c r="AL148" s="15"/>
      <c r="AM148" s="15"/>
    </row>
    <row r="149" spans="35:39">
      <c r="AI149" s="15"/>
      <c r="AJ149" s="15"/>
      <c r="AK149" s="15"/>
      <c r="AL149" s="15"/>
      <c r="AM149" s="15"/>
    </row>
    <row r="150" spans="35:39">
      <c r="AI150" s="15"/>
      <c r="AJ150" s="15"/>
      <c r="AK150" s="15"/>
      <c r="AL150" s="15"/>
      <c r="AM150" s="15"/>
    </row>
    <row r="151" spans="35:39">
      <c r="AI151" s="15"/>
      <c r="AJ151" s="15"/>
      <c r="AK151" s="15"/>
      <c r="AL151" s="15"/>
      <c r="AM151" s="15"/>
    </row>
    <row r="152" spans="35:39">
      <c r="AI152" s="15"/>
      <c r="AJ152" s="15"/>
      <c r="AK152" s="15"/>
      <c r="AL152" s="15"/>
      <c r="AM152" s="15"/>
    </row>
    <row r="153" spans="35:39">
      <c r="AI153" s="15"/>
      <c r="AJ153" s="15"/>
      <c r="AK153" s="15"/>
      <c r="AL153" s="15"/>
      <c r="AM153" s="15"/>
    </row>
    <row r="154" spans="35:39">
      <c r="AI154" s="15"/>
      <c r="AJ154" s="15"/>
      <c r="AK154" s="15"/>
      <c r="AL154" s="15"/>
      <c r="AM154" s="15"/>
    </row>
    <row r="155" spans="35:39">
      <c r="AI155" s="15"/>
      <c r="AJ155" s="15"/>
      <c r="AK155" s="15"/>
      <c r="AL155" s="15"/>
      <c r="AM155" s="15"/>
    </row>
    <row r="156" spans="35:39">
      <c r="AI156" s="15"/>
      <c r="AJ156" s="15"/>
      <c r="AK156" s="15"/>
      <c r="AL156" s="15"/>
      <c r="AM156" s="15"/>
    </row>
    <row r="157" spans="35:39">
      <c r="AI157" s="15"/>
      <c r="AJ157" s="15"/>
      <c r="AK157" s="15"/>
      <c r="AL157" s="15"/>
      <c r="AM157" s="15"/>
    </row>
    <row r="158" spans="35:39">
      <c r="AI158" s="15"/>
      <c r="AJ158" s="15"/>
      <c r="AK158" s="15"/>
      <c r="AL158" s="15"/>
      <c r="AM158" s="15"/>
    </row>
    <row r="159" spans="35:39">
      <c r="AI159" s="15"/>
      <c r="AJ159" s="15"/>
      <c r="AK159" s="15"/>
      <c r="AL159" s="15"/>
      <c r="AM159" s="15"/>
    </row>
    <row r="160" spans="35:39">
      <c r="AI160" s="15"/>
      <c r="AJ160" s="15"/>
      <c r="AK160" s="15"/>
      <c r="AL160" s="15"/>
      <c r="AM160" s="15"/>
    </row>
    <row r="161" spans="35:39">
      <c r="AI161" s="15"/>
      <c r="AJ161" s="15"/>
      <c r="AK161" s="15"/>
      <c r="AL161" s="15"/>
      <c r="AM161" s="15"/>
    </row>
    <row r="162" spans="35:39">
      <c r="AI162" s="15"/>
      <c r="AJ162" s="15"/>
      <c r="AK162" s="15"/>
      <c r="AL162" s="15"/>
      <c r="AM162" s="15"/>
    </row>
    <row r="163" spans="35:39">
      <c r="AI163" s="15"/>
      <c r="AJ163" s="15"/>
      <c r="AK163" s="15"/>
      <c r="AL163" s="15"/>
      <c r="AM163" s="15"/>
    </row>
    <row r="164" spans="35:39">
      <c r="AI164" s="15"/>
      <c r="AJ164" s="15"/>
      <c r="AK164" s="15"/>
      <c r="AL164" s="15"/>
      <c r="AM164" s="15"/>
    </row>
    <row r="165" spans="35:39">
      <c r="AI165" s="15"/>
      <c r="AJ165" s="15"/>
      <c r="AK165" s="15"/>
      <c r="AL165" s="15"/>
      <c r="AM165" s="15"/>
    </row>
    <row r="166" spans="35:39">
      <c r="AI166" s="15"/>
      <c r="AJ166" s="15"/>
      <c r="AK166" s="15"/>
      <c r="AL166" s="15"/>
      <c r="AM166" s="15"/>
    </row>
    <row r="167" spans="35:39">
      <c r="AI167" s="15"/>
      <c r="AJ167" s="15"/>
      <c r="AK167" s="15"/>
      <c r="AL167" s="15"/>
      <c r="AM167" s="15"/>
    </row>
    <row r="168" spans="35:39">
      <c r="AI168" s="15"/>
      <c r="AJ168" s="15"/>
      <c r="AK168" s="15"/>
      <c r="AL168" s="15"/>
      <c r="AM168" s="15"/>
    </row>
    <row r="169" spans="35:39">
      <c r="AI169" s="15"/>
      <c r="AJ169" s="15"/>
      <c r="AK169" s="15"/>
      <c r="AL169" s="15"/>
      <c r="AM169" s="15"/>
    </row>
    <row r="170" spans="35:39">
      <c r="AI170" s="15"/>
      <c r="AJ170" s="15"/>
      <c r="AK170" s="15"/>
      <c r="AL170" s="15"/>
      <c r="AM170" s="15"/>
    </row>
    <row r="171" spans="35:39">
      <c r="AI171" s="15"/>
      <c r="AJ171" s="15"/>
      <c r="AK171" s="15"/>
      <c r="AL171" s="15"/>
      <c r="AM171" s="15"/>
    </row>
    <row r="172" spans="35:39">
      <c r="AI172" s="15"/>
      <c r="AJ172" s="15"/>
      <c r="AK172" s="15"/>
      <c r="AL172" s="15"/>
      <c r="AM172" s="15"/>
    </row>
    <row r="173" spans="35:39">
      <c r="AI173" s="15"/>
      <c r="AJ173" s="15"/>
      <c r="AK173" s="15"/>
      <c r="AL173" s="15"/>
      <c r="AM173" s="15"/>
    </row>
    <row r="174" spans="35:39">
      <c r="AI174" s="15"/>
      <c r="AJ174" s="15"/>
      <c r="AK174" s="15"/>
      <c r="AL174" s="15"/>
      <c r="AM174" s="15"/>
    </row>
    <row r="175" spans="35:39">
      <c r="AI175" s="15"/>
      <c r="AJ175" s="15"/>
      <c r="AK175" s="15"/>
      <c r="AL175" s="15"/>
      <c r="AM175" s="15"/>
    </row>
    <row r="176" spans="35:39">
      <c r="AI176" s="15"/>
      <c r="AJ176" s="15"/>
      <c r="AK176" s="15"/>
      <c r="AL176" s="15"/>
      <c r="AM176" s="15"/>
    </row>
    <row r="177" spans="35:39">
      <c r="AI177" s="15"/>
      <c r="AJ177" s="15"/>
      <c r="AK177" s="15"/>
      <c r="AL177" s="15"/>
      <c r="AM177" s="15"/>
    </row>
    <row r="178" spans="35:39">
      <c r="AI178" s="15"/>
      <c r="AJ178" s="15"/>
      <c r="AK178" s="15"/>
      <c r="AL178" s="15"/>
      <c r="AM178" s="15"/>
    </row>
    <row r="179" spans="35:39">
      <c r="AI179" s="15"/>
      <c r="AJ179" s="15"/>
      <c r="AK179" s="15"/>
      <c r="AL179" s="15"/>
      <c r="AM179" s="15"/>
    </row>
    <row r="180" spans="35:39">
      <c r="AI180" s="15"/>
      <c r="AJ180" s="15"/>
      <c r="AK180" s="15"/>
      <c r="AL180" s="15"/>
      <c r="AM180" s="15"/>
    </row>
    <row r="181" spans="35:39">
      <c r="AI181" s="15"/>
      <c r="AJ181" s="15"/>
      <c r="AK181" s="15"/>
      <c r="AL181" s="15"/>
      <c r="AM181" s="15"/>
    </row>
    <row r="182" spans="35:39">
      <c r="AI182" s="15"/>
      <c r="AJ182" s="15"/>
      <c r="AK182" s="15"/>
      <c r="AL182" s="15"/>
      <c r="AM182" s="15"/>
    </row>
    <row r="183" spans="35:39">
      <c r="AI183" s="15"/>
      <c r="AJ183" s="15"/>
      <c r="AK183" s="15"/>
      <c r="AL183" s="15"/>
      <c r="AM183" s="15"/>
    </row>
    <row r="184" spans="35:39">
      <c r="AI184" s="15"/>
      <c r="AJ184" s="15"/>
      <c r="AK184" s="15"/>
      <c r="AL184" s="15"/>
      <c r="AM184" s="15"/>
    </row>
    <row r="185" spans="35:39">
      <c r="AI185" s="15"/>
      <c r="AJ185" s="15"/>
      <c r="AK185" s="15"/>
      <c r="AL185" s="15"/>
      <c r="AM185" s="15"/>
    </row>
    <row r="186" spans="35:39">
      <c r="AI186" s="15"/>
      <c r="AJ186" s="15"/>
      <c r="AK186" s="15"/>
      <c r="AL186" s="15"/>
      <c r="AM186" s="15"/>
    </row>
    <row r="187" spans="35:39">
      <c r="AI187" s="15"/>
      <c r="AJ187" s="15"/>
      <c r="AK187" s="15"/>
      <c r="AL187" s="15"/>
      <c r="AM187" s="15"/>
    </row>
    <row r="188" spans="35:39">
      <c r="AI188" s="15"/>
      <c r="AJ188" s="15"/>
      <c r="AK188" s="15"/>
      <c r="AL188" s="15"/>
      <c r="AM188" s="15"/>
    </row>
    <row r="189" spans="35:39">
      <c r="AI189" s="15"/>
      <c r="AJ189" s="15"/>
      <c r="AK189" s="15"/>
      <c r="AL189" s="15"/>
      <c r="AM189" s="15"/>
    </row>
    <row r="190" spans="35:39">
      <c r="AI190" s="15"/>
      <c r="AJ190" s="15"/>
      <c r="AK190" s="15"/>
      <c r="AL190" s="15"/>
      <c r="AM190" s="15"/>
    </row>
    <row r="191" spans="35:39">
      <c r="AI191" s="15"/>
      <c r="AJ191" s="15"/>
      <c r="AK191" s="15"/>
      <c r="AL191" s="15"/>
      <c r="AM191" s="15"/>
    </row>
    <row r="192" spans="35:39">
      <c r="AI192" s="15"/>
      <c r="AJ192" s="15"/>
      <c r="AK192" s="15"/>
      <c r="AL192" s="15"/>
      <c r="AM192" s="15"/>
    </row>
    <row r="193" spans="35:39">
      <c r="AI193" s="15"/>
      <c r="AJ193" s="15"/>
      <c r="AK193" s="15"/>
      <c r="AL193" s="15"/>
      <c r="AM193" s="15"/>
    </row>
    <row r="194" spans="35:39">
      <c r="AI194" s="15"/>
      <c r="AJ194" s="15"/>
      <c r="AK194" s="15"/>
      <c r="AL194" s="15"/>
      <c r="AM194" s="15"/>
    </row>
    <row r="195" spans="35:39">
      <c r="AI195" s="15"/>
      <c r="AJ195" s="15"/>
      <c r="AK195" s="15"/>
      <c r="AL195" s="15"/>
      <c r="AM195" s="15"/>
    </row>
    <row r="196" spans="35:39">
      <c r="AI196" s="15"/>
      <c r="AJ196" s="15"/>
      <c r="AK196" s="15"/>
      <c r="AL196" s="15"/>
      <c r="AM196" s="15"/>
    </row>
    <row r="197" spans="35:39">
      <c r="AI197" s="15"/>
      <c r="AJ197" s="15"/>
      <c r="AK197" s="15"/>
      <c r="AL197" s="15"/>
      <c r="AM197" s="15"/>
    </row>
    <row r="198" spans="35:39">
      <c r="AI198" s="15"/>
      <c r="AJ198" s="15"/>
      <c r="AK198" s="15"/>
      <c r="AL198" s="15"/>
      <c r="AM198" s="15"/>
    </row>
    <row r="199" spans="35:39">
      <c r="AI199" s="15"/>
      <c r="AJ199" s="15"/>
      <c r="AK199" s="15"/>
      <c r="AL199" s="15"/>
      <c r="AM199" s="15"/>
    </row>
    <row r="200" spans="35:39">
      <c r="AI200" s="15"/>
      <c r="AJ200" s="15"/>
      <c r="AK200" s="15"/>
      <c r="AL200" s="15"/>
      <c r="AM200" s="15"/>
    </row>
    <row r="201" spans="35:39">
      <c r="AI201" s="15"/>
      <c r="AJ201" s="15"/>
      <c r="AK201" s="15"/>
      <c r="AL201" s="15"/>
      <c r="AM201" s="15"/>
    </row>
    <row r="202" spans="35:39">
      <c r="AI202" s="15"/>
      <c r="AJ202" s="15"/>
      <c r="AK202" s="15"/>
      <c r="AL202" s="15"/>
      <c r="AM202" s="15"/>
    </row>
    <row r="203" spans="35:39">
      <c r="AI203" s="15"/>
      <c r="AJ203" s="15"/>
      <c r="AK203" s="15"/>
      <c r="AL203" s="15"/>
      <c r="AM203" s="15"/>
    </row>
    <row r="204" spans="35:39">
      <c r="AI204" s="15"/>
      <c r="AJ204" s="15"/>
      <c r="AK204" s="15"/>
      <c r="AL204" s="15"/>
      <c r="AM204" s="15"/>
    </row>
    <row r="205" spans="35:39">
      <c r="AI205" s="15"/>
      <c r="AJ205" s="15"/>
      <c r="AK205" s="15"/>
      <c r="AL205" s="15"/>
      <c r="AM205" s="15"/>
    </row>
    <row r="206" spans="35:39">
      <c r="AI206" s="15"/>
      <c r="AJ206" s="15"/>
      <c r="AK206" s="15"/>
      <c r="AL206" s="15"/>
      <c r="AM206" s="15"/>
    </row>
    <row r="207" spans="35:39">
      <c r="AI207" s="15"/>
      <c r="AJ207" s="15"/>
      <c r="AK207" s="15"/>
      <c r="AL207" s="15"/>
      <c r="AM207" s="15"/>
    </row>
    <row r="208" spans="35:39">
      <c r="AI208" s="15"/>
      <c r="AJ208" s="15"/>
      <c r="AK208" s="15"/>
      <c r="AL208" s="15"/>
      <c r="AM208" s="15"/>
    </row>
    <row r="209" spans="35:39">
      <c r="AI209" s="15"/>
      <c r="AJ209" s="15"/>
      <c r="AK209" s="15"/>
      <c r="AL209" s="15"/>
      <c r="AM209" s="15"/>
    </row>
    <row r="210" spans="35:39">
      <c r="AI210" s="15"/>
      <c r="AJ210" s="15"/>
      <c r="AK210" s="15"/>
      <c r="AL210" s="15"/>
      <c r="AM210" s="15"/>
    </row>
    <row r="211" spans="35:39">
      <c r="AI211" s="15"/>
      <c r="AJ211" s="15"/>
      <c r="AK211" s="15"/>
      <c r="AL211" s="15"/>
      <c r="AM211" s="15"/>
    </row>
    <row r="212" spans="35:39">
      <c r="AI212" s="15"/>
      <c r="AJ212" s="15"/>
      <c r="AK212" s="15"/>
      <c r="AL212" s="15"/>
      <c r="AM212" s="15"/>
    </row>
    <row r="213" spans="35:39">
      <c r="AI213" s="15"/>
      <c r="AJ213" s="15"/>
      <c r="AK213" s="15"/>
      <c r="AL213" s="15"/>
      <c r="AM213" s="15"/>
    </row>
    <row r="214" spans="35:39">
      <c r="AI214" s="15"/>
      <c r="AJ214" s="15"/>
      <c r="AK214" s="15"/>
      <c r="AL214" s="15"/>
      <c r="AM214" s="15"/>
    </row>
    <row r="215" spans="35:39">
      <c r="AI215" s="15"/>
      <c r="AJ215" s="15"/>
      <c r="AK215" s="15"/>
      <c r="AL215" s="15"/>
      <c r="AM215" s="15"/>
    </row>
    <row r="216" spans="35:39">
      <c r="AI216" s="15"/>
      <c r="AJ216" s="15"/>
      <c r="AK216" s="15"/>
      <c r="AL216" s="15"/>
      <c r="AM216" s="15"/>
    </row>
    <row r="217" spans="35:39">
      <c r="AI217" s="15"/>
      <c r="AJ217" s="15"/>
      <c r="AK217" s="15"/>
      <c r="AL217" s="15"/>
      <c r="AM217" s="15"/>
    </row>
    <row r="218" spans="35:39">
      <c r="AI218" s="15"/>
      <c r="AJ218" s="15"/>
      <c r="AK218" s="15"/>
      <c r="AL218" s="15"/>
      <c r="AM218" s="15"/>
    </row>
    <row r="219" spans="35:39">
      <c r="AI219" s="15"/>
      <c r="AJ219" s="15"/>
      <c r="AK219" s="15"/>
      <c r="AL219" s="15"/>
      <c r="AM219" s="15"/>
    </row>
    <row r="220" spans="35:39">
      <c r="AI220" s="15"/>
      <c r="AJ220" s="15"/>
      <c r="AK220" s="15"/>
      <c r="AL220" s="15"/>
      <c r="AM220" s="15"/>
    </row>
    <row r="221" spans="35:39">
      <c r="AI221" s="15"/>
      <c r="AJ221" s="15"/>
      <c r="AK221" s="15"/>
      <c r="AL221" s="15"/>
      <c r="AM221" s="15"/>
    </row>
    <row r="222" spans="35:39">
      <c r="AI222" s="15"/>
      <c r="AJ222" s="15"/>
      <c r="AK222" s="15"/>
      <c r="AL222" s="15"/>
      <c r="AM222" s="15"/>
    </row>
    <row r="223" spans="35:39">
      <c r="AI223" s="15"/>
      <c r="AJ223" s="15"/>
      <c r="AK223" s="15"/>
      <c r="AL223" s="15"/>
      <c r="AM223" s="15"/>
    </row>
    <row r="224" spans="35:39">
      <c r="AI224" s="15"/>
      <c r="AJ224" s="15"/>
      <c r="AK224" s="15"/>
      <c r="AL224" s="15"/>
      <c r="AM224" s="15"/>
    </row>
    <row r="225" spans="35:39">
      <c r="AI225" s="15"/>
      <c r="AJ225" s="15"/>
      <c r="AK225" s="15"/>
      <c r="AL225" s="15"/>
      <c r="AM225" s="15"/>
    </row>
    <row r="226" spans="35:39">
      <c r="AI226" s="15"/>
      <c r="AJ226" s="15"/>
      <c r="AK226" s="15"/>
      <c r="AL226" s="15"/>
      <c r="AM226" s="15"/>
    </row>
    <row r="227" spans="35:39">
      <c r="AI227" s="15"/>
      <c r="AJ227" s="15"/>
      <c r="AK227" s="15"/>
      <c r="AL227" s="15"/>
      <c r="AM227" s="15"/>
    </row>
    <row r="228" spans="35:39">
      <c r="AI228" s="15"/>
      <c r="AJ228" s="15"/>
      <c r="AK228" s="15"/>
      <c r="AL228" s="15"/>
      <c r="AM228" s="15"/>
    </row>
    <row r="229" spans="35:39">
      <c r="AI229" s="15"/>
      <c r="AJ229" s="15"/>
      <c r="AK229" s="15"/>
      <c r="AL229" s="15"/>
      <c r="AM229" s="15"/>
    </row>
    <row r="230" spans="35:39">
      <c r="AI230" s="15"/>
      <c r="AJ230" s="15"/>
      <c r="AK230" s="15"/>
      <c r="AL230" s="15"/>
      <c r="AM230" s="15"/>
    </row>
    <row r="231" spans="35:39">
      <c r="AI231" s="15"/>
      <c r="AJ231" s="15"/>
      <c r="AK231" s="15"/>
      <c r="AL231" s="15"/>
      <c r="AM231" s="15"/>
    </row>
    <row r="232" spans="35:39">
      <c r="AI232" s="15"/>
      <c r="AJ232" s="15"/>
      <c r="AK232" s="15"/>
      <c r="AL232" s="15"/>
      <c r="AM232" s="15"/>
    </row>
    <row r="233" spans="35:39">
      <c r="AI233" s="15"/>
      <c r="AJ233" s="15"/>
      <c r="AK233" s="15"/>
      <c r="AL233" s="15"/>
      <c r="AM233" s="15"/>
    </row>
    <row r="234" spans="35:39">
      <c r="AI234" s="15"/>
      <c r="AJ234" s="15"/>
      <c r="AK234" s="15"/>
      <c r="AL234" s="15"/>
      <c r="AM234" s="15"/>
    </row>
    <row r="235" spans="35:39">
      <c r="AI235" s="15"/>
      <c r="AJ235" s="15"/>
      <c r="AK235" s="15"/>
      <c r="AL235" s="15"/>
      <c r="AM235" s="15"/>
    </row>
    <row r="236" spans="35:39">
      <c r="AI236" s="15"/>
      <c r="AJ236" s="15"/>
      <c r="AK236" s="15"/>
      <c r="AL236" s="15"/>
      <c r="AM236" s="15"/>
    </row>
    <row r="237" spans="35:39">
      <c r="AI237" s="15"/>
      <c r="AJ237" s="15"/>
      <c r="AK237" s="15"/>
      <c r="AL237" s="15"/>
      <c r="AM237" s="15"/>
    </row>
    <row r="238" spans="35:39">
      <c r="AI238" s="15"/>
      <c r="AJ238" s="15"/>
      <c r="AK238" s="15"/>
      <c r="AL238" s="15"/>
      <c r="AM238" s="15"/>
    </row>
    <row r="239" spans="35:39">
      <c r="AI239" s="15"/>
      <c r="AJ239" s="15"/>
      <c r="AK239" s="15"/>
      <c r="AL239" s="15"/>
      <c r="AM239" s="15"/>
    </row>
    <row r="240" spans="35:39">
      <c r="AI240" s="15"/>
      <c r="AJ240" s="15"/>
      <c r="AK240" s="15"/>
      <c r="AL240" s="15"/>
      <c r="AM240" s="15"/>
    </row>
    <row r="241" spans="35:39">
      <c r="AI241" s="15"/>
      <c r="AJ241" s="15"/>
      <c r="AK241" s="15"/>
      <c r="AL241" s="15"/>
      <c r="AM241" s="15"/>
    </row>
    <row r="242" spans="35:39">
      <c r="AI242" s="15"/>
      <c r="AJ242" s="15"/>
      <c r="AK242" s="15"/>
      <c r="AL242" s="15"/>
      <c r="AM242" s="15"/>
    </row>
    <row r="243" spans="35:39">
      <c r="AI243" s="15"/>
      <c r="AJ243" s="15"/>
      <c r="AK243" s="15"/>
      <c r="AL243" s="15"/>
      <c r="AM243" s="15"/>
    </row>
    <row r="244" spans="35:39">
      <c r="AI244" s="15"/>
      <c r="AJ244" s="15"/>
      <c r="AK244" s="15"/>
      <c r="AL244" s="15"/>
      <c r="AM244" s="15"/>
    </row>
    <row r="245" spans="35:39">
      <c r="AI245" s="15"/>
      <c r="AJ245" s="15"/>
      <c r="AK245" s="15"/>
      <c r="AL245" s="15"/>
      <c r="AM245" s="15"/>
    </row>
    <row r="246" spans="35:39">
      <c r="AI246" s="15"/>
      <c r="AJ246" s="15"/>
      <c r="AK246" s="15"/>
      <c r="AL246" s="15"/>
      <c r="AM246" s="15"/>
    </row>
    <row r="247" spans="35:39">
      <c r="AI247" s="15"/>
      <c r="AJ247" s="15"/>
      <c r="AK247" s="15"/>
      <c r="AL247" s="15"/>
      <c r="AM247" s="15"/>
    </row>
    <row r="248" spans="35:39">
      <c r="AI248" s="15"/>
      <c r="AJ248" s="15"/>
      <c r="AK248" s="15"/>
      <c r="AL248" s="15"/>
      <c r="AM248" s="15"/>
    </row>
    <row r="249" spans="35:39">
      <c r="AI249" s="15"/>
      <c r="AJ249" s="15"/>
      <c r="AK249" s="15"/>
      <c r="AL249" s="15"/>
      <c r="AM249" s="15"/>
    </row>
    <row r="250" spans="35:39">
      <c r="AI250" s="15"/>
      <c r="AJ250" s="15"/>
      <c r="AK250" s="15"/>
      <c r="AL250" s="15"/>
      <c r="AM250" s="15"/>
    </row>
    <row r="251" spans="35:39">
      <c r="AI251" s="15"/>
      <c r="AJ251" s="15"/>
      <c r="AK251" s="15"/>
      <c r="AL251" s="15"/>
      <c r="AM251" s="15"/>
    </row>
    <row r="252" spans="35:39">
      <c r="AI252" s="15"/>
      <c r="AJ252" s="15"/>
      <c r="AK252" s="15"/>
      <c r="AL252" s="15"/>
      <c r="AM252" s="15"/>
    </row>
    <row r="253" spans="35:39">
      <c r="AI253" s="15"/>
      <c r="AJ253" s="15"/>
      <c r="AK253" s="15"/>
      <c r="AL253" s="15"/>
      <c r="AM253" s="15"/>
    </row>
    <row r="254" spans="35:39">
      <c r="AI254" s="15"/>
      <c r="AJ254" s="15"/>
      <c r="AK254" s="15"/>
      <c r="AL254" s="15"/>
      <c r="AM254" s="15"/>
    </row>
    <row r="255" spans="35:39">
      <c r="AI255" s="15"/>
      <c r="AJ255" s="15"/>
      <c r="AK255" s="15"/>
      <c r="AL255" s="15"/>
      <c r="AM255" s="15"/>
    </row>
    <row r="256" spans="35:39">
      <c r="AI256" s="15"/>
      <c r="AJ256" s="15"/>
      <c r="AK256" s="15"/>
      <c r="AL256" s="15"/>
      <c r="AM256" s="15"/>
    </row>
    <row r="257" spans="35:39">
      <c r="AI257" s="15"/>
      <c r="AJ257" s="15"/>
      <c r="AK257" s="15"/>
      <c r="AL257" s="15"/>
      <c r="AM257" s="15"/>
    </row>
    <row r="258" spans="35:39">
      <c r="AI258" s="15"/>
      <c r="AJ258" s="15"/>
      <c r="AK258" s="15"/>
      <c r="AL258" s="15"/>
      <c r="AM258" s="15"/>
    </row>
    <row r="259" spans="35:39">
      <c r="AI259" s="15"/>
      <c r="AJ259" s="15"/>
      <c r="AK259" s="15"/>
      <c r="AL259" s="15"/>
      <c r="AM259" s="15"/>
    </row>
    <row r="260" spans="35:39">
      <c r="AI260" s="15"/>
      <c r="AJ260" s="15"/>
      <c r="AK260" s="15"/>
      <c r="AL260" s="15"/>
      <c r="AM260" s="15"/>
    </row>
    <row r="261" spans="35:39">
      <c r="AI261" s="15"/>
      <c r="AJ261" s="15"/>
      <c r="AK261" s="15"/>
      <c r="AL261" s="15"/>
      <c r="AM261" s="15"/>
    </row>
    <row r="262" spans="35:39">
      <c r="AI262" s="15"/>
      <c r="AJ262" s="15"/>
      <c r="AK262" s="15"/>
      <c r="AL262" s="15"/>
      <c r="AM262" s="15"/>
    </row>
    <row r="263" spans="35:39">
      <c r="AI263" s="15"/>
      <c r="AJ263" s="15"/>
      <c r="AK263" s="15"/>
      <c r="AL263" s="15"/>
      <c r="AM263" s="15"/>
    </row>
    <row r="264" spans="35:39">
      <c r="AI264" s="15"/>
      <c r="AJ264" s="15"/>
      <c r="AK264" s="15"/>
      <c r="AL264" s="15"/>
      <c r="AM264" s="15"/>
    </row>
    <row r="265" spans="35:39">
      <c r="AI265" s="15"/>
      <c r="AJ265" s="15"/>
      <c r="AK265" s="15"/>
      <c r="AL265" s="15"/>
      <c r="AM265" s="15"/>
    </row>
    <row r="266" spans="35:39">
      <c r="AI266" s="15"/>
      <c r="AJ266" s="15"/>
      <c r="AK266" s="15"/>
      <c r="AL266" s="15"/>
      <c r="AM266" s="15"/>
    </row>
    <row r="267" spans="35:39">
      <c r="AI267" s="15"/>
      <c r="AJ267" s="15"/>
      <c r="AK267" s="15"/>
      <c r="AL267" s="15"/>
      <c r="AM267" s="15"/>
    </row>
    <row r="268" spans="35:39">
      <c r="AI268" s="15"/>
      <c r="AJ268" s="15"/>
      <c r="AK268" s="15"/>
      <c r="AL268" s="15"/>
      <c r="AM268" s="15"/>
    </row>
    <row r="269" spans="35:39">
      <c r="AI269" s="15"/>
      <c r="AJ269" s="15"/>
      <c r="AK269" s="15"/>
      <c r="AL269" s="15"/>
      <c r="AM269" s="15"/>
    </row>
    <row r="270" spans="35:39">
      <c r="AI270" s="15"/>
      <c r="AJ270" s="15"/>
      <c r="AK270" s="15"/>
      <c r="AL270" s="15"/>
      <c r="AM270" s="15"/>
    </row>
    <row r="271" spans="35:39">
      <c r="AI271" s="15"/>
      <c r="AJ271" s="15"/>
      <c r="AK271" s="15"/>
      <c r="AL271" s="15"/>
      <c r="AM271" s="15"/>
    </row>
    <row r="272" spans="35:39">
      <c r="AI272" s="15"/>
      <c r="AJ272" s="15"/>
      <c r="AK272" s="15"/>
      <c r="AL272" s="15"/>
      <c r="AM272" s="15"/>
    </row>
    <row r="273" spans="35:39">
      <c r="AI273" s="15"/>
      <c r="AJ273" s="15"/>
      <c r="AK273" s="15"/>
      <c r="AL273" s="15"/>
      <c r="AM273" s="15"/>
    </row>
    <row r="274" spans="35:39">
      <c r="AI274" s="15"/>
      <c r="AJ274" s="15"/>
      <c r="AK274" s="15"/>
      <c r="AL274" s="15"/>
      <c r="AM274" s="15"/>
    </row>
    <row r="275" spans="35:39">
      <c r="AI275" s="15"/>
      <c r="AJ275" s="15"/>
      <c r="AK275" s="15"/>
      <c r="AL275" s="15"/>
      <c r="AM275" s="15"/>
    </row>
    <row r="276" spans="35:39">
      <c r="AI276" s="15"/>
      <c r="AJ276" s="15"/>
      <c r="AK276" s="15"/>
      <c r="AL276" s="15"/>
      <c r="AM276" s="15"/>
    </row>
  </sheetData>
  <mergeCells count="287">
    <mergeCell ref="AQ4:AR4"/>
    <mergeCell ref="AS4:AT4"/>
    <mergeCell ref="A5:B5"/>
    <mergeCell ref="C5:AB5"/>
    <mergeCell ref="AC5:AF5"/>
    <mergeCell ref="AG4:AH4"/>
    <mergeCell ref="AI4:AJ4"/>
    <mergeCell ref="AO4:AP4"/>
    <mergeCell ref="A9:B9"/>
    <mergeCell ref="C9:AB9"/>
    <mergeCell ref="AC9:AF9"/>
    <mergeCell ref="C6:AB6"/>
    <mergeCell ref="AC6:AF6"/>
    <mergeCell ref="A8:B8"/>
    <mergeCell ref="C8:AB8"/>
    <mergeCell ref="AC8:AF8"/>
    <mergeCell ref="A1:AN1"/>
    <mergeCell ref="A7:B7"/>
    <mergeCell ref="C7:AB7"/>
    <mergeCell ref="AC7:AF7"/>
    <mergeCell ref="A6:B6"/>
    <mergeCell ref="AM4:AN4"/>
    <mergeCell ref="AK4:AL4"/>
    <mergeCell ref="AI3:AN3"/>
    <mergeCell ref="A4:AF4"/>
    <mergeCell ref="A2:AN2"/>
    <mergeCell ref="A13:B13"/>
    <mergeCell ref="C13:AB13"/>
    <mergeCell ref="AC13:AF13"/>
    <mergeCell ref="A12:B12"/>
    <mergeCell ref="C12:AB12"/>
    <mergeCell ref="AC12:AF12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</mergeCells>
  <phoneticPr fontId="0" type="noConversion"/>
  <pageMargins left="0.25" right="0.25" top="0.75" bottom="0.75" header="0.3" footer="0.3"/>
  <pageSetup paperSize="9" scale="49" orientation="portrait" r:id="rId1"/>
  <headerFooter>
    <oddHeader>&amp;L30.sz.melléklet &amp;Radatok forintban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M4" sqref="AM4:AN4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30" max="32" width="9.140625" hidden="1" customWidth="1"/>
  </cols>
  <sheetData>
    <row r="1" spans="1:40">
      <c r="A1" s="426" t="s">
        <v>1018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</row>
    <row r="2" spans="1:40" ht="15.75">
      <c r="A2" s="435" t="s">
        <v>874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6"/>
      <c r="AI2" s="436"/>
      <c r="AJ2" s="436"/>
      <c r="AK2" s="436"/>
      <c r="AL2" s="436"/>
      <c r="AM2" s="436"/>
      <c r="AN2" s="437"/>
    </row>
    <row r="3" spans="1:40">
      <c r="A3" s="577"/>
      <c r="B3" s="578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78"/>
      <c r="AE3" s="578"/>
      <c r="AF3" s="578"/>
      <c r="AI3" s="554" t="s">
        <v>818</v>
      </c>
      <c r="AJ3" s="554"/>
      <c r="AK3" s="554"/>
      <c r="AL3" s="554"/>
      <c r="AM3" s="554"/>
      <c r="AN3" s="554"/>
    </row>
    <row r="4" spans="1:40" ht="57.75" customHeight="1">
      <c r="A4" s="443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606" t="s">
        <v>819</v>
      </c>
      <c r="AH4" s="606"/>
      <c r="AI4" s="605" t="s">
        <v>144</v>
      </c>
      <c r="AJ4" s="594"/>
      <c r="AK4" s="482"/>
      <c r="AL4" s="482"/>
      <c r="AM4" s="482"/>
      <c r="AN4" s="482"/>
    </row>
    <row r="5" spans="1:40" ht="39" customHeight="1">
      <c r="A5" s="411" t="s">
        <v>542</v>
      </c>
      <c r="B5" s="412"/>
      <c r="C5" s="445" t="s">
        <v>543</v>
      </c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  <c r="AC5" s="610" t="s">
        <v>544</v>
      </c>
      <c r="AD5" s="611"/>
      <c r="AE5" s="611"/>
      <c r="AF5" s="611"/>
      <c r="AG5" s="326" t="s">
        <v>1014</v>
      </c>
      <c r="AH5" s="327" t="s">
        <v>1015</v>
      </c>
      <c r="AI5" s="326" t="s">
        <v>1014</v>
      </c>
      <c r="AJ5" s="327" t="s">
        <v>1015</v>
      </c>
      <c r="AK5" s="326" t="s">
        <v>1014</v>
      </c>
      <c r="AL5" s="327" t="s">
        <v>1015</v>
      </c>
      <c r="AM5" s="326" t="s">
        <v>1014</v>
      </c>
      <c r="AN5" s="327" t="s">
        <v>1015</v>
      </c>
    </row>
    <row r="6" spans="1:40">
      <c r="A6" s="483" t="s">
        <v>545</v>
      </c>
      <c r="B6" s="484"/>
      <c r="C6" s="402" t="s">
        <v>546</v>
      </c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2" t="s">
        <v>547</v>
      </c>
      <c r="AD6" s="403"/>
      <c r="AE6" s="403"/>
      <c r="AF6" s="404"/>
      <c r="AG6" s="8" t="s">
        <v>820</v>
      </c>
      <c r="AH6" s="9" t="s">
        <v>821</v>
      </c>
      <c r="AI6" s="8" t="s">
        <v>822</v>
      </c>
      <c r="AJ6" s="9" t="s">
        <v>823</v>
      </c>
      <c r="AK6" s="8" t="s">
        <v>824</v>
      </c>
      <c r="AL6" s="9" t="s">
        <v>825</v>
      </c>
      <c r="AM6" s="8" t="s">
        <v>826</v>
      </c>
      <c r="AN6" s="9" t="s">
        <v>827</v>
      </c>
    </row>
    <row r="7" spans="1:40">
      <c r="A7" s="419" t="s">
        <v>548</v>
      </c>
      <c r="B7" s="459"/>
      <c r="C7" s="456" t="s">
        <v>828</v>
      </c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  <c r="P7" s="457"/>
      <c r="Q7" s="457"/>
      <c r="R7" s="457"/>
      <c r="S7" s="457"/>
      <c r="T7" s="457"/>
      <c r="U7" s="457"/>
      <c r="V7" s="457"/>
      <c r="W7" s="457"/>
      <c r="X7" s="457"/>
      <c r="Y7" s="457"/>
      <c r="Z7" s="457"/>
      <c r="AA7" s="457"/>
      <c r="AB7" s="458"/>
      <c r="AC7" s="420" t="s">
        <v>829</v>
      </c>
      <c r="AD7" s="421"/>
      <c r="AE7" s="421"/>
      <c r="AF7" s="421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419" t="s">
        <v>551</v>
      </c>
      <c r="B8" s="459"/>
      <c r="C8" s="456" t="s">
        <v>830</v>
      </c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7"/>
      <c r="Q8" s="457"/>
      <c r="R8" s="457"/>
      <c r="S8" s="457"/>
      <c r="T8" s="457"/>
      <c r="U8" s="457"/>
      <c r="V8" s="457"/>
      <c r="W8" s="457"/>
      <c r="X8" s="457"/>
      <c r="Y8" s="457"/>
      <c r="Z8" s="457"/>
      <c r="AA8" s="457"/>
      <c r="AB8" s="458"/>
      <c r="AC8" s="420" t="s">
        <v>831</v>
      </c>
      <c r="AD8" s="421"/>
      <c r="AE8" s="421"/>
      <c r="AF8" s="421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419" t="s">
        <v>554</v>
      </c>
      <c r="B9" s="459"/>
      <c r="C9" s="456" t="s">
        <v>832</v>
      </c>
      <c r="D9" s="457"/>
      <c r="E9" s="457"/>
      <c r="F9" s="457"/>
      <c r="G9" s="457"/>
      <c r="H9" s="457"/>
      <c r="I9" s="457"/>
      <c r="J9" s="457"/>
      <c r="K9" s="457"/>
      <c r="L9" s="457"/>
      <c r="M9" s="457"/>
      <c r="N9" s="457"/>
      <c r="O9" s="457"/>
      <c r="P9" s="457"/>
      <c r="Q9" s="457"/>
      <c r="R9" s="457"/>
      <c r="S9" s="457"/>
      <c r="T9" s="457"/>
      <c r="U9" s="457"/>
      <c r="V9" s="457"/>
      <c r="W9" s="457"/>
      <c r="X9" s="457"/>
      <c r="Y9" s="457"/>
      <c r="Z9" s="457"/>
      <c r="AA9" s="457"/>
      <c r="AB9" s="458"/>
      <c r="AC9" s="420" t="s">
        <v>833</v>
      </c>
      <c r="AD9" s="421"/>
      <c r="AE9" s="421"/>
      <c r="AF9" s="421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448" t="s">
        <v>557</v>
      </c>
      <c r="B10" s="463"/>
      <c r="C10" s="460" t="s">
        <v>834</v>
      </c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  <c r="P10" s="461"/>
      <c r="Q10" s="461"/>
      <c r="R10" s="461"/>
      <c r="S10" s="461"/>
      <c r="T10" s="461"/>
      <c r="U10" s="461"/>
      <c r="V10" s="461"/>
      <c r="W10" s="461"/>
      <c r="X10" s="461"/>
      <c r="Y10" s="461"/>
      <c r="Z10" s="461"/>
      <c r="AA10" s="461"/>
      <c r="AB10" s="462"/>
      <c r="AC10" s="450" t="s">
        <v>835</v>
      </c>
      <c r="AD10" s="451"/>
      <c r="AE10" s="451"/>
      <c r="AF10" s="451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419" t="s">
        <v>560</v>
      </c>
      <c r="B11" s="459"/>
      <c r="C11" s="485" t="s">
        <v>836</v>
      </c>
      <c r="D11" s="486"/>
      <c r="E11" s="486"/>
      <c r="F11" s="486"/>
      <c r="G11" s="486"/>
      <c r="H11" s="486"/>
      <c r="I11" s="486"/>
      <c r="J11" s="486"/>
      <c r="K11" s="486"/>
      <c r="L11" s="486"/>
      <c r="M11" s="486"/>
      <c r="N11" s="486"/>
      <c r="O11" s="486"/>
      <c r="P11" s="486"/>
      <c r="Q11" s="486"/>
      <c r="R11" s="486"/>
      <c r="S11" s="486"/>
      <c r="T11" s="486"/>
      <c r="U11" s="486"/>
      <c r="V11" s="486"/>
      <c r="W11" s="486"/>
      <c r="X11" s="486"/>
      <c r="Y11" s="486"/>
      <c r="Z11" s="486"/>
      <c r="AA11" s="486"/>
      <c r="AB11" s="487"/>
      <c r="AC11" s="420" t="s">
        <v>837</v>
      </c>
      <c r="AD11" s="421"/>
      <c r="AE11" s="421"/>
      <c r="AF11" s="421"/>
      <c r="AG11" s="10">
        <f t="shared" ref="AG11:AH28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419" t="s">
        <v>563</v>
      </c>
      <c r="B12" s="459"/>
      <c r="C12" s="485" t="s">
        <v>838</v>
      </c>
      <c r="D12" s="486"/>
      <c r="E12" s="486"/>
      <c r="F12" s="486"/>
      <c r="G12" s="486"/>
      <c r="H12" s="486"/>
      <c r="I12" s="486"/>
      <c r="J12" s="486"/>
      <c r="K12" s="486"/>
      <c r="L12" s="486"/>
      <c r="M12" s="486"/>
      <c r="N12" s="486"/>
      <c r="O12" s="486"/>
      <c r="P12" s="486"/>
      <c r="Q12" s="486"/>
      <c r="R12" s="486"/>
      <c r="S12" s="486"/>
      <c r="T12" s="486"/>
      <c r="U12" s="486"/>
      <c r="V12" s="486"/>
      <c r="W12" s="486"/>
      <c r="X12" s="486"/>
      <c r="Y12" s="486"/>
      <c r="Z12" s="486"/>
      <c r="AA12" s="486"/>
      <c r="AB12" s="487"/>
      <c r="AC12" s="420" t="s">
        <v>839</v>
      </c>
      <c r="AD12" s="421"/>
      <c r="AE12" s="421"/>
      <c r="AF12" s="421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419" t="s">
        <v>566</v>
      </c>
      <c r="B13" s="459"/>
      <c r="C13" s="456" t="s">
        <v>840</v>
      </c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  <c r="P13" s="457"/>
      <c r="Q13" s="457"/>
      <c r="R13" s="457"/>
      <c r="S13" s="457"/>
      <c r="T13" s="457"/>
      <c r="U13" s="457"/>
      <c r="V13" s="457"/>
      <c r="W13" s="457"/>
      <c r="X13" s="457"/>
      <c r="Y13" s="457"/>
      <c r="Z13" s="457"/>
      <c r="AA13" s="457"/>
      <c r="AB13" s="458"/>
      <c r="AC13" s="420" t="s">
        <v>841</v>
      </c>
      <c r="AD13" s="421"/>
      <c r="AE13" s="421"/>
      <c r="AF13" s="421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419" t="s">
        <v>569</v>
      </c>
      <c r="B14" s="459"/>
      <c r="C14" s="456" t="s">
        <v>842</v>
      </c>
      <c r="D14" s="457"/>
      <c r="E14" s="457"/>
      <c r="F14" s="457"/>
      <c r="G14" s="457"/>
      <c r="H14" s="457"/>
      <c r="I14" s="457"/>
      <c r="J14" s="457"/>
      <c r="K14" s="457"/>
      <c r="L14" s="457"/>
      <c r="M14" s="457"/>
      <c r="N14" s="457"/>
      <c r="O14" s="457"/>
      <c r="P14" s="457"/>
      <c r="Q14" s="457"/>
      <c r="R14" s="457"/>
      <c r="S14" s="457"/>
      <c r="T14" s="457"/>
      <c r="U14" s="457"/>
      <c r="V14" s="457"/>
      <c r="W14" s="457"/>
      <c r="X14" s="457"/>
      <c r="Y14" s="457"/>
      <c r="Z14" s="457"/>
      <c r="AA14" s="457"/>
      <c r="AB14" s="458"/>
      <c r="AC14" s="420" t="s">
        <v>843</v>
      </c>
      <c r="AD14" s="421"/>
      <c r="AE14" s="421"/>
      <c r="AF14" s="421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448" t="s">
        <v>572</v>
      </c>
      <c r="B15" s="463"/>
      <c r="C15" s="488" t="s">
        <v>844</v>
      </c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  <c r="P15" s="489"/>
      <c r="Q15" s="489"/>
      <c r="R15" s="489"/>
      <c r="S15" s="489"/>
      <c r="T15" s="489"/>
      <c r="U15" s="489"/>
      <c r="V15" s="489"/>
      <c r="W15" s="489"/>
      <c r="X15" s="489"/>
      <c r="Y15" s="489"/>
      <c r="Z15" s="489"/>
      <c r="AA15" s="489"/>
      <c r="AB15" s="490"/>
      <c r="AC15" s="450" t="s">
        <v>845</v>
      </c>
      <c r="AD15" s="451"/>
      <c r="AE15" s="451"/>
      <c r="AF15" s="451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419" t="s">
        <v>575</v>
      </c>
      <c r="B16" s="459"/>
      <c r="C16" s="485" t="s">
        <v>846</v>
      </c>
      <c r="D16" s="486"/>
      <c r="E16" s="486"/>
      <c r="F16" s="486"/>
      <c r="G16" s="486"/>
      <c r="H16" s="486"/>
      <c r="I16" s="486"/>
      <c r="J16" s="486"/>
      <c r="K16" s="486"/>
      <c r="L16" s="486"/>
      <c r="M16" s="486"/>
      <c r="N16" s="486"/>
      <c r="O16" s="486"/>
      <c r="P16" s="486"/>
      <c r="Q16" s="486"/>
      <c r="R16" s="486"/>
      <c r="S16" s="486"/>
      <c r="T16" s="486"/>
      <c r="U16" s="486"/>
      <c r="V16" s="486"/>
      <c r="W16" s="486"/>
      <c r="X16" s="486"/>
      <c r="Y16" s="486"/>
      <c r="Z16" s="486"/>
      <c r="AA16" s="486"/>
      <c r="AB16" s="487"/>
      <c r="AC16" s="420" t="s">
        <v>847</v>
      </c>
      <c r="AD16" s="421"/>
      <c r="AE16" s="421"/>
      <c r="AF16" s="421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419" t="s">
        <v>578</v>
      </c>
      <c r="B17" s="459"/>
      <c r="C17" s="485" t="s">
        <v>848</v>
      </c>
      <c r="D17" s="486"/>
      <c r="E17" s="486"/>
      <c r="F17" s="486"/>
      <c r="G17" s="486"/>
      <c r="H17" s="486"/>
      <c r="I17" s="486"/>
      <c r="J17" s="486"/>
      <c r="K17" s="486"/>
      <c r="L17" s="486"/>
      <c r="M17" s="486"/>
      <c r="N17" s="486"/>
      <c r="O17" s="486"/>
      <c r="P17" s="486"/>
      <c r="Q17" s="486"/>
      <c r="R17" s="486"/>
      <c r="S17" s="486"/>
      <c r="T17" s="486"/>
      <c r="U17" s="486"/>
      <c r="V17" s="486"/>
      <c r="W17" s="486"/>
      <c r="X17" s="486"/>
      <c r="Y17" s="486"/>
      <c r="Z17" s="486"/>
      <c r="AA17" s="486"/>
      <c r="AB17" s="487"/>
      <c r="AC17" s="420" t="s">
        <v>849</v>
      </c>
      <c r="AD17" s="421"/>
      <c r="AE17" s="421"/>
      <c r="AF17" s="421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419" t="s">
        <v>581</v>
      </c>
      <c r="B18" s="459"/>
      <c r="C18" s="485" t="s">
        <v>850</v>
      </c>
      <c r="D18" s="486"/>
      <c r="E18" s="486"/>
      <c r="F18" s="486"/>
      <c r="G18" s="486"/>
      <c r="H18" s="486"/>
      <c r="I18" s="486"/>
      <c r="J18" s="486"/>
      <c r="K18" s="486"/>
      <c r="L18" s="486"/>
      <c r="M18" s="486"/>
      <c r="N18" s="486"/>
      <c r="O18" s="486"/>
      <c r="P18" s="486"/>
      <c r="Q18" s="486"/>
      <c r="R18" s="486"/>
      <c r="S18" s="486"/>
      <c r="T18" s="486"/>
      <c r="U18" s="486"/>
      <c r="V18" s="486"/>
      <c r="W18" s="486"/>
      <c r="X18" s="486"/>
      <c r="Y18" s="486"/>
      <c r="Z18" s="486"/>
      <c r="AA18" s="486"/>
      <c r="AB18" s="487"/>
      <c r="AC18" s="420" t="s">
        <v>851</v>
      </c>
      <c r="AD18" s="421"/>
      <c r="AE18" s="421"/>
      <c r="AF18" s="421"/>
      <c r="AG18" s="10">
        <f t="shared" si="2"/>
        <v>0</v>
      </c>
      <c r="AH18" s="11">
        <f t="shared" si="2"/>
        <v>0</v>
      </c>
      <c r="AI18" s="10"/>
      <c r="AJ18" s="11"/>
      <c r="AK18" s="10"/>
      <c r="AL18" s="11"/>
      <c r="AM18" s="10"/>
      <c r="AN18" s="11"/>
    </row>
    <row r="19" spans="1:40">
      <c r="A19" s="419" t="s">
        <v>584</v>
      </c>
      <c r="B19" s="459"/>
      <c r="C19" s="485" t="s">
        <v>852</v>
      </c>
      <c r="D19" s="486"/>
      <c r="E19" s="486"/>
      <c r="F19" s="486"/>
      <c r="G19" s="486"/>
      <c r="H19" s="486"/>
      <c r="I19" s="486"/>
      <c r="J19" s="486"/>
      <c r="K19" s="486"/>
      <c r="L19" s="486"/>
      <c r="M19" s="486"/>
      <c r="N19" s="486"/>
      <c r="O19" s="486"/>
      <c r="P19" s="486"/>
      <c r="Q19" s="486"/>
      <c r="R19" s="486"/>
      <c r="S19" s="486"/>
      <c r="T19" s="486"/>
      <c r="U19" s="486"/>
      <c r="V19" s="486"/>
      <c r="W19" s="486"/>
      <c r="X19" s="486"/>
      <c r="Y19" s="486"/>
      <c r="Z19" s="486"/>
      <c r="AA19" s="486"/>
      <c r="AB19" s="487"/>
      <c r="AC19" s="420" t="s">
        <v>853</v>
      </c>
      <c r="AD19" s="421"/>
      <c r="AE19" s="421"/>
      <c r="AF19" s="421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419" t="s">
        <v>587</v>
      </c>
      <c r="B20" s="459"/>
      <c r="C20" s="485" t="s">
        <v>854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20" t="s">
        <v>855</v>
      </c>
      <c r="AD20" s="421"/>
      <c r="AE20" s="421"/>
      <c r="AF20" s="421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419" t="s">
        <v>590</v>
      </c>
      <c r="B21" s="459"/>
      <c r="C21" s="485" t="s">
        <v>856</v>
      </c>
      <c r="D21" s="486"/>
      <c r="E21" s="486"/>
      <c r="F21" s="486"/>
      <c r="G21" s="486"/>
      <c r="H21" s="486"/>
      <c r="I21" s="486"/>
      <c r="J21" s="486"/>
      <c r="K21" s="486"/>
      <c r="L21" s="486"/>
      <c r="M21" s="486"/>
      <c r="N21" s="486"/>
      <c r="O21" s="486"/>
      <c r="P21" s="486"/>
      <c r="Q21" s="486"/>
      <c r="R21" s="486"/>
      <c r="S21" s="486"/>
      <c r="T21" s="486"/>
      <c r="U21" s="486"/>
      <c r="V21" s="486"/>
      <c r="W21" s="486"/>
      <c r="X21" s="486"/>
      <c r="Y21" s="486"/>
      <c r="Z21" s="486"/>
      <c r="AA21" s="486"/>
      <c r="AB21" s="487"/>
      <c r="AC21" s="420" t="s">
        <v>857</v>
      </c>
      <c r="AD21" s="421"/>
      <c r="AE21" s="421"/>
      <c r="AF21" s="421"/>
      <c r="AG21" s="10">
        <f t="shared" si="2"/>
        <v>0</v>
      </c>
      <c r="AH21" s="11">
        <f t="shared" si="2"/>
        <v>0</v>
      </c>
      <c r="AI21" s="10"/>
      <c r="AJ21" s="11"/>
      <c r="AK21" s="10"/>
      <c r="AL21" s="11"/>
      <c r="AM21" s="10"/>
      <c r="AN21" s="11"/>
    </row>
    <row r="22" spans="1:40">
      <c r="A22" s="448" t="s">
        <v>593</v>
      </c>
      <c r="B22" s="463"/>
      <c r="C22" s="488" t="s">
        <v>858</v>
      </c>
      <c r="D22" s="489"/>
      <c r="E22" s="489"/>
      <c r="F22" s="489"/>
      <c r="G22" s="489"/>
      <c r="H22" s="489"/>
      <c r="I22" s="489"/>
      <c r="J22" s="489"/>
      <c r="K22" s="489"/>
      <c r="L22" s="489"/>
      <c r="M22" s="489"/>
      <c r="N22" s="489"/>
      <c r="O22" s="489"/>
      <c r="P22" s="489"/>
      <c r="Q22" s="489"/>
      <c r="R22" s="489"/>
      <c r="S22" s="489"/>
      <c r="T22" s="489"/>
      <c r="U22" s="489"/>
      <c r="V22" s="489"/>
      <c r="W22" s="489"/>
      <c r="X22" s="489"/>
      <c r="Y22" s="489"/>
      <c r="Z22" s="489"/>
      <c r="AA22" s="489"/>
      <c r="AB22" s="490"/>
      <c r="AC22" s="450" t="s">
        <v>859</v>
      </c>
      <c r="AD22" s="451"/>
      <c r="AE22" s="451"/>
      <c r="AF22" s="451"/>
      <c r="AG22" s="12">
        <f>SUM(AG16:AG21)+AG10+AG15</f>
        <v>0</v>
      </c>
      <c r="AH22" s="13">
        <f>SUM(AH16:AH21)+AH10+AH15</f>
        <v>0</v>
      </c>
      <c r="AI22" s="12">
        <f t="shared" ref="AI22:AN22" si="4">SUM(AI16:AI21)+AI10+AI15</f>
        <v>0</v>
      </c>
      <c r="AJ22" s="13">
        <f t="shared" si="4"/>
        <v>0</v>
      </c>
      <c r="AK22" s="12">
        <f t="shared" si="4"/>
        <v>0</v>
      </c>
      <c r="AL22" s="13">
        <f t="shared" si="4"/>
        <v>0</v>
      </c>
      <c r="AM22" s="12">
        <f t="shared" si="4"/>
        <v>0</v>
      </c>
      <c r="AN22" s="13">
        <f t="shared" si="4"/>
        <v>0</v>
      </c>
    </row>
    <row r="23" spans="1:40">
      <c r="A23" s="419" t="s">
        <v>596</v>
      </c>
      <c r="B23" s="459"/>
      <c r="C23" s="485" t="s">
        <v>860</v>
      </c>
      <c r="D23" s="486"/>
      <c r="E23" s="486"/>
      <c r="F23" s="486"/>
      <c r="G23" s="486"/>
      <c r="H23" s="486"/>
      <c r="I23" s="486"/>
      <c r="J23" s="486"/>
      <c r="K23" s="486"/>
      <c r="L23" s="486"/>
      <c r="M23" s="486"/>
      <c r="N23" s="486"/>
      <c r="O23" s="486"/>
      <c r="P23" s="486"/>
      <c r="Q23" s="486"/>
      <c r="R23" s="486"/>
      <c r="S23" s="486"/>
      <c r="T23" s="486"/>
      <c r="U23" s="486"/>
      <c r="V23" s="486"/>
      <c r="W23" s="486"/>
      <c r="X23" s="486"/>
      <c r="Y23" s="486"/>
      <c r="Z23" s="486"/>
      <c r="AA23" s="486"/>
      <c r="AB23" s="487"/>
      <c r="AC23" s="420" t="s">
        <v>861</v>
      </c>
      <c r="AD23" s="421"/>
      <c r="AE23" s="421"/>
      <c r="AF23" s="421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419" t="s">
        <v>599</v>
      </c>
      <c r="B24" s="459"/>
      <c r="C24" s="456" t="s">
        <v>862</v>
      </c>
      <c r="D24" s="457"/>
      <c r="E24" s="457"/>
      <c r="F24" s="457"/>
      <c r="G24" s="457"/>
      <c r="H24" s="457"/>
      <c r="I24" s="457"/>
      <c r="J24" s="457"/>
      <c r="K24" s="457"/>
      <c r="L24" s="457"/>
      <c r="M24" s="457"/>
      <c r="N24" s="457"/>
      <c r="O24" s="457"/>
      <c r="P24" s="457"/>
      <c r="Q24" s="457"/>
      <c r="R24" s="457"/>
      <c r="S24" s="457"/>
      <c r="T24" s="457"/>
      <c r="U24" s="457"/>
      <c r="V24" s="457"/>
      <c r="W24" s="457"/>
      <c r="X24" s="457"/>
      <c r="Y24" s="457"/>
      <c r="Z24" s="457"/>
      <c r="AA24" s="457"/>
      <c r="AB24" s="458"/>
      <c r="AC24" s="420" t="s">
        <v>863</v>
      </c>
      <c r="AD24" s="421"/>
      <c r="AE24" s="421"/>
      <c r="AF24" s="421"/>
      <c r="AG24" s="10">
        <f t="shared" si="2"/>
        <v>0</v>
      </c>
      <c r="AH24" s="11">
        <f t="shared" si="2"/>
        <v>0</v>
      </c>
      <c r="AI24" s="10"/>
      <c r="AJ24" s="11"/>
      <c r="AK24" s="10"/>
      <c r="AL24" s="11"/>
      <c r="AM24" s="10"/>
      <c r="AN24" s="11"/>
    </row>
    <row r="25" spans="1:40">
      <c r="A25" s="419" t="s">
        <v>602</v>
      </c>
      <c r="B25" s="459"/>
      <c r="C25" s="485" t="s">
        <v>864</v>
      </c>
      <c r="D25" s="486"/>
      <c r="E25" s="486"/>
      <c r="F25" s="486"/>
      <c r="G25" s="486"/>
      <c r="H25" s="486"/>
      <c r="I25" s="486"/>
      <c r="J25" s="486"/>
      <c r="K25" s="486"/>
      <c r="L25" s="486"/>
      <c r="M25" s="486"/>
      <c r="N25" s="486"/>
      <c r="O25" s="486"/>
      <c r="P25" s="486"/>
      <c r="Q25" s="486"/>
      <c r="R25" s="486"/>
      <c r="S25" s="486"/>
      <c r="T25" s="486"/>
      <c r="U25" s="486"/>
      <c r="V25" s="486"/>
      <c r="W25" s="486"/>
      <c r="X25" s="486"/>
      <c r="Y25" s="486"/>
      <c r="Z25" s="486"/>
      <c r="AA25" s="486"/>
      <c r="AB25" s="487"/>
      <c r="AC25" s="420" t="s">
        <v>865</v>
      </c>
      <c r="AD25" s="421"/>
      <c r="AE25" s="421"/>
      <c r="AF25" s="421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419" t="s">
        <v>605</v>
      </c>
      <c r="B26" s="459"/>
      <c r="C26" s="485" t="s">
        <v>866</v>
      </c>
      <c r="D26" s="486"/>
      <c r="E26" s="486"/>
      <c r="F26" s="486"/>
      <c r="G26" s="486"/>
      <c r="H26" s="486"/>
      <c r="I26" s="486"/>
      <c r="J26" s="486"/>
      <c r="K26" s="486"/>
      <c r="L26" s="486"/>
      <c r="M26" s="486"/>
      <c r="N26" s="486"/>
      <c r="O26" s="486"/>
      <c r="P26" s="486"/>
      <c r="Q26" s="486"/>
      <c r="R26" s="486"/>
      <c r="S26" s="486"/>
      <c r="T26" s="486"/>
      <c r="U26" s="486"/>
      <c r="V26" s="486"/>
      <c r="W26" s="486"/>
      <c r="X26" s="486"/>
      <c r="Y26" s="486"/>
      <c r="Z26" s="486"/>
      <c r="AA26" s="486"/>
      <c r="AB26" s="487"/>
      <c r="AC26" s="420" t="s">
        <v>867</v>
      </c>
      <c r="AD26" s="421"/>
      <c r="AE26" s="421"/>
      <c r="AF26" s="421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448" t="s">
        <v>608</v>
      </c>
      <c r="B27" s="463"/>
      <c r="C27" s="488" t="s">
        <v>868</v>
      </c>
      <c r="D27" s="489"/>
      <c r="E27" s="489"/>
      <c r="F27" s="489"/>
      <c r="G27" s="489"/>
      <c r="H27" s="489"/>
      <c r="I27" s="489"/>
      <c r="J27" s="489"/>
      <c r="K27" s="489"/>
      <c r="L27" s="489"/>
      <c r="M27" s="489"/>
      <c r="N27" s="489"/>
      <c r="O27" s="489"/>
      <c r="P27" s="489"/>
      <c r="Q27" s="489"/>
      <c r="R27" s="489"/>
      <c r="S27" s="489"/>
      <c r="T27" s="489"/>
      <c r="U27" s="489"/>
      <c r="V27" s="489"/>
      <c r="W27" s="489"/>
      <c r="X27" s="489"/>
      <c r="Y27" s="489"/>
      <c r="Z27" s="489"/>
      <c r="AA27" s="489"/>
      <c r="AB27" s="490"/>
      <c r="AC27" s="450" t="s">
        <v>869</v>
      </c>
      <c r="AD27" s="451"/>
      <c r="AE27" s="451"/>
      <c r="AF27" s="451"/>
      <c r="AG27" s="12">
        <f>SUM(AG23:AG26)</f>
        <v>0</v>
      </c>
      <c r="AH27" s="13">
        <f>SUM(AH23:AH26)</f>
        <v>0</v>
      </c>
      <c r="AI27" s="12">
        <f t="shared" ref="AI27:AN27" si="5">SUM(AI23:AI26)</f>
        <v>0</v>
      </c>
      <c r="AJ27" s="13">
        <f t="shared" si="5"/>
        <v>0</v>
      </c>
      <c r="AK27" s="12">
        <f t="shared" si="5"/>
        <v>0</v>
      </c>
      <c r="AL27" s="13">
        <f t="shared" si="5"/>
        <v>0</v>
      </c>
      <c r="AM27" s="12">
        <f t="shared" si="5"/>
        <v>0</v>
      </c>
      <c r="AN27" s="13">
        <f t="shared" si="5"/>
        <v>0</v>
      </c>
    </row>
    <row r="28" spans="1:40" ht="15.75" thickBot="1">
      <c r="A28" s="496" t="s">
        <v>611</v>
      </c>
      <c r="B28" s="497"/>
      <c r="C28" s="491" t="s">
        <v>870</v>
      </c>
      <c r="D28" s="492"/>
      <c r="E28" s="492"/>
      <c r="F28" s="492"/>
      <c r="G28" s="492"/>
      <c r="H28" s="492"/>
      <c r="I28" s="492"/>
      <c r="J28" s="492"/>
      <c r="K28" s="492"/>
      <c r="L28" s="492"/>
      <c r="M28" s="492"/>
      <c r="N28" s="492"/>
      <c r="O28" s="492"/>
      <c r="P28" s="492"/>
      <c r="Q28" s="492"/>
      <c r="R28" s="492"/>
      <c r="S28" s="492"/>
      <c r="T28" s="492"/>
      <c r="U28" s="492"/>
      <c r="V28" s="492"/>
      <c r="W28" s="492"/>
      <c r="X28" s="492"/>
      <c r="Y28" s="492"/>
      <c r="Z28" s="492"/>
      <c r="AA28" s="492"/>
      <c r="AB28" s="493"/>
      <c r="AC28" s="494" t="s">
        <v>871</v>
      </c>
      <c r="AD28" s="495"/>
      <c r="AE28" s="495"/>
      <c r="AF28" s="495"/>
      <c r="AG28" s="22">
        <f t="shared" si="2"/>
        <v>0</v>
      </c>
      <c r="AH28" s="23">
        <f t="shared" si="2"/>
        <v>0</v>
      </c>
      <c r="AI28" s="22"/>
      <c r="AJ28" s="23"/>
      <c r="AK28" s="22"/>
      <c r="AL28" s="23"/>
      <c r="AM28" s="22"/>
      <c r="AN28" s="23"/>
    </row>
    <row r="29" spans="1:40" ht="15.75" thickBot="1">
      <c r="A29" s="464" t="s">
        <v>614</v>
      </c>
      <c r="B29" s="465"/>
      <c r="C29" s="469" t="s">
        <v>872</v>
      </c>
      <c r="D29" s="470"/>
      <c r="E29" s="470"/>
      <c r="F29" s="470"/>
      <c r="G29" s="470"/>
      <c r="H29" s="470"/>
      <c r="I29" s="470"/>
      <c r="J29" s="470"/>
      <c r="K29" s="470"/>
      <c r="L29" s="470"/>
      <c r="M29" s="470"/>
      <c r="N29" s="470"/>
      <c r="O29" s="470"/>
      <c r="P29" s="470"/>
      <c r="Q29" s="470"/>
      <c r="R29" s="470"/>
      <c r="S29" s="470"/>
      <c r="T29" s="470"/>
      <c r="U29" s="470"/>
      <c r="V29" s="470"/>
      <c r="W29" s="470"/>
      <c r="X29" s="470"/>
      <c r="Y29" s="470"/>
      <c r="Z29" s="470"/>
      <c r="AA29" s="470"/>
      <c r="AB29" s="498"/>
      <c r="AC29" s="466" t="s">
        <v>873</v>
      </c>
      <c r="AD29" s="467"/>
      <c r="AE29" s="467"/>
      <c r="AF29" s="467"/>
      <c r="AG29" s="18">
        <f>AG22+AG27+AG28</f>
        <v>0</v>
      </c>
      <c r="AH29" s="19">
        <f>AH22+AH27+AH28</f>
        <v>0</v>
      </c>
      <c r="AI29" s="18">
        <f t="shared" ref="AI29:AN29" si="6">AI22+AI27+AI28</f>
        <v>0</v>
      </c>
      <c r="AJ29" s="19">
        <f t="shared" si="6"/>
        <v>0</v>
      </c>
      <c r="AK29" s="18">
        <f t="shared" si="6"/>
        <v>0</v>
      </c>
      <c r="AL29" s="19">
        <f t="shared" si="6"/>
        <v>0</v>
      </c>
      <c r="AM29" s="18">
        <f t="shared" si="6"/>
        <v>0</v>
      </c>
      <c r="AN29" s="20">
        <f t="shared" si="6"/>
        <v>0</v>
      </c>
    </row>
  </sheetData>
  <mergeCells count="84">
    <mergeCell ref="A2:AN2"/>
    <mergeCell ref="A1:AN1"/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</mergeCells>
  <phoneticPr fontId="0" type="noConversion"/>
  <pageMargins left="0.25" right="0.25" top="0.75" bottom="0.75" header="0.3" footer="0.3"/>
  <pageSetup paperSize="9" scale="64" orientation="portrait" r:id="rId1"/>
  <headerFooter>
    <oddHeader>&amp;L31.sz.melléklet &amp;Radatok forintban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4" sqref="B4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10.7109375" customWidth="1"/>
    <col min="11" max="11" width="10.140625" customWidth="1"/>
    <col min="12" max="12" width="10.5703125" customWidth="1"/>
  </cols>
  <sheetData>
    <row r="1" spans="1:70">
      <c r="A1" s="408" t="s">
        <v>1018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10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2"/>
    </row>
    <row r="2" spans="1:70" ht="15.75" customHeight="1">
      <c r="A2" s="612" t="s">
        <v>910</v>
      </c>
      <c r="B2" s="613"/>
      <c r="C2" s="613"/>
      <c r="D2" s="613"/>
      <c r="E2" s="613"/>
      <c r="F2" s="613"/>
      <c r="G2" s="613"/>
      <c r="H2" s="613"/>
      <c r="I2" s="613"/>
      <c r="J2" s="613"/>
      <c r="K2" s="613"/>
      <c r="L2" s="614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2"/>
    </row>
    <row r="4" spans="1:70" s="1" customFormat="1" ht="89.25">
      <c r="A4" s="26" t="s">
        <v>875</v>
      </c>
      <c r="B4" s="27" t="s">
        <v>876</v>
      </c>
      <c r="C4" s="24" t="s">
        <v>877</v>
      </c>
      <c r="D4" s="24" t="s">
        <v>878</v>
      </c>
      <c r="E4" s="24" t="s">
        <v>879</v>
      </c>
      <c r="F4" s="24" t="s">
        <v>880</v>
      </c>
      <c r="G4" s="24" t="s">
        <v>881</v>
      </c>
      <c r="H4" s="28" t="s">
        <v>567</v>
      </c>
      <c r="I4" s="28" t="s">
        <v>882</v>
      </c>
      <c r="J4" s="28" t="s">
        <v>883</v>
      </c>
      <c r="K4" s="24" t="s">
        <v>884</v>
      </c>
      <c r="L4" s="24" t="s">
        <v>885</v>
      </c>
    </row>
    <row r="5" spans="1:70" s="1" customFormat="1">
      <c r="A5" s="29" t="s">
        <v>545</v>
      </c>
      <c r="B5" s="30" t="s">
        <v>546</v>
      </c>
      <c r="C5" s="25" t="s">
        <v>547</v>
      </c>
      <c r="D5" s="25" t="s">
        <v>820</v>
      </c>
      <c r="E5" s="29" t="s">
        <v>821</v>
      </c>
      <c r="F5" s="29" t="s">
        <v>822</v>
      </c>
      <c r="G5" s="29" t="s">
        <v>823</v>
      </c>
      <c r="H5" s="29" t="s">
        <v>824</v>
      </c>
      <c r="I5" s="29" t="s">
        <v>825</v>
      </c>
      <c r="J5" s="25" t="s">
        <v>826</v>
      </c>
      <c r="K5" s="25" t="s">
        <v>827</v>
      </c>
      <c r="L5" s="25" t="s">
        <v>886</v>
      </c>
    </row>
    <row r="6" spans="1:70">
      <c r="A6" s="33">
        <v>1</v>
      </c>
      <c r="B6" s="36" t="s">
        <v>887</v>
      </c>
      <c r="C6" s="36"/>
      <c r="D6" s="36">
        <v>394291</v>
      </c>
      <c r="E6" s="36"/>
      <c r="F6" s="36"/>
      <c r="G6" s="36"/>
      <c r="H6" s="36"/>
      <c r="I6" s="36"/>
      <c r="J6" s="36"/>
      <c r="K6" s="36"/>
      <c r="L6" s="36"/>
    </row>
    <row r="7" spans="1:70">
      <c r="A7" s="33">
        <v>2</v>
      </c>
      <c r="B7" s="36" t="s">
        <v>888</v>
      </c>
      <c r="C7" s="36"/>
      <c r="D7" s="36"/>
      <c r="E7" s="36"/>
      <c r="F7" s="36"/>
      <c r="G7" s="36"/>
      <c r="H7" s="36"/>
      <c r="I7" s="36"/>
      <c r="J7" s="36"/>
      <c r="K7" s="36"/>
      <c r="L7" s="36"/>
    </row>
    <row r="8" spans="1:70">
      <c r="A8" s="33">
        <v>3</v>
      </c>
      <c r="B8" s="36" t="s">
        <v>889</v>
      </c>
      <c r="C8" s="36"/>
      <c r="D8" s="36"/>
      <c r="E8" s="36"/>
      <c r="F8" s="36"/>
      <c r="G8" s="36"/>
      <c r="H8" s="36"/>
      <c r="I8" s="36"/>
      <c r="J8" s="36"/>
      <c r="K8" s="36"/>
      <c r="L8" s="36"/>
    </row>
    <row r="9" spans="1:70">
      <c r="A9" s="33">
        <v>4</v>
      </c>
      <c r="B9" s="36" t="s">
        <v>890</v>
      </c>
      <c r="C9" s="36"/>
      <c r="D9" s="36"/>
      <c r="E9" s="36"/>
      <c r="F9" s="36"/>
      <c r="G9" s="36"/>
      <c r="H9" s="36"/>
      <c r="I9" s="36"/>
      <c r="J9" s="36"/>
      <c r="K9" s="36"/>
      <c r="L9" s="36"/>
    </row>
    <row r="10" spans="1:70" s="14" customFormat="1">
      <c r="A10" s="33">
        <v>5</v>
      </c>
      <c r="B10" s="37" t="s">
        <v>891</v>
      </c>
      <c r="C10" s="37">
        <f>SUM(C6:C9)</f>
        <v>0</v>
      </c>
      <c r="D10" s="37">
        <f t="shared" ref="D10:L10" si="0">SUM(D6:D9)</f>
        <v>394291</v>
      </c>
      <c r="E10" s="37">
        <f t="shared" si="0"/>
        <v>0</v>
      </c>
      <c r="F10" s="37">
        <f t="shared" si="0"/>
        <v>0</v>
      </c>
      <c r="G10" s="37">
        <f t="shared" si="0"/>
        <v>0</v>
      </c>
      <c r="H10" s="37">
        <f t="shared" si="0"/>
        <v>0</v>
      </c>
      <c r="I10" s="37">
        <f t="shared" si="0"/>
        <v>0</v>
      </c>
      <c r="J10" s="37">
        <f t="shared" si="0"/>
        <v>0</v>
      </c>
      <c r="K10" s="37">
        <f t="shared" si="0"/>
        <v>0</v>
      </c>
      <c r="L10" s="37">
        <f t="shared" si="0"/>
        <v>0</v>
      </c>
    </row>
    <row r="11" spans="1:70">
      <c r="A11" s="33">
        <v>6</v>
      </c>
      <c r="B11" s="36" t="s">
        <v>892</v>
      </c>
      <c r="C11" s="36">
        <v>1</v>
      </c>
      <c r="D11" s="36">
        <v>2518023</v>
      </c>
      <c r="E11" s="36"/>
      <c r="F11" s="36"/>
      <c r="G11" s="36"/>
      <c r="H11" s="36">
        <v>20000</v>
      </c>
      <c r="I11" s="36">
        <v>5570</v>
      </c>
      <c r="J11" s="36"/>
      <c r="K11" s="36">
        <v>106000</v>
      </c>
      <c r="L11" s="36"/>
    </row>
    <row r="12" spans="1:70">
      <c r="A12" s="33">
        <v>7</v>
      </c>
      <c r="B12" s="36" t="s">
        <v>893</v>
      </c>
      <c r="C12" s="36">
        <v>13</v>
      </c>
      <c r="D12" s="36">
        <v>20823076</v>
      </c>
      <c r="E12" s="36"/>
      <c r="F12" s="36">
        <v>518170</v>
      </c>
      <c r="G12" s="36"/>
      <c r="H12" s="36">
        <v>120000</v>
      </c>
      <c r="I12" s="36">
        <v>227074</v>
      </c>
      <c r="J12" s="36"/>
      <c r="K12" s="36">
        <v>2343354</v>
      </c>
      <c r="L12" s="36"/>
    </row>
    <row r="13" spans="1:70">
      <c r="A13" s="33">
        <v>8</v>
      </c>
      <c r="B13" s="36" t="s">
        <v>894</v>
      </c>
      <c r="C13" s="36">
        <v>4</v>
      </c>
      <c r="D13" s="36">
        <v>8273632</v>
      </c>
      <c r="E13" s="36"/>
      <c r="F13" s="36">
        <v>96411</v>
      </c>
      <c r="G13" s="36"/>
      <c r="H13" s="36">
        <v>50000</v>
      </c>
      <c r="I13" s="36"/>
      <c r="J13" s="36"/>
      <c r="K13" s="36">
        <v>837935</v>
      </c>
      <c r="L13" s="36"/>
    </row>
    <row r="14" spans="1:70">
      <c r="A14" s="33">
        <v>9</v>
      </c>
      <c r="B14" s="36" t="s">
        <v>895</v>
      </c>
      <c r="C14" s="36">
        <v>2</v>
      </c>
      <c r="D14" s="36">
        <v>4218126</v>
      </c>
      <c r="E14" s="36"/>
      <c r="F14" s="36">
        <v>13103</v>
      </c>
      <c r="G14" s="36"/>
      <c r="H14" s="36">
        <v>20000</v>
      </c>
      <c r="I14" s="36">
        <v>258458</v>
      </c>
      <c r="J14" s="36"/>
      <c r="K14" s="36">
        <v>524454</v>
      </c>
      <c r="L14" s="36"/>
    </row>
    <row r="15" spans="1:70">
      <c r="A15" s="33">
        <v>10</v>
      </c>
      <c r="B15" s="36" t="s">
        <v>896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70">
      <c r="A16" s="33">
        <v>11</v>
      </c>
      <c r="B16" s="36" t="s">
        <v>897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</row>
    <row r="17" spans="1:12">
      <c r="A17" s="33">
        <v>12</v>
      </c>
      <c r="B17" s="36" t="s">
        <v>898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>
      <c r="A18" s="33">
        <v>13</v>
      </c>
      <c r="B18" s="36" t="s">
        <v>899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</row>
    <row r="19" spans="1:12">
      <c r="A19" s="33">
        <v>14</v>
      </c>
      <c r="B19" s="36" t="s">
        <v>900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</row>
    <row r="20" spans="1:12" s="14" customFormat="1">
      <c r="A20" s="33">
        <v>15</v>
      </c>
      <c r="B20" s="37" t="s">
        <v>901</v>
      </c>
      <c r="C20" s="37">
        <f>SUM(C11:C19)</f>
        <v>20</v>
      </c>
      <c r="D20" s="37">
        <f t="shared" ref="D20:L20" si="1">SUM(D11:D19)</f>
        <v>35832857</v>
      </c>
      <c r="E20" s="37">
        <f t="shared" si="1"/>
        <v>0</v>
      </c>
      <c r="F20" s="37">
        <f t="shared" si="1"/>
        <v>627684</v>
      </c>
      <c r="G20" s="37">
        <f t="shared" si="1"/>
        <v>0</v>
      </c>
      <c r="H20" s="37">
        <f t="shared" si="1"/>
        <v>210000</v>
      </c>
      <c r="I20" s="37">
        <f t="shared" si="1"/>
        <v>491102</v>
      </c>
      <c r="J20" s="37">
        <f t="shared" si="1"/>
        <v>0</v>
      </c>
      <c r="K20" s="37">
        <f t="shared" si="1"/>
        <v>3811743</v>
      </c>
      <c r="L20" s="37">
        <f t="shared" si="1"/>
        <v>0</v>
      </c>
    </row>
    <row r="21" spans="1:12">
      <c r="A21" s="33">
        <v>16</v>
      </c>
      <c r="B21" s="36" t="s">
        <v>902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</row>
    <row r="22" spans="1:12">
      <c r="A22" s="33">
        <v>17</v>
      </c>
      <c r="B22" s="36" t="s">
        <v>1020</v>
      </c>
      <c r="C22" s="36"/>
      <c r="D22" s="36">
        <v>166500</v>
      </c>
      <c r="E22" s="36"/>
      <c r="F22" s="36"/>
      <c r="G22" s="36"/>
      <c r="H22" s="36"/>
      <c r="I22" s="36"/>
      <c r="J22" s="36"/>
      <c r="K22" s="36"/>
      <c r="L22" s="36"/>
    </row>
    <row r="23" spans="1:12" s="14" customFormat="1">
      <c r="A23" s="33">
        <v>18</v>
      </c>
      <c r="B23" s="37" t="s">
        <v>904</v>
      </c>
      <c r="C23" s="37">
        <f>SUM(C21:C22)</f>
        <v>0</v>
      </c>
      <c r="D23" s="37">
        <f t="shared" ref="D23:L23" si="2">SUM(D21:D22)</f>
        <v>166500</v>
      </c>
      <c r="E23" s="37">
        <f t="shared" si="2"/>
        <v>0</v>
      </c>
      <c r="F23" s="37">
        <f t="shared" si="2"/>
        <v>0</v>
      </c>
      <c r="G23" s="37">
        <f t="shared" si="2"/>
        <v>0</v>
      </c>
      <c r="H23" s="37">
        <f t="shared" si="2"/>
        <v>0</v>
      </c>
      <c r="I23" s="37">
        <f t="shared" si="2"/>
        <v>0</v>
      </c>
      <c r="J23" s="37">
        <f t="shared" si="2"/>
        <v>0</v>
      </c>
      <c r="K23" s="37">
        <f t="shared" si="2"/>
        <v>0</v>
      </c>
      <c r="L23" s="37">
        <f t="shared" si="2"/>
        <v>0</v>
      </c>
    </row>
    <row r="24" spans="1:12">
      <c r="A24" s="33">
        <v>19</v>
      </c>
      <c r="B24" s="36" t="s">
        <v>905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</row>
    <row r="25" spans="1:12">
      <c r="A25" s="33">
        <v>20</v>
      </c>
      <c r="B25" s="36" t="s">
        <v>906</v>
      </c>
      <c r="C25" s="36"/>
      <c r="D25" s="36"/>
      <c r="E25" s="36"/>
      <c r="F25" s="36"/>
      <c r="G25" s="36"/>
      <c r="H25" s="36"/>
      <c r="I25" s="36"/>
      <c r="J25" s="36"/>
      <c r="K25" s="36"/>
      <c r="L25" s="36"/>
    </row>
    <row r="26" spans="1:12">
      <c r="A26" s="33">
        <v>21</v>
      </c>
      <c r="B26" s="36" t="s">
        <v>907</v>
      </c>
      <c r="C26" s="36"/>
      <c r="D26" s="36"/>
      <c r="E26" s="36"/>
      <c r="F26" s="36"/>
      <c r="G26" s="36"/>
      <c r="H26" s="36"/>
      <c r="I26" s="36"/>
      <c r="J26" s="36"/>
      <c r="K26" s="36"/>
      <c r="L26" s="36"/>
    </row>
    <row r="27" spans="1:12" s="14" customFormat="1">
      <c r="A27" s="33">
        <v>22</v>
      </c>
      <c r="B27" s="37" t="s">
        <v>908</v>
      </c>
      <c r="C27" s="37">
        <f>SUM(C24:C26)</f>
        <v>0</v>
      </c>
      <c r="D27" s="37">
        <f t="shared" ref="D27:L27" si="3">SUM(D24:D26)</f>
        <v>0</v>
      </c>
      <c r="E27" s="37">
        <f t="shared" si="3"/>
        <v>0</v>
      </c>
      <c r="F27" s="37">
        <f t="shared" si="3"/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7">
        <f t="shared" si="3"/>
        <v>0</v>
      </c>
      <c r="L27" s="37">
        <f t="shared" si="3"/>
        <v>0</v>
      </c>
    </row>
    <row r="28" spans="1:12" s="14" customFormat="1">
      <c r="A28" s="33">
        <v>23</v>
      </c>
      <c r="B28" s="37" t="s">
        <v>909</v>
      </c>
      <c r="C28" s="37">
        <f>C10+C20+C23+C27</f>
        <v>20</v>
      </c>
      <c r="D28" s="37">
        <f t="shared" ref="D28:L28" si="4">D10+D20+D23+D27</f>
        <v>36393648</v>
      </c>
      <c r="E28" s="37">
        <f t="shared" si="4"/>
        <v>0</v>
      </c>
      <c r="F28" s="37">
        <f t="shared" si="4"/>
        <v>627684</v>
      </c>
      <c r="G28" s="37">
        <f t="shared" si="4"/>
        <v>0</v>
      </c>
      <c r="H28" s="37">
        <f t="shared" si="4"/>
        <v>210000</v>
      </c>
      <c r="I28" s="37">
        <f t="shared" si="4"/>
        <v>491102</v>
      </c>
      <c r="J28" s="37">
        <f t="shared" si="4"/>
        <v>0</v>
      </c>
      <c r="K28" s="37">
        <f t="shared" si="4"/>
        <v>3811743</v>
      </c>
      <c r="L28" s="37">
        <f t="shared" si="4"/>
        <v>0</v>
      </c>
    </row>
  </sheetData>
  <mergeCells count="2">
    <mergeCell ref="A2:L2"/>
    <mergeCell ref="A1:L1"/>
  </mergeCells>
  <phoneticPr fontId="0" type="noConversion"/>
  <pageMargins left="0.25" right="0.25" top="0.75" bottom="0.75" header="0.3" footer="0.3"/>
  <pageSetup paperSize="9" scale="76" orientation="landscape" horizontalDpi="300" verticalDpi="300" r:id="rId1"/>
  <headerFooter>
    <oddHeader>&amp;L32.sz.melléklet &amp;Radatok forintban</oddHeader>
  </headerFooter>
  <colBreaks count="1" manualBreakCount="1">
    <brk id="12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topLeftCell="A28" zoomScaleNormal="100" workbookViewId="0">
      <selection activeCell="B58" sqref="B58"/>
    </sheetView>
  </sheetViews>
  <sheetFormatPr defaultRowHeight="15"/>
  <cols>
    <col min="1" max="1" width="4.85546875" bestFit="1" customWidth="1"/>
    <col min="2" max="2" width="49.85546875" customWidth="1"/>
    <col min="3" max="3" width="12" bestFit="1" customWidth="1"/>
    <col min="4" max="4" width="10.140625" customWidth="1"/>
    <col min="5" max="5" width="12" bestFit="1" customWidth="1"/>
    <col min="6" max="6" width="10.140625" customWidth="1"/>
    <col min="7" max="7" width="49.140625" customWidth="1"/>
    <col min="8" max="8" width="12" bestFit="1" customWidth="1"/>
    <col min="9" max="9" width="10.140625" bestFit="1" customWidth="1"/>
    <col min="10" max="10" width="11" bestFit="1" customWidth="1"/>
  </cols>
  <sheetData>
    <row r="1" spans="1:11" ht="47.25" customHeight="1">
      <c r="A1" s="556" t="s">
        <v>334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</row>
    <row r="2" spans="1:11" ht="15.75" thickBot="1">
      <c r="A2" s="43"/>
      <c r="B2" s="46"/>
      <c r="C2" s="43"/>
      <c r="D2" s="43"/>
      <c r="E2" s="43"/>
      <c r="F2" s="43"/>
      <c r="G2" s="43"/>
      <c r="H2" s="47" t="s">
        <v>974</v>
      </c>
    </row>
    <row r="3" spans="1:11" ht="15.75" thickBot="1">
      <c r="A3" s="557" t="s">
        <v>542</v>
      </c>
      <c r="B3" s="48" t="s">
        <v>194</v>
      </c>
      <c r="C3" s="49"/>
      <c r="D3" s="194"/>
      <c r="E3" s="194"/>
      <c r="F3" s="194"/>
      <c r="G3" s="565" t="s">
        <v>195</v>
      </c>
      <c r="H3" s="566"/>
      <c r="I3" s="566"/>
      <c r="J3" s="566"/>
      <c r="K3" s="567"/>
    </row>
    <row r="4" spans="1:11" ht="36.75" customHeight="1" thickBot="1">
      <c r="A4" s="558"/>
      <c r="B4" s="51" t="s">
        <v>914</v>
      </c>
      <c r="C4" s="52" t="s">
        <v>1012</v>
      </c>
      <c r="D4" s="195" t="s">
        <v>326</v>
      </c>
      <c r="E4" s="195" t="s">
        <v>327</v>
      </c>
      <c r="F4" s="195" t="s">
        <v>328</v>
      </c>
      <c r="G4" s="51" t="s">
        <v>914</v>
      </c>
      <c r="H4" s="52" t="s">
        <v>1012</v>
      </c>
      <c r="I4" s="195" t="s">
        <v>326</v>
      </c>
      <c r="J4" s="195" t="s">
        <v>327</v>
      </c>
      <c r="K4" s="195" t="s">
        <v>328</v>
      </c>
    </row>
    <row r="5" spans="1:11" ht="15.75" thickBot="1">
      <c r="A5" s="53">
        <v>1</v>
      </c>
      <c r="B5" s="54">
        <v>2</v>
      </c>
      <c r="C5" s="55" t="s">
        <v>547</v>
      </c>
      <c r="D5" s="562" t="s">
        <v>1017</v>
      </c>
      <c r="E5" s="563"/>
      <c r="F5" s="564"/>
      <c r="G5" s="54" t="s">
        <v>820</v>
      </c>
      <c r="H5" s="56" t="s">
        <v>821</v>
      </c>
      <c r="I5" s="562" t="s">
        <v>1017</v>
      </c>
      <c r="J5" s="563"/>
      <c r="K5" s="564"/>
    </row>
    <row r="6" spans="1:11">
      <c r="A6" s="57" t="s">
        <v>545</v>
      </c>
      <c r="B6" s="58" t="s">
        <v>231</v>
      </c>
      <c r="C6" s="59">
        <f>'B1-B7 EAK'!AH13</f>
        <v>0</v>
      </c>
      <c r="D6" s="196"/>
      <c r="E6" s="196"/>
      <c r="F6" s="196"/>
      <c r="G6" s="58" t="s">
        <v>197</v>
      </c>
      <c r="H6" s="60">
        <f>'K1-K8 EAK'!AH25</f>
        <v>41534177</v>
      </c>
      <c r="I6" s="196">
        <f>H6-J6</f>
        <v>2024600</v>
      </c>
      <c r="J6" s="196">
        <f>'K1-K8 EAK'!AJ25</f>
        <v>39509577</v>
      </c>
      <c r="K6" s="196"/>
    </row>
    <row r="7" spans="1:11">
      <c r="A7" s="61" t="s">
        <v>546</v>
      </c>
      <c r="B7" s="62" t="s">
        <v>232</v>
      </c>
      <c r="C7" s="63">
        <f>'B1-B7 EAK'!AH19</f>
        <v>166500</v>
      </c>
      <c r="D7" s="197"/>
      <c r="E7" s="197"/>
      <c r="F7" s="197"/>
      <c r="G7" s="62" t="s">
        <v>198</v>
      </c>
      <c r="H7" s="64">
        <f>'K1-K8 EAK'!AH26</f>
        <v>11387356</v>
      </c>
      <c r="I7" s="196">
        <f>H7-J7</f>
        <v>548939</v>
      </c>
      <c r="J7" s="197">
        <f>'K1-K8 EAK'!AJ26</f>
        <v>10838417</v>
      </c>
      <c r="K7" s="196"/>
    </row>
    <row r="8" spans="1:11">
      <c r="A8" s="61" t="s">
        <v>547</v>
      </c>
      <c r="B8" s="62" t="s">
        <v>196</v>
      </c>
      <c r="C8" s="63">
        <f>'B1-B7 EAK'!AH39</f>
        <v>0</v>
      </c>
      <c r="D8" s="197"/>
      <c r="E8" s="197"/>
      <c r="F8" s="197"/>
      <c r="G8" s="62" t="s">
        <v>199</v>
      </c>
      <c r="H8" s="64">
        <f>'K1-K8 EAK'!AH51</f>
        <v>48659368</v>
      </c>
      <c r="I8" s="196">
        <f>H8-J8</f>
        <v>2228482</v>
      </c>
      <c r="J8" s="197">
        <f>'K1-K8 EAK'!AJ51</f>
        <v>46430886</v>
      </c>
      <c r="K8" s="196"/>
    </row>
    <row r="9" spans="1:11">
      <c r="A9" s="61" t="s">
        <v>820</v>
      </c>
      <c r="B9" s="65" t="s">
        <v>32</v>
      </c>
      <c r="C9" s="63">
        <f>'B1-B7 EAK'!AH50</f>
        <v>54583907</v>
      </c>
      <c r="D9" s="197">
        <f>C9-E9</f>
        <v>1266264</v>
      </c>
      <c r="E9" s="197">
        <f>'B1-B7 EAK'!AJ50</f>
        <v>53317643</v>
      </c>
      <c r="F9" s="197"/>
      <c r="G9" s="62" t="s">
        <v>200</v>
      </c>
      <c r="H9" s="64">
        <f>'K1-K8 EAK'!AH60</f>
        <v>0</v>
      </c>
      <c r="I9" s="197"/>
      <c r="J9" s="197"/>
      <c r="K9" s="196"/>
    </row>
    <row r="10" spans="1:11">
      <c r="A10" s="61" t="s">
        <v>821</v>
      </c>
      <c r="B10" s="62" t="s">
        <v>233</v>
      </c>
      <c r="C10" s="63">
        <f>'B1-B7 EAK'!AH60</f>
        <v>0</v>
      </c>
      <c r="D10" s="197"/>
      <c r="E10" s="197"/>
      <c r="F10" s="197"/>
      <c r="G10" s="62" t="s">
        <v>201</v>
      </c>
      <c r="H10" s="64">
        <f>'K1-K8 EAK'!AH73</f>
        <v>0</v>
      </c>
      <c r="I10" s="197"/>
      <c r="J10" s="197"/>
      <c r="K10" s="197"/>
    </row>
    <row r="11" spans="1:11">
      <c r="A11" s="61" t="s">
        <v>822</v>
      </c>
      <c r="B11" s="62"/>
      <c r="C11" s="66"/>
      <c r="D11" s="198"/>
      <c r="E11" s="198"/>
      <c r="F11" s="198"/>
      <c r="G11" s="62"/>
      <c r="H11" s="64"/>
      <c r="I11" s="198"/>
      <c r="J11" s="198"/>
      <c r="K11" s="198"/>
    </row>
    <row r="12" spans="1:11" ht="15.75" thickBot="1">
      <c r="A12" s="61" t="s">
        <v>886</v>
      </c>
      <c r="B12" s="68"/>
      <c r="C12" s="69"/>
      <c r="D12" s="199"/>
      <c r="E12" s="199"/>
      <c r="F12" s="199"/>
      <c r="G12" s="67"/>
      <c r="H12" s="70"/>
      <c r="I12" s="199"/>
      <c r="J12" s="199"/>
      <c r="K12" s="199"/>
    </row>
    <row r="13" spans="1:11" ht="15.75" thickBot="1">
      <c r="A13" s="71" t="s">
        <v>149</v>
      </c>
      <c r="B13" s="72" t="s">
        <v>202</v>
      </c>
      <c r="C13" s="73">
        <f>SUM(C6:C12)</f>
        <v>54750407</v>
      </c>
      <c r="D13" s="73">
        <f>SUM(D6:D12)</f>
        <v>1266264</v>
      </c>
      <c r="E13" s="73">
        <f>SUM(E6:E12)</f>
        <v>53317643</v>
      </c>
      <c r="F13" s="73">
        <f>SUM(F6:F12)</f>
        <v>0</v>
      </c>
      <c r="G13" s="72" t="s">
        <v>203</v>
      </c>
      <c r="H13" s="74">
        <f>SUM(H6:H12)</f>
        <v>101580901</v>
      </c>
      <c r="I13" s="74">
        <f>SUM(I6:I12)</f>
        <v>4802021</v>
      </c>
      <c r="J13" s="74">
        <f>SUM(J6:J12)</f>
        <v>96778880</v>
      </c>
      <c r="K13" s="74">
        <f>SUM(K6:K12)</f>
        <v>0</v>
      </c>
    </row>
    <row r="14" spans="1:11">
      <c r="A14" s="75" t="s">
        <v>150</v>
      </c>
      <c r="B14" s="76" t="s">
        <v>204</v>
      </c>
      <c r="C14" s="77">
        <f>SUM(C15:C18)</f>
        <v>49950030</v>
      </c>
      <c r="D14" s="77">
        <f>SUM(D15:D18)</f>
        <v>3535757</v>
      </c>
      <c r="E14" s="77">
        <f>SUM(E15:E18)</f>
        <v>46414273</v>
      </c>
      <c r="F14" s="201"/>
      <c r="G14" s="78" t="s">
        <v>205</v>
      </c>
      <c r="H14" s="79"/>
      <c r="I14" s="201"/>
      <c r="J14" s="201"/>
      <c r="K14" s="201"/>
    </row>
    <row r="15" spans="1:11">
      <c r="A15" s="80" t="s">
        <v>151</v>
      </c>
      <c r="B15" s="78" t="s">
        <v>206</v>
      </c>
      <c r="C15" s="81"/>
      <c r="D15" s="179"/>
      <c r="E15" s="179"/>
      <c r="F15" s="179"/>
      <c r="G15" s="78" t="s">
        <v>207</v>
      </c>
      <c r="H15" s="82"/>
      <c r="I15" s="179"/>
      <c r="J15" s="179"/>
      <c r="K15" s="179"/>
    </row>
    <row r="16" spans="1:11">
      <c r="A16" s="80" t="s">
        <v>152</v>
      </c>
      <c r="B16" s="78" t="s">
        <v>208</v>
      </c>
      <c r="C16" s="81"/>
      <c r="D16" s="179"/>
      <c r="E16" s="179"/>
      <c r="F16" s="179"/>
      <c r="G16" s="78" t="s">
        <v>209</v>
      </c>
      <c r="H16" s="82"/>
      <c r="I16" s="179"/>
      <c r="J16" s="179"/>
      <c r="K16" s="179"/>
    </row>
    <row r="17" spans="1:11">
      <c r="A17" s="80" t="s">
        <v>153</v>
      </c>
      <c r="B17" s="78" t="s">
        <v>210</v>
      </c>
      <c r="C17" s="81"/>
      <c r="D17" s="179"/>
      <c r="E17" s="179"/>
      <c r="F17" s="179"/>
      <c r="G17" s="78" t="s">
        <v>211</v>
      </c>
      <c r="H17" s="82"/>
      <c r="I17" s="179"/>
      <c r="J17" s="179"/>
      <c r="K17" s="179"/>
    </row>
    <row r="18" spans="1:11">
      <c r="A18" s="80" t="s">
        <v>154</v>
      </c>
      <c r="B18" s="78" t="s">
        <v>212</v>
      </c>
      <c r="C18" s="81">
        <f>'B8 EAK'!AH21</f>
        <v>49950030</v>
      </c>
      <c r="D18" s="202">
        <f>I23-D13</f>
        <v>3535757</v>
      </c>
      <c r="E18" s="202">
        <f>C18-D18</f>
        <v>46414273</v>
      </c>
      <c r="F18" s="202"/>
      <c r="G18" s="76" t="s">
        <v>213</v>
      </c>
      <c r="H18" s="82"/>
      <c r="I18" s="202"/>
      <c r="J18" s="202"/>
      <c r="K18" s="202"/>
    </row>
    <row r="19" spans="1:11">
      <c r="A19" s="80" t="s">
        <v>155</v>
      </c>
      <c r="B19" s="78" t="s">
        <v>214</v>
      </c>
      <c r="C19" s="83">
        <f>+C20+C21</f>
        <v>0</v>
      </c>
      <c r="D19" s="203"/>
      <c r="E19" s="203"/>
      <c r="F19" s="203"/>
      <c r="G19" s="78" t="s">
        <v>215</v>
      </c>
      <c r="H19" s="82"/>
      <c r="I19" s="203"/>
      <c r="J19" s="203"/>
      <c r="K19" s="203"/>
    </row>
    <row r="20" spans="1:11">
      <c r="A20" s="75" t="s">
        <v>156</v>
      </c>
      <c r="B20" s="76" t="s">
        <v>216</v>
      </c>
      <c r="C20" s="84"/>
      <c r="D20" s="202"/>
      <c r="E20" s="202"/>
      <c r="F20" s="202"/>
      <c r="G20" s="58" t="s">
        <v>217</v>
      </c>
      <c r="H20" s="79"/>
      <c r="I20" s="202"/>
      <c r="J20" s="202"/>
      <c r="K20" s="202"/>
    </row>
    <row r="21" spans="1:11" ht="15.75" thickBot="1">
      <c r="A21" s="80" t="s">
        <v>157</v>
      </c>
      <c r="B21" s="78" t="s">
        <v>218</v>
      </c>
      <c r="C21" s="81"/>
      <c r="D21" s="179"/>
      <c r="E21" s="179"/>
      <c r="F21" s="179"/>
      <c r="G21" s="67"/>
      <c r="H21" s="82"/>
      <c r="I21" s="179"/>
      <c r="J21" s="179"/>
      <c r="K21" s="179"/>
    </row>
    <row r="22" spans="1:11" ht="15.75" thickBot="1">
      <c r="A22" s="71" t="s">
        <v>164</v>
      </c>
      <c r="B22" s="72" t="s">
        <v>219</v>
      </c>
      <c r="C22" s="73">
        <f>+C14+C19</f>
        <v>49950030</v>
      </c>
      <c r="D22" s="73">
        <f>+D14+D19</f>
        <v>3535757</v>
      </c>
      <c r="E22" s="73">
        <f>+E14+E19</f>
        <v>46414273</v>
      </c>
      <c r="F22" s="73">
        <f>+F14+F19</f>
        <v>0</v>
      </c>
      <c r="G22" s="72" t="s">
        <v>220</v>
      </c>
      <c r="H22" s="74">
        <f>SUM(H14:H21)</f>
        <v>0</v>
      </c>
      <c r="I22" s="200"/>
      <c r="J22" s="200"/>
      <c r="K22" s="200"/>
    </row>
    <row r="23" spans="1:11" ht="15.75" thickBot="1">
      <c r="A23" s="71" t="s">
        <v>165</v>
      </c>
      <c r="B23" s="85" t="s">
        <v>221</v>
      </c>
      <c r="C23" s="73">
        <f>+C13+C22</f>
        <v>104700437</v>
      </c>
      <c r="D23" s="73">
        <f>+D13+D22</f>
        <v>4802021</v>
      </c>
      <c r="E23" s="73">
        <f>+E13+E22</f>
        <v>99731916</v>
      </c>
      <c r="F23" s="73">
        <f>+F13+F22</f>
        <v>0</v>
      </c>
      <c r="G23" s="85" t="s">
        <v>222</v>
      </c>
      <c r="H23" s="74">
        <f>+H13+H22</f>
        <v>101580901</v>
      </c>
      <c r="I23" s="74">
        <f>+I13+I22</f>
        <v>4802021</v>
      </c>
      <c r="J23" s="74">
        <f>+J13+J22</f>
        <v>96778880</v>
      </c>
      <c r="K23" s="74">
        <f>+K13+K22</f>
        <v>0</v>
      </c>
    </row>
    <row r="24" spans="1:11" ht="15.75" thickBot="1">
      <c r="A24" s="71" t="s">
        <v>166</v>
      </c>
      <c r="B24" s="72" t="s">
        <v>223</v>
      </c>
      <c r="C24" s="86"/>
      <c r="D24" s="204"/>
      <c r="E24" s="204"/>
      <c r="F24" s="204"/>
      <c r="G24" s="72" t="s">
        <v>224</v>
      </c>
      <c r="H24" s="87"/>
      <c r="I24" s="204"/>
      <c r="J24" s="204"/>
      <c r="K24" s="204"/>
    </row>
    <row r="25" spans="1:11" ht="15.75" thickBot="1">
      <c r="A25" s="71" t="s">
        <v>167</v>
      </c>
      <c r="B25" s="88" t="s">
        <v>225</v>
      </c>
      <c r="C25" s="89">
        <f>+C23+C24</f>
        <v>104700437</v>
      </c>
      <c r="D25" s="89">
        <f>+D23+D24</f>
        <v>4802021</v>
      </c>
      <c r="E25" s="89">
        <f>+E23+E24</f>
        <v>99731916</v>
      </c>
      <c r="F25" s="89">
        <f>+F23+F24</f>
        <v>0</v>
      </c>
      <c r="G25" s="88" t="s">
        <v>226</v>
      </c>
      <c r="H25" s="89">
        <f>+H23+H24</f>
        <v>101580901</v>
      </c>
      <c r="I25" s="89">
        <f>+I23+I24</f>
        <v>4802021</v>
      </c>
      <c r="J25" s="89">
        <f>+J23+J24</f>
        <v>96778880</v>
      </c>
      <c r="K25" s="89">
        <f>+K23+K24</f>
        <v>0</v>
      </c>
    </row>
    <row r="26" spans="1:11" ht="15.75" thickBot="1">
      <c r="A26" s="71" t="s">
        <v>168</v>
      </c>
      <c r="B26" s="88" t="s">
        <v>227</v>
      </c>
      <c r="C26" s="89">
        <f>IF(C13-H13&lt;0,H13-C13,"-")</f>
        <v>46830494</v>
      </c>
      <c r="D26" s="205"/>
      <c r="E26" s="205"/>
      <c r="F26" s="205"/>
      <c r="G26" s="88" t="s">
        <v>228</v>
      </c>
      <c r="H26" s="89" t="str">
        <f>IF(C13-H13&gt;0,C13-H13,"-")</f>
        <v>-</v>
      </c>
      <c r="I26" s="208"/>
      <c r="J26" s="205"/>
      <c r="K26" s="89"/>
    </row>
    <row r="27" spans="1:11" ht="15.75" thickBot="1">
      <c r="A27" s="71" t="s">
        <v>169</v>
      </c>
      <c r="B27" s="88" t="s">
        <v>229</v>
      </c>
      <c r="C27" s="89" t="str">
        <f>IF(C13+C14-H23&lt;0,H23-(C13+C14),"-")</f>
        <v>-</v>
      </c>
      <c r="D27" s="205"/>
      <c r="E27" s="205"/>
      <c r="F27" s="205"/>
      <c r="G27" s="88" t="s">
        <v>230</v>
      </c>
      <c r="H27" s="89">
        <f>IF(C13+C14-H23&gt;0,C13+C14-H23,"-")</f>
        <v>3119536</v>
      </c>
      <c r="I27" s="208"/>
      <c r="J27" s="205"/>
      <c r="K27" s="89"/>
    </row>
    <row r="29" spans="1:11" ht="36" customHeight="1">
      <c r="A29" s="556" t="s">
        <v>335</v>
      </c>
      <c r="B29" s="556"/>
      <c r="C29" s="556"/>
      <c r="D29" s="556"/>
      <c r="E29" s="556"/>
      <c r="F29" s="556"/>
      <c r="G29" s="556"/>
      <c r="H29" s="556"/>
      <c r="I29" s="556"/>
      <c r="J29" s="556"/>
      <c r="K29" s="556"/>
    </row>
    <row r="30" spans="1:11" ht="15.75" thickBot="1">
      <c r="A30" s="43"/>
      <c r="B30" s="46"/>
      <c r="C30" s="43"/>
      <c r="D30" s="43"/>
      <c r="E30" s="43"/>
      <c r="F30" s="43"/>
      <c r="G30" s="43"/>
      <c r="H30" s="47" t="s">
        <v>974</v>
      </c>
    </row>
    <row r="31" spans="1:11" ht="15.75" thickBot="1">
      <c r="A31" s="559" t="s">
        <v>542</v>
      </c>
      <c r="B31" s="48" t="s">
        <v>194</v>
      </c>
      <c r="C31" s="49"/>
      <c r="D31" s="194"/>
      <c r="E31" s="194"/>
      <c r="F31" s="194"/>
      <c r="G31" s="565" t="s">
        <v>195</v>
      </c>
      <c r="H31" s="566"/>
      <c r="I31" s="566"/>
      <c r="J31" s="566"/>
      <c r="K31" s="567"/>
    </row>
    <row r="32" spans="1:11" ht="36.75" thickBot="1">
      <c r="A32" s="560"/>
      <c r="B32" s="51" t="s">
        <v>914</v>
      </c>
      <c r="C32" s="52" t="s">
        <v>1012</v>
      </c>
      <c r="D32" s="195" t="s">
        <v>326</v>
      </c>
      <c r="E32" s="195" t="s">
        <v>327</v>
      </c>
      <c r="F32" s="195" t="s">
        <v>328</v>
      </c>
      <c r="G32" s="51" t="s">
        <v>914</v>
      </c>
      <c r="H32" s="52" t="s">
        <v>1012</v>
      </c>
      <c r="I32" s="195" t="s">
        <v>326</v>
      </c>
      <c r="J32" s="195" t="s">
        <v>327</v>
      </c>
      <c r="K32" s="195" t="s">
        <v>328</v>
      </c>
    </row>
    <row r="33" spans="1:11" ht="15.75" customHeight="1" thickBot="1">
      <c r="A33" s="53">
        <v>1</v>
      </c>
      <c r="B33" s="54">
        <v>2</v>
      </c>
      <c r="C33" s="55">
        <v>3</v>
      </c>
      <c r="D33" s="562" t="s">
        <v>1017</v>
      </c>
      <c r="E33" s="563"/>
      <c r="F33" s="564"/>
      <c r="G33" s="54">
        <v>4</v>
      </c>
      <c r="H33" s="56">
        <v>5</v>
      </c>
      <c r="I33" s="562" t="s">
        <v>1017</v>
      </c>
      <c r="J33" s="563"/>
      <c r="K33" s="564"/>
    </row>
    <row r="34" spans="1:11">
      <c r="A34" s="57" t="s">
        <v>545</v>
      </c>
      <c r="B34" s="58" t="s">
        <v>258</v>
      </c>
      <c r="C34" s="59"/>
      <c r="D34" s="196"/>
      <c r="E34" s="196"/>
      <c r="F34" s="196"/>
      <c r="G34" s="58" t="s">
        <v>261</v>
      </c>
      <c r="H34" s="60">
        <f>'K1-K8 EAK'!AH81</f>
        <v>208650</v>
      </c>
      <c r="I34" s="196"/>
      <c r="J34" s="196">
        <f>'K1-K8 EAK'!AJ81</f>
        <v>208650</v>
      </c>
      <c r="K34" s="196"/>
    </row>
    <row r="35" spans="1:11">
      <c r="A35" s="61" t="s">
        <v>546</v>
      </c>
      <c r="B35" s="62" t="s">
        <v>259</v>
      </c>
      <c r="C35" s="63"/>
      <c r="D35" s="197"/>
      <c r="E35" s="197"/>
      <c r="F35" s="197"/>
      <c r="G35" s="62" t="s">
        <v>262</v>
      </c>
      <c r="H35" s="64"/>
      <c r="I35" s="197"/>
      <c r="J35" s="197"/>
      <c r="K35" s="197"/>
    </row>
    <row r="36" spans="1:11">
      <c r="A36" s="61" t="s">
        <v>547</v>
      </c>
      <c r="B36" s="62" t="s">
        <v>260</v>
      </c>
      <c r="C36" s="63">
        <f>'B1-B7 EAK'!AH64</f>
        <v>200000</v>
      </c>
      <c r="D36" s="197"/>
      <c r="E36" s="197">
        <f>C36</f>
        <v>200000</v>
      </c>
      <c r="F36" s="197"/>
      <c r="G36" s="62" t="s">
        <v>263</v>
      </c>
      <c r="H36" s="64"/>
      <c r="I36" s="197"/>
      <c r="J36" s="197"/>
      <c r="K36" s="197"/>
    </row>
    <row r="37" spans="1:11">
      <c r="A37" s="61" t="s">
        <v>820</v>
      </c>
      <c r="B37" s="62"/>
      <c r="C37" s="63"/>
      <c r="D37" s="197"/>
      <c r="E37" s="197"/>
      <c r="F37" s="197"/>
      <c r="G37" s="62"/>
      <c r="H37" s="64"/>
      <c r="I37" s="197"/>
      <c r="J37" s="197"/>
      <c r="K37" s="197"/>
    </row>
    <row r="38" spans="1:11">
      <c r="A38" s="61" t="s">
        <v>827</v>
      </c>
      <c r="B38" s="62"/>
      <c r="C38" s="66"/>
      <c r="D38" s="63"/>
      <c r="E38" s="63"/>
      <c r="F38" s="63"/>
      <c r="G38" s="209"/>
      <c r="H38" s="64"/>
      <c r="I38" s="63"/>
      <c r="J38" s="63"/>
      <c r="K38" s="63"/>
    </row>
    <row r="39" spans="1:11" ht="15.75" thickBot="1">
      <c r="A39" s="90" t="s">
        <v>886</v>
      </c>
      <c r="B39" s="91"/>
      <c r="C39" s="92"/>
      <c r="D39" s="206"/>
      <c r="E39" s="206"/>
      <c r="F39" s="206"/>
      <c r="G39" s="91"/>
      <c r="H39" s="93"/>
      <c r="I39" s="206"/>
      <c r="J39" s="206"/>
      <c r="K39" s="206"/>
    </row>
    <row r="40" spans="1:11" ht="15.75" thickBot="1">
      <c r="A40" s="71" t="s">
        <v>149</v>
      </c>
      <c r="B40" s="72" t="s">
        <v>235</v>
      </c>
      <c r="C40" s="73">
        <f>SUM(C34:C39)</f>
        <v>200000</v>
      </c>
      <c r="D40" s="73">
        <f>SUM(D34:D39)</f>
        <v>0</v>
      </c>
      <c r="E40" s="73">
        <f>SUM(E34:E39)</f>
        <v>200000</v>
      </c>
      <c r="F40" s="73">
        <f>SUM(F34:F39)</f>
        <v>0</v>
      </c>
      <c r="G40" s="72" t="s">
        <v>236</v>
      </c>
      <c r="H40" s="74">
        <f>+H34+H35+H36+H38+H39</f>
        <v>208650</v>
      </c>
      <c r="I40" s="74">
        <f>+I34+I35+I36+I38+I39</f>
        <v>0</v>
      </c>
      <c r="J40" s="74">
        <f>+J34+J35+J36+J38+J39</f>
        <v>208650</v>
      </c>
      <c r="K40" s="74">
        <f>+K34+K35+K36+K38+K39</f>
        <v>0</v>
      </c>
    </row>
    <row r="41" spans="1:11">
      <c r="A41" s="94" t="s">
        <v>150</v>
      </c>
      <c r="B41" s="95" t="s">
        <v>237</v>
      </c>
      <c r="C41" s="96">
        <f>+C42+C43+C44+C45+C46</f>
        <v>0</v>
      </c>
      <c r="D41" s="207"/>
      <c r="E41" s="207"/>
      <c r="F41" s="207"/>
      <c r="G41" s="78" t="s">
        <v>205</v>
      </c>
      <c r="H41" s="97"/>
      <c r="I41" s="207"/>
      <c r="J41" s="207"/>
      <c r="K41" s="207"/>
    </row>
    <row r="42" spans="1:11">
      <c r="A42" s="61" t="s">
        <v>151</v>
      </c>
      <c r="B42" s="98" t="s">
        <v>238</v>
      </c>
      <c r="C42" s="81"/>
      <c r="D42" s="179"/>
      <c r="E42" s="179"/>
      <c r="F42" s="179"/>
      <c r="G42" s="78" t="s">
        <v>239</v>
      </c>
      <c r="H42" s="82"/>
      <c r="I42" s="179"/>
      <c r="J42" s="179"/>
      <c r="K42" s="179"/>
    </row>
    <row r="43" spans="1:11">
      <c r="A43" s="94" t="s">
        <v>152</v>
      </c>
      <c r="B43" s="98" t="s">
        <v>240</v>
      </c>
      <c r="C43" s="81"/>
      <c r="D43" s="179"/>
      <c r="E43" s="179"/>
      <c r="F43" s="179"/>
      <c r="G43" s="78" t="s">
        <v>209</v>
      </c>
      <c r="H43" s="82"/>
      <c r="I43" s="179"/>
      <c r="J43" s="179"/>
      <c r="K43" s="179"/>
    </row>
    <row r="44" spans="1:11">
      <c r="A44" s="61" t="s">
        <v>153</v>
      </c>
      <c r="B44" s="98" t="s">
        <v>241</v>
      </c>
      <c r="C44" s="81"/>
      <c r="D44" s="179"/>
      <c r="E44" s="179"/>
      <c r="F44" s="179"/>
      <c r="G44" s="78" t="s">
        <v>211</v>
      </c>
      <c r="H44" s="82"/>
      <c r="I44" s="179"/>
      <c r="J44" s="179"/>
      <c r="K44" s="179"/>
    </row>
    <row r="45" spans="1:11">
      <c r="A45" s="94" t="s">
        <v>154</v>
      </c>
      <c r="B45" s="98" t="s">
        <v>242</v>
      </c>
      <c r="C45" s="81"/>
      <c r="D45" s="202"/>
      <c r="E45" s="202"/>
      <c r="F45" s="202"/>
      <c r="G45" s="76" t="s">
        <v>213</v>
      </c>
      <c r="H45" s="82"/>
      <c r="I45" s="202"/>
      <c r="J45" s="202"/>
      <c r="K45" s="202"/>
    </row>
    <row r="46" spans="1:11">
      <c r="A46" s="61" t="s">
        <v>155</v>
      </c>
      <c r="B46" s="99" t="s">
        <v>243</v>
      </c>
      <c r="C46" s="81"/>
      <c r="D46" s="179"/>
      <c r="E46" s="179"/>
      <c r="F46" s="179"/>
      <c r="G46" s="78" t="s">
        <v>244</v>
      </c>
      <c r="H46" s="82"/>
      <c r="I46" s="179"/>
      <c r="J46" s="179"/>
      <c r="K46" s="179"/>
    </row>
    <row r="47" spans="1:11">
      <c r="A47" s="94" t="s">
        <v>156</v>
      </c>
      <c r="B47" s="100" t="s">
        <v>245</v>
      </c>
      <c r="C47" s="83">
        <f>+C48+C49+C50+C51+C52</f>
        <v>0</v>
      </c>
      <c r="D47" s="207"/>
      <c r="E47" s="207"/>
      <c r="F47" s="207"/>
      <c r="G47" s="101" t="s">
        <v>217</v>
      </c>
      <c r="H47" s="82"/>
      <c r="I47" s="207"/>
      <c r="J47" s="207"/>
      <c r="K47" s="207"/>
    </row>
    <row r="48" spans="1:11">
      <c r="A48" s="61" t="s">
        <v>157</v>
      </c>
      <c r="B48" s="99" t="s">
        <v>246</v>
      </c>
      <c r="C48" s="81"/>
      <c r="D48" s="177"/>
      <c r="E48" s="177"/>
      <c r="F48" s="177"/>
      <c r="G48" s="101" t="s">
        <v>247</v>
      </c>
      <c r="H48" s="82"/>
      <c r="I48" s="177"/>
      <c r="J48" s="177"/>
      <c r="K48" s="177"/>
    </row>
    <row r="49" spans="1:11">
      <c r="A49" s="94" t="s">
        <v>164</v>
      </c>
      <c r="B49" s="99" t="s">
        <v>248</v>
      </c>
      <c r="C49" s="81"/>
      <c r="D49" s="177"/>
      <c r="E49" s="177"/>
      <c r="F49" s="177"/>
      <c r="G49" s="102"/>
      <c r="H49" s="82"/>
      <c r="I49" s="177"/>
      <c r="J49" s="177"/>
      <c r="K49" s="177"/>
    </row>
    <row r="50" spans="1:11">
      <c r="A50" s="61" t="s">
        <v>165</v>
      </c>
      <c r="B50" s="98" t="s">
        <v>249</v>
      </c>
      <c r="C50" s="81"/>
      <c r="D50" s="177"/>
      <c r="E50" s="177"/>
      <c r="F50" s="177"/>
      <c r="G50" s="103"/>
      <c r="H50" s="82"/>
      <c r="I50" s="177"/>
      <c r="J50" s="177"/>
      <c r="K50" s="177"/>
    </row>
    <row r="51" spans="1:11">
      <c r="A51" s="94" t="s">
        <v>166</v>
      </c>
      <c r="B51" s="104" t="s">
        <v>250</v>
      </c>
      <c r="C51" s="81"/>
      <c r="D51" s="179"/>
      <c r="E51" s="179"/>
      <c r="F51" s="179"/>
      <c r="G51" s="67"/>
      <c r="H51" s="82"/>
      <c r="I51" s="179"/>
      <c r="J51" s="179"/>
      <c r="K51" s="179"/>
    </row>
    <row r="52" spans="1:11" ht="15.75" thickBot="1">
      <c r="A52" s="61" t="s">
        <v>167</v>
      </c>
      <c r="B52" s="105" t="s">
        <v>251</v>
      </c>
      <c r="C52" s="81"/>
      <c r="D52" s="177"/>
      <c r="E52" s="177"/>
      <c r="F52" s="177"/>
      <c r="G52" s="103"/>
      <c r="H52" s="82"/>
      <c r="I52" s="177"/>
      <c r="J52" s="177"/>
      <c r="K52" s="177"/>
    </row>
    <row r="53" spans="1:11" ht="21.75" thickBot="1">
      <c r="A53" s="71" t="s">
        <v>168</v>
      </c>
      <c r="B53" s="72" t="s">
        <v>252</v>
      </c>
      <c r="C53" s="73">
        <f>+C41+C47</f>
        <v>0</v>
      </c>
      <c r="D53" s="200"/>
      <c r="E53" s="200"/>
      <c r="F53" s="200"/>
      <c r="G53" s="72" t="s">
        <v>253</v>
      </c>
      <c r="H53" s="74">
        <f>SUM(H41:H52)</f>
        <v>0</v>
      </c>
      <c r="I53" s="200"/>
      <c r="J53" s="200"/>
      <c r="K53" s="200"/>
    </row>
    <row r="54" spans="1:11" ht="15.75" thickBot="1">
      <c r="A54" s="71" t="s">
        <v>169</v>
      </c>
      <c r="B54" s="85" t="s">
        <v>254</v>
      </c>
      <c r="C54" s="73">
        <f>+C40+C53</f>
        <v>200000</v>
      </c>
      <c r="D54" s="73">
        <f>+D40+D53</f>
        <v>0</v>
      </c>
      <c r="E54" s="73">
        <f>+E40+E53</f>
        <v>200000</v>
      </c>
      <c r="F54" s="73">
        <f>+F40+F53</f>
        <v>0</v>
      </c>
      <c r="G54" s="85" t="s">
        <v>255</v>
      </c>
      <c r="H54" s="74">
        <f>+H40+H53</f>
        <v>208650</v>
      </c>
      <c r="I54" s="74">
        <f>+I40+I53</f>
        <v>0</v>
      </c>
      <c r="J54" s="74">
        <f>+J40+J53</f>
        <v>208650</v>
      </c>
      <c r="K54" s="74">
        <f>+K40+K53</f>
        <v>0</v>
      </c>
    </row>
    <row r="55" spans="1:11" ht="15.75" thickBot="1">
      <c r="A55" s="71" t="s">
        <v>170</v>
      </c>
      <c r="B55" s="72" t="s">
        <v>223</v>
      </c>
      <c r="C55" s="86"/>
      <c r="D55" s="204"/>
      <c r="E55" s="204"/>
      <c r="F55" s="204"/>
      <c r="G55" s="72" t="s">
        <v>224</v>
      </c>
      <c r="H55" s="87"/>
      <c r="I55" s="204"/>
      <c r="J55" s="204"/>
      <c r="K55" s="204"/>
    </row>
    <row r="56" spans="1:11" ht="15.75" thickBot="1">
      <c r="A56" s="71" t="s">
        <v>171</v>
      </c>
      <c r="B56" s="88" t="s">
        <v>256</v>
      </c>
      <c r="C56" s="89">
        <f>+C54+C55</f>
        <v>200000</v>
      </c>
      <c r="D56" s="89">
        <f>+D54+D55</f>
        <v>0</v>
      </c>
      <c r="E56" s="89">
        <f>+E54+E55</f>
        <v>200000</v>
      </c>
      <c r="F56" s="89">
        <f>+F54+F55</f>
        <v>0</v>
      </c>
      <c r="G56" s="88" t="s">
        <v>257</v>
      </c>
      <c r="H56" s="89">
        <f>+H54+H55</f>
        <v>208650</v>
      </c>
      <c r="I56" s="89">
        <f>+I54+I55</f>
        <v>0</v>
      </c>
      <c r="J56" s="89">
        <f>+J54+J55</f>
        <v>208650</v>
      </c>
      <c r="K56" s="89">
        <f>+K54+K55</f>
        <v>0</v>
      </c>
    </row>
    <row r="57" spans="1:11" ht="15.75" thickBot="1">
      <c r="A57" s="71" t="s">
        <v>172</v>
      </c>
      <c r="B57" s="88" t="s">
        <v>227</v>
      </c>
      <c r="C57" s="89">
        <f>IF(C40-H40&lt;0,H40-C40,"-")</f>
        <v>8650</v>
      </c>
      <c r="D57" s="205"/>
      <c r="E57" s="205"/>
      <c r="F57" s="205"/>
      <c r="G57" s="88" t="s">
        <v>228</v>
      </c>
      <c r="H57" s="89" t="str">
        <f>IF(C40-H40&gt;0,C40-H40,"-")</f>
        <v>-</v>
      </c>
      <c r="I57" s="208"/>
      <c r="J57" s="205"/>
      <c r="K57" s="89"/>
    </row>
    <row r="58" spans="1:11" ht="15.75" thickBot="1">
      <c r="A58" s="71" t="s">
        <v>173</v>
      </c>
      <c r="B58" s="88" t="s">
        <v>229</v>
      </c>
      <c r="C58" s="89">
        <f>IF(C40+C41-H54&lt;0,H54-(C40+C41),"-")</f>
        <v>8650</v>
      </c>
      <c r="D58" s="205"/>
      <c r="E58" s="205"/>
      <c r="F58" s="205"/>
      <c r="G58" s="88" t="s">
        <v>230</v>
      </c>
      <c r="H58" s="89" t="str">
        <f>IF(C40+C41-H54&gt;0,C40+C41-H54,"-")</f>
        <v>-</v>
      </c>
      <c r="I58" s="208"/>
      <c r="J58" s="205"/>
      <c r="K58" s="89"/>
    </row>
    <row r="61" spans="1:11">
      <c r="A61" s="561" t="s">
        <v>333</v>
      </c>
      <c r="B61" s="561"/>
      <c r="C61" s="561"/>
      <c r="D61" s="561"/>
      <c r="E61" s="561"/>
      <c r="F61" s="561"/>
      <c r="G61" s="561"/>
      <c r="H61" s="561"/>
    </row>
    <row r="62" spans="1:11" ht="15.75" thickBot="1"/>
    <row r="63" spans="1:11" ht="15.75" thickBot="1">
      <c r="A63" s="71" t="s">
        <v>171</v>
      </c>
      <c r="B63" s="88" t="s">
        <v>256</v>
      </c>
      <c r="C63" s="89">
        <f>C56+C25</f>
        <v>104900437</v>
      </c>
      <c r="D63" s="205"/>
      <c r="E63" s="205"/>
      <c r="F63" s="205"/>
      <c r="G63" s="88" t="s">
        <v>257</v>
      </c>
      <c r="H63" s="89">
        <f>H56+H25</f>
        <v>101789551</v>
      </c>
    </row>
    <row r="64" spans="1:11" ht="15.75" thickBot="1">
      <c r="A64" s="71" t="s">
        <v>172</v>
      </c>
      <c r="B64" s="88" t="s">
        <v>227</v>
      </c>
      <c r="C64" s="89" t="str">
        <f>IF(C63-H63&lt;0,H63-C63,"-")</f>
        <v>-</v>
      </c>
      <c r="D64" s="205"/>
      <c r="E64" s="205"/>
      <c r="F64" s="205"/>
      <c r="G64" s="88" t="s">
        <v>228</v>
      </c>
      <c r="H64" s="89">
        <f>IF(C63-H63&gt;0,C63-H63,"-")</f>
        <v>3110886</v>
      </c>
    </row>
  </sheetData>
  <mergeCells count="11">
    <mergeCell ref="A29:K29"/>
    <mergeCell ref="A61:H61"/>
    <mergeCell ref="A31:A32"/>
    <mergeCell ref="G31:K31"/>
    <mergeCell ref="D33:F33"/>
    <mergeCell ref="I33:K33"/>
    <mergeCell ref="A1:K1"/>
    <mergeCell ref="A3:A4"/>
    <mergeCell ref="G3:K3"/>
    <mergeCell ref="D5:F5"/>
    <mergeCell ref="I5:K5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&amp;L33.sz. melléklet </oddHeader>
  </headerFooter>
  <rowBreaks count="1" manualBreakCount="1">
    <brk id="2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H6" sqref="AH6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  <col min="33" max="34" width="9.7109375" bestFit="1" customWidth="1"/>
  </cols>
  <sheetData>
    <row r="1" spans="1:34">
      <c r="A1" s="499" t="s">
        <v>968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499"/>
      <c r="S1" s="499"/>
      <c r="T1" s="499"/>
      <c r="U1" s="499"/>
      <c r="V1" s="499"/>
      <c r="W1" s="499"/>
      <c r="X1" s="499"/>
      <c r="Y1" s="499"/>
      <c r="Z1" s="499"/>
      <c r="AA1" s="499"/>
      <c r="AB1" s="499"/>
      <c r="AC1" s="499"/>
      <c r="AD1" s="499"/>
      <c r="AE1" s="499"/>
      <c r="AF1" s="499"/>
      <c r="AG1" s="499"/>
      <c r="AH1" s="499"/>
    </row>
    <row r="2" spans="1:34">
      <c r="AG2" s="438" t="s">
        <v>819</v>
      </c>
      <c r="AH2" s="439"/>
    </row>
    <row r="3" spans="1:34" ht="42.75" customHeight="1">
      <c r="A3" s="411" t="s">
        <v>542</v>
      </c>
      <c r="B3" s="412"/>
      <c r="C3" s="413" t="s">
        <v>914</v>
      </c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5"/>
      <c r="AG3" s="3" t="s">
        <v>969</v>
      </c>
      <c r="AH3" s="6" t="s">
        <v>970</v>
      </c>
    </row>
    <row r="4" spans="1:34">
      <c r="A4" s="416" t="s">
        <v>545</v>
      </c>
      <c r="B4" s="416"/>
      <c r="C4" s="402" t="s">
        <v>546</v>
      </c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3"/>
      <c r="Z4" s="403"/>
      <c r="AA4" s="403"/>
      <c r="AB4" s="403"/>
      <c r="AC4" s="403"/>
      <c r="AD4" s="403"/>
      <c r="AE4" s="403"/>
      <c r="AF4" s="404"/>
      <c r="AG4" s="34" t="s">
        <v>547</v>
      </c>
      <c r="AH4" s="35" t="s">
        <v>820</v>
      </c>
    </row>
    <row r="5" spans="1:34">
      <c r="A5" s="397" t="s">
        <v>548</v>
      </c>
      <c r="B5" s="397"/>
      <c r="C5" s="398" t="s">
        <v>118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399"/>
      <c r="AD5" s="399"/>
      <c r="AE5" s="399"/>
      <c r="AF5" s="400"/>
      <c r="AG5" s="36">
        <f>'B1-B7 Polg.Hiv'!AG65</f>
        <v>683934</v>
      </c>
      <c r="AH5" s="36">
        <f>'B1-B7 Polg.Hiv'!AH65</f>
        <v>671676</v>
      </c>
    </row>
    <row r="6" spans="1:34">
      <c r="A6" s="397" t="s">
        <v>551</v>
      </c>
      <c r="B6" s="397"/>
      <c r="C6" s="398" t="s">
        <v>119</v>
      </c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9"/>
      <c r="T6" s="399"/>
      <c r="U6" s="399"/>
      <c r="V6" s="399"/>
      <c r="W6" s="399"/>
      <c r="X6" s="399"/>
      <c r="Y6" s="399"/>
      <c r="Z6" s="399"/>
      <c r="AA6" s="399"/>
      <c r="AB6" s="399"/>
      <c r="AC6" s="399"/>
      <c r="AD6" s="399"/>
      <c r="AE6" s="399"/>
      <c r="AF6" s="400"/>
      <c r="AG6" s="36">
        <f>'K1-K8 Polg.Hiv'!AG96</f>
        <v>45734390</v>
      </c>
      <c r="AH6" s="36">
        <f>'K1-K8 Polg.Hiv'!AH96</f>
        <v>42403173</v>
      </c>
    </row>
    <row r="7" spans="1:34">
      <c r="A7" s="401" t="s">
        <v>120</v>
      </c>
      <c r="B7" s="401"/>
      <c r="C7" s="405" t="s">
        <v>121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  <c r="AB7" s="406"/>
      <c r="AC7" s="406"/>
      <c r="AD7" s="406"/>
      <c r="AE7" s="406"/>
      <c r="AF7" s="407"/>
      <c r="AG7" s="36">
        <f>AG5-AG6</f>
        <v>-45050456</v>
      </c>
      <c r="AH7" s="36">
        <f>AH5-AH6</f>
        <v>-41731497</v>
      </c>
    </row>
    <row r="8" spans="1:34">
      <c r="A8" s="397" t="s">
        <v>554</v>
      </c>
      <c r="B8" s="397"/>
      <c r="C8" s="398" t="s">
        <v>122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399"/>
      <c r="AC8" s="399"/>
      <c r="AD8" s="399"/>
      <c r="AE8" s="399"/>
      <c r="AF8" s="400"/>
      <c r="AG8" s="36">
        <f>'B8 Polg.Hiv'!AG31</f>
        <v>45050456</v>
      </c>
      <c r="AH8" s="36">
        <f>'B8 Polg.Hiv'!AH31</f>
        <v>42039082</v>
      </c>
    </row>
    <row r="9" spans="1:34">
      <c r="A9" s="397" t="s">
        <v>557</v>
      </c>
      <c r="B9" s="397"/>
      <c r="C9" s="398" t="s">
        <v>123</v>
      </c>
      <c r="D9" s="399"/>
      <c r="E9" s="399"/>
      <c r="F9" s="399"/>
      <c r="G9" s="399"/>
      <c r="H9" s="399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399"/>
      <c r="T9" s="399"/>
      <c r="U9" s="399"/>
      <c r="V9" s="399"/>
      <c r="W9" s="399"/>
      <c r="X9" s="399"/>
      <c r="Y9" s="399"/>
      <c r="Z9" s="399"/>
      <c r="AA9" s="399"/>
      <c r="AB9" s="399"/>
      <c r="AC9" s="399"/>
      <c r="AD9" s="399"/>
      <c r="AE9" s="399"/>
      <c r="AF9" s="400"/>
      <c r="AG9" s="36">
        <f>'K9 Polg.Hiv'!AG29</f>
        <v>0</v>
      </c>
      <c r="AH9" s="36">
        <f>'K9 Polg.Hiv'!AH29</f>
        <v>0</v>
      </c>
    </row>
    <row r="10" spans="1:34">
      <c r="A10" s="401" t="s">
        <v>124</v>
      </c>
      <c r="B10" s="401"/>
      <c r="C10" s="405" t="s">
        <v>125</v>
      </c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406"/>
      <c r="P10" s="406"/>
      <c r="Q10" s="406"/>
      <c r="R10" s="406"/>
      <c r="S10" s="406"/>
      <c r="T10" s="406"/>
      <c r="U10" s="406"/>
      <c r="V10" s="406"/>
      <c r="W10" s="406"/>
      <c r="X10" s="406"/>
      <c r="Y10" s="406"/>
      <c r="Z10" s="406"/>
      <c r="AA10" s="406"/>
      <c r="AB10" s="406"/>
      <c r="AC10" s="406"/>
      <c r="AD10" s="406"/>
      <c r="AE10" s="406"/>
      <c r="AF10" s="407"/>
      <c r="AG10" s="36">
        <f>AG8-AG9</f>
        <v>45050456</v>
      </c>
      <c r="AH10" s="36">
        <f>AH8-AH9</f>
        <v>42039082</v>
      </c>
    </row>
    <row r="11" spans="1:34">
      <c r="A11" s="401" t="s">
        <v>126</v>
      </c>
      <c r="B11" s="401"/>
      <c r="C11" s="405" t="s">
        <v>127</v>
      </c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06"/>
      <c r="W11" s="406"/>
      <c r="X11" s="406"/>
      <c r="Y11" s="406"/>
      <c r="Z11" s="406"/>
      <c r="AA11" s="406"/>
      <c r="AB11" s="406"/>
      <c r="AC11" s="406"/>
      <c r="AD11" s="406"/>
      <c r="AE11" s="406"/>
      <c r="AF11" s="407"/>
      <c r="AG11" s="36">
        <f>AG7+AG10</f>
        <v>0</v>
      </c>
      <c r="AH11" s="36">
        <f>AH7+AH10</f>
        <v>307585</v>
      </c>
    </row>
    <row r="12" spans="1:34">
      <c r="A12" s="397" t="s">
        <v>560</v>
      </c>
      <c r="B12" s="397"/>
      <c r="C12" s="398" t="s">
        <v>128</v>
      </c>
      <c r="D12" s="399"/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399"/>
      <c r="Y12" s="399"/>
      <c r="Z12" s="399"/>
      <c r="AA12" s="399"/>
      <c r="AB12" s="399"/>
      <c r="AC12" s="399"/>
      <c r="AD12" s="399"/>
      <c r="AE12" s="399"/>
      <c r="AF12" s="400"/>
      <c r="AG12" s="36"/>
      <c r="AH12" s="36"/>
    </row>
    <row r="13" spans="1:34">
      <c r="A13" s="397" t="s">
        <v>563</v>
      </c>
      <c r="B13" s="397"/>
      <c r="C13" s="398" t="s">
        <v>129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399"/>
      <c r="AC13" s="399"/>
      <c r="AD13" s="399"/>
      <c r="AE13" s="399"/>
      <c r="AF13" s="400"/>
      <c r="AG13" s="36"/>
      <c r="AH13" s="36"/>
    </row>
    <row r="14" spans="1:34">
      <c r="A14" s="401" t="s">
        <v>130</v>
      </c>
      <c r="B14" s="401"/>
      <c r="C14" s="405" t="s">
        <v>131</v>
      </c>
      <c r="D14" s="406"/>
      <c r="E14" s="406"/>
      <c r="F14" s="406"/>
      <c r="G14" s="406"/>
      <c r="H14" s="406"/>
      <c r="I14" s="406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  <c r="W14" s="406"/>
      <c r="X14" s="406"/>
      <c r="Y14" s="406"/>
      <c r="Z14" s="406"/>
      <c r="AA14" s="406"/>
      <c r="AB14" s="406"/>
      <c r="AC14" s="406"/>
      <c r="AD14" s="406"/>
      <c r="AE14" s="406"/>
      <c r="AF14" s="407"/>
      <c r="AG14" s="36">
        <f>AG12-AG13</f>
        <v>0</v>
      </c>
      <c r="AH14" s="36">
        <f>AH12-AH13</f>
        <v>0</v>
      </c>
    </row>
    <row r="15" spans="1:34">
      <c r="A15" s="397" t="s">
        <v>566</v>
      </c>
      <c r="B15" s="397"/>
      <c r="C15" s="398" t="s">
        <v>132</v>
      </c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399"/>
      <c r="X15" s="399"/>
      <c r="Y15" s="399"/>
      <c r="Z15" s="399"/>
      <c r="AA15" s="399"/>
      <c r="AB15" s="399"/>
      <c r="AC15" s="399"/>
      <c r="AD15" s="399"/>
      <c r="AE15" s="399"/>
      <c r="AF15" s="400"/>
      <c r="AG15" s="36"/>
      <c r="AH15" s="36"/>
    </row>
    <row r="16" spans="1:34">
      <c r="A16" s="397" t="s">
        <v>569</v>
      </c>
      <c r="B16" s="397"/>
      <c r="C16" s="398" t="s">
        <v>133</v>
      </c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399"/>
      <c r="X16" s="399"/>
      <c r="Y16" s="399"/>
      <c r="Z16" s="399"/>
      <c r="AA16" s="399"/>
      <c r="AB16" s="399"/>
      <c r="AC16" s="399"/>
      <c r="AD16" s="399"/>
      <c r="AE16" s="399"/>
      <c r="AF16" s="400"/>
      <c r="AG16" s="36"/>
      <c r="AH16" s="36"/>
    </row>
    <row r="17" spans="1:34">
      <c r="A17" s="401" t="s">
        <v>134</v>
      </c>
      <c r="B17" s="401"/>
      <c r="C17" s="405" t="s">
        <v>135</v>
      </c>
      <c r="D17" s="406"/>
      <c r="E17" s="406"/>
      <c r="F17" s="406"/>
      <c r="G17" s="406"/>
      <c r="H17" s="406"/>
      <c r="I17" s="406"/>
      <c r="J17" s="406"/>
      <c r="K17" s="406"/>
      <c r="L17" s="406"/>
      <c r="M17" s="406"/>
      <c r="N17" s="406"/>
      <c r="O17" s="406"/>
      <c r="P17" s="406"/>
      <c r="Q17" s="406"/>
      <c r="R17" s="406"/>
      <c r="S17" s="406"/>
      <c r="T17" s="406"/>
      <c r="U17" s="406"/>
      <c r="V17" s="406"/>
      <c r="W17" s="406"/>
      <c r="X17" s="406"/>
      <c r="Y17" s="406"/>
      <c r="Z17" s="406"/>
      <c r="AA17" s="406"/>
      <c r="AB17" s="406"/>
      <c r="AC17" s="406"/>
      <c r="AD17" s="406"/>
      <c r="AE17" s="406"/>
      <c r="AF17" s="407"/>
      <c r="AG17" s="36">
        <f>AG15-AG16</f>
        <v>0</v>
      </c>
      <c r="AH17" s="36">
        <f>AH15-AH16</f>
        <v>0</v>
      </c>
    </row>
    <row r="18" spans="1:34">
      <c r="A18" s="401" t="s">
        <v>136</v>
      </c>
      <c r="B18" s="401"/>
      <c r="C18" s="405" t="s">
        <v>137</v>
      </c>
      <c r="D18" s="406"/>
      <c r="E18" s="406"/>
      <c r="F18" s="406"/>
      <c r="G18" s="406"/>
      <c r="H18" s="406"/>
      <c r="I18" s="406"/>
      <c r="J18" s="406"/>
      <c r="K18" s="406"/>
      <c r="L18" s="406"/>
      <c r="M18" s="406"/>
      <c r="N18" s="406"/>
      <c r="O18" s="406"/>
      <c r="P18" s="406"/>
      <c r="Q18" s="406"/>
      <c r="R18" s="406"/>
      <c r="S18" s="406"/>
      <c r="T18" s="406"/>
      <c r="U18" s="406"/>
      <c r="V18" s="406"/>
      <c r="W18" s="406"/>
      <c r="X18" s="406"/>
      <c r="Y18" s="406"/>
      <c r="Z18" s="406"/>
      <c r="AA18" s="406"/>
      <c r="AB18" s="406"/>
      <c r="AC18" s="406"/>
      <c r="AD18" s="406"/>
      <c r="AE18" s="406"/>
      <c r="AF18" s="407"/>
      <c r="AG18" s="36">
        <f>AG14+AG17</f>
        <v>0</v>
      </c>
      <c r="AH18" s="36">
        <f>AH14+AH17</f>
        <v>0</v>
      </c>
    </row>
    <row r="19" spans="1:34">
      <c r="A19" s="401" t="s">
        <v>138</v>
      </c>
      <c r="B19" s="401"/>
      <c r="C19" s="405" t="s">
        <v>139</v>
      </c>
      <c r="D19" s="406"/>
      <c r="E19" s="406"/>
      <c r="F19" s="406"/>
      <c r="G19" s="406"/>
      <c r="H19" s="406"/>
      <c r="I19" s="406"/>
      <c r="J19" s="406"/>
      <c r="K19" s="406"/>
      <c r="L19" s="406"/>
      <c r="M19" s="406"/>
      <c r="N19" s="406"/>
      <c r="O19" s="406"/>
      <c r="P19" s="406"/>
      <c r="Q19" s="406"/>
      <c r="R19" s="406"/>
      <c r="S19" s="406"/>
      <c r="T19" s="406"/>
      <c r="U19" s="406"/>
      <c r="V19" s="406"/>
      <c r="W19" s="406"/>
      <c r="X19" s="406"/>
      <c r="Y19" s="406"/>
      <c r="Z19" s="406"/>
      <c r="AA19" s="406"/>
      <c r="AB19" s="406"/>
      <c r="AC19" s="406"/>
      <c r="AD19" s="406"/>
      <c r="AE19" s="406"/>
      <c r="AF19" s="407"/>
      <c r="AG19" s="36">
        <f>AG11+AG18</f>
        <v>0</v>
      </c>
      <c r="AH19" s="36">
        <f>AH11+AH18</f>
        <v>307585</v>
      </c>
    </row>
    <row r="20" spans="1:34">
      <c r="A20" s="401" t="s">
        <v>140</v>
      </c>
      <c r="B20" s="401"/>
      <c r="C20" s="405" t="s">
        <v>141</v>
      </c>
      <c r="D20" s="406"/>
      <c r="E20" s="406"/>
      <c r="F20" s="406"/>
      <c r="G20" s="406"/>
      <c r="H20" s="406"/>
      <c r="I20" s="406"/>
      <c r="J20" s="406"/>
      <c r="K20" s="406"/>
      <c r="L20" s="406"/>
      <c r="M20" s="406"/>
      <c r="N20" s="406"/>
      <c r="O20" s="406"/>
      <c r="P20" s="406"/>
      <c r="Q20" s="406"/>
      <c r="R20" s="406"/>
      <c r="S20" s="406"/>
      <c r="T20" s="406"/>
      <c r="U20" s="406"/>
      <c r="V20" s="406"/>
      <c r="W20" s="406"/>
      <c r="X20" s="406"/>
      <c r="Y20" s="406"/>
      <c r="Z20" s="406"/>
      <c r="AA20" s="406"/>
      <c r="AB20" s="406"/>
      <c r="AC20" s="406"/>
      <c r="AD20" s="406"/>
      <c r="AE20" s="406"/>
      <c r="AF20" s="407"/>
      <c r="AG20" s="36"/>
      <c r="AH20" s="36"/>
    </row>
    <row r="21" spans="1:34">
      <c r="A21" s="401" t="s">
        <v>142</v>
      </c>
      <c r="B21" s="401"/>
      <c r="C21" s="405" t="s">
        <v>143</v>
      </c>
      <c r="D21" s="406"/>
      <c r="E21" s="406"/>
      <c r="F21" s="406"/>
      <c r="G21" s="406"/>
      <c r="H21" s="406"/>
      <c r="I21" s="406"/>
      <c r="J21" s="406"/>
      <c r="K21" s="406"/>
      <c r="L21" s="406"/>
      <c r="M21" s="406"/>
      <c r="N21" s="406"/>
      <c r="O21" s="406"/>
      <c r="P21" s="406"/>
      <c r="Q21" s="406"/>
      <c r="R21" s="406"/>
      <c r="S21" s="406"/>
      <c r="T21" s="406"/>
      <c r="U21" s="406"/>
      <c r="V21" s="406"/>
      <c r="W21" s="406"/>
      <c r="X21" s="406"/>
      <c r="Y21" s="406"/>
      <c r="Z21" s="406"/>
      <c r="AA21" s="406"/>
      <c r="AB21" s="406"/>
      <c r="AC21" s="406"/>
      <c r="AD21" s="406"/>
      <c r="AE21" s="406"/>
      <c r="AF21" s="407"/>
      <c r="AG21" s="36">
        <f>AG11-AG20</f>
        <v>0</v>
      </c>
      <c r="AH21" s="36">
        <f>AH11-AH20</f>
        <v>307585</v>
      </c>
    </row>
  </sheetData>
  <mergeCells count="40">
    <mergeCell ref="A5:B5"/>
    <mergeCell ref="C5:AF5"/>
    <mergeCell ref="A6:B6"/>
    <mergeCell ref="C6:AF6"/>
    <mergeCell ref="A7:B7"/>
    <mergeCell ref="A11:B11"/>
    <mergeCell ref="C11:AF11"/>
    <mergeCell ref="C7:AF7"/>
    <mergeCell ref="C14:AF14"/>
    <mergeCell ref="A12:B12"/>
    <mergeCell ref="A1:AH1"/>
    <mergeCell ref="C4:AF4"/>
    <mergeCell ref="AG2:AH2"/>
    <mergeCell ref="A3:B3"/>
    <mergeCell ref="C3:AF3"/>
    <mergeCell ref="A4:B4"/>
    <mergeCell ref="A17:B17"/>
    <mergeCell ref="C17:AF17"/>
    <mergeCell ref="A8:B8"/>
    <mergeCell ref="A16:B16"/>
    <mergeCell ref="C16:AF16"/>
    <mergeCell ref="C10:AF10"/>
    <mergeCell ref="A9:B9"/>
    <mergeCell ref="A10:B10"/>
    <mergeCell ref="C9:AF9"/>
    <mergeCell ref="A14:B14"/>
    <mergeCell ref="A15:B15"/>
    <mergeCell ref="C12:AF12"/>
    <mergeCell ref="A13:B13"/>
    <mergeCell ref="C13:AF13"/>
    <mergeCell ref="C15:AF15"/>
    <mergeCell ref="C8:AF8"/>
    <mergeCell ref="A21:B21"/>
    <mergeCell ref="C21:AF21"/>
    <mergeCell ref="A18:B18"/>
    <mergeCell ref="C18:AF18"/>
    <mergeCell ref="A19:B19"/>
    <mergeCell ref="C19:AF19"/>
    <mergeCell ref="A20:B20"/>
    <mergeCell ref="C20:AF20"/>
  </mergeCells>
  <phoneticPr fontId="0" type="noConversion"/>
  <pageMargins left="0.7" right="0.7" top="0.75" bottom="0.75" header="0.3" footer="0.3"/>
  <pageSetup paperSize="9" orientation="portrait" r:id="rId1"/>
  <headerFooter>
    <oddHeader>&amp;L34.sz.melléklet 
&amp;Radatok  forintban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4" sqref="A4:AF4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26" t="s">
        <v>968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</row>
    <row r="2" spans="1:40" ht="15.75">
      <c r="A2" s="435" t="s">
        <v>913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6"/>
      <c r="AI2" s="436"/>
      <c r="AJ2" s="436"/>
      <c r="AK2" s="436"/>
      <c r="AL2" s="436"/>
      <c r="AM2" s="436"/>
      <c r="AN2" s="437"/>
    </row>
    <row r="3" spans="1:40">
      <c r="A3" s="577"/>
      <c r="B3" s="578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78"/>
      <c r="AE3" s="578"/>
      <c r="AF3" s="578"/>
      <c r="AI3" s="554" t="s">
        <v>818</v>
      </c>
      <c r="AJ3" s="554"/>
      <c r="AK3" s="554"/>
      <c r="AL3" s="554"/>
      <c r="AM3" s="554"/>
      <c r="AN3" s="554"/>
    </row>
    <row r="4" spans="1:40" ht="71.25" customHeight="1">
      <c r="A4" s="443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615" t="s">
        <v>819</v>
      </c>
      <c r="AH4" s="439"/>
      <c r="AI4" s="574" t="s">
        <v>148</v>
      </c>
      <c r="AJ4" s="482"/>
      <c r="AK4" s="574" t="s">
        <v>971</v>
      </c>
      <c r="AL4" s="482"/>
      <c r="AM4" s="574" t="s">
        <v>972</v>
      </c>
      <c r="AN4" s="574"/>
    </row>
    <row r="5" spans="1:40" ht="42.75" customHeight="1">
      <c r="A5" s="411" t="s">
        <v>542</v>
      </c>
      <c r="B5" s="412"/>
      <c r="C5" s="445" t="s">
        <v>543</v>
      </c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  <c r="AC5" s="447" t="s">
        <v>544</v>
      </c>
      <c r="AD5" s="446"/>
      <c r="AE5" s="446"/>
      <c r="AF5" s="446"/>
      <c r="AG5" s="3" t="s">
        <v>969</v>
      </c>
      <c r="AH5" s="6" t="s">
        <v>970</v>
      </c>
      <c r="AI5" s="3" t="s">
        <v>969</v>
      </c>
      <c r="AJ5" s="6" t="s">
        <v>970</v>
      </c>
      <c r="AK5" s="3" t="s">
        <v>969</v>
      </c>
      <c r="AL5" s="6" t="s">
        <v>970</v>
      </c>
      <c r="AM5" s="3" t="s">
        <v>969</v>
      </c>
      <c r="AN5" s="6" t="s">
        <v>970</v>
      </c>
    </row>
    <row r="6" spans="1:40">
      <c r="A6" s="429" t="s">
        <v>545</v>
      </c>
      <c r="B6" s="430"/>
      <c r="C6" s="431" t="s">
        <v>546</v>
      </c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432"/>
      <c r="AC6" s="431" t="s">
        <v>547</v>
      </c>
      <c r="AD6" s="433"/>
      <c r="AE6" s="433"/>
      <c r="AF6" s="434"/>
      <c r="AG6" s="34" t="s">
        <v>820</v>
      </c>
      <c r="AH6" s="35" t="s">
        <v>821</v>
      </c>
      <c r="AI6" s="34" t="s">
        <v>822</v>
      </c>
      <c r="AJ6" s="35" t="s">
        <v>823</v>
      </c>
      <c r="AK6" s="34" t="s">
        <v>824</v>
      </c>
      <c r="AL6" s="35" t="s">
        <v>825</v>
      </c>
      <c r="AM6" s="34" t="s">
        <v>826</v>
      </c>
      <c r="AN6" s="35" t="s">
        <v>827</v>
      </c>
    </row>
    <row r="7" spans="1:40">
      <c r="A7" s="419" t="s">
        <v>548</v>
      </c>
      <c r="B7" s="404"/>
      <c r="C7" s="440" t="s">
        <v>916</v>
      </c>
      <c r="D7" s="441"/>
      <c r="E7" s="441"/>
      <c r="F7" s="441"/>
      <c r="G7" s="441"/>
      <c r="H7" s="441"/>
      <c r="I7" s="441"/>
      <c r="J7" s="441"/>
      <c r="K7" s="441"/>
      <c r="L7" s="441"/>
      <c r="M7" s="441"/>
      <c r="N7" s="441"/>
      <c r="O7" s="441"/>
      <c r="P7" s="441"/>
      <c r="Q7" s="441"/>
      <c r="R7" s="441"/>
      <c r="S7" s="441"/>
      <c r="T7" s="441"/>
      <c r="U7" s="441"/>
      <c r="V7" s="441"/>
      <c r="W7" s="441"/>
      <c r="X7" s="441"/>
      <c r="Y7" s="441"/>
      <c r="Z7" s="441"/>
      <c r="AA7" s="441"/>
      <c r="AB7" s="442"/>
      <c r="AC7" s="423" t="s">
        <v>917</v>
      </c>
      <c r="AD7" s="424"/>
      <c r="AE7" s="424"/>
      <c r="AF7" s="425"/>
      <c r="AG7" s="10">
        <f>AI7+AK7+AM7</f>
        <v>0</v>
      </c>
      <c r="AH7" s="11">
        <f>AJ7+AL7+AN7</f>
        <v>0</v>
      </c>
      <c r="AI7" s="10"/>
      <c r="AJ7" s="11"/>
      <c r="AK7" s="10"/>
      <c r="AL7" s="11"/>
      <c r="AM7" s="10"/>
      <c r="AN7" s="11"/>
    </row>
    <row r="8" spans="1:40">
      <c r="A8" s="419" t="s">
        <v>551</v>
      </c>
      <c r="B8" s="404"/>
      <c r="C8" s="420" t="s">
        <v>918</v>
      </c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  <c r="P8" s="421"/>
      <c r="Q8" s="421"/>
      <c r="R8" s="421"/>
      <c r="S8" s="421"/>
      <c r="T8" s="421"/>
      <c r="U8" s="421"/>
      <c r="V8" s="421"/>
      <c r="W8" s="421"/>
      <c r="X8" s="421"/>
      <c r="Y8" s="421"/>
      <c r="Z8" s="421"/>
      <c r="AA8" s="421"/>
      <c r="AB8" s="422"/>
      <c r="AC8" s="423" t="s">
        <v>919</v>
      </c>
      <c r="AD8" s="424"/>
      <c r="AE8" s="424"/>
      <c r="AF8" s="425"/>
      <c r="AG8" s="10">
        <f t="shared" ref="AG8:AH12" si="0">AI8+AK8+AM8</f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419" t="s">
        <v>554</v>
      </c>
      <c r="B9" s="404"/>
      <c r="C9" s="420" t="s">
        <v>920</v>
      </c>
      <c r="D9" s="421"/>
      <c r="E9" s="421"/>
      <c r="F9" s="421"/>
      <c r="G9" s="421"/>
      <c r="H9" s="421"/>
      <c r="I9" s="421"/>
      <c r="J9" s="421"/>
      <c r="K9" s="421"/>
      <c r="L9" s="421"/>
      <c r="M9" s="421"/>
      <c r="N9" s="421"/>
      <c r="O9" s="421"/>
      <c r="P9" s="421"/>
      <c r="Q9" s="421"/>
      <c r="R9" s="421"/>
      <c r="S9" s="421"/>
      <c r="T9" s="421"/>
      <c r="U9" s="421"/>
      <c r="V9" s="421"/>
      <c r="W9" s="421"/>
      <c r="X9" s="421"/>
      <c r="Y9" s="421"/>
      <c r="Z9" s="421"/>
      <c r="AA9" s="421"/>
      <c r="AB9" s="422"/>
      <c r="AC9" s="423" t="s">
        <v>921</v>
      </c>
      <c r="AD9" s="424"/>
      <c r="AE9" s="424"/>
      <c r="AF9" s="425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419" t="s">
        <v>557</v>
      </c>
      <c r="B10" s="404"/>
      <c r="C10" s="420" t="s">
        <v>922</v>
      </c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1"/>
      <c r="V10" s="421"/>
      <c r="W10" s="421"/>
      <c r="X10" s="421"/>
      <c r="Y10" s="421"/>
      <c r="Z10" s="421"/>
      <c r="AA10" s="421"/>
      <c r="AB10" s="422"/>
      <c r="AC10" s="423" t="s">
        <v>923</v>
      </c>
      <c r="AD10" s="424"/>
      <c r="AE10" s="424"/>
      <c r="AF10" s="425"/>
      <c r="AG10" s="10">
        <f t="shared" si="0"/>
        <v>0</v>
      </c>
      <c r="AH10" s="11">
        <f t="shared" si="0"/>
        <v>0</v>
      </c>
      <c r="AI10" s="10"/>
      <c r="AJ10" s="11"/>
      <c r="AK10" s="10"/>
      <c r="AL10" s="11"/>
      <c r="AM10" s="10"/>
      <c r="AN10" s="11"/>
    </row>
    <row r="11" spans="1:40">
      <c r="A11" s="419" t="s">
        <v>560</v>
      </c>
      <c r="B11" s="404"/>
      <c r="C11" s="420" t="s">
        <v>924</v>
      </c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1"/>
      <c r="X11" s="421"/>
      <c r="Y11" s="421"/>
      <c r="Z11" s="421"/>
      <c r="AA11" s="421"/>
      <c r="AB11" s="422"/>
      <c r="AC11" s="423" t="s">
        <v>925</v>
      </c>
      <c r="AD11" s="424"/>
      <c r="AE11" s="424"/>
      <c r="AF11" s="425"/>
      <c r="AG11" s="10">
        <f t="shared" si="0"/>
        <v>0</v>
      </c>
      <c r="AH11" s="11">
        <f t="shared" si="0"/>
        <v>0</v>
      </c>
      <c r="AI11" s="10"/>
      <c r="AJ11" s="11"/>
      <c r="AK11" s="10"/>
      <c r="AL11" s="11"/>
      <c r="AM11" s="10"/>
      <c r="AN11" s="11"/>
    </row>
    <row r="12" spans="1:40">
      <c r="A12" s="419" t="s">
        <v>563</v>
      </c>
      <c r="B12" s="404"/>
      <c r="C12" s="420" t="s">
        <v>926</v>
      </c>
      <c r="D12" s="421"/>
      <c r="E12" s="421"/>
      <c r="F12" s="421"/>
      <c r="G12" s="421"/>
      <c r="H12" s="421"/>
      <c r="I12" s="421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421"/>
      <c r="V12" s="421"/>
      <c r="W12" s="421"/>
      <c r="X12" s="421"/>
      <c r="Y12" s="421"/>
      <c r="Z12" s="421"/>
      <c r="AA12" s="421"/>
      <c r="AB12" s="422"/>
      <c r="AC12" s="423" t="s">
        <v>927</v>
      </c>
      <c r="AD12" s="424"/>
      <c r="AE12" s="424"/>
      <c r="AF12" s="425"/>
      <c r="AG12" s="10">
        <f t="shared" si="0"/>
        <v>0</v>
      </c>
      <c r="AH12" s="11">
        <f t="shared" si="0"/>
        <v>0</v>
      </c>
      <c r="AI12" s="10"/>
      <c r="AJ12" s="11"/>
      <c r="AK12" s="10"/>
      <c r="AL12" s="11"/>
      <c r="AM12" s="10"/>
      <c r="AN12" s="11"/>
    </row>
    <row r="13" spans="1:40" s="14" customFormat="1">
      <c r="A13" s="448" t="s">
        <v>566</v>
      </c>
      <c r="B13" s="449"/>
      <c r="C13" s="450" t="s">
        <v>928</v>
      </c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451"/>
      <c r="P13" s="451"/>
      <c r="Q13" s="451"/>
      <c r="R13" s="451"/>
      <c r="S13" s="451"/>
      <c r="T13" s="451"/>
      <c r="U13" s="451"/>
      <c r="V13" s="451"/>
      <c r="W13" s="451"/>
      <c r="X13" s="451"/>
      <c r="Y13" s="451"/>
      <c r="Z13" s="451"/>
      <c r="AA13" s="451"/>
      <c r="AB13" s="452"/>
      <c r="AC13" s="453" t="s">
        <v>929</v>
      </c>
      <c r="AD13" s="454"/>
      <c r="AE13" s="454"/>
      <c r="AF13" s="455"/>
      <c r="AG13" s="12">
        <f>SUM(AG7:AG12)</f>
        <v>0</v>
      </c>
      <c r="AH13" s="13">
        <f t="shared" ref="AH13:AN13" si="1">SUM(AH7:AH12)</f>
        <v>0</v>
      </c>
      <c r="AI13" s="12">
        <f t="shared" si="1"/>
        <v>0</v>
      </c>
      <c r="AJ13" s="13">
        <f t="shared" si="1"/>
        <v>0</v>
      </c>
      <c r="AK13" s="12">
        <f t="shared" si="1"/>
        <v>0</v>
      </c>
      <c r="AL13" s="13">
        <f t="shared" si="1"/>
        <v>0</v>
      </c>
      <c r="AM13" s="12">
        <f t="shared" si="1"/>
        <v>0</v>
      </c>
      <c r="AN13" s="13">
        <f t="shared" si="1"/>
        <v>0</v>
      </c>
    </row>
    <row r="14" spans="1:40">
      <c r="A14" s="419" t="s">
        <v>569</v>
      </c>
      <c r="B14" s="404"/>
      <c r="C14" s="420" t="s">
        <v>930</v>
      </c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421"/>
      <c r="AA14" s="421"/>
      <c r="AB14" s="422"/>
      <c r="AC14" s="423" t="s">
        <v>931</v>
      </c>
      <c r="AD14" s="424"/>
      <c r="AE14" s="424"/>
      <c r="AF14" s="425"/>
      <c r="AG14" s="10">
        <f t="shared" ref="AG14:AH18" si="2">AI14+AK14+AM14</f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419" t="s">
        <v>572</v>
      </c>
      <c r="B15" s="404"/>
      <c r="C15" s="420" t="s">
        <v>932</v>
      </c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  <c r="AA15" s="421"/>
      <c r="AB15" s="422"/>
      <c r="AC15" s="423" t="s">
        <v>933</v>
      </c>
      <c r="AD15" s="424"/>
      <c r="AE15" s="424"/>
      <c r="AF15" s="425"/>
      <c r="AG15" s="10">
        <f t="shared" si="2"/>
        <v>0</v>
      </c>
      <c r="AH15" s="11">
        <f t="shared" si="2"/>
        <v>0</v>
      </c>
      <c r="AI15" s="10"/>
      <c r="AJ15" s="11"/>
      <c r="AK15" s="10"/>
      <c r="AL15" s="11"/>
      <c r="AM15" s="10"/>
      <c r="AN15" s="11"/>
    </row>
    <row r="16" spans="1:40">
      <c r="A16" s="419" t="s">
        <v>575</v>
      </c>
      <c r="B16" s="404"/>
      <c r="C16" s="420" t="s">
        <v>934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423" t="s">
        <v>935</v>
      </c>
      <c r="AD16" s="424"/>
      <c r="AE16" s="424"/>
      <c r="AF16" s="425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419" t="s">
        <v>578</v>
      </c>
      <c r="B17" s="404"/>
      <c r="C17" s="420" t="s">
        <v>936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423" t="s">
        <v>937</v>
      </c>
      <c r="AD17" s="424"/>
      <c r="AE17" s="424"/>
      <c r="AF17" s="425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419" t="s">
        <v>581</v>
      </c>
      <c r="B18" s="404"/>
      <c r="C18" s="420" t="s">
        <v>938</v>
      </c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2"/>
      <c r="AC18" s="423" t="s">
        <v>939</v>
      </c>
      <c r="AD18" s="424"/>
      <c r="AE18" s="424"/>
      <c r="AF18" s="425"/>
      <c r="AG18" s="10">
        <f t="shared" si="2"/>
        <v>594934</v>
      </c>
      <c r="AH18" s="11">
        <f t="shared" si="2"/>
        <v>594934</v>
      </c>
      <c r="AI18" s="10"/>
      <c r="AJ18" s="11"/>
      <c r="AK18" s="10">
        <v>594934</v>
      </c>
      <c r="AL18" s="11">
        <v>594934</v>
      </c>
      <c r="AM18" s="10"/>
      <c r="AN18" s="11"/>
    </row>
    <row r="19" spans="1:40" s="14" customFormat="1">
      <c r="A19" s="448" t="s">
        <v>584</v>
      </c>
      <c r="B19" s="449"/>
      <c r="C19" s="450" t="s">
        <v>940</v>
      </c>
      <c r="D19" s="451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2"/>
      <c r="AC19" s="453" t="s">
        <v>941</v>
      </c>
      <c r="AD19" s="454"/>
      <c r="AE19" s="454"/>
      <c r="AF19" s="455"/>
      <c r="AG19" s="12">
        <f>SUM(AG13:AG18)</f>
        <v>594934</v>
      </c>
      <c r="AH19" s="13">
        <f t="shared" ref="AH19:AN19" si="3">SUM(AH13:AH18)</f>
        <v>594934</v>
      </c>
      <c r="AI19" s="12">
        <f t="shared" si="3"/>
        <v>0</v>
      </c>
      <c r="AJ19" s="13">
        <f t="shared" si="3"/>
        <v>0</v>
      </c>
      <c r="AK19" s="12">
        <f t="shared" si="3"/>
        <v>594934</v>
      </c>
      <c r="AL19" s="13">
        <f t="shared" si="3"/>
        <v>594934</v>
      </c>
      <c r="AM19" s="12">
        <f t="shared" si="3"/>
        <v>0</v>
      </c>
      <c r="AN19" s="13">
        <f t="shared" si="3"/>
        <v>0</v>
      </c>
    </row>
    <row r="20" spans="1:40">
      <c r="A20" s="419" t="s">
        <v>587</v>
      </c>
      <c r="B20" s="404"/>
      <c r="C20" s="420" t="s">
        <v>942</v>
      </c>
      <c r="D20" s="421"/>
      <c r="E20" s="421"/>
      <c r="F20" s="421"/>
      <c r="G20" s="421"/>
      <c r="H20" s="421"/>
      <c r="I20" s="421"/>
      <c r="J20" s="421"/>
      <c r="K20" s="421"/>
      <c r="L20" s="421"/>
      <c r="M20" s="421"/>
      <c r="N20" s="421"/>
      <c r="O20" s="421"/>
      <c r="P20" s="421"/>
      <c r="Q20" s="421"/>
      <c r="R20" s="421"/>
      <c r="S20" s="421"/>
      <c r="T20" s="421"/>
      <c r="U20" s="421"/>
      <c r="V20" s="421"/>
      <c r="W20" s="421"/>
      <c r="X20" s="421"/>
      <c r="Y20" s="421"/>
      <c r="Z20" s="421"/>
      <c r="AA20" s="421"/>
      <c r="AB20" s="422"/>
      <c r="AC20" s="423" t="s">
        <v>943</v>
      </c>
      <c r="AD20" s="424"/>
      <c r="AE20" s="424"/>
      <c r="AF20" s="425"/>
      <c r="AG20" s="10">
        <f t="shared" ref="AG20:AH24" si="4">AI20+AK20+AM20</f>
        <v>0</v>
      </c>
      <c r="AH20" s="11">
        <f t="shared" si="4"/>
        <v>0</v>
      </c>
      <c r="AI20" s="10"/>
      <c r="AJ20" s="11"/>
      <c r="AK20" s="10"/>
      <c r="AL20" s="11"/>
      <c r="AM20" s="10"/>
      <c r="AN20" s="11"/>
    </row>
    <row r="21" spans="1:40">
      <c r="A21" s="419" t="s">
        <v>590</v>
      </c>
      <c r="B21" s="404"/>
      <c r="C21" s="420" t="s">
        <v>944</v>
      </c>
      <c r="D21" s="421"/>
      <c r="E21" s="421"/>
      <c r="F21" s="421"/>
      <c r="G21" s="421"/>
      <c r="H21" s="421"/>
      <c r="I21" s="421"/>
      <c r="J21" s="421"/>
      <c r="K21" s="421"/>
      <c r="L21" s="421"/>
      <c r="M21" s="421"/>
      <c r="N21" s="421"/>
      <c r="O21" s="421"/>
      <c r="P21" s="421"/>
      <c r="Q21" s="421"/>
      <c r="R21" s="421"/>
      <c r="S21" s="421"/>
      <c r="T21" s="421"/>
      <c r="U21" s="421"/>
      <c r="V21" s="421"/>
      <c r="W21" s="421"/>
      <c r="X21" s="421"/>
      <c r="Y21" s="421"/>
      <c r="Z21" s="421"/>
      <c r="AA21" s="421"/>
      <c r="AB21" s="422"/>
      <c r="AC21" s="423" t="s">
        <v>945</v>
      </c>
      <c r="AD21" s="424"/>
      <c r="AE21" s="424"/>
      <c r="AF21" s="425"/>
      <c r="AG21" s="10">
        <f t="shared" si="4"/>
        <v>0</v>
      </c>
      <c r="AH21" s="11">
        <f t="shared" si="4"/>
        <v>0</v>
      </c>
      <c r="AI21" s="10"/>
      <c r="AJ21" s="11"/>
      <c r="AK21" s="10"/>
      <c r="AL21" s="11"/>
      <c r="AM21" s="10"/>
      <c r="AN21" s="11"/>
    </row>
    <row r="22" spans="1:40">
      <c r="A22" s="419" t="s">
        <v>593</v>
      </c>
      <c r="B22" s="404"/>
      <c r="C22" s="420" t="s">
        <v>946</v>
      </c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2"/>
      <c r="AC22" s="423" t="s">
        <v>947</v>
      </c>
      <c r="AD22" s="424"/>
      <c r="AE22" s="424"/>
      <c r="AF22" s="425"/>
      <c r="AG22" s="10">
        <f t="shared" si="4"/>
        <v>0</v>
      </c>
      <c r="AH22" s="11">
        <f t="shared" si="4"/>
        <v>0</v>
      </c>
      <c r="AI22" s="10"/>
      <c r="AJ22" s="11"/>
      <c r="AK22" s="10"/>
      <c r="AL22" s="11"/>
      <c r="AM22" s="10"/>
      <c r="AN22" s="11"/>
    </row>
    <row r="23" spans="1:40">
      <c r="A23" s="419" t="s">
        <v>596</v>
      </c>
      <c r="B23" s="404"/>
      <c r="C23" s="420" t="s">
        <v>948</v>
      </c>
      <c r="D23" s="421"/>
      <c r="E23" s="421"/>
      <c r="F23" s="421"/>
      <c r="G23" s="421"/>
      <c r="H23" s="421"/>
      <c r="I23" s="421"/>
      <c r="J23" s="421"/>
      <c r="K23" s="421"/>
      <c r="L23" s="421"/>
      <c r="M23" s="421"/>
      <c r="N23" s="421"/>
      <c r="O23" s="421"/>
      <c r="P23" s="421"/>
      <c r="Q23" s="421"/>
      <c r="R23" s="421"/>
      <c r="S23" s="421"/>
      <c r="T23" s="421"/>
      <c r="U23" s="421"/>
      <c r="V23" s="421"/>
      <c r="W23" s="421"/>
      <c r="X23" s="421"/>
      <c r="Y23" s="421"/>
      <c r="Z23" s="421"/>
      <c r="AA23" s="421"/>
      <c r="AB23" s="422"/>
      <c r="AC23" s="423" t="s">
        <v>949</v>
      </c>
      <c r="AD23" s="424"/>
      <c r="AE23" s="424"/>
      <c r="AF23" s="425"/>
      <c r="AG23" s="10">
        <f t="shared" si="4"/>
        <v>0</v>
      </c>
      <c r="AH23" s="11">
        <f t="shared" si="4"/>
        <v>0</v>
      </c>
      <c r="AI23" s="10"/>
      <c r="AJ23" s="11"/>
      <c r="AK23" s="10"/>
      <c r="AL23" s="11"/>
      <c r="AM23" s="10"/>
      <c r="AN23" s="11"/>
    </row>
    <row r="24" spans="1:40">
      <c r="A24" s="419" t="s">
        <v>599</v>
      </c>
      <c r="B24" s="404"/>
      <c r="C24" s="420" t="s">
        <v>950</v>
      </c>
      <c r="D24" s="421"/>
      <c r="E24" s="421"/>
      <c r="F24" s="421"/>
      <c r="G24" s="421"/>
      <c r="H24" s="421"/>
      <c r="I24" s="421"/>
      <c r="J24" s="421"/>
      <c r="K24" s="421"/>
      <c r="L24" s="421"/>
      <c r="M24" s="421"/>
      <c r="N24" s="421"/>
      <c r="O24" s="421"/>
      <c r="P24" s="421"/>
      <c r="Q24" s="421"/>
      <c r="R24" s="421"/>
      <c r="S24" s="421"/>
      <c r="T24" s="421"/>
      <c r="U24" s="421"/>
      <c r="V24" s="421"/>
      <c r="W24" s="421"/>
      <c r="X24" s="421"/>
      <c r="Y24" s="421"/>
      <c r="Z24" s="421"/>
      <c r="AA24" s="421"/>
      <c r="AB24" s="422"/>
      <c r="AC24" s="423" t="s">
        <v>951</v>
      </c>
      <c r="AD24" s="424"/>
      <c r="AE24" s="424"/>
      <c r="AF24" s="425"/>
      <c r="AG24" s="10">
        <f t="shared" si="4"/>
        <v>0</v>
      </c>
      <c r="AH24" s="11">
        <f t="shared" si="4"/>
        <v>0</v>
      </c>
      <c r="AI24" s="10"/>
      <c r="AJ24" s="11"/>
      <c r="AK24" s="10"/>
      <c r="AL24" s="11"/>
      <c r="AM24" s="10"/>
      <c r="AN24" s="11"/>
    </row>
    <row r="25" spans="1:40" s="14" customFormat="1">
      <c r="A25" s="448" t="s">
        <v>602</v>
      </c>
      <c r="B25" s="449"/>
      <c r="C25" s="450" t="s">
        <v>952</v>
      </c>
      <c r="D25" s="451"/>
      <c r="E25" s="451"/>
      <c r="F25" s="451"/>
      <c r="G25" s="451"/>
      <c r="H25" s="451"/>
      <c r="I25" s="451"/>
      <c r="J25" s="451"/>
      <c r="K25" s="451"/>
      <c r="L25" s="451"/>
      <c r="M25" s="451"/>
      <c r="N25" s="451"/>
      <c r="O25" s="451"/>
      <c r="P25" s="451"/>
      <c r="Q25" s="451"/>
      <c r="R25" s="451"/>
      <c r="S25" s="451"/>
      <c r="T25" s="451"/>
      <c r="U25" s="451"/>
      <c r="V25" s="451"/>
      <c r="W25" s="451"/>
      <c r="X25" s="451"/>
      <c r="Y25" s="451"/>
      <c r="Z25" s="451"/>
      <c r="AA25" s="451"/>
      <c r="AB25" s="452"/>
      <c r="AC25" s="453" t="s">
        <v>953</v>
      </c>
      <c r="AD25" s="454"/>
      <c r="AE25" s="454"/>
      <c r="AF25" s="455"/>
      <c r="AG25" s="12">
        <f>SUM(AG20:AG24)</f>
        <v>0</v>
      </c>
      <c r="AH25" s="13">
        <f t="shared" ref="AH25:AN25" si="5">SUM(AH20:AH24)</f>
        <v>0</v>
      </c>
      <c r="AI25" s="12">
        <f t="shared" si="5"/>
        <v>0</v>
      </c>
      <c r="AJ25" s="13">
        <f t="shared" si="5"/>
        <v>0</v>
      </c>
      <c r="AK25" s="12">
        <f t="shared" si="5"/>
        <v>0</v>
      </c>
      <c r="AL25" s="13">
        <f t="shared" si="5"/>
        <v>0</v>
      </c>
      <c r="AM25" s="12">
        <f t="shared" si="5"/>
        <v>0</v>
      </c>
      <c r="AN25" s="13">
        <f t="shared" si="5"/>
        <v>0</v>
      </c>
    </row>
    <row r="26" spans="1:40">
      <c r="A26" s="419" t="s">
        <v>605</v>
      </c>
      <c r="B26" s="404"/>
      <c r="C26" s="420" t="s">
        <v>954</v>
      </c>
      <c r="D26" s="421"/>
      <c r="E26" s="421"/>
      <c r="F26" s="421"/>
      <c r="G26" s="421"/>
      <c r="H26" s="421"/>
      <c r="I26" s="421"/>
      <c r="J26" s="421"/>
      <c r="K26" s="421"/>
      <c r="L26" s="421"/>
      <c r="M26" s="421"/>
      <c r="N26" s="421"/>
      <c r="O26" s="421"/>
      <c r="P26" s="421"/>
      <c r="Q26" s="421"/>
      <c r="R26" s="421"/>
      <c r="S26" s="421"/>
      <c r="T26" s="421"/>
      <c r="U26" s="421"/>
      <c r="V26" s="421"/>
      <c r="W26" s="421"/>
      <c r="X26" s="421"/>
      <c r="Y26" s="421"/>
      <c r="Z26" s="421"/>
      <c r="AA26" s="421"/>
      <c r="AB26" s="422"/>
      <c r="AC26" s="423" t="s">
        <v>955</v>
      </c>
      <c r="AD26" s="424"/>
      <c r="AE26" s="424"/>
      <c r="AF26" s="425"/>
      <c r="AG26" s="10">
        <f>AI26+AK26+AM26</f>
        <v>0</v>
      </c>
      <c r="AH26" s="11">
        <f>AJ26+AL26+AN26</f>
        <v>0</v>
      </c>
      <c r="AI26" s="10"/>
      <c r="AJ26" s="11"/>
      <c r="AK26" s="10"/>
      <c r="AL26" s="11"/>
      <c r="AM26" s="10"/>
      <c r="AN26" s="11"/>
    </row>
    <row r="27" spans="1:40">
      <c r="A27" s="419" t="s">
        <v>608</v>
      </c>
      <c r="B27" s="404"/>
      <c r="C27" s="420" t="s">
        <v>956</v>
      </c>
      <c r="D27" s="421"/>
      <c r="E27" s="421"/>
      <c r="F27" s="421"/>
      <c r="G27" s="421"/>
      <c r="H27" s="421"/>
      <c r="I27" s="421"/>
      <c r="J27" s="421"/>
      <c r="K27" s="421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1"/>
      <c r="W27" s="421"/>
      <c r="X27" s="421"/>
      <c r="Y27" s="421"/>
      <c r="Z27" s="421"/>
      <c r="AA27" s="421"/>
      <c r="AB27" s="422"/>
      <c r="AC27" s="423" t="s">
        <v>957</v>
      </c>
      <c r="AD27" s="424"/>
      <c r="AE27" s="424"/>
      <c r="AF27" s="425"/>
      <c r="AG27" s="10">
        <f>AI27+AK27+AM27</f>
        <v>0</v>
      </c>
      <c r="AH27" s="11">
        <f>AJ27+AL27+AN27</f>
        <v>0</v>
      </c>
      <c r="AI27" s="10"/>
      <c r="AJ27" s="11"/>
      <c r="AK27" s="10"/>
      <c r="AL27" s="11"/>
      <c r="AM27" s="10"/>
      <c r="AN27" s="11"/>
    </row>
    <row r="28" spans="1:40" s="14" customFormat="1">
      <c r="A28" s="448" t="s">
        <v>611</v>
      </c>
      <c r="B28" s="449"/>
      <c r="C28" s="450" t="s">
        <v>958</v>
      </c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1"/>
      <c r="AB28" s="452"/>
      <c r="AC28" s="453" t="s">
        <v>959</v>
      </c>
      <c r="AD28" s="454"/>
      <c r="AE28" s="454"/>
      <c r="AF28" s="455"/>
      <c r="AG28" s="12">
        <f>SUM(AG26:AG27)</f>
        <v>0</v>
      </c>
      <c r="AH28" s="13">
        <f t="shared" ref="AH28:AN28" si="6">SUM(AH26:AH27)</f>
        <v>0</v>
      </c>
      <c r="AI28" s="12">
        <f t="shared" si="6"/>
        <v>0</v>
      </c>
      <c r="AJ28" s="13">
        <f t="shared" si="6"/>
        <v>0</v>
      </c>
      <c r="AK28" s="12">
        <f t="shared" si="6"/>
        <v>0</v>
      </c>
      <c r="AL28" s="13">
        <f t="shared" si="6"/>
        <v>0</v>
      </c>
      <c r="AM28" s="12">
        <f t="shared" si="6"/>
        <v>0</v>
      </c>
      <c r="AN28" s="13">
        <f t="shared" si="6"/>
        <v>0</v>
      </c>
    </row>
    <row r="29" spans="1:40">
      <c r="A29" s="419" t="s">
        <v>614</v>
      </c>
      <c r="B29" s="404"/>
      <c r="C29" s="420" t="s">
        <v>960</v>
      </c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2"/>
      <c r="AC29" s="423" t="s">
        <v>961</v>
      </c>
      <c r="AD29" s="424"/>
      <c r="AE29" s="424"/>
      <c r="AF29" s="425"/>
      <c r="AG29" s="10">
        <f t="shared" ref="AG29:AH36" si="7">AI29+AK29+AM29</f>
        <v>0</v>
      </c>
      <c r="AH29" s="11">
        <f t="shared" si="7"/>
        <v>0</v>
      </c>
      <c r="AI29" s="10"/>
      <c r="AJ29" s="11"/>
      <c r="AK29" s="10"/>
      <c r="AL29" s="11"/>
      <c r="AM29" s="10"/>
      <c r="AN29" s="11"/>
    </row>
    <row r="30" spans="1:40">
      <c r="A30" s="419" t="s">
        <v>617</v>
      </c>
      <c r="B30" s="404"/>
      <c r="C30" s="420" t="s">
        <v>962</v>
      </c>
      <c r="D30" s="421"/>
      <c r="E30" s="421"/>
      <c r="F30" s="421"/>
      <c r="G30" s="421"/>
      <c r="H30" s="421"/>
      <c r="I30" s="421"/>
      <c r="J30" s="421"/>
      <c r="K30" s="421"/>
      <c r="L30" s="421"/>
      <c r="M30" s="421"/>
      <c r="N30" s="421"/>
      <c r="O30" s="421"/>
      <c r="P30" s="421"/>
      <c r="Q30" s="421"/>
      <c r="R30" s="421"/>
      <c r="S30" s="421"/>
      <c r="T30" s="421"/>
      <c r="U30" s="421"/>
      <c r="V30" s="421"/>
      <c r="W30" s="421"/>
      <c r="X30" s="421"/>
      <c r="Y30" s="421"/>
      <c r="Z30" s="421"/>
      <c r="AA30" s="421"/>
      <c r="AB30" s="422"/>
      <c r="AC30" s="423" t="s">
        <v>963</v>
      </c>
      <c r="AD30" s="424"/>
      <c r="AE30" s="424"/>
      <c r="AF30" s="425"/>
      <c r="AG30" s="10">
        <f t="shared" si="7"/>
        <v>0</v>
      </c>
      <c r="AH30" s="11">
        <f t="shared" si="7"/>
        <v>0</v>
      </c>
      <c r="AI30" s="10"/>
      <c r="AJ30" s="11"/>
      <c r="AK30" s="10"/>
      <c r="AL30" s="11"/>
      <c r="AM30" s="10"/>
      <c r="AN30" s="11"/>
    </row>
    <row r="31" spans="1:40">
      <c r="A31" s="419" t="s">
        <v>620</v>
      </c>
      <c r="B31" s="404"/>
      <c r="C31" s="420" t="s">
        <v>964</v>
      </c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2"/>
      <c r="AC31" s="423" t="s">
        <v>965</v>
      </c>
      <c r="AD31" s="424"/>
      <c r="AE31" s="424"/>
      <c r="AF31" s="425"/>
      <c r="AG31" s="10">
        <f t="shared" si="7"/>
        <v>0</v>
      </c>
      <c r="AH31" s="11">
        <f t="shared" si="7"/>
        <v>0</v>
      </c>
      <c r="AI31" s="10"/>
      <c r="AJ31" s="11"/>
      <c r="AK31" s="10"/>
      <c r="AL31" s="11"/>
      <c r="AM31" s="10"/>
      <c r="AN31" s="11"/>
    </row>
    <row r="32" spans="1:40">
      <c r="A32" s="419" t="s">
        <v>623</v>
      </c>
      <c r="B32" s="404"/>
      <c r="C32" s="420" t="s">
        <v>966</v>
      </c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2"/>
      <c r="AC32" s="423" t="s">
        <v>967</v>
      </c>
      <c r="AD32" s="424"/>
      <c r="AE32" s="424"/>
      <c r="AF32" s="425"/>
      <c r="AG32" s="10">
        <f t="shared" si="7"/>
        <v>0</v>
      </c>
      <c r="AH32" s="11">
        <f t="shared" si="7"/>
        <v>0</v>
      </c>
      <c r="AI32" s="10"/>
      <c r="AJ32" s="11"/>
      <c r="AK32" s="10"/>
      <c r="AL32" s="11"/>
      <c r="AM32" s="10"/>
      <c r="AN32" s="11"/>
    </row>
    <row r="33" spans="1:40">
      <c r="A33" s="419" t="s">
        <v>626</v>
      </c>
      <c r="B33" s="404"/>
      <c r="C33" s="420" t="s">
        <v>0</v>
      </c>
      <c r="D33" s="421"/>
      <c r="E33" s="421"/>
      <c r="F33" s="421"/>
      <c r="G33" s="421"/>
      <c r="H33" s="421"/>
      <c r="I33" s="421"/>
      <c r="J33" s="421"/>
      <c r="K33" s="421"/>
      <c r="L33" s="421"/>
      <c r="M33" s="421"/>
      <c r="N33" s="421"/>
      <c r="O33" s="421"/>
      <c r="P33" s="421"/>
      <c r="Q33" s="421"/>
      <c r="R33" s="421"/>
      <c r="S33" s="421"/>
      <c r="T33" s="421"/>
      <c r="U33" s="421"/>
      <c r="V33" s="421"/>
      <c r="W33" s="421"/>
      <c r="X33" s="421"/>
      <c r="Y33" s="421"/>
      <c r="Z33" s="421"/>
      <c r="AA33" s="421"/>
      <c r="AB33" s="422"/>
      <c r="AC33" s="423" t="s">
        <v>1</v>
      </c>
      <c r="AD33" s="424"/>
      <c r="AE33" s="424"/>
      <c r="AF33" s="425"/>
      <c r="AG33" s="10">
        <f t="shared" si="7"/>
        <v>0</v>
      </c>
      <c r="AH33" s="11">
        <f t="shared" si="7"/>
        <v>0</v>
      </c>
      <c r="AI33" s="10"/>
      <c r="AJ33" s="11"/>
      <c r="AK33" s="10"/>
      <c r="AL33" s="11"/>
      <c r="AM33" s="10"/>
      <c r="AN33" s="11"/>
    </row>
    <row r="34" spans="1:40">
      <c r="A34" s="419" t="s">
        <v>629</v>
      </c>
      <c r="B34" s="404"/>
      <c r="C34" s="420" t="s">
        <v>2</v>
      </c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2"/>
      <c r="AC34" s="423" t="s">
        <v>3</v>
      </c>
      <c r="AD34" s="424"/>
      <c r="AE34" s="424"/>
      <c r="AF34" s="425"/>
      <c r="AG34" s="10">
        <f t="shared" si="7"/>
        <v>0</v>
      </c>
      <c r="AH34" s="11">
        <f t="shared" si="7"/>
        <v>0</v>
      </c>
      <c r="AI34" s="10"/>
      <c r="AJ34" s="11"/>
      <c r="AK34" s="10"/>
      <c r="AL34" s="11"/>
      <c r="AM34" s="10"/>
      <c r="AN34" s="11"/>
    </row>
    <row r="35" spans="1:40">
      <c r="A35" s="419" t="s">
        <v>632</v>
      </c>
      <c r="B35" s="404"/>
      <c r="C35" s="420" t="s">
        <v>4</v>
      </c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2"/>
      <c r="AC35" s="423" t="s">
        <v>5</v>
      </c>
      <c r="AD35" s="424"/>
      <c r="AE35" s="424"/>
      <c r="AF35" s="425"/>
      <c r="AG35" s="10">
        <f t="shared" si="7"/>
        <v>0</v>
      </c>
      <c r="AH35" s="11">
        <f t="shared" si="7"/>
        <v>0</v>
      </c>
      <c r="AI35" s="10"/>
      <c r="AJ35" s="11"/>
      <c r="AK35" s="10"/>
      <c r="AL35" s="11"/>
      <c r="AM35" s="10"/>
      <c r="AN35" s="11"/>
    </row>
    <row r="36" spans="1:40">
      <c r="A36" s="419" t="s">
        <v>635</v>
      </c>
      <c r="B36" s="404"/>
      <c r="C36" s="420" t="s">
        <v>6</v>
      </c>
      <c r="D36" s="421"/>
      <c r="E36" s="421"/>
      <c r="F36" s="421"/>
      <c r="G36" s="421"/>
      <c r="H36" s="421"/>
      <c r="I36" s="421"/>
      <c r="J36" s="421"/>
      <c r="K36" s="421"/>
      <c r="L36" s="421"/>
      <c r="M36" s="421"/>
      <c r="N36" s="421"/>
      <c r="O36" s="421"/>
      <c r="P36" s="421"/>
      <c r="Q36" s="421"/>
      <c r="R36" s="421"/>
      <c r="S36" s="421"/>
      <c r="T36" s="421"/>
      <c r="U36" s="421"/>
      <c r="V36" s="421"/>
      <c r="W36" s="421"/>
      <c r="X36" s="421"/>
      <c r="Y36" s="421"/>
      <c r="Z36" s="421"/>
      <c r="AA36" s="421"/>
      <c r="AB36" s="422"/>
      <c r="AC36" s="423" t="s">
        <v>7</v>
      </c>
      <c r="AD36" s="424"/>
      <c r="AE36" s="424"/>
      <c r="AF36" s="425"/>
      <c r="AG36" s="10">
        <f t="shared" si="7"/>
        <v>0</v>
      </c>
      <c r="AH36" s="11">
        <f t="shared" si="7"/>
        <v>0</v>
      </c>
      <c r="AI36" s="10"/>
      <c r="AJ36" s="11"/>
      <c r="AK36" s="10"/>
      <c r="AL36" s="11"/>
      <c r="AM36" s="10"/>
      <c r="AN36" s="11"/>
    </row>
    <row r="37" spans="1:40" s="14" customFormat="1">
      <c r="A37" s="448" t="s">
        <v>638</v>
      </c>
      <c r="B37" s="449"/>
      <c r="C37" s="450" t="s">
        <v>8</v>
      </c>
      <c r="D37" s="451"/>
      <c r="E37" s="451"/>
      <c r="F37" s="451"/>
      <c r="G37" s="451"/>
      <c r="H37" s="451"/>
      <c r="I37" s="451"/>
      <c r="J37" s="451"/>
      <c r="K37" s="451"/>
      <c r="L37" s="451"/>
      <c r="M37" s="451"/>
      <c r="N37" s="451"/>
      <c r="O37" s="451"/>
      <c r="P37" s="451"/>
      <c r="Q37" s="451"/>
      <c r="R37" s="451"/>
      <c r="S37" s="451"/>
      <c r="T37" s="451"/>
      <c r="U37" s="451"/>
      <c r="V37" s="451"/>
      <c r="W37" s="451"/>
      <c r="X37" s="451"/>
      <c r="Y37" s="451"/>
      <c r="Z37" s="451"/>
      <c r="AA37" s="451"/>
      <c r="AB37" s="452"/>
      <c r="AC37" s="453" t="s">
        <v>9</v>
      </c>
      <c r="AD37" s="454"/>
      <c r="AE37" s="454"/>
      <c r="AF37" s="455"/>
      <c r="AG37" s="12">
        <f>SUM(AG32:AG36)</f>
        <v>0</v>
      </c>
      <c r="AH37" s="13">
        <f t="shared" ref="AH37:AN37" si="8">SUM(AH32:AH36)</f>
        <v>0</v>
      </c>
      <c r="AI37" s="12">
        <f t="shared" si="8"/>
        <v>0</v>
      </c>
      <c r="AJ37" s="13">
        <f t="shared" si="8"/>
        <v>0</v>
      </c>
      <c r="AK37" s="12">
        <f t="shared" si="8"/>
        <v>0</v>
      </c>
      <c r="AL37" s="13">
        <f t="shared" si="8"/>
        <v>0</v>
      </c>
      <c r="AM37" s="12">
        <f t="shared" si="8"/>
        <v>0</v>
      </c>
      <c r="AN37" s="13">
        <f t="shared" si="8"/>
        <v>0</v>
      </c>
    </row>
    <row r="38" spans="1:40">
      <c r="A38" s="419" t="s">
        <v>641</v>
      </c>
      <c r="B38" s="404"/>
      <c r="C38" s="420" t="s">
        <v>10</v>
      </c>
      <c r="D38" s="421"/>
      <c r="E38" s="421"/>
      <c r="F38" s="421"/>
      <c r="G38" s="421"/>
      <c r="H38" s="421"/>
      <c r="I38" s="421"/>
      <c r="J38" s="421"/>
      <c r="K38" s="421"/>
      <c r="L38" s="421"/>
      <c r="M38" s="421"/>
      <c r="N38" s="421"/>
      <c r="O38" s="421"/>
      <c r="P38" s="421"/>
      <c r="Q38" s="421"/>
      <c r="R38" s="421"/>
      <c r="S38" s="421"/>
      <c r="T38" s="421"/>
      <c r="U38" s="421"/>
      <c r="V38" s="421"/>
      <c r="W38" s="421"/>
      <c r="X38" s="421"/>
      <c r="Y38" s="421"/>
      <c r="Z38" s="421"/>
      <c r="AA38" s="421"/>
      <c r="AB38" s="422"/>
      <c r="AC38" s="423" t="s">
        <v>11</v>
      </c>
      <c r="AD38" s="424"/>
      <c r="AE38" s="424"/>
      <c r="AF38" s="425"/>
      <c r="AG38" s="10">
        <f>AI38+AK38+AM38</f>
        <v>0</v>
      </c>
      <c r="AH38" s="11">
        <f>AJ38+AL38+AN38</f>
        <v>0</v>
      </c>
      <c r="AI38" s="10"/>
      <c r="AJ38" s="11"/>
      <c r="AK38" s="10"/>
      <c r="AL38" s="11"/>
      <c r="AM38" s="10"/>
      <c r="AN38" s="11"/>
    </row>
    <row r="39" spans="1:40" s="14" customFormat="1">
      <c r="A39" s="448" t="s">
        <v>644</v>
      </c>
      <c r="B39" s="449"/>
      <c r="C39" s="450" t="s">
        <v>12</v>
      </c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51"/>
      <c r="P39" s="451"/>
      <c r="Q39" s="451"/>
      <c r="R39" s="451"/>
      <c r="S39" s="451"/>
      <c r="T39" s="451"/>
      <c r="U39" s="451"/>
      <c r="V39" s="451"/>
      <c r="W39" s="451"/>
      <c r="X39" s="451"/>
      <c r="Y39" s="451"/>
      <c r="Z39" s="451"/>
      <c r="AA39" s="451"/>
      <c r="AB39" s="452"/>
      <c r="AC39" s="453" t="s">
        <v>13</v>
      </c>
      <c r="AD39" s="454"/>
      <c r="AE39" s="454"/>
      <c r="AF39" s="455"/>
      <c r="AG39" s="12">
        <f>SUM(AG28:AG31)+AG37+AG38</f>
        <v>0</v>
      </c>
      <c r="AH39" s="13">
        <f t="shared" ref="AH39:AN39" si="9">SUM(AH28:AH31)+AH37+AH38</f>
        <v>0</v>
      </c>
      <c r="AI39" s="12">
        <f t="shared" si="9"/>
        <v>0</v>
      </c>
      <c r="AJ39" s="13">
        <f t="shared" si="9"/>
        <v>0</v>
      </c>
      <c r="AK39" s="12">
        <f t="shared" si="9"/>
        <v>0</v>
      </c>
      <c r="AL39" s="13">
        <f t="shared" si="9"/>
        <v>0</v>
      </c>
      <c r="AM39" s="12">
        <f t="shared" si="9"/>
        <v>0</v>
      </c>
      <c r="AN39" s="13">
        <f t="shared" si="9"/>
        <v>0</v>
      </c>
    </row>
    <row r="40" spans="1:40">
      <c r="A40" s="419" t="s">
        <v>647</v>
      </c>
      <c r="B40" s="404"/>
      <c r="C40" s="456" t="s">
        <v>14</v>
      </c>
      <c r="D40" s="457"/>
      <c r="E40" s="457"/>
      <c r="F40" s="457"/>
      <c r="G40" s="457"/>
      <c r="H40" s="457"/>
      <c r="I40" s="457"/>
      <c r="J40" s="457"/>
      <c r="K40" s="457"/>
      <c r="L40" s="457"/>
      <c r="M40" s="457"/>
      <c r="N40" s="457"/>
      <c r="O40" s="457"/>
      <c r="P40" s="457"/>
      <c r="Q40" s="457"/>
      <c r="R40" s="457"/>
      <c r="S40" s="457"/>
      <c r="T40" s="457"/>
      <c r="U40" s="457"/>
      <c r="V40" s="457"/>
      <c r="W40" s="457"/>
      <c r="X40" s="457"/>
      <c r="Y40" s="457"/>
      <c r="Z40" s="457"/>
      <c r="AA40" s="457"/>
      <c r="AB40" s="458"/>
      <c r="AC40" s="423" t="s">
        <v>15</v>
      </c>
      <c r="AD40" s="424"/>
      <c r="AE40" s="424"/>
      <c r="AF40" s="425"/>
      <c r="AG40" s="10">
        <f t="shared" ref="AG40:AH49" si="10">AI40+AK40+AM40</f>
        <v>0</v>
      </c>
      <c r="AH40" s="11">
        <f t="shared" si="10"/>
        <v>0</v>
      </c>
      <c r="AI40" s="10"/>
      <c r="AJ40" s="11"/>
      <c r="AK40" s="10"/>
      <c r="AL40" s="11"/>
      <c r="AM40" s="10"/>
      <c r="AN40" s="11"/>
    </row>
    <row r="41" spans="1:40">
      <c r="A41" s="419" t="s">
        <v>650</v>
      </c>
      <c r="B41" s="404"/>
      <c r="C41" s="456" t="s">
        <v>16</v>
      </c>
      <c r="D41" s="457"/>
      <c r="E41" s="457"/>
      <c r="F41" s="457"/>
      <c r="G41" s="457"/>
      <c r="H41" s="457"/>
      <c r="I41" s="457"/>
      <c r="J41" s="457"/>
      <c r="K41" s="457"/>
      <c r="L41" s="457"/>
      <c r="M41" s="457"/>
      <c r="N41" s="457"/>
      <c r="O41" s="457"/>
      <c r="P41" s="457"/>
      <c r="Q41" s="457"/>
      <c r="R41" s="457"/>
      <c r="S41" s="457"/>
      <c r="T41" s="457"/>
      <c r="U41" s="457"/>
      <c r="V41" s="457"/>
      <c r="W41" s="457"/>
      <c r="X41" s="457"/>
      <c r="Y41" s="457"/>
      <c r="Z41" s="457"/>
      <c r="AA41" s="457"/>
      <c r="AB41" s="458"/>
      <c r="AC41" s="423" t="s">
        <v>17</v>
      </c>
      <c r="AD41" s="424"/>
      <c r="AE41" s="424"/>
      <c r="AF41" s="425"/>
      <c r="AG41" s="10">
        <f t="shared" si="10"/>
        <v>70000</v>
      </c>
      <c r="AH41" s="11">
        <f t="shared" si="10"/>
        <v>58078</v>
      </c>
      <c r="AI41" s="10">
        <v>70000</v>
      </c>
      <c r="AJ41" s="11">
        <v>58078</v>
      </c>
      <c r="AK41" s="10"/>
      <c r="AL41" s="11"/>
      <c r="AM41" s="10"/>
      <c r="AN41" s="11"/>
    </row>
    <row r="42" spans="1:40">
      <c r="A42" s="419" t="s">
        <v>653</v>
      </c>
      <c r="B42" s="404"/>
      <c r="C42" s="456" t="s">
        <v>18</v>
      </c>
      <c r="D42" s="457"/>
      <c r="E42" s="457"/>
      <c r="F42" s="457"/>
      <c r="G42" s="457"/>
      <c r="H42" s="457"/>
      <c r="I42" s="457"/>
      <c r="J42" s="457"/>
      <c r="K42" s="457"/>
      <c r="L42" s="457"/>
      <c r="M42" s="457"/>
      <c r="N42" s="457"/>
      <c r="O42" s="457"/>
      <c r="P42" s="457"/>
      <c r="Q42" s="457"/>
      <c r="R42" s="457"/>
      <c r="S42" s="457"/>
      <c r="T42" s="457"/>
      <c r="U42" s="457"/>
      <c r="V42" s="457"/>
      <c r="W42" s="457"/>
      <c r="X42" s="457"/>
      <c r="Y42" s="457"/>
      <c r="Z42" s="457"/>
      <c r="AA42" s="457"/>
      <c r="AB42" s="458"/>
      <c r="AC42" s="423" t="s">
        <v>19</v>
      </c>
      <c r="AD42" s="424"/>
      <c r="AE42" s="424"/>
      <c r="AF42" s="425"/>
      <c r="AG42" s="10">
        <f t="shared" si="10"/>
        <v>0</v>
      </c>
      <c r="AH42" s="11">
        <f t="shared" si="10"/>
        <v>0</v>
      </c>
      <c r="AI42" s="10"/>
      <c r="AJ42" s="11"/>
      <c r="AK42" s="10"/>
      <c r="AL42" s="11"/>
      <c r="AM42" s="10"/>
      <c r="AN42" s="11"/>
    </row>
    <row r="43" spans="1:40">
      <c r="A43" s="419" t="s">
        <v>656</v>
      </c>
      <c r="B43" s="404"/>
      <c r="C43" s="456" t="s">
        <v>20</v>
      </c>
      <c r="D43" s="457"/>
      <c r="E43" s="457"/>
      <c r="F43" s="457"/>
      <c r="G43" s="457"/>
      <c r="H43" s="457"/>
      <c r="I43" s="457"/>
      <c r="J43" s="457"/>
      <c r="K43" s="457"/>
      <c r="L43" s="457"/>
      <c r="M43" s="457"/>
      <c r="N43" s="457"/>
      <c r="O43" s="457"/>
      <c r="P43" s="457"/>
      <c r="Q43" s="457"/>
      <c r="R43" s="457"/>
      <c r="S43" s="457"/>
      <c r="T43" s="457"/>
      <c r="U43" s="457"/>
      <c r="V43" s="457"/>
      <c r="W43" s="457"/>
      <c r="X43" s="457"/>
      <c r="Y43" s="457"/>
      <c r="Z43" s="457"/>
      <c r="AA43" s="457"/>
      <c r="AB43" s="458"/>
      <c r="AC43" s="423" t="s">
        <v>21</v>
      </c>
      <c r="AD43" s="424"/>
      <c r="AE43" s="424"/>
      <c r="AF43" s="425"/>
      <c r="AG43" s="10">
        <f t="shared" si="10"/>
        <v>0</v>
      </c>
      <c r="AH43" s="11">
        <f t="shared" si="10"/>
        <v>0</v>
      </c>
      <c r="AI43" s="10"/>
      <c r="AJ43" s="11"/>
      <c r="AK43" s="10"/>
      <c r="AL43" s="11"/>
      <c r="AM43" s="10"/>
      <c r="AN43" s="11"/>
    </row>
    <row r="44" spans="1:40">
      <c r="A44" s="419" t="s">
        <v>659</v>
      </c>
      <c r="B44" s="404"/>
      <c r="C44" s="456" t="s">
        <v>22</v>
      </c>
      <c r="D44" s="457"/>
      <c r="E44" s="457"/>
      <c r="F44" s="457"/>
      <c r="G44" s="457"/>
      <c r="H44" s="457"/>
      <c r="I44" s="457"/>
      <c r="J44" s="457"/>
      <c r="K44" s="457"/>
      <c r="L44" s="457"/>
      <c r="M44" s="457"/>
      <c r="N44" s="457"/>
      <c r="O44" s="457"/>
      <c r="P44" s="457"/>
      <c r="Q44" s="457"/>
      <c r="R44" s="457"/>
      <c r="S44" s="457"/>
      <c r="T44" s="457"/>
      <c r="U44" s="457"/>
      <c r="V44" s="457"/>
      <c r="W44" s="457"/>
      <c r="X44" s="457"/>
      <c r="Y44" s="457"/>
      <c r="Z44" s="457"/>
      <c r="AA44" s="457"/>
      <c r="AB44" s="458"/>
      <c r="AC44" s="423" t="s">
        <v>23</v>
      </c>
      <c r="AD44" s="424"/>
      <c r="AE44" s="424"/>
      <c r="AF44" s="425"/>
      <c r="AG44" s="10">
        <f t="shared" si="10"/>
        <v>0</v>
      </c>
      <c r="AH44" s="11">
        <f t="shared" si="10"/>
        <v>0</v>
      </c>
      <c r="AI44" s="10"/>
      <c r="AJ44" s="11"/>
      <c r="AK44" s="10"/>
      <c r="AL44" s="11"/>
      <c r="AM44" s="10"/>
      <c r="AN44" s="11"/>
    </row>
    <row r="45" spans="1:40">
      <c r="A45" s="419" t="s">
        <v>662</v>
      </c>
      <c r="B45" s="404"/>
      <c r="C45" s="456" t="s">
        <v>24</v>
      </c>
      <c r="D45" s="457"/>
      <c r="E45" s="457"/>
      <c r="F45" s="457"/>
      <c r="G45" s="457"/>
      <c r="H45" s="457"/>
      <c r="I45" s="457"/>
      <c r="J45" s="457"/>
      <c r="K45" s="457"/>
      <c r="L45" s="457"/>
      <c r="M45" s="457"/>
      <c r="N45" s="457"/>
      <c r="O45" s="457"/>
      <c r="P45" s="457"/>
      <c r="Q45" s="457"/>
      <c r="R45" s="457"/>
      <c r="S45" s="457"/>
      <c r="T45" s="457"/>
      <c r="U45" s="457"/>
      <c r="V45" s="457"/>
      <c r="W45" s="457"/>
      <c r="X45" s="457"/>
      <c r="Y45" s="457"/>
      <c r="Z45" s="457"/>
      <c r="AA45" s="457"/>
      <c r="AB45" s="458"/>
      <c r="AC45" s="423" t="s">
        <v>25</v>
      </c>
      <c r="AD45" s="424"/>
      <c r="AE45" s="424"/>
      <c r="AF45" s="425"/>
      <c r="AG45" s="10">
        <f t="shared" si="10"/>
        <v>19000</v>
      </c>
      <c r="AH45" s="11">
        <f t="shared" si="10"/>
        <v>15682</v>
      </c>
      <c r="AI45" s="10">
        <v>19000</v>
      </c>
      <c r="AJ45" s="11">
        <v>15682</v>
      </c>
      <c r="AK45" s="10"/>
      <c r="AL45" s="11"/>
      <c r="AM45" s="10"/>
      <c r="AN45" s="11"/>
    </row>
    <row r="46" spans="1:40">
      <c r="A46" s="419" t="s">
        <v>665</v>
      </c>
      <c r="B46" s="404"/>
      <c r="C46" s="456" t="s">
        <v>26</v>
      </c>
      <c r="D46" s="457"/>
      <c r="E46" s="457"/>
      <c r="F46" s="457"/>
      <c r="G46" s="457"/>
      <c r="H46" s="457"/>
      <c r="I46" s="457"/>
      <c r="J46" s="457"/>
      <c r="K46" s="457"/>
      <c r="L46" s="457"/>
      <c r="M46" s="457"/>
      <c r="N46" s="457"/>
      <c r="O46" s="457"/>
      <c r="P46" s="457"/>
      <c r="Q46" s="457"/>
      <c r="R46" s="457"/>
      <c r="S46" s="457"/>
      <c r="T46" s="457"/>
      <c r="U46" s="457"/>
      <c r="V46" s="457"/>
      <c r="W46" s="457"/>
      <c r="X46" s="457"/>
      <c r="Y46" s="457"/>
      <c r="Z46" s="457"/>
      <c r="AA46" s="457"/>
      <c r="AB46" s="458"/>
      <c r="AC46" s="423" t="s">
        <v>27</v>
      </c>
      <c r="AD46" s="424"/>
      <c r="AE46" s="424"/>
      <c r="AF46" s="425"/>
      <c r="AG46" s="10">
        <f t="shared" si="10"/>
        <v>0</v>
      </c>
      <c r="AH46" s="11">
        <f t="shared" si="10"/>
        <v>0</v>
      </c>
      <c r="AI46" s="10"/>
      <c r="AJ46" s="11"/>
      <c r="AK46" s="10"/>
      <c r="AL46" s="11"/>
      <c r="AM46" s="10"/>
      <c r="AN46" s="11"/>
    </row>
    <row r="47" spans="1:40">
      <c r="A47" s="419" t="s">
        <v>668</v>
      </c>
      <c r="B47" s="404"/>
      <c r="C47" s="456" t="s">
        <v>28</v>
      </c>
      <c r="D47" s="457"/>
      <c r="E47" s="457"/>
      <c r="F47" s="457"/>
      <c r="G47" s="457"/>
      <c r="H47" s="457"/>
      <c r="I47" s="457"/>
      <c r="J47" s="457"/>
      <c r="K47" s="457"/>
      <c r="L47" s="457"/>
      <c r="M47" s="457"/>
      <c r="N47" s="457"/>
      <c r="O47" s="457"/>
      <c r="P47" s="457"/>
      <c r="Q47" s="457"/>
      <c r="R47" s="457"/>
      <c r="S47" s="457"/>
      <c r="T47" s="457"/>
      <c r="U47" s="457"/>
      <c r="V47" s="457"/>
      <c r="W47" s="457"/>
      <c r="X47" s="457"/>
      <c r="Y47" s="457"/>
      <c r="Z47" s="457"/>
      <c r="AA47" s="457"/>
      <c r="AB47" s="458"/>
      <c r="AC47" s="423" t="s">
        <v>29</v>
      </c>
      <c r="AD47" s="424"/>
      <c r="AE47" s="424"/>
      <c r="AF47" s="425"/>
      <c r="AG47" s="10">
        <f t="shared" si="10"/>
        <v>0</v>
      </c>
      <c r="AH47" s="11">
        <f t="shared" si="10"/>
        <v>2955</v>
      </c>
      <c r="AI47" s="10"/>
      <c r="AJ47" s="11">
        <v>2955</v>
      </c>
      <c r="AK47" s="10"/>
      <c r="AL47" s="11"/>
      <c r="AM47" s="10"/>
      <c r="AN47" s="11"/>
    </row>
    <row r="48" spans="1:40">
      <c r="A48" s="419" t="s">
        <v>671</v>
      </c>
      <c r="B48" s="404"/>
      <c r="C48" s="456" t="s">
        <v>30</v>
      </c>
      <c r="D48" s="457"/>
      <c r="E48" s="457"/>
      <c r="F48" s="457"/>
      <c r="G48" s="457"/>
      <c r="H48" s="457"/>
      <c r="I48" s="457"/>
      <c r="J48" s="457"/>
      <c r="K48" s="457"/>
      <c r="L48" s="457"/>
      <c r="M48" s="457"/>
      <c r="N48" s="457"/>
      <c r="O48" s="457"/>
      <c r="P48" s="457"/>
      <c r="Q48" s="457"/>
      <c r="R48" s="457"/>
      <c r="S48" s="457"/>
      <c r="T48" s="457"/>
      <c r="U48" s="457"/>
      <c r="V48" s="457"/>
      <c r="W48" s="457"/>
      <c r="X48" s="457"/>
      <c r="Y48" s="457"/>
      <c r="Z48" s="457"/>
      <c r="AA48" s="457"/>
      <c r="AB48" s="458"/>
      <c r="AC48" s="423" t="s">
        <v>31</v>
      </c>
      <c r="AD48" s="424"/>
      <c r="AE48" s="424"/>
      <c r="AF48" s="425"/>
      <c r="AG48" s="10">
        <f t="shared" si="10"/>
        <v>0</v>
      </c>
      <c r="AH48" s="11">
        <f t="shared" si="10"/>
        <v>0</v>
      </c>
      <c r="AI48" s="10"/>
      <c r="AJ48" s="11"/>
      <c r="AK48" s="10"/>
      <c r="AL48" s="11"/>
      <c r="AM48" s="10"/>
      <c r="AN48" s="11"/>
    </row>
    <row r="49" spans="1:40">
      <c r="A49" s="419" t="s">
        <v>674</v>
      </c>
      <c r="B49" s="404"/>
      <c r="C49" s="456" t="s">
        <v>32</v>
      </c>
      <c r="D49" s="457"/>
      <c r="E49" s="457"/>
      <c r="F49" s="457"/>
      <c r="G49" s="457"/>
      <c r="H49" s="457"/>
      <c r="I49" s="457"/>
      <c r="J49" s="457"/>
      <c r="K49" s="457"/>
      <c r="L49" s="457"/>
      <c r="M49" s="457"/>
      <c r="N49" s="457"/>
      <c r="O49" s="457"/>
      <c r="P49" s="457"/>
      <c r="Q49" s="457"/>
      <c r="R49" s="457"/>
      <c r="S49" s="457"/>
      <c r="T49" s="457"/>
      <c r="U49" s="457"/>
      <c r="V49" s="457"/>
      <c r="W49" s="457"/>
      <c r="X49" s="457"/>
      <c r="Y49" s="457"/>
      <c r="Z49" s="457"/>
      <c r="AA49" s="457"/>
      <c r="AB49" s="458"/>
      <c r="AC49" s="423" t="s">
        <v>513</v>
      </c>
      <c r="AD49" s="424"/>
      <c r="AE49" s="424"/>
      <c r="AF49" s="425"/>
      <c r="AG49" s="10">
        <f t="shared" si="10"/>
        <v>0</v>
      </c>
      <c r="AH49" s="11">
        <f t="shared" si="10"/>
        <v>27</v>
      </c>
      <c r="AI49" s="10"/>
      <c r="AJ49" s="11"/>
      <c r="AK49" s="10"/>
      <c r="AL49" s="11"/>
      <c r="AM49" s="10"/>
      <c r="AN49" s="11">
        <v>27</v>
      </c>
    </row>
    <row r="50" spans="1:40" s="14" customFormat="1">
      <c r="A50" s="448" t="s">
        <v>677</v>
      </c>
      <c r="B50" s="449"/>
      <c r="C50" s="460" t="s">
        <v>34</v>
      </c>
      <c r="D50" s="461"/>
      <c r="E50" s="461"/>
      <c r="F50" s="461"/>
      <c r="G50" s="461"/>
      <c r="H50" s="461"/>
      <c r="I50" s="461"/>
      <c r="J50" s="461"/>
      <c r="K50" s="461"/>
      <c r="L50" s="461"/>
      <c r="M50" s="461"/>
      <c r="N50" s="461"/>
      <c r="O50" s="461"/>
      <c r="P50" s="461"/>
      <c r="Q50" s="461"/>
      <c r="R50" s="461"/>
      <c r="S50" s="461"/>
      <c r="T50" s="461"/>
      <c r="U50" s="461"/>
      <c r="V50" s="461"/>
      <c r="W50" s="461"/>
      <c r="X50" s="461"/>
      <c r="Y50" s="461"/>
      <c r="Z50" s="461"/>
      <c r="AA50" s="461"/>
      <c r="AB50" s="462"/>
      <c r="AC50" s="453" t="s">
        <v>35</v>
      </c>
      <c r="AD50" s="454"/>
      <c r="AE50" s="454"/>
      <c r="AF50" s="455"/>
      <c r="AG50" s="12">
        <f>SUM(AG40:AG49)</f>
        <v>89000</v>
      </c>
      <c r="AH50" s="13">
        <f t="shared" ref="AH50:AN50" si="11">SUM(AH40:AH49)</f>
        <v>76742</v>
      </c>
      <c r="AI50" s="12">
        <f t="shared" si="11"/>
        <v>89000</v>
      </c>
      <c r="AJ50" s="13">
        <f t="shared" si="11"/>
        <v>76715</v>
      </c>
      <c r="AK50" s="12">
        <f t="shared" si="11"/>
        <v>0</v>
      </c>
      <c r="AL50" s="13">
        <f t="shared" si="11"/>
        <v>0</v>
      </c>
      <c r="AM50" s="12">
        <f t="shared" si="11"/>
        <v>0</v>
      </c>
      <c r="AN50" s="13">
        <f t="shared" si="11"/>
        <v>27</v>
      </c>
    </row>
    <row r="51" spans="1:40">
      <c r="A51" s="419">
        <v>45</v>
      </c>
      <c r="B51" s="459"/>
      <c r="C51" s="456" t="s">
        <v>36</v>
      </c>
      <c r="D51" s="457"/>
      <c r="E51" s="457"/>
      <c r="F51" s="457"/>
      <c r="G51" s="457"/>
      <c r="H51" s="457"/>
      <c r="I51" s="457"/>
      <c r="J51" s="457"/>
      <c r="K51" s="457"/>
      <c r="L51" s="457"/>
      <c r="M51" s="457"/>
      <c r="N51" s="457"/>
      <c r="O51" s="457"/>
      <c r="P51" s="457"/>
      <c r="Q51" s="457"/>
      <c r="R51" s="457"/>
      <c r="S51" s="457"/>
      <c r="T51" s="457"/>
      <c r="U51" s="457"/>
      <c r="V51" s="457"/>
      <c r="W51" s="457"/>
      <c r="X51" s="457"/>
      <c r="Y51" s="457"/>
      <c r="Z51" s="457"/>
      <c r="AA51" s="457"/>
      <c r="AB51" s="458"/>
      <c r="AC51" s="423" t="s">
        <v>37</v>
      </c>
      <c r="AD51" s="424"/>
      <c r="AE51" s="424"/>
      <c r="AF51" s="425"/>
      <c r="AG51" s="10">
        <f t="shared" ref="AG51:AH55" si="12">AI51+AK51+AM51</f>
        <v>0</v>
      </c>
      <c r="AH51" s="11">
        <f t="shared" si="12"/>
        <v>0</v>
      </c>
      <c r="AI51" s="10"/>
      <c r="AJ51" s="11"/>
      <c r="AK51" s="10"/>
      <c r="AL51" s="11"/>
      <c r="AM51" s="10"/>
      <c r="AN51" s="11"/>
    </row>
    <row r="52" spans="1:40">
      <c r="A52" s="419">
        <v>46</v>
      </c>
      <c r="B52" s="459"/>
      <c r="C52" s="456" t="s">
        <v>38</v>
      </c>
      <c r="D52" s="457"/>
      <c r="E52" s="457"/>
      <c r="F52" s="457"/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57"/>
      <c r="R52" s="457"/>
      <c r="S52" s="457"/>
      <c r="T52" s="457"/>
      <c r="U52" s="457"/>
      <c r="V52" s="457"/>
      <c r="W52" s="457"/>
      <c r="X52" s="457"/>
      <c r="Y52" s="457"/>
      <c r="Z52" s="457"/>
      <c r="AA52" s="457"/>
      <c r="AB52" s="458"/>
      <c r="AC52" s="423" t="s">
        <v>39</v>
      </c>
      <c r="AD52" s="424"/>
      <c r="AE52" s="424"/>
      <c r="AF52" s="425"/>
      <c r="AG52" s="10">
        <f t="shared" si="12"/>
        <v>0</v>
      </c>
      <c r="AH52" s="11">
        <f t="shared" si="12"/>
        <v>0</v>
      </c>
      <c r="AI52" s="10"/>
      <c r="AJ52" s="11"/>
      <c r="AK52" s="10"/>
      <c r="AL52" s="11"/>
      <c r="AM52" s="10"/>
      <c r="AN52" s="11"/>
    </row>
    <row r="53" spans="1:40">
      <c r="A53" s="419">
        <v>47</v>
      </c>
      <c r="B53" s="459"/>
      <c r="C53" s="456" t="s">
        <v>40</v>
      </c>
      <c r="D53" s="457"/>
      <c r="E53" s="457"/>
      <c r="F53" s="457"/>
      <c r="G53" s="457"/>
      <c r="H53" s="457"/>
      <c r="I53" s="457"/>
      <c r="J53" s="457"/>
      <c r="K53" s="457"/>
      <c r="L53" s="457"/>
      <c r="M53" s="457"/>
      <c r="N53" s="457"/>
      <c r="O53" s="457"/>
      <c r="P53" s="457"/>
      <c r="Q53" s="457"/>
      <c r="R53" s="457"/>
      <c r="S53" s="457"/>
      <c r="T53" s="457"/>
      <c r="U53" s="457"/>
      <c r="V53" s="457"/>
      <c r="W53" s="457"/>
      <c r="X53" s="457"/>
      <c r="Y53" s="457"/>
      <c r="Z53" s="457"/>
      <c r="AA53" s="457"/>
      <c r="AB53" s="458"/>
      <c r="AC53" s="423" t="s">
        <v>41</v>
      </c>
      <c r="AD53" s="424"/>
      <c r="AE53" s="424"/>
      <c r="AF53" s="425"/>
      <c r="AG53" s="10">
        <f t="shared" si="12"/>
        <v>0</v>
      </c>
      <c r="AH53" s="11">
        <f t="shared" si="12"/>
        <v>0</v>
      </c>
      <c r="AI53" s="10"/>
      <c r="AJ53" s="11"/>
      <c r="AK53" s="10"/>
      <c r="AL53" s="11"/>
      <c r="AM53" s="10"/>
      <c r="AN53" s="11"/>
    </row>
    <row r="54" spans="1:40">
      <c r="A54" s="419">
        <v>48</v>
      </c>
      <c r="B54" s="459"/>
      <c r="C54" s="456" t="s">
        <v>42</v>
      </c>
      <c r="D54" s="457"/>
      <c r="E54" s="457"/>
      <c r="F54" s="457"/>
      <c r="G54" s="457"/>
      <c r="H54" s="457"/>
      <c r="I54" s="457"/>
      <c r="J54" s="457"/>
      <c r="K54" s="457"/>
      <c r="L54" s="457"/>
      <c r="M54" s="457"/>
      <c r="N54" s="457"/>
      <c r="O54" s="457"/>
      <c r="P54" s="457"/>
      <c r="Q54" s="457"/>
      <c r="R54" s="457"/>
      <c r="S54" s="457"/>
      <c r="T54" s="457"/>
      <c r="U54" s="457"/>
      <c r="V54" s="457"/>
      <c r="W54" s="457"/>
      <c r="X54" s="457"/>
      <c r="Y54" s="457"/>
      <c r="Z54" s="457"/>
      <c r="AA54" s="457"/>
      <c r="AB54" s="458"/>
      <c r="AC54" s="423" t="s">
        <v>43</v>
      </c>
      <c r="AD54" s="424"/>
      <c r="AE54" s="424"/>
      <c r="AF54" s="425"/>
      <c r="AG54" s="10">
        <f t="shared" si="12"/>
        <v>0</v>
      </c>
      <c r="AH54" s="11">
        <f t="shared" si="12"/>
        <v>0</v>
      </c>
      <c r="AI54" s="10"/>
      <c r="AJ54" s="11"/>
      <c r="AK54" s="10"/>
      <c r="AL54" s="11"/>
      <c r="AM54" s="10"/>
      <c r="AN54" s="11"/>
    </row>
    <row r="55" spans="1:40">
      <c r="A55" s="419">
        <v>49</v>
      </c>
      <c r="B55" s="459"/>
      <c r="C55" s="456" t="s">
        <v>44</v>
      </c>
      <c r="D55" s="457"/>
      <c r="E55" s="457"/>
      <c r="F55" s="457"/>
      <c r="G55" s="457"/>
      <c r="H55" s="457"/>
      <c r="I55" s="457"/>
      <c r="J55" s="457"/>
      <c r="K55" s="457"/>
      <c r="L55" s="457"/>
      <c r="M55" s="457"/>
      <c r="N55" s="457"/>
      <c r="O55" s="457"/>
      <c r="P55" s="457"/>
      <c r="Q55" s="457"/>
      <c r="R55" s="457"/>
      <c r="S55" s="457"/>
      <c r="T55" s="457"/>
      <c r="U55" s="457"/>
      <c r="V55" s="457"/>
      <c r="W55" s="457"/>
      <c r="X55" s="457"/>
      <c r="Y55" s="457"/>
      <c r="Z55" s="457"/>
      <c r="AA55" s="457"/>
      <c r="AB55" s="458"/>
      <c r="AC55" s="423" t="s">
        <v>45</v>
      </c>
      <c r="AD55" s="424"/>
      <c r="AE55" s="424"/>
      <c r="AF55" s="425"/>
      <c r="AG55" s="10">
        <f t="shared" si="12"/>
        <v>0</v>
      </c>
      <c r="AH55" s="11">
        <f t="shared" si="12"/>
        <v>0</v>
      </c>
      <c r="AI55" s="10"/>
      <c r="AJ55" s="11"/>
      <c r="AK55" s="10"/>
      <c r="AL55" s="11"/>
      <c r="AM55" s="10"/>
      <c r="AN55" s="11"/>
    </row>
    <row r="56" spans="1:40" s="14" customFormat="1">
      <c r="A56" s="448">
        <v>50</v>
      </c>
      <c r="B56" s="463"/>
      <c r="C56" s="450" t="s">
        <v>46</v>
      </c>
      <c r="D56" s="451"/>
      <c r="E56" s="451"/>
      <c r="F56" s="451"/>
      <c r="G56" s="451"/>
      <c r="H56" s="451"/>
      <c r="I56" s="451"/>
      <c r="J56" s="451"/>
      <c r="K56" s="451"/>
      <c r="L56" s="451"/>
      <c r="M56" s="451"/>
      <c r="N56" s="451"/>
      <c r="O56" s="451"/>
      <c r="P56" s="451"/>
      <c r="Q56" s="451"/>
      <c r="R56" s="451"/>
      <c r="S56" s="451"/>
      <c r="T56" s="451"/>
      <c r="U56" s="451"/>
      <c r="V56" s="451"/>
      <c r="W56" s="451"/>
      <c r="X56" s="451"/>
      <c r="Y56" s="451"/>
      <c r="Z56" s="451"/>
      <c r="AA56" s="451"/>
      <c r="AB56" s="452"/>
      <c r="AC56" s="453" t="s">
        <v>47</v>
      </c>
      <c r="AD56" s="454"/>
      <c r="AE56" s="454"/>
      <c r="AF56" s="455"/>
      <c r="AG56" s="12">
        <f>SUM(AG51:AG55)</f>
        <v>0</v>
      </c>
      <c r="AH56" s="13">
        <f t="shared" ref="AH56:AN56" si="13">SUM(AH51:AH55)</f>
        <v>0</v>
      </c>
      <c r="AI56" s="12">
        <f t="shared" si="13"/>
        <v>0</v>
      </c>
      <c r="AJ56" s="13">
        <f t="shared" si="13"/>
        <v>0</v>
      </c>
      <c r="AK56" s="12">
        <f t="shared" si="13"/>
        <v>0</v>
      </c>
      <c r="AL56" s="13">
        <f t="shared" si="13"/>
        <v>0</v>
      </c>
      <c r="AM56" s="12">
        <f t="shared" si="13"/>
        <v>0</v>
      </c>
      <c r="AN56" s="13">
        <f t="shared" si="13"/>
        <v>0</v>
      </c>
    </row>
    <row r="57" spans="1:40">
      <c r="A57" s="419">
        <v>51</v>
      </c>
      <c r="B57" s="459"/>
      <c r="C57" s="456" t="s">
        <v>48</v>
      </c>
      <c r="D57" s="457"/>
      <c r="E57" s="457"/>
      <c r="F57" s="457"/>
      <c r="G57" s="457"/>
      <c r="H57" s="457"/>
      <c r="I57" s="457"/>
      <c r="J57" s="457"/>
      <c r="K57" s="457"/>
      <c r="L57" s="457"/>
      <c r="M57" s="457"/>
      <c r="N57" s="457"/>
      <c r="O57" s="457"/>
      <c r="P57" s="457"/>
      <c r="Q57" s="457"/>
      <c r="R57" s="457"/>
      <c r="S57" s="457"/>
      <c r="T57" s="457"/>
      <c r="U57" s="457"/>
      <c r="V57" s="457"/>
      <c r="W57" s="457"/>
      <c r="X57" s="457"/>
      <c r="Y57" s="457"/>
      <c r="Z57" s="457"/>
      <c r="AA57" s="457"/>
      <c r="AB57" s="458"/>
      <c r="AC57" s="423" t="s">
        <v>49</v>
      </c>
      <c r="AD57" s="424"/>
      <c r="AE57" s="424"/>
      <c r="AF57" s="425"/>
      <c r="AG57" s="10">
        <f t="shared" ref="AG57:AH59" si="14">AI57+AK57+AM57</f>
        <v>0</v>
      </c>
      <c r="AH57" s="11">
        <f t="shared" si="14"/>
        <v>0</v>
      </c>
      <c r="AI57" s="10"/>
      <c r="AJ57" s="11"/>
      <c r="AK57" s="10"/>
      <c r="AL57" s="11"/>
      <c r="AM57" s="10"/>
      <c r="AN57" s="11"/>
    </row>
    <row r="58" spans="1:40">
      <c r="A58" s="419">
        <v>52</v>
      </c>
      <c r="B58" s="459"/>
      <c r="C58" s="420" t="s">
        <v>50</v>
      </c>
      <c r="D58" s="421"/>
      <c r="E58" s="421"/>
      <c r="F58" s="421"/>
      <c r="G58" s="421"/>
      <c r="H58" s="421"/>
      <c r="I58" s="421"/>
      <c r="J58" s="421"/>
      <c r="K58" s="421"/>
      <c r="L58" s="421"/>
      <c r="M58" s="421"/>
      <c r="N58" s="421"/>
      <c r="O58" s="421"/>
      <c r="P58" s="421"/>
      <c r="Q58" s="421"/>
      <c r="R58" s="421"/>
      <c r="S58" s="421"/>
      <c r="T58" s="421"/>
      <c r="U58" s="421"/>
      <c r="V58" s="421"/>
      <c r="W58" s="421"/>
      <c r="X58" s="421"/>
      <c r="Y58" s="421"/>
      <c r="Z58" s="421"/>
      <c r="AA58" s="421"/>
      <c r="AB58" s="422"/>
      <c r="AC58" s="423" t="s">
        <v>51</v>
      </c>
      <c r="AD58" s="424"/>
      <c r="AE58" s="424"/>
      <c r="AF58" s="425"/>
      <c r="AG58" s="10">
        <f t="shared" si="14"/>
        <v>0</v>
      </c>
      <c r="AH58" s="11">
        <f t="shared" si="14"/>
        <v>0</v>
      </c>
      <c r="AI58" s="10"/>
      <c r="AJ58" s="11"/>
      <c r="AK58" s="10"/>
      <c r="AL58" s="11"/>
      <c r="AM58" s="10"/>
      <c r="AN58" s="11"/>
    </row>
    <row r="59" spans="1:40">
      <c r="A59" s="419">
        <v>53</v>
      </c>
      <c r="B59" s="459"/>
      <c r="C59" s="456" t="s">
        <v>52</v>
      </c>
      <c r="D59" s="457"/>
      <c r="E59" s="457"/>
      <c r="F59" s="457"/>
      <c r="G59" s="457"/>
      <c r="H59" s="457"/>
      <c r="I59" s="457"/>
      <c r="J59" s="457"/>
      <c r="K59" s="457"/>
      <c r="L59" s="457"/>
      <c r="M59" s="457"/>
      <c r="N59" s="457"/>
      <c r="O59" s="457"/>
      <c r="P59" s="457"/>
      <c r="Q59" s="457"/>
      <c r="R59" s="457"/>
      <c r="S59" s="457"/>
      <c r="T59" s="457"/>
      <c r="U59" s="457"/>
      <c r="V59" s="457"/>
      <c r="W59" s="457"/>
      <c r="X59" s="457"/>
      <c r="Y59" s="457"/>
      <c r="Z59" s="457"/>
      <c r="AA59" s="457"/>
      <c r="AB59" s="458"/>
      <c r="AC59" s="423" t="s">
        <v>53</v>
      </c>
      <c r="AD59" s="424"/>
      <c r="AE59" s="424"/>
      <c r="AF59" s="425"/>
      <c r="AG59" s="10">
        <f t="shared" si="14"/>
        <v>0</v>
      </c>
      <c r="AH59" s="11">
        <f t="shared" si="14"/>
        <v>0</v>
      </c>
      <c r="AI59" s="10"/>
      <c r="AJ59" s="11"/>
      <c r="AK59" s="10"/>
      <c r="AL59" s="11"/>
      <c r="AM59" s="10"/>
      <c r="AN59" s="11"/>
    </row>
    <row r="60" spans="1:40" s="14" customFormat="1">
      <c r="A60" s="448">
        <v>54</v>
      </c>
      <c r="B60" s="463"/>
      <c r="C60" s="450" t="s">
        <v>54</v>
      </c>
      <c r="D60" s="451"/>
      <c r="E60" s="451"/>
      <c r="F60" s="451"/>
      <c r="G60" s="451"/>
      <c r="H60" s="451"/>
      <c r="I60" s="451"/>
      <c r="J60" s="451"/>
      <c r="K60" s="451"/>
      <c r="L60" s="451"/>
      <c r="M60" s="451"/>
      <c r="N60" s="451"/>
      <c r="O60" s="451"/>
      <c r="P60" s="451"/>
      <c r="Q60" s="451"/>
      <c r="R60" s="451"/>
      <c r="S60" s="451"/>
      <c r="T60" s="451"/>
      <c r="U60" s="451"/>
      <c r="V60" s="451"/>
      <c r="W60" s="451"/>
      <c r="X60" s="451"/>
      <c r="Y60" s="451"/>
      <c r="Z60" s="451"/>
      <c r="AA60" s="451"/>
      <c r="AB60" s="452"/>
      <c r="AC60" s="453" t="s">
        <v>55</v>
      </c>
      <c r="AD60" s="454"/>
      <c r="AE60" s="454"/>
      <c r="AF60" s="455"/>
      <c r="AG60" s="12">
        <f>SUM(AG57:AG59)</f>
        <v>0</v>
      </c>
      <c r="AH60" s="13">
        <f t="shared" ref="AH60:AN60" si="15">SUM(AH57:AH59)</f>
        <v>0</v>
      </c>
      <c r="AI60" s="12">
        <f t="shared" si="15"/>
        <v>0</v>
      </c>
      <c r="AJ60" s="13">
        <f t="shared" si="15"/>
        <v>0</v>
      </c>
      <c r="AK60" s="12">
        <f t="shared" si="15"/>
        <v>0</v>
      </c>
      <c r="AL60" s="13">
        <f t="shared" si="15"/>
        <v>0</v>
      </c>
      <c r="AM60" s="12">
        <f t="shared" si="15"/>
        <v>0</v>
      </c>
      <c r="AN60" s="13">
        <f t="shared" si="15"/>
        <v>0</v>
      </c>
    </row>
    <row r="61" spans="1:40">
      <c r="A61" s="419">
        <v>55</v>
      </c>
      <c r="B61" s="459"/>
      <c r="C61" s="456" t="s">
        <v>56</v>
      </c>
      <c r="D61" s="457"/>
      <c r="E61" s="457"/>
      <c r="F61" s="457"/>
      <c r="G61" s="457"/>
      <c r="H61" s="457"/>
      <c r="I61" s="457"/>
      <c r="J61" s="457"/>
      <c r="K61" s="457"/>
      <c r="L61" s="457"/>
      <c r="M61" s="457"/>
      <c r="N61" s="457"/>
      <c r="O61" s="457"/>
      <c r="P61" s="457"/>
      <c r="Q61" s="457"/>
      <c r="R61" s="457"/>
      <c r="S61" s="457"/>
      <c r="T61" s="457"/>
      <c r="U61" s="457"/>
      <c r="V61" s="457"/>
      <c r="W61" s="457"/>
      <c r="X61" s="457"/>
      <c r="Y61" s="457"/>
      <c r="Z61" s="457"/>
      <c r="AA61" s="457"/>
      <c r="AB61" s="458"/>
      <c r="AC61" s="423" t="s">
        <v>57</v>
      </c>
      <c r="AD61" s="424"/>
      <c r="AE61" s="424"/>
      <c r="AF61" s="425"/>
      <c r="AG61" s="10">
        <f t="shared" ref="AG61:AH63" si="16">AI61+AK61+AM61</f>
        <v>0</v>
      </c>
      <c r="AH61" s="11">
        <f t="shared" si="16"/>
        <v>0</v>
      </c>
      <c r="AI61" s="10"/>
      <c r="AJ61" s="11"/>
      <c r="AK61" s="10"/>
      <c r="AL61" s="11"/>
      <c r="AM61" s="10"/>
      <c r="AN61" s="11"/>
    </row>
    <row r="62" spans="1:40">
      <c r="A62" s="419">
        <v>56</v>
      </c>
      <c r="B62" s="459"/>
      <c r="C62" s="420" t="s">
        <v>58</v>
      </c>
      <c r="D62" s="421"/>
      <c r="E62" s="421"/>
      <c r="F62" s="421"/>
      <c r="G62" s="421"/>
      <c r="H62" s="421"/>
      <c r="I62" s="421"/>
      <c r="J62" s="421"/>
      <c r="K62" s="421"/>
      <c r="L62" s="421"/>
      <c r="M62" s="421"/>
      <c r="N62" s="421"/>
      <c r="O62" s="421"/>
      <c r="P62" s="421"/>
      <c r="Q62" s="421"/>
      <c r="R62" s="421"/>
      <c r="S62" s="421"/>
      <c r="T62" s="421"/>
      <c r="U62" s="421"/>
      <c r="V62" s="421"/>
      <c r="W62" s="421"/>
      <c r="X62" s="421"/>
      <c r="Y62" s="421"/>
      <c r="Z62" s="421"/>
      <c r="AA62" s="421"/>
      <c r="AB62" s="422"/>
      <c r="AC62" s="423" t="s">
        <v>59</v>
      </c>
      <c r="AD62" s="424"/>
      <c r="AE62" s="424"/>
      <c r="AF62" s="425"/>
      <c r="AG62" s="10">
        <f t="shared" si="16"/>
        <v>0</v>
      </c>
      <c r="AH62" s="11">
        <f t="shared" si="16"/>
        <v>0</v>
      </c>
      <c r="AI62" s="10"/>
      <c r="AJ62" s="11"/>
      <c r="AK62" s="10"/>
      <c r="AL62" s="11"/>
      <c r="AM62" s="10"/>
      <c r="AN62" s="11"/>
    </row>
    <row r="63" spans="1:40">
      <c r="A63" s="419">
        <v>57</v>
      </c>
      <c r="B63" s="459"/>
      <c r="C63" s="456" t="s">
        <v>60</v>
      </c>
      <c r="D63" s="457"/>
      <c r="E63" s="457"/>
      <c r="F63" s="457"/>
      <c r="G63" s="457"/>
      <c r="H63" s="457"/>
      <c r="I63" s="457"/>
      <c r="J63" s="457"/>
      <c r="K63" s="457"/>
      <c r="L63" s="457"/>
      <c r="M63" s="457"/>
      <c r="N63" s="457"/>
      <c r="O63" s="457"/>
      <c r="P63" s="457"/>
      <c r="Q63" s="457"/>
      <c r="R63" s="457"/>
      <c r="S63" s="457"/>
      <c r="T63" s="457"/>
      <c r="U63" s="457"/>
      <c r="V63" s="457"/>
      <c r="W63" s="457"/>
      <c r="X63" s="457"/>
      <c r="Y63" s="457"/>
      <c r="Z63" s="457"/>
      <c r="AA63" s="457"/>
      <c r="AB63" s="458"/>
      <c r="AC63" s="423" t="s">
        <v>61</v>
      </c>
      <c r="AD63" s="424"/>
      <c r="AE63" s="424"/>
      <c r="AF63" s="425"/>
      <c r="AG63" s="10">
        <f t="shared" si="16"/>
        <v>0</v>
      </c>
      <c r="AH63" s="11">
        <f t="shared" si="16"/>
        <v>0</v>
      </c>
      <c r="AI63" s="10"/>
      <c r="AJ63" s="11"/>
      <c r="AK63" s="10"/>
      <c r="AL63" s="11"/>
      <c r="AM63" s="10"/>
      <c r="AN63" s="11"/>
    </row>
    <row r="64" spans="1:40" s="14" customFormat="1" ht="15.75" thickBot="1">
      <c r="A64" s="471">
        <v>58</v>
      </c>
      <c r="B64" s="472"/>
      <c r="C64" s="473" t="s">
        <v>62</v>
      </c>
      <c r="D64" s="474"/>
      <c r="E64" s="474"/>
      <c r="F64" s="474"/>
      <c r="G64" s="474"/>
      <c r="H64" s="474"/>
      <c r="I64" s="474"/>
      <c r="J64" s="474"/>
      <c r="K64" s="474"/>
      <c r="L64" s="474"/>
      <c r="M64" s="474"/>
      <c r="N64" s="474"/>
      <c r="O64" s="474"/>
      <c r="P64" s="474"/>
      <c r="Q64" s="474"/>
      <c r="R64" s="474"/>
      <c r="S64" s="474"/>
      <c r="T64" s="474"/>
      <c r="U64" s="474"/>
      <c r="V64" s="474"/>
      <c r="W64" s="474"/>
      <c r="X64" s="474"/>
      <c r="Y64" s="474"/>
      <c r="Z64" s="474"/>
      <c r="AA64" s="474"/>
      <c r="AB64" s="475"/>
      <c r="AC64" s="476" t="s">
        <v>63</v>
      </c>
      <c r="AD64" s="477"/>
      <c r="AE64" s="477"/>
      <c r="AF64" s="478"/>
      <c r="AG64" s="16">
        <f>SUM(AG61:AG63)</f>
        <v>0</v>
      </c>
      <c r="AH64" s="17">
        <f t="shared" ref="AH64:AN64" si="17">SUM(AH61:AH63)</f>
        <v>0</v>
      </c>
      <c r="AI64" s="16">
        <f t="shared" si="17"/>
        <v>0</v>
      </c>
      <c r="AJ64" s="17">
        <f t="shared" si="17"/>
        <v>0</v>
      </c>
      <c r="AK64" s="16">
        <f t="shared" si="17"/>
        <v>0</v>
      </c>
      <c r="AL64" s="17">
        <f t="shared" si="17"/>
        <v>0</v>
      </c>
      <c r="AM64" s="16">
        <f t="shared" si="17"/>
        <v>0</v>
      </c>
      <c r="AN64" s="17">
        <f t="shared" si="17"/>
        <v>0</v>
      </c>
    </row>
    <row r="65" spans="1:40" s="14" customFormat="1" ht="15.75" thickBot="1">
      <c r="A65" s="464">
        <v>59</v>
      </c>
      <c r="B65" s="465"/>
      <c r="C65" s="466" t="s">
        <v>64</v>
      </c>
      <c r="D65" s="467"/>
      <c r="E65" s="467"/>
      <c r="F65" s="467"/>
      <c r="G65" s="467"/>
      <c r="H65" s="467"/>
      <c r="I65" s="467"/>
      <c r="J65" s="467"/>
      <c r="K65" s="467"/>
      <c r="L65" s="467"/>
      <c r="M65" s="467"/>
      <c r="N65" s="467"/>
      <c r="O65" s="467"/>
      <c r="P65" s="467"/>
      <c r="Q65" s="467"/>
      <c r="R65" s="467"/>
      <c r="S65" s="467"/>
      <c r="T65" s="467"/>
      <c r="U65" s="467"/>
      <c r="V65" s="467"/>
      <c r="W65" s="467"/>
      <c r="X65" s="467"/>
      <c r="Y65" s="467"/>
      <c r="Z65" s="467"/>
      <c r="AA65" s="467"/>
      <c r="AB65" s="468"/>
      <c r="AC65" s="469" t="s">
        <v>65</v>
      </c>
      <c r="AD65" s="470"/>
      <c r="AE65" s="470"/>
      <c r="AF65" s="498"/>
      <c r="AG65" s="18">
        <f>AG19+AG25+AG39+AG50+AG56+AG60+AG64</f>
        <v>683934</v>
      </c>
      <c r="AH65" s="19">
        <f>AH19+AH25+AH39+AH50+AH56+AH60+AH64</f>
        <v>671676</v>
      </c>
      <c r="AI65" s="18">
        <f t="shared" ref="AI65:AN65" si="18">AI19+AI25+AI39+AI50+AI56+AI60+AI64</f>
        <v>89000</v>
      </c>
      <c r="AJ65" s="19">
        <f t="shared" si="18"/>
        <v>76715</v>
      </c>
      <c r="AK65" s="18">
        <f t="shared" si="18"/>
        <v>594934</v>
      </c>
      <c r="AL65" s="19">
        <f>AL19+AL25+AL39+AL50+AL56+AL60+AL64</f>
        <v>594934</v>
      </c>
      <c r="AM65" s="18">
        <f t="shared" si="18"/>
        <v>0</v>
      </c>
      <c r="AN65" s="20">
        <f t="shared" si="18"/>
        <v>27</v>
      </c>
    </row>
  </sheetData>
  <mergeCells count="192"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C58:AB58"/>
    <mergeCell ref="AC58:AF58"/>
    <mergeCell ref="A57:B57"/>
    <mergeCell ref="C57:AB57"/>
    <mergeCell ref="AC57:AF57"/>
    <mergeCell ref="A58:B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C14:AB14"/>
    <mergeCell ref="A12:B12"/>
    <mergeCell ref="A17:B17"/>
    <mergeCell ref="A13:B13"/>
    <mergeCell ref="A9:B9"/>
    <mergeCell ref="A11:B11"/>
    <mergeCell ref="A15:B15"/>
    <mergeCell ref="C15:AB15"/>
    <mergeCell ref="A10:B10"/>
    <mergeCell ref="C10:AB10"/>
    <mergeCell ref="A2:AN2"/>
    <mergeCell ref="AM4:AN4"/>
    <mergeCell ref="AG4:AH4"/>
    <mergeCell ref="AI4:AJ4"/>
    <mergeCell ref="AK4:AL4"/>
    <mergeCell ref="AI3:AN3"/>
    <mergeCell ref="A3:AF3"/>
    <mergeCell ref="AC18:AF18"/>
    <mergeCell ref="C13:AB13"/>
    <mergeCell ref="AC7:AF7"/>
    <mergeCell ref="C17:AB17"/>
    <mergeCell ref="AC17:AF17"/>
    <mergeCell ref="A18:B18"/>
    <mergeCell ref="C18:AB18"/>
    <mergeCell ref="C11:AB11"/>
    <mergeCell ref="C9:AB9"/>
    <mergeCell ref="A14:B14"/>
    <mergeCell ref="AC15:AF15"/>
    <mergeCell ref="A16:B16"/>
    <mergeCell ref="C16:AB16"/>
    <mergeCell ref="AC16:AF16"/>
    <mergeCell ref="C12:AB12"/>
    <mergeCell ref="AC14:AF14"/>
    <mergeCell ref="AC12:AF12"/>
    <mergeCell ref="A8:B8"/>
    <mergeCell ref="C8:AB8"/>
    <mergeCell ref="AC13:AF13"/>
    <mergeCell ref="AC9:AF9"/>
    <mergeCell ref="AC10:AF10"/>
    <mergeCell ref="AC11:AF11"/>
    <mergeCell ref="AC8:AF8"/>
    <mergeCell ref="A4:AF4"/>
    <mergeCell ref="A5:B5"/>
    <mergeCell ref="C5:AB5"/>
    <mergeCell ref="AC5:AF5"/>
    <mergeCell ref="A6:B6"/>
    <mergeCell ref="C6:AB6"/>
    <mergeCell ref="AC6:AF6"/>
    <mergeCell ref="A7:B7"/>
    <mergeCell ref="C7:AB7"/>
  </mergeCells>
  <phoneticPr fontId="0" type="noConversion"/>
  <pageMargins left="0.25" right="0.25" top="0.75" bottom="0.75" header="0.3" footer="0.3"/>
  <pageSetup paperSize="9" scale="56" orientation="portrait" r:id="rId1"/>
  <headerFooter>
    <oddHeader>&amp;L35.sz.melléklet &amp;Radatok forintban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H31" sqref="AH31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6" t="s">
        <v>968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</row>
    <row r="2" spans="1:40" ht="15.75">
      <c r="A2" s="575" t="s">
        <v>66</v>
      </c>
      <c r="B2" s="576"/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6"/>
      <c r="V2" s="576"/>
      <c r="W2" s="576"/>
      <c r="X2" s="576"/>
      <c r="Y2" s="576"/>
      <c r="Z2" s="576"/>
      <c r="AA2" s="576"/>
      <c r="AB2" s="576"/>
      <c r="AC2" s="576"/>
      <c r="AD2" s="576"/>
      <c r="AE2" s="576"/>
      <c r="AF2" s="576"/>
      <c r="AG2" s="576"/>
      <c r="AH2" s="576"/>
      <c r="AI2" s="576"/>
      <c r="AJ2" s="576"/>
      <c r="AK2" s="576"/>
      <c r="AL2" s="576"/>
      <c r="AM2" s="576"/>
      <c r="AN2" s="576"/>
    </row>
    <row r="3" spans="1:40">
      <c r="A3" s="577"/>
      <c r="B3" s="578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78"/>
      <c r="AE3" s="578"/>
      <c r="AF3" s="578"/>
      <c r="AI3" s="554" t="s">
        <v>818</v>
      </c>
      <c r="AJ3" s="554"/>
      <c r="AK3" s="554"/>
      <c r="AL3" s="554"/>
      <c r="AM3" s="554"/>
      <c r="AN3" s="554"/>
    </row>
    <row r="4" spans="1:40" ht="62.25" customHeight="1">
      <c r="A4" s="443" t="s">
        <v>915</v>
      </c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606" t="s">
        <v>819</v>
      </c>
      <c r="AH4" s="606"/>
      <c r="AI4" s="605" t="s">
        <v>144</v>
      </c>
      <c r="AJ4" s="594"/>
      <c r="AM4" s="482"/>
      <c r="AN4" s="482"/>
    </row>
    <row r="5" spans="1:40" ht="43.5" customHeight="1">
      <c r="A5" s="411" t="s">
        <v>542</v>
      </c>
      <c r="B5" s="412"/>
      <c r="C5" s="445" t="s">
        <v>543</v>
      </c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  <c r="AC5" s="447" t="s">
        <v>544</v>
      </c>
      <c r="AD5" s="446"/>
      <c r="AE5" s="446"/>
      <c r="AF5" s="446"/>
      <c r="AG5" s="3" t="s">
        <v>969</v>
      </c>
      <c r="AH5" s="6" t="s">
        <v>970</v>
      </c>
      <c r="AI5" s="3" t="s">
        <v>969</v>
      </c>
      <c r="AJ5" s="6" t="s">
        <v>970</v>
      </c>
      <c r="AK5" s="3" t="s">
        <v>969</v>
      </c>
      <c r="AL5" s="6" t="s">
        <v>970</v>
      </c>
      <c r="AM5" s="3" t="s">
        <v>969</v>
      </c>
      <c r="AN5" s="6" t="s">
        <v>970</v>
      </c>
    </row>
    <row r="6" spans="1:40">
      <c r="A6" s="483" t="s">
        <v>545</v>
      </c>
      <c r="B6" s="484"/>
      <c r="C6" s="402" t="s">
        <v>546</v>
      </c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2" t="s">
        <v>547</v>
      </c>
      <c r="AD6" s="403"/>
      <c r="AE6" s="403"/>
      <c r="AF6" s="404"/>
      <c r="AG6" s="8" t="s">
        <v>820</v>
      </c>
      <c r="AH6" s="9" t="s">
        <v>821</v>
      </c>
      <c r="AI6" s="8" t="s">
        <v>822</v>
      </c>
      <c r="AJ6" s="9" t="s">
        <v>823</v>
      </c>
      <c r="AK6" s="8" t="s">
        <v>824</v>
      </c>
      <c r="AL6" s="9" t="s">
        <v>825</v>
      </c>
      <c r="AM6" s="8" t="s">
        <v>826</v>
      </c>
      <c r="AN6" s="9" t="s">
        <v>827</v>
      </c>
    </row>
    <row r="7" spans="1:40">
      <c r="A7" s="419" t="s">
        <v>548</v>
      </c>
      <c r="B7" s="459"/>
      <c r="C7" s="485" t="s">
        <v>67</v>
      </c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  <c r="O7" s="486"/>
      <c r="P7" s="486"/>
      <c r="Q7" s="486"/>
      <c r="R7" s="486"/>
      <c r="S7" s="486"/>
      <c r="T7" s="486"/>
      <c r="U7" s="486"/>
      <c r="V7" s="486"/>
      <c r="W7" s="486"/>
      <c r="X7" s="486"/>
      <c r="Y7" s="486"/>
      <c r="Z7" s="486"/>
      <c r="AA7" s="486"/>
      <c r="AB7" s="487"/>
      <c r="AC7" s="420" t="s">
        <v>68</v>
      </c>
      <c r="AD7" s="421"/>
      <c r="AE7" s="421"/>
      <c r="AF7" s="421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419" t="s">
        <v>551</v>
      </c>
      <c r="B8" s="459"/>
      <c r="C8" s="456" t="s">
        <v>69</v>
      </c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7"/>
      <c r="Q8" s="457"/>
      <c r="R8" s="457"/>
      <c r="S8" s="457"/>
      <c r="T8" s="457"/>
      <c r="U8" s="457"/>
      <c r="V8" s="457"/>
      <c r="W8" s="457"/>
      <c r="X8" s="457"/>
      <c r="Y8" s="457"/>
      <c r="Z8" s="457"/>
      <c r="AA8" s="457"/>
      <c r="AB8" s="458"/>
      <c r="AC8" s="420" t="s">
        <v>70</v>
      </c>
      <c r="AD8" s="421"/>
      <c r="AE8" s="421"/>
      <c r="AF8" s="421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419" t="s">
        <v>554</v>
      </c>
      <c r="B9" s="459"/>
      <c r="C9" s="485" t="s">
        <v>71</v>
      </c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  <c r="O9" s="486"/>
      <c r="P9" s="486"/>
      <c r="Q9" s="486"/>
      <c r="R9" s="486"/>
      <c r="S9" s="486"/>
      <c r="T9" s="486"/>
      <c r="U9" s="486"/>
      <c r="V9" s="486"/>
      <c r="W9" s="486"/>
      <c r="X9" s="486"/>
      <c r="Y9" s="486"/>
      <c r="Z9" s="486"/>
      <c r="AA9" s="486"/>
      <c r="AB9" s="487"/>
      <c r="AC9" s="420" t="s">
        <v>72</v>
      </c>
      <c r="AD9" s="421"/>
      <c r="AE9" s="421"/>
      <c r="AF9" s="421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448" t="s">
        <v>557</v>
      </c>
      <c r="B10" s="463"/>
      <c r="C10" s="460" t="s">
        <v>73</v>
      </c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  <c r="P10" s="461"/>
      <c r="Q10" s="461"/>
      <c r="R10" s="461"/>
      <c r="S10" s="461"/>
      <c r="T10" s="461"/>
      <c r="U10" s="461"/>
      <c r="V10" s="461"/>
      <c r="W10" s="461"/>
      <c r="X10" s="461"/>
      <c r="Y10" s="461"/>
      <c r="Z10" s="461"/>
      <c r="AA10" s="461"/>
      <c r="AB10" s="462"/>
      <c r="AC10" s="450" t="s">
        <v>74</v>
      </c>
      <c r="AD10" s="451"/>
      <c r="AE10" s="451"/>
      <c r="AF10" s="451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419" t="s">
        <v>560</v>
      </c>
      <c r="B11" s="459"/>
      <c r="C11" s="456" t="s">
        <v>75</v>
      </c>
      <c r="D11" s="457"/>
      <c r="E11" s="457"/>
      <c r="F11" s="457"/>
      <c r="G11" s="457"/>
      <c r="H11" s="457"/>
      <c r="I11" s="457"/>
      <c r="J11" s="457"/>
      <c r="K11" s="457"/>
      <c r="L11" s="457"/>
      <c r="M11" s="457"/>
      <c r="N11" s="457"/>
      <c r="O11" s="457"/>
      <c r="P11" s="457"/>
      <c r="Q11" s="457"/>
      <c r="R11" s="457"/>
      <c r="S11" s="457"/>
      <c r="T11" s="457"/>
      <c r="U11" s="457"/>
      <c r="V11" s="457"/>
      <c r="W11" s="457"/>
      <c r="X11" s="457"/>
      <c r="Y11" s="457"/>
      <c r="Z11" s="457"/>
      <c r="AA11" s="457"/>
      <c r="AB11" s="458"/>
      <c r="AC11" s="420" t="s">
        <v>76</v>
      </c>
      <c r="AD11" s="421"/>
      <c r="AE11" s="421"/>
      <c r="AF11" s="421"/>
      <c r="AG11" s="10">
        <f t="shared" ref="AG11:AH26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419" t="s">
        <v>563</v>
      </c>
      <c r="B12" s="459"/>
      <c r="C12" s="485" t="s">
        <v>77</v>
      </c>
      <c r="D12" s="486"/>
      <c r="E12" s="486"/>
      <c r="F12" s="486"/>
      <c r="G12" s="486"/>
      <c r="H12" s="486"/>
      <c r="I12" s="486"/>
      <c r="J12" s="486"/>
      <c r="K12" s="486"/>
      <c r="L12" s="486"/>
      <c r="M12" s="486"/>
      <c r="N12" s="486"/>
      <c r="O12" s="486"/>
      <c r="P12" s="486"/>
      <c r="Q12" s="486"/>
      <c r="R12" s="486"/>
      <c r="S12" s="486"/>
      <c r="T12" s="486"/>
      <c r="U12" s="486"/>
      <c r="V12" s="486"/>
      <c r="W12" s="486"/>
      <c r="X12" s="486"/>
      <c r="Y12" s="486"/>
      <c r="Z12" s="486"/>
      <c r="AA12" s="486"/>
      <c r="AB12" s="487"/>
      <c r="AC12" s="420" t="s">
        <v>78</v>
      </c>
      <c r="AD12" s="421"/>
      <c r="AE12" s="421"/>
      <c r="AF12" s="421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419" t="s">
        <v>566</v>
      </c>
      <c r="B13" s="459"/>
      <c r="C13" s="456" t="s">
        <v>79</v>
      </c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  <c r="P13" s="457"/>
      <c r="Q13" s="457"/>
      <c r="R13" s="457"/>
      <c r="S13" s="457"/>
      <c r="T13" s="457"/>
      <c r="U13" s="457"/>
      <c r="V13" s="457"/>
      <c r="W13" s="457"/>
      <c r="X13" s="457"/>
      <c r="Y13" s="457"/>
      <c r="Z13" s="457"/>
      <c r="AA13" s="457"/>
      <c r="AB13" s="458"/>
      <c r="AC13" s="420" t="s">
        <v>80</v>
      </c>
      <c r="AD13" s="421"/>
      <c r="AE13" s="421"/>
      <c r="AF13" s="421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419" t="s">
        <v>569</v>
      </c>
      <c r="B14" s="459"/>
      <c r="C14" s="485" t="s">
        <v>81</v>
      </c>
      <c r="D14" s="486"/>
      <c r="E14" s="486"/>
      <c r="F14" s="486"/>
      <c r="G14" s="486"/>
      <c r="H14" s="486"/>
      <c r="I14" s="486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  <c r="W14" s="486"/>
      <c r="X14" s="486"/>
      <c r="Y14" s="486"/>
      <c r="Z14" s="486"/>
      <c r="AA14" s="486"/>
      <c r="AB14" s="487"/>
      <c r="AC14" s="420" t="s">
        <v>82</v>
      </c>
      <c r="AD14" s="421"/>
      <c r="AE14" s="421"/>
      <c r="AF14" s="421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448" t="s">
        <v>572</v>
      </c>
      <c r="B15" s="463"/>
      <c r="C15" s="488" t="s">
        <v>83</v>
      </c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  <c r="P15" s="489"/>
      <c r="Q15" s="489"/>
      <c r="R15" s="489"/>
      <c r="S15" s="489"/>
      <c r="T15" s="489"/>
      <c r="U15" s="489"/>
      <c r="V15" s="489"/>
      <c r="W15" s="489"/>
      <c r="X15" s="489"/>
      <c r="Y15" s="489"/>
      <c r="Z15" s="489"/>
      <c r="AA15" s="489"/>
      <c r="AB15" s="490"/>
      <c r="AC15" s="450" t="s">
        <v>84</v>
      </c>
      <c r="AD15" s="451"/>
      <c r="AE15" s="451"/>
      <c r="AF15" s="451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419" t="s">
        <v>575</v>
      </c>
      <c r="B16" s="459"/>
      <c r="C16" s="420" t="s">
        <v>85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420" t="s">
        <v>86</v>
      </c>
      <c r="AD16" s="421"/>
      <c r="AE16" s="421"/>
      <c r="AF16" s="421"/>
      <c r="AG16" s="10">
        <f t="shared" si="2"/>
        <v>21000</v>
      </c>
      <c r="AH16" s="11">
        <f t="shared" si="2"/>
        <v>21000</v>
      </c>
      <c r="AI16" s="10">
        <v>21000</v>
      </c>
      <c r="AJ16" s="11">
        <v>21000</v>
      </c>
      <c r="AK16" s="10"/>
      <c r="AL16" s="11"/>
      <c r="AM16" s="10"/>
      <c r="AN16" s="11"/>
    </row>
    <row r="17" spans="1:40">
      <c r="A17" s="419" t="s">
        <v>578</v>
      </c>
      <c r="B17" s="459"/>
      <c r="C17" s="420" t="s">
        <v>87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420" t="s">
        <v>88</v>
      </c>
      <c r="AD17" s="421"/>
      <c r="AE17" s="421"/>
      <c r="AF17" s="421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448" t="s">
        <v>581</v>
      </c>
      <c r="B18" s="463"/>
      <c r="C18" s="450" t="s">
        <v>89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2"/>
      <c r="AC18" s="450" t="s">
        <v>90</v>
      </c>
      <c r="AD18" s="451"/>
      <c r="AE18" s="451"/>
      <c r="AF18" s="451"/>
      <c r="AG18" s="12">
        <f>SUM(AG16:AG17)</f>
        <v>21000</v>
      </c>
      <c r="AH18" s="13">
        <f t="shared" ref="AH18:AN18" si="4">SUM(AH16:AH17)</f>
        <v>21000</v>
      </c>
      <c r="AI18" s="12">
        <f t="shared" si="4"/>
        <v>21000</v>
      </c>
      <c r="AJ18" s="13">
        <f t="shared" si="4"/>
        <v>21000</v>
      </c>
      <c r="AK18" s="12">
        <f t="shared" si="4"/>
        <v>0</v>
      </c>
      <c r="AL18" s="13">
        <f t="shared" si="4"/>
        <v>0</v>
      </c>
      <c r="AM18" s="12">
        <f t="shared" si="4"/>
        <v>0</v>
      </c>
      <c r="AN18" s="13">
        <f t="shared" si="4"/>
        <v>0</v>
      </c>
    </row>
    <row r="19" spans="1:40">
      <c r="A19" s="419" t="s">
        <v>584</v>
      </c>
      <c r="B19" s="459"/>
      <c r="C19" s="485" t="s">
        <v>92</v>
      </c>
      <c r="D19" s="486"/>
      <c r="E19" s="486"/>
      <c r="F19" s="486"/>
      <c r="G19" s="486"/>
      <c r="H19" s="486"/>
      <c r="I19" s="486"/>
      <c r="J19" s="486"/>
      <c r="K19" s="486"/>
      <c r="L19" s="486"/>
      <c r="M19" s="486"/>
      <c r="N19" s="486"/>
      <c r="O19" s="486"/>
      <c r="P19" s="486"/>
      <c r="Q19" s="486"/>
      <c r="R19" s="486"/>
      <c r="S19" s="486"/>
      <c r="T19" s="486"/>
      <c r="U19" s="486"/>
      <c r="V19" s="486"/>
      <c r="W19" s="486"/>
      <c r="X19" s="486"/>
      <c r="Y19" s="486"/>
      <c r="Z19" s="486"/>
      <c r="AA19" s="486"/>
      <c r="AB19" s="487"/>
      <c r="AC19" s="420" t="s">
        <v>93</v>
      </c>
      <c r="AD19" s="421"/>
      <c r="AE19" s="421"/>
      <c r="AF19" s="421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419" t="s">
        <v>587</v>
      </c>
      <c r="B20" s="459"/>
      <c r="C20" s="485" t="s">
        <v>94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20" t="s">
        <v>95</v>
      </c>
      <c r="AD20" s="421"/>
      <c r="AE20" s="421"/>
      <c r="AF20" s="421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419" t="s">
        <v>590</v>
      </c>
      <c r="B21" s="459"/>
      <c r="C21" s="485" t="s">
        <v>96</v>
      </c>
      <c r="D21" s="486"/>
      <c r="E21" s="486"/>
      <c r="F21" s="486"/>
      <c r="G21" s="486"/>
      <c r="H21" s="486"/>
      <c r="I21" s="486"/>
      <c r="J21" s="486"/>
      <c r="K21" s="486"/>
      <c r="L21" s="486"/>
      <c r="M21" s="486"/>
      <c r="N21" s="486"/>
      <c r="O21" s="486"/>
      <c r="P21" s="486"/>
      <c r="Q21" s="486"/>
      <c r="R21" s="486"/>
      <c r="S21" s="486"/>
      <c r="T21" s="486"/>
      <c r="U21" s="486"/>
      <c r="V21" s="486"/>
      <c r="W21" s="486"/>
      <c r="X21" s="486"/>
      <c r="Y21" s="486"/>
      <c r="Z21" s="486"/>
      <c r="AA21" s="486"/>
      <c r="AB21" s="487"/>
      <c r="AC21" s="420" t="s">
        <v>97</v>
      </c>
      <c r="AD21" s="421"/>
      <c r="AE21" s="421"/>
      <c r="AF21" s="421"/>
      <c r="AG21" s="10">
        <f t="shared" si="2"/>
        <v>45029456</v>
      </c>
      <c r="AH21" s="11">
        <f t="shared" si="2"/>
        <v>42018082</v>
      </c>
      <c r="AI21" s="10">
        <v>45029456</v>
      </c>
      <c r="AJ21" s="328">
        <v>42018082</v>
      </c>
      <c r="AK21" s="10"/>
      <c r="AL21" s="11"/>
      <c r="AM21" s="10"/>
      <c r="AN21" s="11"/>
    </row>
    <row r="22" spans="1:40">
      <c r="A22" s="419" t="s">
        <v>593</v>
      </c>
      <c r="B22" s="459"/>
      <c r="C22" s="485" t="s">
        <v>98</v>
      </c>
      <c r="D22" s="486"/>
      <c r="E22" s="486"/>
      <c r="F22" s="486"/>
      <c r="G22" s="486"/>
      <c r="H22" s="486"/>
      <c r="I22" s="486"/>
      <c r="J22" s="486"/>
      <c r="K22" s="486"/>
      <c r="L22" s="486"/>
      <c r="M22" s="486"/>
      <c r="N22" s="486"/>
      <c r="O22" s="486"/>
      <c r="P22" s="486"/>
      <c r="Q22" s="486"/>
      <c r="R22" s="486"/>
      <c r="S22" s="486"/>
      <c r="T22" s="486"/>
      <c r="U22" s="486"/>
      <c r="V22" s="486"/>
      <c r="W22" s="486"/>
      <c r="X22" s="486"/>
      <c r="Y22" s="486"/>
      <c r="Z22" s="486"/>
      <c r="AA22" s="486"/>
      <c r="AB22" s="487"/>
      <c r="AC22" s="420" t="s">
        <v>99</v>
      </c>
      <c r="AD22" s="421"/>
      <c r="AE22" s="421"/>
      <c r="AF22" s="421"/>
      <c r="AG22" s="10">
        <f t="shared" si="2"/>
        <v>0</v>
      </c>
      <c r="AH22" s="11">
        <f t="shared" si="2"/>
        <v>0</v>
      </c>
      <c r="AI22" s="12"/>
      <c r="AJ22" s="13"/>
      <c r="AK22" s="12"/>
      <c r="AL22" s="13"/>
      <c r="AM22" s="12"/>
      <c r="AN22" s="13"/>
    </row>
    <row r="23" spans="1:40">
      <c r="A23" s="419" t="s">
        <v>596</v>
      </c>
      <c r="B23" s="459"/>
      <c r="C23" s="456" t="s">
        <v>100</v>
      </c>
      <c r="D23" s="457"/>
      <c r="E23" s="457"/>
      <c r="F23" s="457"/>
      <c r="G23" s="457"/>
      <c r="H23" s="457"/>
      <c r="I23" s="457"/>
      <c r="J23" s="457"/>
      <c r="K23" s="457"/>
      <c r="L23" s="457"/>
      <c r="M23" s="457"/>
      <c r="N23" s="457"/>
      <c r="O23" s="457"/>
      <c r="P23" s="457"/>
      <c r="Q23" s="457"/>
      <c r="R23" s="457"/>
      <c r="S23" s="457"/>
      <c r="T23" s="457"/>
      <c r="U23" s="457"/>
      <c r="V23" s="457"/>
      <c r="W23" s="457"/>
      <c r="X23" s="457"/>
      <c r="Y23" s="457"/>
      <c r="Z23" s="457"/>
      <c r="AA23" s="457"/>
      <c r="AB23" s="458"/>
      <c r="AC23" s="420" t="s">
        <v>101</v>
      </c>
      <c r="AD23" s="421"/>
      <c r="AE23" s="421"/>
      <c r="AF23" s="421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448" t="s">
        <v>599</v>
      </c>
      <c r="B24" s="463"/>
      <c r="C24" s="460" t="s">
        <v>102</v>
      </c>
      <c r="D24" s="461"/>
      <c r="E24" s="461"/>
      <c r="F24" s="461"/>
      <c r="G24" s="461"/>
      <c r="H24" s="461"/>
      <c r="I24" s="461"/>
      <c r="J24" s="461"/>
      <c r="K24" s="461"/>
      <c r="L24" s="461"/>
      <c r="M24" s="461"/>
      <c r="N24" s="461"/>
      <c r="O24" s="461"/>
      <c r="P24" s="461"/>
      <c r="Q24" s="461"/>
      <c r="R24" s="461"/>
      <c r="S24" s="461"/>
      <c r="T24" s="461"/>
      <c r="U24" s="461"/>
      <c r="V24" s="461"/>
      <c r="W24" s="461"/>
      <c r="X24" s="461"/>
      <c r="Y24" s="461"/>
      <c r="Z24" s="461"/>
      <c r="AA24" s="461"/>
      <c r="AB24" s="462"/>
      <c r="AC24" s="450" t="s">
        <v>103</v>
      </c>
      <c r="AD24" s="451"/>
      <c r="AE24" s="451"/>
      <c r="AF24" s="451"/>
      <c r="AG24" s="12">
        <f>SUM(AG19:AG23)+AG10+AG15+AG18</f>
        <v>45050456</v>
      </c>
      <c r="AH24" s="13">
        <f t="shared" ref="AH24:AN24" si="5">SUM(AH19:AH23)+AH10+AH15+AH18</f>
        <v>42039082</v>
      </c>
      <c r="AI24" s="12">
        <f t="shared" si="5"/>
        <v>45050456</v>
      </c>
      <c r="AJ24" s="13">
        <f t="shared" si="5"/>
        <v>42039082</v>
      </c>
      <c r="AK24" s="12">
        <f t="shared" si="5"/>
        <v>0</v>
      </c>
      <c r="AL24" s="13">
        <f t="shared" si="5"/>
        <v>0</v>
      </c>
      <c r="AM24" s="12">
        <f t="shared" si="5"/>
        <v>0</v>
      </c>
      <c r="AN24" s="13">
        <f t="shared" si="5"/>
        <v>0</v>
      </c>
    </row>
    <row r="25" spans="1:40">
      <c r="A25" s="419" t="s">
        <v>602</v>
      </c>
      <c r="B25" s="459"/>
      <c r="C25" s="456" t="s">
        <v>104</v>
      </c>
      <c r="D25" s="457"/>
      <c r="E25" s="457"/>
      <c r="F25" s="457"/>
      <c r="G25" s="457"/>
      <c r="H25" s="457"/>
      <c r="I25" s="457"/>
      <c r="J25" s="457"/>
      <c r="K25" s="457"/>
      <c r="L25" s="457"/>
      <c r="M25" s="457"/>
      <c r="N25" s="457"/>
      <c r="O25" s="457"/>
      <c r="P25" s="457"/>
      <c r="Q25" s="457"/>
      <c r="R25" s="457"/>
      <c r="S25" s="457"/>
      <c r="T25" s="457"/>
      <c r="U25" s="457"/>
      <c r="V25" s="457"/>
      <c r="W25" s="457"/>
      <c r="X25" s="457"/>
      <c r="Y25" s="457"/>
      <c r="Z25" s="457"/>
      <c r="AA25" s="457"/>
      <c r="AB25" s="458"/>
      <c r="AC25" s="420" t="s">
        <v>105</v>
      </c>
      <c r="AD25" s="421"/>
      <c r="AE25" s="421"/>
      <c r="AF25" s="421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419" t="s">
        <v>605</v>
      </c>
      <c r="B26" s="459"/>
      <c r="C26" s="456" t="s">
        <v>106</v>
      </c>
      <c r="D26" s="457"/>
      <c r="E26" s="457"/>
      <c r="F26" s="457"/>
      <c r="G26" s="457"/>
      <c r="H26" s="457"/>
      <c r="I26" s="457"/>
      <c r="J26" s="457"/>
      <c r="K26" s="457"/>
      <c r="L26" s="457"/>
      <c r="M26" s="457"/>
      <c r="N26" s="457"/>
      <c r="O26" s="457"/>
      <c r="P26" s="457"/>
      <c r="Q26" s="457"/>
      <c r="R26" s="457"/>
      <c r="S26" s="457"/>
      <c r="T26" s="457"/>
      <c r="U26" s="457"/>
      <c r="V26" s="457"/>
      <c r="W26" s="457"/>
      <c r="X26" s="457"/>
      <c r="Y26" s="457"/>
      <c r="Z26" s="457"/>
      <c r="AA26" s="457"/>
      <c r="AB26" s="458"/>
      <c r="AC26" s="420" t="s">
        <v>107</v>
      </c>
      <c r="AD26" s="421"/>
      <c r="AE26" s="421"/>
      <c r="AF26" s="421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419" t="s">
        <v>608</v>
      </c>
      <c r="B27" s="459"/>
      <c r="C27" s="485" t="s">
        <v>108</v>
      </c>
      <c r="D27" s="486"/>
      <c r="E27" s="486"/>
      <c r="F27" s="486"/>
      <c r="G27" s="486"/>
      <c r="H27" s="486"/>
      <c r="I27" s="486"/>
      <c r="J27" s="486"/>
      <c r="K27" s="486"/>
      <c r="L27" s="486"/>
      <c r="M27" s="486"/>
      <c r="N27" s="486"/>
      <c r="O27" s="486"/>
      <c r="P27" s="486"/>
      <c r="Q27" s="486"/>
      <c r="R27" s="486"/>
      <c r="S27" s="486"/>
      <c r="T27" s="486"/>
      <c r="U27" s="486"/>
      <c r="V27" s="486"/>
      <c r="W27" s="486"/>
      <c r="X27" s="486"/>
      <c r="Y27" s="486"/>
      <c r="Z27" s="486"/>
      <c r="AA27" s="486"/>
      <c r="AB27" s="487"/>
      <c r="AC27" s="420" t="s">
        <v>109</v>
      </c>
      <c r="AD27" s="421"/>
      <c r="AE27" s="421"/>
      <c r="AF27" s="421"/>
      <c r="AG27" s="10">
        <f t="shared" ref="AG27:AH30" si="6">AI27+AK27+AM27</f>
        <v>0</v>
      </c>
      <c r="AH27" s="11">
        <f t="shared" si="6"/>
        <v>0</v>
      </c>
      <c r="AI27" s="12"/>
      <c r="AJ27" s="13"/>
      <c r="AK27" s="12"/>
      <c r="AL27" s="13"/>
      <c r="AM27" s="12"/>
      <c r="AN27" s="13"/>
    </row>
    <row r="28" spans="1:40">
      <c r="A28" s="419" t="s">
        <v>611</v>
      </c>
      <c r="B28" s="459"/>
      <c r="C28" s="485" t="s">
        <v>110</v>
      </c>
      <c r="D28" s="486"/>
      <c r="E28" s="486"/>
      <c r="F28" s="486"/>
      <c r="G28" s="486"/>
      <c r="H28" s="486"/>
      <c r="I28" s="486"/>
      <c r="J28" s="486"/>
      <c r="K28" s="486"/>
      <c r="L28" s="486"/>
      <c r="M28" s="486"/>
      <c r="N28" s="486"/>
      <c r="O28" s="486"/>
      <c r="P28" s="486"/>
      <c r="Q28" s="486"/>
      <c r="R28" s="486"/>
      <c r="S28" s="486"/>
      <c r="T28" s="486"/>
      <c r="U28" s="486"/>
      <c r="V28" s="486"/>
      <c r="W28" s="486"/>
      <c r="X28" s="486"/>
      <c r="Y28" s="486"/>
      <c r="Z28" s="486"/>
      <c r="AA28" s="486"/>
      <c r="AB28" s="487"/>
      <c r="AC28" s="420" t="s">
        <v>111</v>
      </c>
      <c r="AD28" s="421"/>
      <c r="AE28" s="421"/>
      <c r="AF28" s="421"/>
      <c r="AG28" s="10">
        <f t="shared" si="6"/>
        <v>0</v>
      </c>
      <c r="AH28" s="11">
        <f t="shared" si="6"/>
        <v>0</v>
      </c>
      <c r="AI28" s="22"/>
      <c r="AJ28" s="23"/>
      <c r="AK28" s="22"/>
      <c r="AL28" s="23"/>
      <c r="AM28" s="22"/>
      <c r="AN28" s="23"/>
    </row>
    <row r="29" spans="1:40">
      <c r="A29" s="448" t="s">
        <v>614</v>
      </c>
      <c r="B29" s="463"/>
      <c r="C29" s="488" t="s">
        <v>112</v>
      </c>
      <c r="D29" s="489"/>
      <c r="E29" s="489"/>
      <c r="F29" s="489"/>
      <c r="G29" s="489"/>
      <c r="H29" s="489"/>
      <c r="I29" s="489"/>
      <c r="J29" s="489"/>
      <c r="K29" s="489"/>
      <c r="L29" s="489"/>
      <c r="M29" s="489"/>
      <c r="N29" s="489"/>
      <c r="O29" s="489"/>
      <c r="P29" s="489"/>
      <c r="Q29" s="489"/>
      <c r="R29" s="489"/>
      <c r="S29" s="489"/>
      <c r="T29" s="489"/>
      <c r="U29" s="489"/>
      <c r="V29" s="489"/>
      <c r="W29" s="489"/>
      <c r="X29" s="489"/>
      <c r="Y29" s="489"/>
      <c r="Z29" s="489"/>
      <c r="AA29" s="489"/>
      <c r="AB29" s="490"/>
      <c r="AC29" s="450" t="s">
        <v>113</v>
      </c>
      <c r="AD29" s="451"/>
      <c r="AE29" s="451"/>
      <c r="AF29" s="451"/>
      <c r="AG29" s="12">
        <f>SUM(AG25:AG28)</f>
        <v>0</v>
      </c>
      <c r="AH29" s="13">
        <f t="shared" ref="AH29:AN29" si="7">SUM(AH25:AH28)</f>
        <v>0</v>
      </c>
      <c r="AI29" s="12">
        <f t="shared" si="7"/>
        <v>0</v>
      </c>
      <c r="AJ29" s="13">
        <f t="shared" si="7"/>
        <v>0</v>
      </c>
      <c r="AK29" s="12">
        <f t="shared" si="7"/>
        <v>0</v>
      </c>
      <c r="AL29" s="13">
        <f t="shared" si="7"/>
        <v>0</v>
      </c>
      <c r="AM29" s="12">
        <f t="shared" si="7"/>
        <v>0</v>
      </c>
      <c r="AN29" s="13">
        <f t="shared" si="7"/>
        <v>0</v>
      </c>
    </row>
    <row r="30" spans="1:40" ht="15.75" thickBot="1">
      <c r="A30" s="496" t="s">
        <v>617</v>
      </c>
      <c r="B30" s="497"/>
      <c r="C30" s="491" t="s">
        <v>114</v>
      </c>
      <c r="D30" s="492"/>
      <c r="E30" s="492"/>
      <c r="F30" s="492"/>
      <c r="G30" s="492"/>
      <c r="H30" s="492"/>
      <c r="I30" s="492"/>
      <c r="J30" s="492"/>
      <c r="K30" s="492"/>
      <c r="L30" s="492"/>
      <c r="M30" s="492"/>
      <c r="N30" s="492"/>
      <c r="O30" s="492"/>
      <c r="P30" s="492"/>
      <c r="Q30" s="492"/>
      <c r="R30" s="492"/>
      <c r="S30" s="492"/>
      <c r="T30" s="492"/>
      <c r="U30" s="492"/>
      <c r="V30" s="492"/>
      <c r="W30" s="492"/>
      <c r="X30" s="492"/>
      <c r="Y30" s="492"/>
      <c r="Z30" s="492"/>
      <c r="AA30" s="492"/>
      <c r="AB30" s="493"/>
      <c r="AC30" s="494" t="s">
        <v>115</v>
      </c>
      <c r="AD30" s="495"/>
      <c r="AE30" s="495"/>
      <c r="AF30" s="495"/>
      <c r="AG30" s="22">
        <f t="shared" si="6"/>
        <v>0</v>
      </c>
      <c r="AH30" s="23">
        <f t="shared" si="6"/>
        <v>0</v>
      </c>
      <c r="AI30" s="22"/>
      <c r="AJ30" s="23"/>
      <c r="AK30" s="22"/>
      <c r="AL30" s="23"/>
      <c r="AM30" s="22"/>
      <c r="AN30" s="23"/>
    </row>
    <row r="31" spans="1:40" ht="15.75" thickBot="1">
      <c r="A31" s="464" t="s">
        <v>620</v>
      </c>
      <c r="B31" s="465"/>
      <c r="C31" s="469" t="s">
        <v>116</v>
      </c>
      <c r="D31" s="470"/>
      <c r="E31" s="470"/>
      <c r="F31" s="470"/>
      <c r="G31" s="470"/>
      <c r="H31" s="470"/>
      <c r="I31" s="470"/>
      <c r="J31" s="470"/>
      <c r="K31" s="470"/>
      <c r="L31" s="470"/>
      <c r="M31" s="470"/>
      <c r="N31" s="470"/>
      <c r="O31" s="470"/>
      <c r="P31" s="470"/>
      <c r="Q31" s="470"/>
      <c r="R31" s="470"/>
      <c r="S31" s="470"/>
      <c r="T31" s="470"/>
      <c r="U31" s="470"/>
      <c r="V31" s="470"/>
      <c r="W31" s="470"/>
      <c r="X31" s="470"/>
      <c r="Y31" s="470"/>
      <c r="Z31" s="470"/>
      <c r="AA31" s="470"/>
      <c r="AB31" s="498"/>
      <c r="AC31" s="466" t="s">
        <v>117</v>
      </c>
      <c r="AD31" s="467"/>
      <c r="AE31" s="467"/>
      <c r="AF31" s="467"/>
      <c r="AG31" s="18">
        <f>AG24+AG29+AG30</f>
        <v>45050456</v>
      </c>
      <c r="AH31" s="19">
        <f t="shared" ref="AH31:AN31" si="8">AH24+AH29+AH30</f>
        <v>42039082</v>
      </c>
      <c r="AI31" s="18">
        <f t="shared" si="8"/>
        <v>45050456</v>
      </c>
      <c r="AJ31" s="19">
        <f t="shared" si="8"/>
        <v>42039082</v>
      </c>
      <c r="AK31" s="18">
        <f t="shared" si="8"/>
        <v>0</v>
      </c>
      <c r="AL31" s="19">
        <f t="shared" si="8"/>
        <v>0</v>
      </c>
      <c r="AM31" s="18">
        <f t="shared" si="8"/>
        <v>0</v>
      </c>
      <c r="AN31" s="20">
        <f t="shared" si="8"/>
        <v>0</v>
      </c>
    </row>
  </sheetData>
  <mergeCells count="89"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3:AF3"/>
    <mergeCell ref="A4:AF4"/>
    <mergeCell ref="AG4:AH4"/>
    <mergeCell ref="AI4:AJ4"/>
    <mergeCell ref="AI3:AN3"/>
    <mergeCell ref="AM4:AN4"/>
  </mergeCells>
  <phoneticPr fontId="0" type="noConversion"/>
  <pageMargins left="0.25" right="0.25" top="0.75" bottom="0.75" header="0.3" footer="0.3"/>
  <pageSetup paperSize="9" scale="92" orientation="landscape" r:id="rId1"/>
  <headerFooter>
    <oddHeader>&amp;L36.sz.melléklet &amp;Radatok forintban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topLeftCell="A37" zoomScaleNormal="85" workbookViewId="0">
      <selection activeCell="A4" sqref="A4:AF4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10.5703125" style="2" customWidth="1"/>
    <col min="37" max="37" width="10" style="2" customWidth="1"/>
    <col min="39" max="39" width="9.140625" style="2"/>
    <col min="40" max="40" width="10" customWidth="1"/>
    <col min="41" max="41" width="9.140625" style="2"/>
    <col min="42" max="42" width="10" customWidth="1"/>
    <col min="43" max="43" width="9.140625" style="2"/>
    <col min="44" max="44" width="10" customWidth="1"/>
  </cols>
  <sheetData>
    <row r="1" spans="1:46">
      <c r="A1" s="426" t="s">
        <v>968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  <c r="AO1"/>
      <c r="AQ1"/>
    </row>
    <row r="2" spans="1:46" ht="15.75">
      <c r="A2" s="590" t="s">
        <v>541</v>
      </c>
      <c r="B2" s="590"/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590"/>
      <c r="Q2" s="590"/>
      <c r="R2" s="590"/>
      <c r="S2" s="590"/>
      <c r="T2" s="590"/>
      <c r="U2" s="590"/>
      <c r="V2" s="590"/>
      <c r="W2" s="590"/>
      <c r="X2" s="590"/>
      <c r="Y2" s="590"/>
      <c r="Z2" s="590"/>
      <c r="AA2" s="590"/>
      <c r="AB2" s="590"/>
      <c r="AC2" s="590"/>
      <c r="AD2" s="590"/>
      <c r="AE2" s="590"/>
      <c r="AF2" s="590"/>
      <c r="AG2" s="590"/>
      <c r="AH2" s="590"/>
      <c r="AI2" s="590"/>
      <c r="AJ2" s="590"/>
      <c r="AK2" s="590"/>
      <c r="AL2" s="590"/>
      <c r="AM2" s="590"/>
      <c r="AN2" s="590"/>
      <c r="AO2"/>
      <c r="AQ2"/>
    </row>
    <row r="3" spans="1:46" ht="15.7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4"/>
      <c r="AE3" s="4"/>
      <c r="AF3" s="4"/>
      <c r="AI3" s="554" t="s">
        <v>818</v>
      </c>
      <c r="AJ3" s="554"/>
      <c r="AK3" s="554"/>
      <c r="AL3" s="554"/>
      <c r="AM3" s="554"/>
      <c r="AN3" s="554"/>
      <c r="AO3"/>
      <c r="AQ3"/>
    </row>
    <row r="4" spans="1:46" ht="96.75" customHeight="1">
      <c r="A4" s="540"/>
      <c r="B4" s="540"/>
      <c r="C4" s="540"/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  <c r="P4" s="540"/>
      <c r="Q4" s="540"/>
      <c r="R4" s="540"/>
      <c r="S4" s="540"/>
      <c r="T4" s="540"/>
      <c r="U4" s="540"/>
      <c r="V4" s="540"/>
      <c r="W4" s="540"/>
      <c r="X4" s="540"/>
      <c r="Y4" s="540"/>
      <c r="Z4" s="540"/>
      <c r="AA4" s="540"/>
      <c r="AB4" s="540"/>
      <c r="AC4" s="540"/>
      <c r="AD4" s="540"/>
      <c r="AE4" s="540"/>
      <c r="AF4" s="540"/>
      <c r="AG4" s="482" t="s">
        <v>819</v>
      </c>
      <c r="AH4" s="482"/>
      <c r="AI4" s="574" t="s">
        <v>148</v>
      </c>
      <c r="AJ4" s="482"/>
      <c r="AK4" s="574" t="s">
        <v>971</v>
      </c>
      <c r="AL4" s="482"/>
      <c r="AM4" s="574" t="s">
        <v>972</v>
      </c>
      <c r="AN4" s="574"/>
      <c r="AO4" s="593"/>
      <c r="AP4" s="616"/>
      <c r="AQ4" s="593"/>
      <c r="AR4" s="616"/>
      <c r="AS4" s="499"/>
      <c r="AT4" s="499"/>
    </row>
    <row r="5" spans="1:46" ht="45.75" customHeight="1">
      <c r="A5" s="541" t="s">
        <v>542</v>
      </c>
      <c r="B5" s="542"/>
      <c r="C5" s="413" t="s">
        <v>543</v>
      </c>
      <c r="D5" s="543"/>
      <c r="E5" s="543"/>
      <c r="F5" s="543"/>
      <c r="G5" s="543"/>
      <c r="H5" s="543"/>
      <c r="I5" s="543"/>
      <c r="J5" s="543"/>
      <c r="K5" s="543"/>
      <c r="L5" s="543"/>
      <c r="M5" s="543"/>
      <c r="N5" s="543"/>
      <c r="O5" s="543"/>
      <c r="P5" s="543"/>
      <c r="Q5" s="543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449"/>
      <c r="AC5" s="544" t="s">
        <v>544</v>
      </c>
      <c r="AD5" s="545"/>
      <c r="AE5" s="545"/>
      <c r="AF5" s="546"/>
      <c r="AG5" s="3" t="s">
        <v>969</v>
      </c>
      <c r="AH5" s="6" t="s">
        <v>970</v>
      </c>
      <c r="AI5" s="3" t="s">
        <v>969</v>
      </c>
      <c r="AJ5" s="6" t="s">
        <v>970</v>
      </c>
      <c r="AK5" s="3" t="s">
        <v>969</v>
      </c>
      <c r="AL5" s="6" t="s">
        <v>970</v>
      </c>
      <c r="AM5" s="3" t="s">
        <v>969</v>
      </c>
      <c r="AN5" s="6" t="s">
        <v>970</v>
      </c>
      <c r="AO5" s="3" t="s">
        <v>969</v>
      </c>
      <c r="AP5" s="6" t="s">
        <v>970</v>
      </c>
      <c r="AQ5" s="3" t="s">
        <v>969</v>
      </c>
      <c r="AR5" s="6" t="s">
        <v>970</v>
      </c>
    </row>
    <row r="6" spans="1:46" s="7" customFormat="1" ht="11.25">
      <c r="A6" s="429" t="s">
        <v>545</v>
      </c>
      <c r="B6" s="430"/>
      <c r="C6" s="431" t="s">
        <v>546</v>
      </c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547"/>
      <c r="AC6" s="548" t="s">
        <v>547</v>
      </c>
      <c r="AD6" s="548"/>
      <c r="AE6" s="548"/>
      <c r="AF6" s="548"/>
      <c r="AG6" s="8" t="s">
        <v>820</v>
      </c>
      <c r="AH6" s="9" t="s">
        <v>821</v>
      </c>
      <c r="AI6" s="8" t="s">
        <v>822</v>
      </c>
      <c r="AJ6" s="9" t="s">
        <v>823</v>
      </c>
      <c r="AK6" s="8" t="s">
        <v>824</v>
      </c>
      <c r="AL6" s="9" t="s">
        <v>825</v>
      </c>
      <c r="AM6" s="8" t="s">
        <v>826</v>
      </c>
      <c r="AN6" s="9" t="s">
        <v>827</v>
      </c>
      <c r="AO6" s="8" t="s">
        <v>826</v>
      </c>
      <c r="AP6" s="9" t="s">
        <v>827</v>
      </c>
      <c r="AQ6" s="8" t="s">
        <v>826</v>
      </c>
      <c r="AR6" s="9" t="s">
        <v>827</v>
      </c>
    </row>
    <row r="7" spans="1:46">
      <c r="A7" s="504" t="s">
        <v>548</v>
      </c>
      <c r="B7" s="505"/>
      <c r="C7" s="537" t="s">
        <v>549</v>
      </c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  <c r="Z7" s="538"/>
      <c r="AA7" s="538"/>
      <c r="AB7" s="539"/>
      <c r="AC7" s="549" t="s">
        <v>550</v>
      </c>
      <c r="AD7" s="549"/>
      <c r="AE7" s="549"/>
      <c r="AF7" s="549"/>
      <c r="AG7" s="10">
        <f>AI7+AK7+AM7+AO7+AQ7</f>
        <v>26811585</v>
      </c>
      <c r="AH7" s="11">
        <f t="shared" ref="AH7:AH51" si="0">AJ7+AL7+AN7+AP7</f>
        <v>23573839</v>
      </c>
      <c r="AI7" s="343">
        <v>26811585</v>
      </c>
      <c r="AJ7" s="328">
        <v>23573839</v>
      </c>
      <c r="AK7" s="339"/>
      <c r="AL7" s="11"/>
      <c r="AM7" s="10"/>
      <c r="AN7" s="11"/>
      <c r="AO7" s="10"/>
      <c r="AP7" s="11"/>
      <c r="AQ7" s="10"/>
      <c r="AR7" s="11"/>
    </row>
    <row r="8" spans="1:46">
      <c r="A8" s="504" t="s">
        <v>551</v>
      </c>
      <c r="B8" s="505"/>
      <c r="C8" s="537" t="s">
        <v>552</v>
      </c>
      <c r="D8" s="538"/>
      <c r="E8" s="538"/>
      <c r="F8" s="538"/>
      <c r="G8" s="538"/>
      <c r="H8" s="538"/>
      <c r="I8" s="538"/>
      <c r="J8" s="538"/>
      <c r="K8" s="538"/>
      <c r="L8" s="538"/>
      <c r="M8" s="538"/>
      <c r="N8" s="538"/>
      <c r="O8" s="538"/>
      <c r="P8" s="538"/>
      <c r="Q8" s="538"/>
      <c r="R8" s="538"/>
      <c r="S8" s="538"/>
      <c r="T8" s="538"/>
      <c r="U8" s="538"/>
      <c r="V8" s="538"/>
      <c r="W8" s="538"/>
      <c r="X8" s="538"/>
      <c r="Y8" s="538"/>
      <c r="Z8" s="538"/>
      <c r="AA8" s="538"/>
      <c r="AB8" s="539"/>
      <c r="AC8" s="506" t="s">
        <v>553</v>
      </c>
      <c r="AD8" s="506"/>
      <c r="AE8" s="506"/>
      <c r="AF8" s="506"/>
      <c r="AG8" s="10">
        <f t="shared" ref="AG8:AG19" si="1">AI8+AK8+AM8+AO8+AQ8</f>
        <v>176000</v>
      </c>
      <c r="AH8" s="11">
        <f t="shared" si="0"/>
        <v>2558300</v>
      </c>
      <c r="AI8" s="343"/>
      <c r="AJ8" s="11">
        <v>2518300</v>
      </c>
      <c r="AK8" s="339">
        <v>176000</v>
      </c>
      <c r="AL8" s="11">
        <v>40000</v>
      </c>
      <c r="AM8" s="10"/>
      <c r="AN8" s="11"/>
      <c r="AO8" s="10"/>
      <c r="AP8" s="11"/>
      <c r="AQ8" s="10"/>
      <c r="AR8" s="11"/>
    </row>
    <row r="9" spans="1:46">
      <c r="A9" s="504" t="s">
        <v>554</v>
      </c>
      <c r="B9" s="505"/>
      <c r="C9" s="537" t="s">
        <v>555</v>
      </c>
      <c r="D9" s="538"/>
      <c r="E9" s="538"/>
      <c r="F9" s="538"/>
      <c r="G9" s="538"/>
      <c r="H9" s="538"/>
      <c r="I9" s="538"/>
      <c r="J9" s="538"/>
      <c r="K9" s="538"/>
      <c r="L9" s="538"/>
      <c r="M9" s="538"/>
      <c r="N9" s="538"/>
      <c r="O9" s="538"/>
      <c r="P9" s="538"/>
      <c r="Q9" s="538"/>
      <c r="R9" s="538"/>
      <c r="S9" s="538"/>
      <c r="T9" s="538"/>
      <c r="U9" s="538"/>
      <c r="V9" s="538"/>
      <c r="W9" s="538"/>
      <c r="X9" s="538"/>
      <c r="Y9" s="538"/>
      <c r="Z9" s="538"/>
      <c r="AA9" s="538"/>
      <c r="AB9" s="539"/>
      <c r="AC9" s="506" t="s">
        <v>556</v>
      </c>
      <c r="AD9" s="506"/>
      <c r="AE9" s="506"/>
      <c r="AF9" s="506"/>
      <c r="AG9" s="10">
        <f t="shared" si="1"/>
        <v>0</v>
      </c>
      <c r="AH9" s="11">
        <f t="shared" si="0"/>
        <v>0</v>
      </c>
      <c r="AI9" s="343"/>
      <c r="AJ9" s="11"/>
      <c r="AK9" s="339"/>
      <c r="AL9" s="11"/>
      <c r="AM9" s="10"/>
      <c r="AN9" s="11"/>
      <c r="AO9" s="10"/>
      <c r="AP9" s="11"/>
      <c r="AQ9" s="10"/>
      <c r="AR9" s="11"/>
    </row>
    <row r="10" spans="1:46">
      <c r="A10" s="504" t="s">
        <v>557</v>
      </c>
      <c r="B10" s="505"/>
      <c r="C10" s="440" t="s">
        <v>558</v>
      </c>
      <c r="D10" s="441"/>
      <c r="E10" s="441"/>
      <c r="F10" s="441"/>
      <c r="G10" s="441"/>
      <c r="H10" s="441"/>
      <c r="I10" s="441"/>
      <c r="J10" s="441"/>
      <c r="K10" s="441"/>
      <c r="L10" s="441"/>
      <c r="M10" s="441"/>
      <c r="N10" s="441"/>
      <c r="O10" s="441"/>
      <c r="P10" s="441"/>
      <c r="Q10" s="441"/>
      <c r="R10" s="441"/>
      <c r="S10" s="441"/>
      <c r="T10" s="441"/>
      <c r="U10" s="441"/>
      <c r="V10" s="441"/>
      <c r="W10" s="441"/>
      <c r="X10" s="441"/>
      <c r="Y10" s="441"/>
      <c r="Z10" s="441"/>
      <c r="AA10" s="441"/>
      <c r="AB10" s="442"/>
      <c r="AC10" s="506" t="s">
        <v>559</v>
      </c>
      <c r="AD10" s="506"/>
      <c r="AE10" s="506"/>
      <c r="AF10" s="506"/>
      <c r="AG10" s="10">
        <f t="shared" si="1"/>
        <v>0</v>
      </c>
      <c r="AH10" s="11">
        <f t="shared" si="0"/>
        <v>0</v>
      </c>
      <c r="AI10" s="343"/>
      <c r="AJ10" s="11"/>
      <c r="AK10" s="339"/>
      <c r="AL10" s="11"/>
      <c r="AM10" s="10"/>
      <c r="AN10" s="11"/>
      <c r="AO10" s="10"/>
      <c r="AP10" s="11"/>
      <c r="AQ10" s="10"/>
      <c r="AR10" s="11"/>
    </row>
    <row r="11" spans="1:46">
      <c r="A11" s="504" t="s">
        <v>560</v>
      </c>
      <c r="B11" s="505"/>
      <c r="C11" s="440" t="s">
        <v>561</v>
      </c>
      <c r="D11" s="441"/>
      <c r="E11" s="441"/>
      <c r="F11" s="441"/>
      <c r="G11" s="441"/>
      <c r="H11" s="441"/>
      <c r="I11" s="441"/>
      <c r="J11" s="441"/>
      <c r="K11" s="441"/>
      <c r="L11" s="441"/>
      <c r="M11" s="441"/>
      <c r="N11" s="441"/>
      <c r="O11" s="441"/>
      <c r="P11" s="441"/>
      <c r="Q11" s="441"/>
      <c r="R11" s="441"/>
      <c r="S11" s="441"/>
      <c r="T11" s="441"/>
      <c r="U11" s="441"/>
      <c r="V11" s="441"/>
      <c r="W11" s="441"/>
      <c r="X11" s="441"/>
      <c r="Y11" s="441"/>
      <c r="Z11" s="441"/>
      <c r="AA11" s="441"/>
      <c r="AB11" s="442"/>
      <c r="AC11" s="506" t="s">
        <v>562</v>
      </c>
      <c r="AD11" s="506"/>
      <c r="AE11" s="506"/>
      <c r="AF11" s="506"/>
      <c r="AG11" s="10">
        <f t="shared" si="1"/>
        <v>0</v>
      </c>
      <c r="AH11" s="11">
        <f t="shared" si="0"/>
        <v>0</v>
      </c>
      <c r="AI11" s="343"/>
      <c r="AJ11" s="11"/>
      <c r="AK11" s="339"/>
      <c r="AL11" s="11"/>
      <c r="AM11" s="10"/>
      <c r="AN11" s="11"/>
      <c r="AO11" s="10"/>
      <c r="AP11" s="11"/>
      <c r="AQ11" s="10"/>
      <c r="AR11" s="11"/>
    </row>
    <row r="12" spans="1:46">
      <c r="A12" s="504" t="s">
        <v>563</v>
      </c>
      <c r="B12" s="505"/>
      <c r="C12" s="440" t="s">
        <v>564</v>
      </c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441"/>
      <c r="P12" s="441"/>
      <c r="Q12" s="441"/>
      <c r="R12" s="441"/>
      <c r="S12" s="441"/>
      <c r="T12" s="441"/>
      <c r="U12" s="441"/>
      <c r="V12" s="441"/>
      <c r="W12" s="441"/>
      <c r="X12" s="441"/>
      <c r="Y12" s="441"/>
      <c r="Z12" s="441"/>
      <c r="AA12" s="441"/>
      <c r="AB12" s="442"/>
      <c r="AC12" s="506" t="s">
        <v>565</v>
      </c>
      <c r="AD12" s="506"/>
      <c r="AE12" s="506"/>
      <c r="AF12" s="506"/>
      <c r="AG12" s="10">
        <f t="shared" si="1"/>
        <v>0</v>
      </c>
      <c r="AH12" s="11">
        <f t="shared" si="0"/>
        <v>0</v>
      </c>
      <c r="AI12" s="343"/>
      <c r="AJ12" s="11"/>
      <c r="AK12" s="339"/>
      <c r="AL12" s="11"/>
      <c r="AM12" s="10"/>
      <c r="AN12" s="11"/>
      <c r="AO12" s="10"/>
      <c r="AP12" s="11"/>
      <c r="AQ12" s="10"/>
      <c r="AR12" s="11"/>
    </row>
    <row r="13" spans="1:46">
      <c r="A13" s="504" t="s">
        <v>566</v>
      </c>
      <c r="B13" s="505"/>
      <c r="C13" s="440" t="s">
        <v>567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  <c r="P13" s="441"/>
      <c r="Q13" s="441"/>
      <c r="R13" s="441"/>
      <c r="S13" s="441"/>
      <c r="T13" s="441"/>
      <c r="U13" s="441"/>
      <c r="V13" s="441"/>
      <c r="W13" s="441"/>
      <c r="X13" s="441"/>
      <c r="Y13" s="441"/>
      <c r="Z13" s="441"/>
      <c r="AA13" s="441"/>
      <c r="AB13" s="442"/>
      <c r="AC13" s="506" t="s">
        <v>568</v>
      </c>
      <c r="AD13" s="506"/>
      <c r="AE13" s="506"/>
      <c r="AF13" s="506"/>
      <c r="AG13" s="10">
        <f t="shared" si="1"/>
        <v>1105000</v>
      </c>
      <c r="AH13" s="11">
        <f t="shared" si="0"/>
        <v>1279946</v>
      </c>
      <c r="AI13" s="343">
        <v>1105000</v>
      </c>
      <c r="AJ13" s="11">
        <v>1279946</v>
      </c>
      <c r="AK13" s="339"/>
      <c r="AL13" s="11"/>
      <c r="AM13" s="10"/>
      <c r="AN13" s="11"/>
      <c r="AO13" s="10"/>
      <c r="AP13" s="11"/>
      <c r="AQ13" s="10"/>
      <c r="AR13" s="11"/>
    </row>
    <row r="14" spans="1:46">
      <c r="A14" s="504" t="s">
        <v>569</v>
      </c>
      <c r="B14" s="505"/>
      <c r="C14" s="440" t="s">
        <v>570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1"/>
      <c r="Q14" s="441"/>
      <c r="R14" s="441"/>
      <c r="S14" s="441"/>
      <c r="T14" s="441"/>
      <c r="U14" s="441"/>
      <c r="V14" s="441"/>
      <c r="W14" s="441"/>
      <c r="X14" s="441"/>
      <c r="Y14" s="441"/>
      <c r="Z14" s="441"/>
      <c r="AA14" s="441"/>
      <c r="AB14" s="442"/>
      <c r="AC14" s="506" t="s">
        <v>571</v>
      </c>
      <c r="AD14" s="506"/>
      <c r="AE14" s="506"/>
      <c r="AF14" s="506"/>
      <c r="AG14" s="10">
        <f t="shared" si="1"/>
        <v>0</v>
      </c>
      <c r="AH14" s="11">
        <f t="shared" si="0"/>
        <v>0</v>
      </c>
      <c r="AI14" s="343"/>
      <c r="AJ14" s="11"/>
      <c r="AK14" s="339"/>
      <c r="AL14" s="11"/>
      <c r="AM14" s="10"/>
      <c r="AN14" s="11"/>
      <c r="AO14" s="10"/>
      <c r="AP14" s="11"/>
      <c r="AQ14" s="10"/>
      <c r="AR14" s="11"/>
    </row>
    <row r="15" spans="1:46">
      <c r="A15" s="504" t="s">
        <v>572</v>
      </c>
      <c r="B15" s="505"/>
      <c r="C15" s="420" t="s">
        <v>573</v>
      </c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  <c r="AA15" s="421"/>
      <c r="AB15" s="422"/>
      <c r="AC15" s="506" t="s">
        <v>574</v>
      </c>
      <c r="AD15" s="506"/>
      <c r="AE15" s="506"/>
      <c r="AF15" s="506"/>
      <c r="AG15" s="10">
        <f t="shared" si="1"/>
        <v>1198000</v>
      </c>
      <c r="AH15" s="11">
        <f t="shared" si="0"/>
        <v>760726</v>
      </c>
      <c r="AI15" s="343">
        <v>1198000</v>
      </c>
      <c r="AJ15" s="11">
        <v>760726</v>
      </c>
      <c r="AK15" s="339"/>
      <c r="AL15" s="11"/>
      <c r="AM15" s="10"/>
      <c r="AN15" s="11"/>
      <c r="AO15" s="10"/>
      <c r="AP15" s="11"/>
      <c r="AQ15" s="10"/>
      <c r="AR15" s="11"/>
    </row>
    <row r="16" spans="1:46">
      <c r="A16" s="504" t="s">
        <v>575</v>
      </c>
      <c r="B16" s="505"/>
      <c r="C16" s="420" t="s">
        <v>576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506" t="s">
        <v>577</v>
      </c>
      <c r="AD16" s="506"/>
      <c r="AE16" s="506"/>
      <c r="AF16" s="506"/>
      <c r="AG16" s="10">
        <f t="shared" si="1"/>
        <v>0</v>
      </c>
      <c r="AH16" s="11">
        <f t="shared" si="0"/>
        <v>0</v>
      </c>
      <c r="AI16" s="343"/>
      <c r="AJ16" s="11"/>
      <c r="AK16" s="339"/>
      <c r="AL16" s="11"/>
      <c r="AM16" s="10"/>
      <c r="AN16" s="11"/>
      <c r="AO16" s="10"/>
      <c r="AP16" s="11"/>
      <c r="AQ16" s="10"/>
      <c r="AR16" s="11"/>
    </row>
    <row r="17" spans="1:44">
      <c r="A17" s="504" t="s">
        <v>578</v>
      </c>
      <c r="B17" s="505"/>
      <c r="C17" s="420" t="s">
        <v>579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506" t="s">
        <v>580</v>
      </c>
      <c r="AD17" s="506"/>
      <c r="AE17" s="506"/>
      <c r="AF17" s="506"/>
      <c r="AG17" s="10">
        <f t="shared" si="1"/>
        <v>0</v>
      </c>
      <c r="AH17" s="11">
        <f t="shared" si="0"/>
        <v>0</v>
      </c>
      <c r="AI17" s="343"/>
      <c r="AJ17" s="11"/>
      <c r="AK17" s="339"/>
      <c r="AL17" s="11"/>
      <c r="AM17" s="10"/>
      <c r="AN17" s="11"/>
      <c r="AO17" s="10"/>
      <c r="AP17" s="11"/>
      <c r="AQ17" s="10"/>
      <c r="AR17" s="11"/>
    </row>
    <row r="18" spans="1:44">
      <c r="A18" s="504" t="s">
        <v>581</v>
      </c>
      <c r="B18" s="505"/>
      <c r="C18" s="420" t="s">
        <v>582</v>
      </c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2"/>
      <c r="AC18" s="506" t="s">
        <v>583</v>
      </c>
      <c r="AD18" s="506"/>
      <c r="AE18" s="506"/>
      <c r="AF18" s="506"/>
      <c r="AG18" s="10">
        <f t="shared" si="1"/>
        <v>0</v>
      </c>
      <c r="AH18" s="11">
        <f t="shared" si="0"/>
        <v>0</v>
      </c>
      <c r="AI18" s="343"/>
      <c r="AJ18" s="11"/>
      <c r="AK18" s="339"/>
      <c r="AL18" s="11"/>
      <c r="AM18" s="10"/>
      <c r="AN18" s="11"/>
      <c r="AO18" s="10"/>
      <c r="AP18" s="11"/>
      <c r="AQ18" s="10"/>
      <c r="AR18" s="11"/>
    </row>
    <row r="19" spans="1:44">
      <c r="A19" s="504" t="s">
        <v>584</v>
      </c>
      <c r="B19" s="505"/>
      <c r="C19" s="420" t="s">
        <v>585</v>
      </c>
      <c r="D19" s="421"/>
      <c r="E19" s="421"/>
      <c r="F19" s="421"/>
      <c r="G19" s="421"/>
      <c r="H19" s="421"/>
      <c r="I19" s="421"/>
      <c r="J19" s="421"/>
      <c r="K19" s="421"/>
      <c r="L19" s="421"/>
      <c r="M19" s="421"/>
      <c r="N19" s="421"/>
      <c r="O19" s="421"/>
      <c r="P19" s="421"/>
      <c r="Q19" s="421"/>
      <c r="R19" s="421"/>
      <c r="S19" s="421"/>
      <c r="T19" s="421"/>
      <c r="U19" s="421"/>
      <c r="V19" s="421"/>
      <c r="W19" s="421"/>
      <c r="X19" s="421"/>
      <c r="Y19" s="421"/>
      <c r="Z19" s="421"/>
      <c r="AA19" s="421"/>
      <c r="AB19" s="422"/>
      <c r="AC19" s="506" t="s">
        <v>586</v>
      </c>
      <c r="AD19" s="506"/>
      <c r="AE19" s="506"/>
      <c r="AF19" s="506"/>
      <c r="AG19" s="10">
        <f t="shared" si="1"/>
        <v>218215</v>
      </c>
      <c r="AH19" s="11">
        <f t="shared" si="0"/>
        <v>244615</v>
      </c>
      <c r="AI19" s="343">
        <v>218215</v>
      </c>
      <c r="AJ19" s="328">
        <v>244615</v>
      </c>
      <c r="AK19" s="339"/>
      <c r="AL19" s="11"/>
      <c r="AM19" s="10"/>
      <c r="AN19" s="11"/>
      <c r="AO19" s="10"/>
      <c r="AP19" s="11"/>
      <c r="AQ19" s="10"/>
      <c r="AR19" s="11"/>
    </row>
    <row r="20" spans="1:44" s="14" customFormat="1">
      <c r="A20" s="513" t="s">
        <v>587</v>
      </c>
      <c r="B20" s="514"/>
      <c r="C20" s="531" t="s">
        <v>588</v>
      </c>
      <c r="D20" s="532"/>
      <c r="E20" s="532"/>
      <c r="F20" s="532"/>
      <c r="G20" s="532"/>
      <c r="H20" s="532"/>
      <c r="I20" s="532"/>
      <c r="J20" s="532"/>
      <c r="K20" s="532"/>
      <c r="L20" s="532"/>
      <c r="M20" s="532"/>
      <c r="N20" s="532"/>
      <c r="O20" s="532"/>
      <c r="P20" s="532"/>
      <c r="Q20" s="532"/>
      <c r="R20" s="532"/>
      <c r="S20" s="532"/>
      <c r="T20" s="532"/>
      <c r="U20" s="532"/>
      <c r="V20" s="532"/>
      <c r="W20" s="532"/>
      <c r="X20" s="532"/>
      <c r="Y20" s="532"/>
      <c r="Z20" s="532"/>
      <c r="AA20" s="532"/>
      <c r="AB20" s="533"/>
      <c r="AC20" s="515" t="s">
        <v>589</v>
      </c>
      <c r="AD20" s="515"/>
      <c r="AE20" s="515"/>
      <c r="AF20" s="515"/>
      <c r="AG20" s="12">
        <f t="shared" ref="AG20:AG38" si="2">AI20+AK20+AM20+AO20</f>
        <v>29508800</v>
      </c>
      <c r="AH20" s="13">
        <f t="shared" si="0"/>
        <v>28417426</v>
      </c>
      <c r="AI20" s="344">
        <f t="shared" ref="AI20" si="3">SUM(AI7:AI19)</f>
        <v>29332800</v>
      </c>
      <c r="AJ20" s="13">
        <f t="shared" ref="AJ20:AN20" si="4">SUM(AJ7:AJ19)</f>
        <v>28377426</v>
      </c>
      <c r="AK20" s="340">
        <f>SUM(AK7:AK19)</f>
        <v>176000</v>
      </c>
      <c r="AL20" s="13">
        <f t="shared" si="4"/>
        <v>40000</v>
      </c>
      <c r="AM20" s="12">
        <f t="shared" si="4"/>
        <v>0</v>
      </c>
      <c r="AN20" s="13">
        <f t="shared" si="4"/>
        <v>0</v>
      </c>
      <c r="AO20" s="12">
        <f>SUM(AO7:AO19)</f>
        <v>0</v>
      </c>
      <c r="AP20" s="13">
        <f>SUM(AP7:AP19)</f>
        <v>0</v>
      </c>
      <c r="AQ20" s="12">
        <f>SUM(AQ7:AQ19)</f>
        <v>0</v>
      </c>
      <c r="AR20" s="13">
        <f>SUM(AR7:AR19)</f>
        <v>0</v>
      </c>
    </row>
    <row r="21" spans="1:44">
      <c r="A21" s="504" t="s">
        <v>590</v>
      </c>
      <c r="B21" s="505"/>
      <c r="C21" s="420" t="s">
        <v>591</v>
      </c>
      <c r="D21" s="421"/>
      <c r="E21" s="421"/>
      <c r="F21" s="421"/>
      <c r="G21" s="421"/>
      <c r="H21" s="421"/>
      <c r="I21" s="421"/>
      <c r="J21" s="421"/>
      <c r="K21" s="421"/>
      <c r="L21" s="421"/>
      <c r="M21" s="421"/>
      <c r="N21" s="421"/>
      <c r="O21" s="421"/>
      <c r="P21" s="421"/>
      <c r="Q21" s="421"/>
      <c r="R21" s="421"/>
      <c r="S21" s="421"/>
      <c r="T21" s="421"/>
      <c r="U21" s="421"/>
      <c r="V21" s="421"/>
      <c r="W21" s="421"/>
      <c r="X21" s="421"/>
      <c r="Y21" s="421"/>
      <c r="Z21" s="421"/>
      <c r="AA21" s="421"/>
      <c r="AB21" s="422"/>
      <c r="AC21" s="506" t="s">
        <v>592</v>
      </c>
      <c r="AD21" s="506"/>
      <c r="AE21" s="506"/>
      <c r="AF21" s="506"/>
      <c r="AG21" s="10">
        <f t="shared" si="2"/>
        <v>0</v>
      </c>
      <c r="AH21" s="11">
        <f t="shared" si="0"/>
        <v>0</v>
      </c>
      <c r="AI21" s="343"/>
      <c r="AJ21" s="11"/>
      <c r="AK21" s="339"/>
      <c r="AL21" s="11"/>
      <c r="AM21" s="10"/>
      <c r="AN21" s="11"/>
      <c r="AO21" s="10"/>
      <c r="AP21" s="11"/>
      <c r="AQ21" s="10"/>
      <c r="AR21" s="11"/>
    </row>
    <row r="22" spans="1:44">
      <c r="A22" s="504" t="s">
        <v>593</v>
      </c>
      <c r="B22" s="505"/>
      <c r="C22" s="420" t="s">
        <v>594</v>
      </c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2"/>
      <c r="AC22" s="506" t="s">
        <v>595</v>
      </c>
      <c r="AD22" s="506"/>
      <c r="AE22" s="506"/>
      <c r="AF22" s="506"/>
      <c r="AG22" s="10">
        <f t="shared" si="2"/>
        <v>200000</v>
      </c>
      <c r="AH22" s="11">
        <f t="shared" si="0"/>
        <v>200000</v>
      </c>
      <c r="AI22" s="343"/>
      <c r="AJ22" s="328"/>
      <c r="AK22" s="339">
        <v>200000</v>
      </c>
      <c r="AL22" s="11">
        <v>200000</v>
      </c>
      <c r="AM22" s="10"/>
      <c r="AN22" s="11"/>
      <c r="AO22" s="10"/>
      <c r="AP22" s="11"/>
      <c r="AQ22" s="10"/>
      <c r="AR22" s="11"/>
    </row>
    <row r="23" spans="1:44">
      <c r="A23" s="504" t="s">
        <v>596</v>
      </c>
      <c r="B23" s="505"/>
      <c r="C23" s="423" t="s">
        <v>597</v>
      </c>
      <c r="D23" s="424"/>
      <c r="E23" s="424"/>
      <c r="F23" s="424"/>
      <c r="G23" s="424"/>
      <c r="H23" s="424"/>
      <c r="I23" s="424"/>
      <c r="J23" s="424"/>
      <c r="K23" s="424"/>
      <c r="L23" s="424"/>
      <c r="M23" s="424"/>
      <c r="N23" s="424"/>
      <c r="O23" s="424"/>
      <c r="P23" s="424"/>
      <c r="Q23" s="424"/>
      <c r="R23" s="424"/>
      <c r="S23" s="424"/>
      <c r="T23" s="424"/>
      <c r="U23" s="424"/>
      <c r="V23" s="424"/>
      <c r="W23" s="424"/>
      <c r="X23" s="424"/>
      <c r="Y23" s="424"/>
      <c r="Z23" s="424"/>
      <c r="AA23" s="424"/>
      <c r="AB23" s="425"/>
      <c r="AC23" s="506" t="s">
        <v>598</v>
      </c>
      <c r="AD23" s="506"/>
      <c r="AE23" s="506"/>
      <c r="AF23" s="506"/>
      <c r="AG23" s="10">
        <f t="shared" si="2"/>
        <v>45176</v>
      </c>
      <c r="AH23" s="11">
        <f t="shared" si="0"/>
        <v>55859</v>
      </c>
      <c r="AI23" s="343"/>
      <c r="AJ23" s="328"/>
      <c r="AK23" s="339">
        <v>45176</v>
      </c>
      <c r="AL23" s="11">
        <v>55859</v>
      </c>
      <c r="AM23" s="10"/>
      <c r="AN23" s="11"/>
      <c r="AO23" s="10"/>
      <c r="AP23" s="11"/>
      <c r="AQ23" s="10"/>
      <c r="AR23" s="11"/>
    </row>
    <row r="24" spans="1:44">
      <c r="A24" s="513" t="s">
        <v>599</v>
      </c>
      <c r="B24" s="514"/>
      <c r="C24" s="450" t="s">
        <v>600</v>
      </c>
      <c r="D24" s="451"/>
      <c r="E24" s="451"/>
      <c r="F24" s="451"/>
      <c r="G24" s="451"/>
      <c r="H24" s="451"/>
      <c r="I24" s="451"/>
      <c r="J24" s="451"/>
      <c r="K24" s="451"/>
      <c r="L24" s="451"/>
      <c r="M24" s="451"/>
      <c r="N24" s="451"/>
      <c r="O24" s="451"/>
      <c r="P24" s="451"/>
      <c r="Q24" s="451"/>
      <c r="R24" s="451"/>
      <c r="S24" s="451"/>
      <c r="T24" s="451"/>
      <c r="U24" s="451"/>
      <c r="V24" s="451"/>
      <c r="W24" s="451"/>
      <c r="X24" s="451"/>
      <c r="Y24" s="451"/>
      <c r="Z24" s="451"/>
      <c r="AA24" s="451"/>
      <c r="AB24" s="452"/>
      <c r="AC24" s="515" t="s">
        <v>601</v>
      </c>
      <c r="AD24" s="515"/>
      <c r="AE24" s="515"/>
      <c r="AF24" s="515"/>
      <c r="AG24" s="12">
        <f t="shared" si="2"/>
        <v>245176</v>
      </c>
      <c r="AH24" s="13">
        <f t="shared" si="0"/>
        <v>255859</v>
      </c>
      <c r="AI24" s="344">
        <f t="shared" ref="AI24" si="5">SUM(AI21:AI23)</f>
        <v>0</v>
      </c>
      <c r="AJ24" s="13">
        <f t="shared" ref="AJ24:AN24" si="6">SUM(AJ21:AJ23)</f>
        <v>0</v>
      </c>
      <c r="AK24" s="340">
        <f>SUM(AK21:AK23)</f>
        <v>245176</v>
      </c>
      <c r="AL24" s="13">
        <f t="shared" si="6"/>
        <v>255859</v>
      </c>
      <c r="AM24" s="12">
        <f t="shared" si="6"/>
        <v>0</v>
      </c>
      <c r="AN24" s="13">
        <f t="shared" si="6"/>
        <v>0</v>
      </c>
      <c r="AO24" s="12">
        <f>SUM(AO21:AO23)</f>
        <v>0</v>
      </c>
      <c r="AP24" s="13">
        <f>SUM(AP21:AP23)</f>
        <v>0</v>
      </c>
      <c r="AQ24" s="12">
        <f>SUM(AQ21:AQ23)</f>
        <v>0</v>
      </c>
      <c r="AR24" s="13">
        <f>SUM(AR21:AR23)</f>
        <v>0</v>
      </c>
    </row>
    <row r="25" spans="1:44">
      <c r="A25" s="513" t="s">
        <v>602</v>
      </c>
      <c r="B25" s="514"/>
      <c r="C25" s="531" t="s">
        <v>603</v>
      </c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532"/>
      <c r="P25" s="532"/>
      <c r="Q25" s="532"/>
      <c r="R25" s="532"/>
      <c r="S25" s="532"/>
      <c r="T25" s="532"/>
      <c r="U25" s="532"/>
      <c r="V25" s="532"/>
      <c r="W25" s="532"/>
      <c r="X25" s="532"/>
      <c r="Y25" s="532"/>
      <c r="Z25" s="532"/>
      <c r="AA25" s="532"/>
      <c r="AB25" s="533"/>
      <c r="AC25" s="515" t="s">
        <v>604</v>
      </c>
      <c r="AD25" s="515"/>
      <c r="AE25" s="515"/>
      <c r="AF25" s="515"/>
      <c r="AG25" s="12">
        <f t="shared" si="2"/>
        <v>29753976</v>
      </c>
      <c r="AH25" s="13">
        <f t="shared" si="0"/>
        <v>28673285</v>
      </c>
      <c r="AI25" s="344">
        <f t="shared" ref="AI25" si="7">SUM(AI24,AI20)</f>
        <v>29332800</v>
      </c>
      <c r="AJ25" s="13">
        <f t="shared" ref="AJ25:AN25" si="8">SUM(AJ24,AJ20)</f>
        <v>28377426</v>
      </c>
      <c r="AK25" s="340">
        <f>SUM(AK24,AK20)</f>
        <v>421176</v>
      </c>
      <c r="AL25" s="13">
        <f t="shared" si="8"/>
        <v>295859</v>
      </c>
      <c r="AM25" s="12">
        <f t="shared" si="8"/>
        <v>0</v>
      </c>
      <c r="AN25" s="13">
        <f t="shared" si="8"/>
        <v>0</v>
      </c>
      <c r="AO25" s="12">
        <f>SUM(AO24,AO20)</f>
        <v>0</v>
      </c>
      <c r="AP25" s="13">
        <f>SUM(AP24,AP20)</f>
        <v>0</v>
      </c>
      <c r="AQ25" s="12">
        <f>SUM(AQ24,AQ20)</f>
        <v>0</v>
      </c>
      <c r="AR25" s="13">
        <f>SUM(AR24,AR20)</f>
        <v>0</v>
      </c>
    </row>
    <row r="26" spans="1:44">
      <c r="A26" s="513" t="s">
        <v>605</v>
      </c>
      <c r="B26" s="514"/>
      <c r="C26" s="450" t="s">
        <v>606</v>
      </c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451"/>
      <c r="O26" s="451"/>
      <c r="P26" s="451"/>
      <c r="Q26" s="451"/>
      <c r="R26" s="451"/>
      <c r="S26" s="451"/>
      <c r="T26" s="451"/>
      <c r="U26" s="451"/>
      <c r="V26" s="451"/>
      <c r="W26" s="451"/>
      <c r="X26" s="451"/>
      <c r="Y26" s="451"/>
      <c r="Z26" s="451"/>
      <c r="AA26" s="451"/>
      <c r="AB26" s="452"/>
      <c r="AC26" s="515" t="s">
        <v>607</v>
      </c>
      <c r="AD26" s="515"/>
      <c r="AE26" s="515"/>
      <c r="AF26" s="515"/>
      <c r="AG26" s="12">
        <f t="shared" si="2"/>
        <v>7427094</v>
      </c>
      <c r="AH26" s="13">
        <f t="shared" si="0"/>
        <v>7708210</v>
      </c>
      <c r="AI26" s="344">
        <v>7297656</v>
      </c>
      <c r="AJ26" s="13">
        <v>7615492</v>
      </c>
      <c r="AK26" s="340">
        <v>129438</v>
      </c>
      <c r="AL26" s="13">
        <v>92718</v>
      </c>
      <c r="AM26" s="12"/>
      <c r="AN26" s="13"/>
      <c r="AO26" s="12"/>
      <c r="AP26" s="13"/>
      <c r="AQ26" s="12"/>
      <c r="AR26" s="13"/>
    </row>
    <row r="27" spans="1:44">
      <c r="A27" s="504" t="s">
        <v>608</v>
      </c>
      <c r="B27" s="505"/>
      <c r="C27" s="420" t="s">
        <v>609</v>
      </c>
      <c r="D27" s="421"/>
      <c r="E27" s="421"/>
      <c r="F27" s="421"/>
      <c r="G27" s="421"/>
      <c r="H27" s="421"/>
      <c r="I27" s="421"/>
      <c r="J27" s="421"/>
      <c r="K27" s="421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1"/>
      <c r="W27" s="421"/>
      <c r="X27" s="421"/>
      <c r="Y27" s="421"/>
      <c r="Z27" s="421"/>
      <c r="AA27" s="421"/>
      <c r="AB27" s="422"/>
      <c r="AC27" s="506" t="s">
        <v>610</v>
      </c>
      <c r="AD27" s="506"/>
      <c r="AE27" s="506"/>
      <c r="AF27" s="506"/>
      <c r="AG27" s="10">
        <f t="shared" si="2"/>
        <v>272000</v>
      </c>
      <c r="AH27" s="11">
        <f t="shared" si="0"/>
        <v>257091</v>
      </c>
      <c r="AI27" s="343">
        <v>272000</v>
      </c>
      <c r="AJ27" s="328">
        <v>257091</v>
      </c>
      <c r="AK27" s="339"/>
      <c r="AL27" s="11"/>
      <c r="AM27" s="10"/>
      <c r="AN27" s="11"/>
      <c r="AO27" s="10"/>
      <c r="AP27" s="11"/>
      <c r="AQ27" s="10"/>
      <c r="AR27" s="11"/>
    </row>
    <row r="28" spans="1:44">
      <c r="A28" s="504" t="s">
        <v>611</v>
      </c>
      <c r="B28" s="505"/>
      <c r="C28" s="420" t="s">
        <v>612</v>
      </c>
      <c r="D28" s="421"/>
      <c r="E28" s="421"/>
      <c r="F28" s="421"/>
      <c r="G28" s="421"/>
      <c r="H28" s="421"/>
      <c r="I28" s="421"/>
      <c r="J28" s="421"/>
      <c r="K28" s="421"/>
      <c r="L28" s="421"/>
      <c r="M28" s="421"/>
      <c r="N28" s="421"/>
      <c r="O28" s="421"/>
      <c r="P28" s="421"/>
      <c r="Q28" s="421"/>
      <c r="R28" s="421"/>
      <c r="S28" s="421"/>
      <c r="T28" s="421"/>
      <c r="U28" s="421"/>
      <c r="V28" s="421"/>
      <c r="W28" s="421"/>
      <c r="X28" s="421"/>
      <c r="Y28" s="421"/>
      <c r="Z28" s="421"/>
      <c r="AA28" s="421"/>
      <c r="AB28" s="422"/>
      <c r="AC28" s="506" t="s">
        <v>613</v>
      </c>
      <c r="AD28" s="506"/>
      <c r="AE28" s="506"/>
      <c r="AF28" s="506"/>
      <c r="AG28" s="10">
        <f t="shared" si="2"/>
        <v>733637</v>
      </c>
      <c r="AH28" s="11">
        <f t="shared" si="0"/>
        <v>573669</v>
      </c>
      <c r="AI28" s="343">
        <v>700000</v>
      </c>
      <c r="AJ28" s="328">
        <v>548821</v>
      </c>
      <c r="AK28" s="339">
        <v>33637</v>
      </c>
      <c r="AL28" s="11">
        <v>24848</v>
      </c>
      <c r="AM28" s="10"/>
      <c r="AN28" s="11"/>
      <c r="AO28" s="10"/>
      <c r="AP28" s="11"/>
      <c r="AQ28" s="10"/>
      <c r="AR28" s="11"/>
    </row>
    <row r="29" spans="1:44">
      <c r="A29" s="504" t="s">
        <v>614</v>
      </c>
      <c r="B29" s="505"/>
      <c r="C29" s="420" t="s">
        <v>615</v>
      </c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2"/>
      <c r="AC29" s="506" t="s">
        <v>616</v>
      </c>
      <c r="AD29" s="506"/>
      <c r="AE29" s="506"/>
      <c r="AF29" s="506"/>
      <c r="AG29" s="10">
        <f t="shared" si="2"/>
        <v>0</v>
      </c>
      <c r="AH29" s="11">
        <f t="shared" si="0"/>
        <v>0</v>
      </c>
      <c r="AI29" s="343"/>
      <c r="AJ29" s="328"/>
      <c r="AK29" s="339"/>
      <c r="AL29" s="11"/>
      <c r="AM29" s="10"/>
      <c r="AN29" s="11"/>
      <c r="AO29" s="10"/>
      <c r="AP29" s="11"/>
      <c r="AQ29" s="10"/>
      <c r="AR29" s="11"/>
    </row>
    <row r="30" spans="1:44">
      <c r="A30" s="513" t="s">
        <v>617</v>
      </c>
      <c r="B30" s="514"/>
      <c r="C30" s="450" t="s">
        <v>618</v>
      </c>
      <c r="D30" s="451"/>
      <c r="E30" s="451"/>
      <c r="F30" s="451"/>
      <c r="G30" s="451"/>
      <c r="H30" s="451"/>
      <c r="I30" s="451"/>
      <c r="J30" s="451"/>
      <c r="K30" s="451"/>
      <c r="L30" s="451"/>
      <c r="M30" s="451"/>
      <c r="N30" s="451"/>
      <c r="O30" s="451"/>
      <c r="P30" s="451"/>
      <c r="Q30" s="451"/>
      <c r="R30" s="451"/>
      <c r="S30" s="451"/>
      <c r="T30" s="451"/>
      <c r="U30" s="451"/>
      <c r="V30" s="451"/>
      <c r="W30" s="451"/>
      <c r="X30" s="451"/>
      <c r="Y30" s="451"/>
      <c r="Z30" s="451"/>
      <c r="AA30" s="451"/>
      <c r="AB30" s="452"/>
      <c r="AC30" s="515" t="s">
        <v>619</v>
      </c>
      <c r="AD30" s="515"/>
      <c r="AE30" s="515"/>
      <c r="AF30" s="515"/>
      <c r="AG30" s="12">
        <f t="shared" si="2"/>
        <v>1005637</v>
      </c>
      <c r="AH30" s="13">
        <f t="shared" si="0"/>
        <v>830760</v>
      </c>
      <c r="AI30" s="344">
        <f t="shared" ref="AI30" si="9">SUM(AI27:AI29)</f>
        <v>972000</v>
      </c>
      <c r="AJ30" s="329">
        <f t="shared" ref="AJ30:AN30" si="10">SUM(AJ27:AJ29)</f>
        <v>805912</v>
      </c>
      <c r="AK30" s="340">
        <f>SUM(AK27:AK29)</f>
        <v>33637</v>
      </c>
      <c r="AL30" s="13">
        <f t="shared" si="10"/>
        <v>24848</v>
      </c>
      <c r="AM30" s="12">
        <f t="shared" si="10"/>
        <v>0</v>
      </c>
      <c r="AN30" s="13">
        <f t="shared" si="10"/>
        <v>0</v>
      </c>
      <c r="AO30" s="12">
        <f>SUM(AO27:AO29)</f>
        <v>0</v>
      </c>
      <c r="AP30" s="13">
        <f>SUM(AP27:AP29)</f>
        <v>0</v>
      </c>
      <c r="AQ30" s="12">
        <f>SUM(AQ27:AQ29)</f>
        <v>0</v>
      </c>
      <c r="AR30" s="13">
        <f>SUM(AR27:AR29)</f>
        <v>0</v>
      </c>
    </row>
    <row r="31" spans="1:44">
      <c r="A31" s="504" t="s">
        <v>620</v>
      </c>
      <c r="B31" s="505"/>
      <c r="C31" s="420" t="s">
        <v>621</v>
      </c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2"/>
      <c r="AC31" s="506" t="s">
        <v>622</v>
      </c>
      <c r="AD31" s="506"/>
      <c r="AE31" s="506"/>
      <c r="AF31" s="506"/>
      <c r="AG31" s="10">
        <f t="shared" si="2"/>
        <v>485000</v>
      </c>
      <c r="AH31" s="11">
        <f t="shared" si="0"/>
        <v>173399</v>
      </c>
      <c r="AI31" s="343">
        <v>485000</v>
      </c>
      <c r="AJ31" s="328">
        <v>173399</v>
      </c>
      <c r="AK31" s="339"/>
      <c r="AL31" s="11"/>
      <c r="AM31" s="10"/>
      <c r="AN31" s="11"/>
      <c r="AO31" s="10"/>
      <c r="AP31" s="11"/>
      <c r="AQ31" s="10"/>
      <c r="AR31" s="11"/>
    </row>
    <row r="32" spans="1:44">
      <c r="A32" s="504" t="s">
        <v>623</v>
      </c>
      <c r="B32" s="505"/>
      <c r="C32" s="420" t="s">
        <v>624</v>
      </c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2"/>
      <c r="AC32" s="506" t="s">
        <v>625</v>
      </c>
      <c r="AD32" s="506"/>
      <c r="AE32" s="506"/>
      <c r="AF32" s="506"/>
      <c r="AG32" s="10">
        <f t="shared" si="2"/>
        <v>610000</v>
      </c>
      <c r="AH32" s="11">
        <f t="shared" si="0"/>
        <v>458941</v>
      </c>
      <c r="AI32" s="343">
        <v>610000</v>
      </c>
      <c r="AJ32" s="328">
        <v>458941</v>
      </c>
      <c r="AK32" s="339"/>
      <c r="AL32" s="11"/>
      <c r="AM32" s="10"/>
      <c r="AN32" s="11"/>
      <c r="AO32" s="10"/>
      <c r="AP32" s="11"/>
      <c r="AQ32" s="10"/>
      <c r="AR32" s="11"/>
    </row>
    <row r="33" spans="1:44">
      <c r="A33" s="513" t="s">
        <v>626</v>
      </c>
      <c r="B33" s="514"/>
      <c r="C33" s="450" t="s">
        <v>627</v>
      </c>
      <c r="D33" s="451"/>
      <c r="E33" s="451"/>
      <c r="F33" s="451"/>
      <c r="G33" s="451"/>
      <c r="H33" s="451"/>
      <c r="I33" s="451"/>
      <c r="J33" s="451"/>
      <c r="K33" s="451"/>
      <c r="L33" s="451"/>
      <c r="M33" s="451"/>
      <c r="N33" s="451"/>
      <c r="O33" s="451"/>
      <c r="P33" s="451"/>
      <c r="Q33" s="451"/>
      <c r="R33" s="451"/>
      <c r="S33" s="451"/>
      <c r="T33" s="451"/>
      <c r="U33" s="451"/>
      <c r="V33" s="451"/>
      <c r="W33" s="451"/>
      <c r="X33" s="451"/>
      <c r="Y33" s="451"/>
      <c r="Z33" s="451"/>
      <c r="AA33" s="451"/>
      <c r="AB33" s="452"/>
      <c r="AC33" s="515" t="s">
        <v>628</v>
      </c>
      <c r="AD33" s="515"/>
      <c r="AE33" s="515"/>
      <c r="AF33" s="515"/>
      <c r="AG33" s="12">
        <f t="shared" si="2"/>
        <v>1095000</v>
      </c>
      <c r="AH33" s="13">
        <f t="shared" si="0"/>
        <v>632340</v>
      </c>
      <c r="AI33" s="344">
        <f t="shared" ref="AI33" si="11">SUM(AI31:AI32)</f>
        <v>1095000</v>
      </c>
      <c r="AJ33" s="329">
        <f t="shared" ref="AJ33:AN33" si="12">SUM(AJ31:AJ32)</f>
        <v>632340</v>
      </c>
      <c r="AK33" s="340">
        <f>SUM(AK31:AK32)</f>
        <v>0</v>
      </c>
      <c r="AL33" s="13">
        <f t="shared" si="12"/>
        <v>0</v>
      </c>
      <c r="AM33" s="12">
        <f t="shared" si="12"/>
        <v>0</v>
      </c>
      <c r="AN33" s="13">
        <f t="shared" si="12"/>
        <v>0</v>
      </c>
      <c r="AO33" s="12">
        <f>SUM(AO31:AO32)</f>
        <v>0</v>
      </c>
      <c r="AP33" s="13">
        <f>SUM(AP31:AP32)</f>
        <v>0</v>
      </c>
      <c r="AQ33" s="12">
        <f>SUM(AQ31:AQ32)</f>
        <v>0</v>
      </c>
      <c r="AR33" s="13">
        <f>SUM(AR31:AR32)</f>
        <v>0</v>
      </c>
    </row>
    <row r="34" spans="1:44">
      <c r="A34" s="504" t="s">
        <v>629</v>
      </c>
      <c r="B34" s="505"/>
      <c r="C34" s="420" t="s">
        <v>630</v>
      </c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2"/>
      <c r="AC34" s="506" t="s">
        <v>631</v>
      </c>
      <c r="AD34" s="506"/>
      <c r="AE34" s="506"/>
      <c r="AF34" s="506"/>
      <c r="AG34" s="10">
        <f t="shared" si="2"/>
        <v>2062000</v>
      </c>
      <c r="AH34" s="11">
        <f t="shared" si="0"/>
        <v>1870361</v>
      </c>
      <c r="AI34" s="343">
        <v>2062000</v>
      </c>
      <c r="AJ34" s="328">
        <v>1870361</v>
      </c>
      <c r="AK34" s="339"/>
      <c r="AL34" s="11"/>
      <c r="AM34" s="10"/>
      <c r="AN34" s="11"/>
      <c r="AO34" s="10"/>
      <c r="AP34" s="11"/>
      <c r="AQ34" s="10"/>
      <c r="AR34" s="11"/>
    </row>
    <row r="35" spans="1:44">
      <c r="A35" s="504" t="s">
        <v>632</v>
      </c>
      <c r="B35" s="505"/>
      <c r="C35" s="420" t="s">
        <v>633</v>
      </c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2"/>
      <c r="AC35" s="506" t="s">
        <v>634</v>
      </c>
      <c r="AD35" s="506"/>
      <c r="AE35" s="506"/>
      <c r="AF35" s="506"/>
      <c r="AG35" s="10">
        <f t="shared" si="2"/>
        <v>0</v>
      </c>
      <c r="AH35" s="11">
        <f t="shared" si="0"/>
        <v>0</v>
      </c>
      <c r="AI35" s="343"/>
      <c r="AJ35" s="11"/>
      <c r="AK35" s="339"/>
      <c r="AL35" s="11"/>
      <c r="AM35" s="10"/>
      <c r="AN35" s="11"/>
      <c r="AO35" s="10"/>
      <c r="AP35" s="11"/>
      <c r="AQ35" s="10"/>
      <c r="AR35" s="11"/>
    </row>
    <row r="36" spans="1:44">
      <c r="A36" s="504" t="s">
        <v>635</v>
      </c>
      <c r="B36" s="505"/>
      <c r="C36" s="420" t="s">
        <v>636</v>
      </c>
      <c r="D36" s="421"/>
      <c r="E36" s="421"/>
      <c r="F36" s="421"/>
      <c r="G36" s="421"/>
      <c r="H36" s="421"/>
      <c r="I36" s="421"/>
      <c r="J36" s="421"/>
      <c r="K36" s="421"/>
      <c r="L36" s="421"/>
      <c r="M36" s="421"/>
      <c r="N36" s="421"/>
      <c r="O36" s="421"/>
      <c r="P36" s="421"/>
      <c r="Q36" s="421"/>
      <c r="R36" s="421"/>
      <c r="S36" s="421"/>
      <c r="T36" s="421"/>
      <c r="U36" s="421"/>
      <c r="V36" s="421"/>
      <c r="W36" s="421"/>
      <c r="X36" s="421"/>
      <c r="Y36" s="421"/>
      <c r="Z36" s="421"/>
      <c r="AA36" s="421"/>
      <c r="AB36" s="422"/>
      <c r="AC36" s="506" t="s">
        <v>637</v>
      </c>
      <c r="AD36" s="506"/>
      <c r="AE36" s="506"/>
      <c r="AF36" s="506"/>
      <c r="AG36" s="10">
        <f t="shared" si="2"/>
        <v>0</v>
      </c>
      <c r="AH36" s="11">
        <f t="shared" si="0"/>
        <v>21480</v>
      </c>
      <c r="AI36" s="343"/>
      <c r="AJ36" s="11">
        <v>21480</v>
      </c>
      <c r="AK36" s="339"/>
      <c r="AL36" s="11"/>
      <c r="AM36" s="10"/>
      <c r="AN36" s="11"/>
      <c r="AO36" s="10"/>
      <c r="AP36" s="11"/>
      <c r="AQ36" s="10"/>
      <c r="AR36" s="11"/>
    </row>
    <row r="37" spans="1:44">
      <c r="A37" s="504" t="s">
        <v>638</v>
      </c>
      <c r="B37" s="505"/>
      <c r="C37" s="420" t="s">
        <v>639</v>
      </c>
      <c r="D37" s="421"/>
      <c r="E37" s="421"/>
      <c r="F37" s="421"/>
      <c r="G37" s="421"/>
      <c r="H37" s="421"/>
      <c r="I37" s="421"/>
      <c r="J37" s="421"/>
      <c r="K37" s="421"/>
      <c r="L37" s="421"/>
      <c r="M37" s="421"/>
      <c r="N37" s="421"/>
      <c r="O37" s="421"/>
      <c r="P37" s="421"/>
      <c r="Q37" s="421"/>
      <c r="R37" s="421"/>
      <c r="S37" s="421"/>
      <c r="T37" s="421"/>
      <c r="U37" s="421"/>
      <c r="V37" s="421"/>
      <c r="W37" s="421"/>
      <c r="X37" s="421"/>
      <c r="Y37" s="421"/>
      <c r="Z37" s="421"/>
      <c r="AA37" s="421"/>
      <c r="AB37" s="422"/>
      <c r="AC37" s="506" t="s">
        <v>640</v>
      </c>
      <c r="AD37" s="506"/>
      <c r="AE37" s="506"/>
      <c r="AF37" s="506"/>
      <c r="AG37" s="10">
        <f t="shared" si="2"/>
        <v>100000</v>
      </c>
      <c r="AH37" s="11">
        <f t="shared" si="0"/>
        <v>31660</v>
      </c>
      <c r="AI37" s="343">
        <v>100000</v>
      </c>
      <c r="AJ37" s="11">
        <v>31660</v>
      </c>
      <c r="AK37" s="339"/>
      <c r="AL37" s="11"/>
      <c r="AM37" s="10"/>
      <c r="AN37" s="11"/>
      <c r="AO37" s="10"/>
      <c r="AP37" s="11"/>
      <c r="AQ37" s="10"/>
      <c r="AR37" s="11"/>
    </row>
    <row r="38" spans="1:44">
      <c r="A38" s="504" t="s">
        <v>641</v>
      </c>
      <c r="B38" s="505"/>
      <c r="C38" s="528" t="s">
        <v>642</v>
      </c>
      <c r="D38" s="529"/>
      <c r="E38" s="529"/>
      <c r="F38" s="529"/>
      <c r="G38" s="529"/>
      <c r="H38" s="529"/>
      <c r="I38" s="529"/>
      <c r="J38" s="529"/>
      <c r="K38" s="529"/>
      <c r="L38" s="529"/>
      <c r="M38" s="529"/>
      <c r="N38" s="529"/>
      <c r="O38" s="529"/>
      <c r="P38" s="529"/>
      <c r="Q38" s="529"/>
      <c r="R38" s="529"/>
      <c r="S38" s="529"/>
      <c r="T38" s="529"/>
      <c r="U38" s="529"/>
      <c r="V38" s="529"/>
      <c r="W38" s="529"/>
      <c r="X38" s="529"/>
      <c r="Y38" s="529"/>
      <c r="Z38" s="529"/>
      <c r="AA38" s="529"/>
      <c r="AB38" s="530"/>
      <c r="AC38" s="506" t="s">
        <v>643</v>
      </c>
      <c r="AD38" s="506"/>
      <c r="AE38" s="506"/>
      <c r="AF38" s="506"/>
      <c r="AG38" s="10">
        <f t="shared" si="2"/>
        <v>0</v>
      </c>
      <c r="AH38" s="11">
        <f t="shared" si="0"/>
        <v>0</v>
      </c>
      <c r="AI38" s="343"/>
      <c r="AJ38" s="11"/>
      <c r="AK38" s="339"/>
      <c r="AL38" s="11"/>
      <c r="AM38" s="10"/>
      <c r="AN38" s="11"/>
      <c r="AO38" s="10"/>
      <c r="AP38" s="11"/>
      <c r="AQ38" s="10"/>
      <c r="AR38" s="11"/>
    </row>
    <row r="39" spans="1:44">
      <c r="A39" s="504" t="s">
        <v>644</v>
      </c>
      <c r="B39" s="505"/>
      <c r="C39" s="423" t="s">
        <v>645</v>
      </c>
      <c r="D39" s="424"/>
      <c r="E39" s="424"/>
      <c r="F39" s="424"/>
      <c r="G39" s="424"/>
      <c r="H39" s="424"/>
      <c r="I39" s="424"/>
      <c r="J39" s="424"/>
      <c r="K39" s="424"/>
      <c r="L39" s="424"/>
      <c r="M39" s="424"/>
      <c r="N39" s="424"/>
      <c r="O39" s="424"/>
      <c r="P39" s="424"/>
      <c r="Q39" s="424"/>
      <c r="R39" s="424"/>
      <c r="S39" s="424"/>
      <c r="T39" s="424"/>
      <c r="U39" s="424"/>
      <c r="V39" s="424"/>
      <c r="W39" s="424"/>
      <c r="X39" s="424"/>
      <c r="Y39" s="424"/>
      <c r="Z39" s="424"/>
      <c r="AA39" s="424"/>
      <c r="AB39" s="425"/>
      <c r="AC39" s="506" t="s">
        <v>646</v>
      </c>
      <c r="AD39" s="506"/>
      <c r="AE39" s="506"/>
      <c r="AF39" s="506"/>
      <c r="AG39" s="10">
        <f t="shared" ref="AG39:AG70" si="13">AI39+AK39+AM39+AO39</f>
        <v>400000</v>
      </c>
      <c r="AH39" s="11">
        <f t="shared" si="0"/>
        <v>48400</v>
      </c>
      <c r="AI39" s="343">
        <v>400000</v>
      </c>
      <c r="AJ39" s="11">
        <v>48400</v>
      </c>
      <c r="AK39" s="339"/>
      <c r="AL39" s="11"/>
      <c r="AM39" s="10"/>
      <c r="AN39" s="11"/>
      <c r="AO39" s="10"/>
      <c r="AP39" s="11"/>
      <c r="AQ39" s="10"/>
      <c r="AR39" s="11"/>
    </row>
    <row r="40" spans="1:44">
      <c r="A40" s="504" t="s">
        <v>647</v>
      </c>
      <c r="B40" s="505"/>
      <c r="C40" s="420" t="s">
        <v>648</v>
      </c>
      <c r="D40" s="421"/>
      <c r="E40" s="421"/>
      <c r="F40" s="421"/>
      <c r="G40" s="421"/>
      <c r="H40" s="421"/>
      <c r="I40" s="421"/>
      <c r="J40" s="421"/>
      <c r="K40" s="421"/>
      <c r="L40" s="421"/>
      <c r="M40" s="421"/>
      <c r="N40" s="421"/>
      <c r="O40" s="421"/>
      <c r="P40" s="421"/>
      <c r="Q40" s="421"/>
      <c r="R40" s="421"/>
      <c r="S40" s="421"/>
      <c r="T40" s="421"/>
      <c r="U40" s="421"/>
      <c r="V40" s="421"/>
      <c r="W40" s="421"/>
      <c r="X40" s="421"/>
      <c r="Y40" s="421"/>
      <c r="Z40" s="421"/>
      <c r="AA40" s="421"/>
      <c r="AB40" s="422"/>
      <c r="AC40" s="506" t="s">
        <v>649</v>
      </c>
      <c r="AD40" s="506"/>
      <c r="AE40" s="506"/>
      <c r="AF40" s="506"/>
      <c r="AG40" s="10">
        <f t="shared" si="13"/>
        <v>1705000</v>
      </c>
      <c r="AH40" s="11">
        <f t="shared" si="0"/>
        <v>1545273</v>
      </c>
      <c r="AI40" s="343">
        <v>1705000</v>
      </c>
      <c r="AJ40" s="11">
        <v>1545273</v>
      </c>
      <c r="AK40" s="339"/>
      <c r="AL40" s="11"/>
      <c r="AM40" s="10"/>
      <c r="AN40" s="11"/>
      <c r="AO40" s="10"/>
      <c r="AP40" s="11"/>
      <c r="AQ40" s="10"/>
      <c r="AR40" s="11"/>
    </row>
    <row r="41" spans="1:44">
      <c r="A41" s="513" t="s">
        <v>650</v>
      </c>
      <c r="B41" s="514"/>
      <c r="C41" s="450" t="s">
        <v>651</v>
      </c>
      <c r="D41" s="451"/>
      <c r="E41" s="451"/>
      <c r="F41" s="451"/>
      <c r="G41" s="451"/>
      <c r="H41" s="451"/>
      <c r="I41" s="451"/>
      <c r="J41" s="451"/>
      <c r="K41" s="451"/>
      <c r="L41" s="451"/>
      <c r="M41" s="451"/>
      <c r="N41" s="451"/>
      <c r="O41" s="451"/>
      <c r="P41" s="451"/>
      <c r="Q41" s="451"/>
      <c r="R41" s="451"/>
      <c r="S41" s="451"/>
      <c r="T41" s="451"/>
      <c r="U41" s="451"/>
      <c r="V41" s="451"/>
      <c r="W41" s="451"/>
      <c r="X41" s="451"/>
      <c r="Y41" s="451"/>
      <c r="Z41" s="451"/>
      <c r="AA41" s="451"/>
      <c r="AB41" s="452"/>
      <c r="AC41" s="515" t="s">
        <v>652</v>
      </c>
      <c r="AD41" s="515"/>
      <c r="AE41" s="515"/>
      <c r="AF41" s="515"/>
      <c r="AG41" s="12">
        <f t="shared" si="13"/>
        <v>4267000</v>
      </c>
      <c r="AH41" s="13">
        <f t="shared" si="0"/>
        <v>3517174</v>
      </c>
      <c r="AI41" s="344">
        <f t="shared" ref="AI41" si="14">SUM(AI34:AI40)</f>
        <v>4267000</v>
      </c>
      <c r="AJ41" s="13">
        <f t="shared" ref="AJ41:AN41" si="15">SUM(AJ34:AJ40)</f>
        <v>3517174</v>
      </c>
      <c r="AK41" s="340">
        <f>SUM(AK34:AK40)</f>
        <v>0</v>
      </c>
      <c r="AL41" s="13">
        <f t="shared" si="15"/>
        <v>0</v>
      </c>
      <c r="AM41" s="12">
        <f t="shared" si="15"/>
        <v>0</v>
      </c>
      <c r="AN41" s="13">
        <f t="shared" si="15"/>
        <v>0</v>
      </c>
      <c r="AO41" s="12">
        <f>SUM(AO34:AO40)</f>
        <v>0</v>
      </c>
      <c r="AP41" s="13">
        <f>SUM(AP34:AP40)</f>
        <v>0</v>
      </c>
      <c r="AQ41" s="12">
        <f>SUM(AQ34:AQ40)</f>
        <v>0</v>
      </c>
      <c r="AR41" s="13">
        <f>SUM(AR34:AR40)</f>
        <v>0</v>
      </c>
    </row>
    <row r="42" spans="1:44">
      <c r="A42" s="504" t="s">
        <v>653</v>
      </c>
      <c r="B42" s="505"/>
      <c r="C42" s="420" t="s">
        <v>654</v>
      </c>
      <c r="D42" s="421"/>
      <c r="E42" s="421"/>
      <c r="F42" s="421"/>
      <c r="G42" s="421"/>
      <c r="H42" s="421"/>
      <c r="I42" s="421"/>
      <c r="J42" s="421"/>
      <c r="K42" s="421"/>
      <c r="L42" s="421"/>
      <c r="M42" s="421"/>
      <c r="N42" s="421"/>
      <c r="O42" s="421"/>
      <c r="P42" s="421"/>
      <c r="Q42" s="421"/>
      <c r="R42" s="421"/>
      <c r="S42" s="421"/>
      <c r="T42" s="421"/>
      <c r="U42" s="421"/>
      <c r="V42" s="421"/>
      <c r="W42" s="421"/>
      <c r="X42" s="421"/>
      <c r="Y42" s="421"/>
      <c r="Z42" s="421"/>
      <c r="AA42" s="421"/>
      <c r="AB42" s="422"/>
      <c r="AC42" s="506" t="s">
        <v>655</v>
      </c>
      <c r="AD42" s="506"/>
      <c r="AE42" s="506"/>
      <c r="AF42" s="506"/>
      <c r="AG42" s="10">
        <f t="shared" si="13"/>
        <v>0</v>
      </c>
      <c r="AH42" s="11">
        <f t="shared" si="0"/>
        <v>6720</v>
      </c>
      <c r="AI42" s="343"/>
      <c r="AJ42" s="11">
        <v>6720</v>
      </c>
      <c r="AK42" s="339"/>
      <c r="AL42" s="11"/>
      <c r="AM42" s="10"/>
      <c r="AN42" s="11"/>
      <c r="AO42" s="10"/>
      <c r="AP42" s="11"/>
      <c r="AQ42" s="10"/>
      <c r="AR42" s="11"/>
    </row>
    <row r="43" spans="1:44">
      <c r="A43" s="504" t="s">
        <v>656</v>
      </c>
      <c r="B43" s="505"/>
      <c r="C43" s="420" t="s">
        <v>657</v>
      </c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2"/>
      <c r="AC43" s="506" t="s">
        <v>658</v>
      </c>
      <c r="AD43" s="506"/>
      <c r="AE43" s="506"/>
      <c r="AF43" s="506"/>
      <c r="AG43" s="10">
        <f t="shared" si="13"/>
        <v>0</v>
      </c>
      <c r="AH43" s="11">
        <f t="shared" si="0"/>
        <v>0</v>
      </c>
      <c r="AI43" s="343"/>
      <c r="AJ43" s="11"/>
      <c r="AK43" s="339"/>
      <c r="AL43" s="11"/>
      <c r="AM43" s="10"/>
      <c r="AN43" s="11"/>
      <c r="AO43" s="10"/>
      <c r="AP43" s="11"/>
      <c r="AQ43" s="10"/>
      <c r="AR43" s="11"/>
    </row>
    <row r="44" spans="1:44">
      <c r="A44" s="513" t="s">
        <v>659</v>
      </c>
      <c r="B44" s="514"/>
      <c r="C44" s="450" t="s">
        <v>660</v>
      </c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1"/>
      <c r="X44" s="451"/>
      <c r="Y44" s="451"/>
      <c r="Z44" s="451"/>
      <c r="AA44" s="451"/>
      <c r="AB44" s="452"/>
      <c r="AC44" s="515" t="s">
        <v>661</v>
      </c>
      <c r="AD44" s="515"/>
      <c r="AE44" s="515"/>
      <c r="AF44" s="515"/>
      <c r="AG44" s="12">
        <f t="shared" si="13"/>
        <v>0</v>
      </c>
      <c r="AH44" s="13">
        <f t="shared" si="0"/>
        <v>6720</v>
      </c>
      <c r="AI44" s="344">
        <f t="shared" ref="AI44" si="16">SUM(AI42:AI43)</f>
        <v>0</v>
      </c>
      <c r="AJ44" s="13">
        <f t="shared" ref="AJ44:AN44" si="17">SUM(AJ42:AJ43)</f>
        <v>6720</v>
      </c>
      <c r="AK44" s="340">
        <f>SUM(AK42:AK43)</f>
        <v>0</v>
      </c>
      <c r="AL44" s="13">
        <f t="shared" si="17"/>
        <v>0</v>
      </c>
      <c r="AM44" s="12">
        <f t="shared" si="17"/>
        <v>0</v>
      </c>
      <c r="AN44" s="13">
        <f t="shared" si="17"/>
        <v>0</v>
      </c>
      <c r="AO44" s="12">
        <f>SUM(AO42:AO43)</f>
        <v>0</v>
      </c>
      <c r="AP44" s="13">
        <f>SUM(AP42:AP43)</f>
        <v>0</v>
      </c>
      <c r="AQ44" s="12">
        <f>SUM(AQ42:AQ43)</f>
        <v>0</v>
      </c>
      <c r="AR44" s="13">
        <f>SUM(AR42:AR43)</f>
        <v>0</v>
      </c>
    </row>
    <row r="45" spans="1:44">
      <c r="A45" s="504" t="s">
        <v>662</v>
      </c>
      <c r="B45" s="505"/>
      <c r="C45" s="420" t="s">
        <v>663</v>
      </c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  <c r="AA45" s="421"/>
      <c r="AB45" s="422"/>
      <c r="AC45" s="506" t="s">
        <v>664</v>
      </c>
      <c r="AD45" s="506"/>
      <c r="AE45" s="506"/>
      <c r="AF45" s="506"/>
      <c r="AG45" s="10">
        <f t="shared" si="13"/>
        <v>1720683</v>
      </c>
      <c r="AH45" s="11">
        <f t="shared" si="0"/>
        <v>996417</v>
      </c>
      <c r="AI45" s="343">
        <v>1710000</v>
      </c>
      <c r="AJ45" s="328">
        <v>989708</v>
      </c>
      <c r="AK45" s="339">
        <v>10683</v>
      </c>
      <c r="AL45" s="11">
        <v>6709</v>
      </c>
      <c r="AM45" s="10"/>
      <c r="AN45" s="11"/>
      <c r="AO45" s="10"/>
      <c r="AP45" s="11"/>
      <c r="AQ45" s="10"/>
      <c r="AR45" s="11"/>
    </row>
    <row r="46" spans="1:44">
      <c r="A46" s="504" t="s">
        <v>665</v>
      </c>
      <c r="B46" s="505"/>
      <c r="C46" s="420" t="s">
        <v>666</v>
      </c>
      <c r="D46" s="421"/>
      <c r="E46" s="421"/>
      <c r="F46" s="421"/>
      <c r="G46" s="421"/>
      <c r="H46" s="421"/>
      <c r="I46" s="421"/>
      <c r="J46" s="421"/>
      <c r="K46" s="421"/>
      <c r="L46" s="421"/>
      <c r="M46" s="421"/>
      <c r="N46" s="421"/>
      <c r="O46" s="421"/>
      <c r="P46" s="421"/>
      <c r="Q46" s="421"/>
      <c r="R46" s="421"/>
      <c r="S46" s="421"/>
      <c r="T46" s="421"/>
      <c r="U46" s="421"/>
      <c r="V46" s="421"/>
      <c r="W46" s="421"/>
      <c r="X46" s="421"/>
      <c r="Y46" s="421"/>
      <c r="Z46" s="421"/>
      <c r="AA46" s="421"/>
      <c r="AB46" s="422"/>
      <c r="AC46" s="506" t="s">
        <v>667</v>
      </c>
      <c r="AD46" s="506"/>
      <c r="AE46" s="506"/>
      <c r="AF46" s="506"/>
      <c r="AG46" s="10">
        <f t="shared" si="13"/>
        <v>30000</v>
      </c>
      <c r="AH46" s="11">
        <f t="shared" si="0"/>
        <v>15000</v>
      </c>
      <c r="AI46" s="343">
        <v>30000</v>
      </c>
      <c r="AJ46" s="11">
        <v>15000</v>
      </c>
      <c r="AK46" s="339"/>
      <c r="AL46" s="11"/>
      <c r="AM46" s="10"/>
      <c r="AN46" s="11"/>
      <c r="AO46" s="10"/>
      <c r="AP46" s="11"/>
      <c r="AQ46" s="10"/>
      <c r="AR46" s="11"/>
    </row>
    <row r="47" spans="1:44">
      <c r="A47" s="504" t="s">
        <v>668</v>
      </c>
      <c r="B47" s="505"/>
      <c r="C47" s="420" t="s">
        <v>669</v>
      </c>
      <c r="D47" s="421"/>
      <c r="E47" s="421"/>
      <c r="F47" s="421"/>
      <c r="G47" s="421"/>
      <c r="H47" s="421"/>
      <c r="I47" s="421"/>
      <c r="J47" s="421"/>
      <c r="K47" s="421"/>
      <c r="L47" s="421"/>
      <c r="M47" s="421"/>
      <c r="N47" s="421"/>
      <c r="O47" s="421"/>
      <c r="P47" s="421"/>
      <c r="Q47" s="421"/>
      <c r="R47" s="421"/>
      <c r="S47" s="421"/>
      <c r="T47" s="421"/>
      <c r="U47" s="421"/>
      <c r="V47" s="421"/>
      <c r="W47" s="421"/>
      <c r="X47" s="421"/>
      <c r="Y47" s="421"/>
      <c r="Z47" s="421"/>
      <c r="AA47" s="421"/>
      <c r="AB47" s="422"/>
      <c r="AC47" s="506" t="s">
        <v>670</v>
      </c>
      <c r="AD47" s="506"/>
      <c r="AE47" s="506"/>
      <c r="AF47" s="506"/>
      <c r="AG47" s="10">
        <f t="shared" si="13"/>
        <v>1000</v>
      </c>
      <c r="AH47" s="11">
        <f t="shared" si="0"/>
        <v>24</v>
      </c>
      <c r="AI47" s="343">
        <v>1000</v>
      </c>
      <c r="AJ47" s="11">
        <v>24</v>
      </c>
      <c r="AK47" s="339"/>
      <c r="AL47" s="11"/>
      <c r="AM47" s="10"/>
      <c r="AN47" s="11"/>
      <c r="AO47" s="10"/>
      <c r="AP47" s="11"/>
      <c r="AQ47" s="10"/>
      <c r="AR47" s="11"/>
    </row>
    <row r="48" spans="1:44">
      <c r="A48" s="504" t="s">
        <v>671</v>
      </c>
      <c r="B48" s="505"/>
      <c r="C48" s="420" t="s">
        <v>672</v>
      </c>
      <c r="D48" s="421"/>
      <c r="E48" s="421"/>
      <c r="F48" s="421"/>
      <c r="G48" s="421"/>
      <c r="H48" s="421"/>
      <c r="I48" s="421"/>
      <c r="J48" s="421"/>
      <c r="K48" s="421"/>
      <c r="L48" s="421"/>
      <c r="M48" s="421"/>
      <c r="N48" s="421"/>
      <c r="O48" s="421"/>
      <c r="P48" s="421"/>
      <c r="Q48" s="421"/>
      <c r="R48" s="421"/>
      <c r="S48" s="421"/>
      <c r="T48" s="421"/>
      <c r="U48" s="421"/>
      <c r="V48" s="421"/>
      <c r="W48" s="421"/>
      <c r="X48" s="421"/>
      <c r="Y48" s="421"/>
      <c r="Z48" s="421"/>
      <c r="AA48" s="421"/>
      <c r="AB48" s="422"/>
      <c r="AC48" s="506" t="s">
        <v>673</v>
      </c>
      <c r="AD48" s="506"/>
      <c r="AE48" s="506"/>
      <c r="AF48" s="506"/>
      <c r="AG48" s="10">
        <f t="shared" si="13"/>
        <v>0</v>
      </c>
      <c r="AH48" s="11">
        <f t="shared" si="0"/>
        <v>0</v>
      </c>
      <c r="AI48" s="343"/>
      <c r="AJ48" s="11"/>
      <c r="AK48" s="339"/>
      <c r="AL48" s="11"/>
      <c r="AM48" s="10"/>
      <c r="AN48" s="11"/>
      <c r="AO48" s="10"/>
      <c r="AP48" s="11"/>
      <c r="AQ48" s="10"/>
      <c r="AR48" s="11"/>
    </row>
    <row r="49" spans="1:44">
      <c r="A49" s="504" t="s">
        <v>674</v>
      </c>
      <c r="B49" s="505"/>
      <c r="C49" s="420" t="s">
        <v>675</v>
      </c>
      <c r="D49" s="421"/>
      <c r="E49" s="421"/>
      <c r="F49" s="421"/>
      <c r="G49" s="421"/>
      <c r="H49" s="421"/>
      <c r="I49" s="421"/>
      <c r="J49" s="421"/>
      <c r="K49" s="421"/>
      <c r="L49" s="421"/>
      <c r="M49" s="421"/>
      <c r="N49" s="421"/>
      <c r="O49" s="421"/>
      <c r="P49" s="421"/>
      <c r="Q49" s="421"/>
      <c r="R49" s="421"/>
      <c r="S49" s="421"/>
      <c r="T49" s="421"/>
      <c r="U49" s="421"/>
      <c r="V49" s="421"/>
      <c r="W49" s="421"/>
      <c r="X49" s="421"/>
      <c r="Y49" s="421"/>
      <c r="Z49" s="421"/>
      <c r="AA49" s="421"/>
      <c r="AB49" s="422"/>
      <c r="AC49" s="506" t="s">
        <v>676</v>
      </c>
      <c r="AD49" s="506"/>
      <c r="AE49" s="506"/>
      <c r="AF49" s="506"/>
      <c r="AG49" s="10">
        <f t="shared" si="13"/>
        <v>335000</v>
      </c>
      <c r="AH49" s="11">
        <f t="shared" si="0"/>
        <v>9273</v>
      </c>
      <c r="AI49" s="343">
        <v>335000</v>
      </c>
      <c r="AJ49" s="11">
        <v>9248</v>
      </c>
      <c r="AK49" s="339"/>
      <c r="AL49" s="11"/>
      <c r="AM49" s="10"/>
      <c r="AN49" s="11">
        <v>25</v>
      </c>
      <c r="AO49" s="10"/>
      <c r="AP49" s="11"/>
      <c r="AQ49" s="10"/>
      <c r="AR49" s="11"/>
    </row>
    <row r="50" spans="1:44">
      <c r="A50" s="513" t="s">
        <v>677</v>
      </c>
      <c r="B50" s="514"/>
      <c r="C50" s="450" t="s">
        <v>678</v>
      </c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1"/>
      <c r="X50" s="451"/>
      <c r="Y50" s="451"/>
      <c r="Z50" s="451"/>
      <c r="AA50" s="451"/>
      <c r="AB50" s="452"/>
      <c r="AC50" s="515" t="s">
        <v>679</v>
      </c>
      <c r="AD50" s="515"/>
      <c r="AE50" s="515"/>
      <c r="AF50" s="515"/>
      <c r="AG50" s="12">
        <f t="shared" si="13"/>
        <v>2086683</v>
      </c>
      <c r="AH50" s="13">
        <f t="shared" si="0"/>
        <v>1020714</v>
      </c>
      <c r="AI50" s="344">
        <f t="shared" ref="AI50" si="18">SUM(AI45:AI49)</f>
        <v>2076000</v>
      </c>
      <c r="AJ50" s="13">
        <f t="shared" ref="AJ50:AN50" si="19">SUM(AJ45:AJ49)</f>
        <v>1013980</v>
      </c>
      <c r="AK50" s="340">
        <f>SUM(AK45:AK49)</f>
        <v>10683</v>
      </c>
      <c r="AL50" s="13">
        <f t="shared" si="19"/>
        <v>6709</v>
      </c>
      <c r="AM50" s="12">
        <f t="shared" si="19"/>
        <v>0</v>
      </c>
      <c r="AN50" s="13">
        <f t="shared" si="19"/>
        <v>25</v>
      </c>
      <c r="AO50" s="12">
        <f>SUM(AO45:AO49)</f>
        <v>0</v>
      </c>
      <c r="AP50" s="13">
        <f>SUM(AP45:AP49)</f>
        <v>0</v>
      </c>
      <c r="AQ50" s="12">
        <f>SUM(AQ45:AQ49)</f>
        <v>0</v>
      </c>
      <c r="AR50" s="13">
        <f>SUM(AR45:AR49)</f>
        <v>0</v>
      </c>
    </row>
    <row r="51" spans="1:44">
      <c r="A51" s="513" t="s">
        <v>680</v>
      </c>
      <c r="B51" s="514"/>
      <c r="C51" s="450" t="s">
        <v>681</v>
      </c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1"/>
      <c r="X51" s="451"/>
      <c r="Y51" s="451"/>
      <c r="Z51" s="451"/>
      <c r="AA51" s="451"/>
      <c r="AB51" s="452"/>
      <c r="AC51" s="515" t="s">
        <v>682</v>
      </c>
      <c r="AD51" s="515"/>
      <c r="AE51" s="515"/>
      <c r="AF51" s="515"/>
      <c r="AG51" s="12">
        <f t="shared" si="13"/>
        <v>8454320</v>
      </c>
      <c r="AH51" s="13">
        <f t="shared" si="0"/>
        <v>6007708</v>
      </c>
      <c r="AI51" s="344">
        <f t="shared" ref="AI51" si="20">SUM(AI50,AI44,AI41,AI33,AI30)</f>
        <v>8410000</v>
      </c>
      <c r="AJ51" s="13">
        <f t="shared" ref="AJ51:AN51" si="21">SUM(AJ50,AJ44,AJ41,AJ33,AJ30)</f>
        <v>5976126</v>
      </c>
      <c r="AK51" s="340">
        <f>SUM(AK50,AK44,AK41,AK33,AK30)</f>
        <v>44320</v>
      </c>
      <c r="AL51" s="13">
        <f t="shared" si="21"/>
        <v>31557</v>
      </c>
      <c r="AM51" s="12">
        <f t="shared" si="21"/>
        <v>0</v>
      </c>
      <c r="AN51" s="13">
        <f t="shared" si="21"/>
        <v>25</v>
      </c>
      <c r="AO51" s="12">
        <f>SUM(AO50,AO44,AO41,AO33,AO30)</f>
        <v>0</v>
      </c>
      <c r="AP51" s="13">
        <f>SUM(AP50,AP44,AP41,AP33,AP30)</f>
        <v>0</v>
      </c>
      <c r="AQ51" s="12">
        <f>SUM(AQ50,AQ44,AQ41,AQ33,AQ30)</f>
        <v>0</v>
      </c>
      <c r="AR51" s="13">
        <f>SUM(AR50,AR44,AR41,AR33,AR30)</f>
        <v>0</v>
      </c>
    </row>
    <row r="52" spans="1:44">
      <c r="A52" s="504" t="s">
        <v>683</v>
      </c>
      <c r="B52" s="505"/>
      <c r="C52" s="456" t="s">
        <v>684</v>
      </c>
      <c r="D52" s="457"/>
      <c r="E52" s="457"/>
      <c r="F52" s="457"/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57"/>
      <c r="R52" s="457"/>
      <c r="S52" s="457"/>
      <c r="T52" s="457"/>
      <c r="U52" s="457"/>
      <c r="V52" s="457"/>
      <c r="W52" s="457"/>
      <c r="X52" s="457"/>
      <c r="Y52" s="457"/>
      <c r="Z52" s="457"/>
      <c r="AA52" s="457"/>
      <c r="AB52" s="458"/>
      <c r="AC52" s="506" t="s">
        <v>685</v>
      </c>
      <c r="AD52" s="506"/>
      <c r="AE52" s="506"/>
      <c r="AF52" s="506"/>
      <c r="AG52" s="10">
        <f>AI52+AK52+AM52+AO52+AQ52</f>
        <v>0</v>
      </c>
      <c r="AH52" s="11">
        <f>AJ52+AL52+AN52+AP52+AR52</f>
        <v>0</v>
      </c>
      <c r="AI52" s="343"/>
      <c r="AJ52" s="11"/>
      <c r="AK52" s="339"/>
      <c r="AL52" s="11"/>
      <c r="AM52" s="10"/>
      <c r="AN52" s="11"/>
      <c r="AO52" s="10"/>
      <c r="AP52" s="11"/>
      <c r="AQ52" s="10"/>
      <c r="AR52" s="11"/>
    </row>
    <row r="53" spans="1:44">
      <c r="A53" s="504" t="s">
        <v>686</v>
      </c>
      <c r="B53" s="505"/>
      <c r="C53" s="456" t="s">
        <v>687</v>
      </c>
      <c r="D53" s="457"/>
      <c r="E53" s="457"/>
      <c r="F53" s="457"/>
      <c r="G53" s="457"/>
      <c r="H53" s="457"/>
      <c r="I53" s="457"/>
      <c r="J53" s="457"/>
      <c r="K53" s="457"/>
      <c r="L53" s="457"/>
      <c r="M53" s="457"/>
      <c r="N53" s="457"/>
      <c r="O53" s="457"/>
      <c r="P53" s="457"/>
      <c r="Q53" s="457"/>
      <c r="R53" s="457"/>
      <c r="S53" s="457"/>
      <c r="T53" s="457"/>
      <c r="U53" s="457"/>
      <c r="V53" s="457"/>
      <c r="W53" s="457"/>
      <c r="X53" s="457"/>
      <c r="Y53" s="457"/>
      <c r="Z53" s="457"/>
      <c r="AA53" s="457"/>
      <c r="AB53" s="458"/>
      <c r="AC53" s="506" t="s">
        <v>688</v>
      </c>
      <c r="AD53" s="506"/>
      <c r="AE53" s="506"/>
      <c r="AF53" s="506"/>
      <c r="AG53" s="10">
        <f t="shared" ref="AG53:AG59" si="22">AI53+AK53+AM53+AO53+AQ53</f>
        <v>0</v>
      </c>
      <c r="AH53" s="11">
        <f t="shared" ref="AH53:AH59" si="23">AJ53+AL53+AN53+AP53+AR53</f>
        <v>0</v>
      </c>
      <c r="AI53" s="343"/>
      <c r="AJ53" s="11"/>
      <c r="AK53" s="339"/>
      <c r="AL53" s="11"/>
      <c r="AM53" s="10"/>
      <c r="AN53" s="11"/>
      <c r="AO53" s="10"/>
      <c r="AP53" s="11"/>
      <c r="AQ53" s="10"/>
      <c r="AR53" s="11"/>
    </row>
    <row r="54" spans="1:44">
      <c r="A54" s="504" t="s">
        <v>689</v>
      </c>
      <c r="B54" s="505"/>
      <c r="C54" s="525" t="s">
        <v>690</v>
      </c>
      <c r="D54" s="526"/>
      <c r="E54" s="526"/>
      <c r="F54" s="526"/>
      <c r="G54" s="526"/>
      <c r="H54" s="526"/>
      <c r="I54" s="526"/>
      <c r="J54" s="526"/>
      <c r="K54" s="526"/>
      <c r="L54" s="526"/>
      <c r="M54" s="526"/>
      <c r="N54" s="526"/>
      <c r="O54" s="526"/>
      <c r="P54" s="526"/>
      <c r="Q54" s="526"/>
      <c r="R54" s="526"/>
      <c r="S54" s="526"/>
      <c r="T54" s="526"/>
      <c r="U54" s="526"/>
      <c r="V54" s="526"/>
      <c r="W54" s="526"/>
      <c r="X54" s="526"/>
      <c r="Y54" s="526"/>
      <c r="Z54" s="526"/>
      <c r="AA54" s="526"/>
      <c r="AB54" s="527"/>
      <c r="AC54" s="506" t="s">
        <v>691</v>
      </c>
      <c r="AD54" s="506"/>
      <c r="AE54" s="506"/>
      <c r="AF54" s="506"/>
      <c r="AG54" s="10">
        <f t="shared" si="22"/>
        <v>0</v>
      </c>
      <c r="AH54" s="11">
        <f t="shared" si="23"/>
        <v>0</v>
      </c>
      <c r="AI54" s="343"/>
      <c r="AJ54" s="11"/>
      <c r="AK54" s="339"/>
      <c r="AL54" s="11"/>
      <c r="AM54" s="10"/>
      <c r="AN54" s="11"/>
      <c r="AO54" s="10"/>
      <c r="AP54" s="11"/>
      <c r="AQ54" s="10"/>
      <c r="AR54" s="11"/>
    </row>
    <row r="55" spans="1:44">
      <c r="A55" s="504" t="s">
        <v>692</v>
      </c>
      <c r="B55" s="505"/>
      <c r="C55" s="525" t="s">
        <v>693</v>
      </c>
      <c r="D55" s="526"/>
      <c r="E55" s="526"/>
      <c r="F55" s="526"/>
      <c r="G55" s="526"/>
      <c r="H55" s="526"/>
      <c r="I55" s="526"/>
      <c r="J55" s="526"/>
      <c r="K55" s="526"/>
      <c r="L55" s="526"/>
      <c r="M55" s="526"/>
      <c r="N55" s="526"/>
      <c r="O55" s="526"/>
      <c r="P55" s="526"/>
      <c r="Q55" s="526"/>
      <c r="R55" s="526"/>
      <c r="S55" s="526"/>
      <c r="T55" s="526"/>
      <c r="U55" s="526"/>
      <c r="V55" s="526"/>
      <c r="W55" s="526"/>
      <c r="X55" s="526"/>
      <c r="Y55" s="526"/>
      <c r="Z55" s="526"/>
      <c r="AA55" s="526"/>
      <c r="AB55" s="527"/>
      <c r="AC55" s="506" t="s">
        <v>694</v>
      </c>
      <c r="AD55" s="506"/>
      <c r="AE55" s="506"/>
      <c r="AF55" s="506"/>
      <c r="AG55" s="10">
        <f t="shared" si="22"/>
        <v>0</v>
      </c>
      <c r="AH55" s="11">
        <f t="shared" si="23"/>
        <v>0</v>
      </c>
      <c r="AI55" s="343"/>
      <c r="AJ55" s="11"/>
      <c r="AK55" s="339"/>
      <c r="AL55" s="11"/>
      <c r="AM55" s="10"/>
      <c r="AN55" s="11"/>
      <c r="AO55" s="10"/>
      <c r="AP55" s="11"/>
      <c r="AQ55" s="10"/>
      <c r="AR55" s="11"/>
    </row>
    <row r="56" spans="1:44">
      <c r="A56" s="504" t="s">
        <v>695</v>
      </c>
      <c r="B56" s="505"/>
      <c r="C56" s="525" t="s">
        <v>696</v>
      </c>
      <c r="D56" s="526"/>
      <c r="E56" s="526"/>
      <c r="F56" s="526"/>
      <c r="G56" s="526"/>
      <c r="H56" s="526"/>
      <c r="I56" s="526"/>
      <c r="J56" s="526"/>
      <c r="K56" s="526"/>
      <c r="L56" s="526"/>
      <c r="M56" s="526"/>
      <c r="N56" s="526"/>
      <c r="O56" s="526"/>
      <c r="P56" s="526"/>
      <c r="Q56" s="526"/>
      <c r="R56" s="526"/>
      <c r="S56" s="526"/>
      <c r="T56" s="526"/>
      <c r="U56" s="526"/>
      <c r="V56" s="526"/>
      <c r="W56" s="526"/>
      <c r="X56" s="526"/>
      <c r="Y56" s="526"/>
      <c r="Z56" s="526"/>
      <c r="AA56" s="526"/>
      <c r="AB56" s="527"/>
      <c r="AC56" s="506" t="s">
        <v>697</v>
      </c>
      <c r="AD56" s="506"/>
      <c r="AE56" s="506"/>
      <c r="AF56" s="506"/>
      <c r="AG56" s="10">
        <f t="shared" si="22"/>
        <v>0</v>
      </c>
      <c r="AH56" s="11">
        <f t="shared" si="23"/>
        <v>0</v>
      </c>
      <c r="AI56" s="343"/>
      <c r="AJ56" s="11"/>
      <c r="AK56" s="339"/>
      <c r="AL56" s="11"/>
      <c r="AM56" s="10"/>
      <c r="AN56" s="11"/>
      <c r="AO56" s="10"/>
      <c r="AP56" s="11"/>
      <c r="AQ56" s="10"/>
      <c r="AR56" s="11"/>
    </row>
    <row r="57" spans="1:44">
      <c r="A57" s="504" t="s">
        <v>698</v>
      </c>
      <c r="B57" s="505"/>
      <c r="C57" s="456" t="s">
        <v>699</v>
      </c>
      <c r="D57" s="457"/>
      <c r="E57" s="457"/>
      <c r="F57" s="457"/>
      <c r="G57" s="457"/>
      <c r="H57" s="457"/>
      <c r="I57" s="457"/>
      <c r="J57" s="457"/>
      <c r="K57" s="457"/>
      <c r="L57" s="457"/>
      <c r="M57" s="457"/>
      <c r="N57" s="457"/>
      <c r="O57" s="457"/>
      <c r="P57" s="457"/>
      <c r="Q57" s="457"/>
      <c r="R57" s="457"/>
      <c r="S57" s="457"/>
      <c r="T57" s="457"/>
      <c r="U57" s="457"/>
      <c r="V57" s="457"/>
      <c r="W57" s="457"/>
      <c r="X57" s="457"/>
      <c r="Y57" s="457"/>
      <c r="Z57" s="457"/>
      <c r="AA57" s="457"/>
      <c r="AB57" s="458"/>
      <c r="AC57" s="506" t="s">
        <v>700</v>
      </c>
      <c r="AD57" s="506"/>
      <c r="AE57" s="506"/>
      <c r="AF57" s="506"/>
      <c r="AG57" s="10">
        <f t="shared" si="22"/>
        <v>0</v>
      </c>
      <c r="AH57" s="11">
        <f t="shared" si="23"/>
        <v>0</v>
      </c>
      <c r="AI57" s="343"/>
      <c r="AJ57" s="11"/>
      <c r="AK57" s="339"/>
      <c r="AL57" s="11"/>
      <c r="AM57" s="10"/>
      <c r="AN57" s="328"/>
      <c r="AO57" s="10"/>
      <c r="AP57" s="11"/>
      <c r="AQ57" s="10"/>
      <c r="AR57" s="11"/>
    </row>
    <row r="58" spans="1:44">
      <c r="A58" s="504" t="s">
        <v>701</v>
      </c>
      <c r="B58" s="505"/>
      <c r="C58" s="456" t="s">
        <v>702</v>
      </c>
      <c r="D58" s="457"/>
      <c r="E58" s="457"/>
      <c r="F58" s="457"/>
      <c r="G58" s="457"/>
      <c r="H58" s="457"/>
      <c r="I58" s="457"/>
      <c r="J58" s="457"/>
      <c r="K58" s="457"/>
      <c r="L58" s="457"/>
      <c r="M58" s="457"/>
      <c r="N58" s="457"/>
      <c r="O58" s="457"/>
      <c r="P58" s="457"/>
      <c r="Q58" s="457"/>
      <c r="R58" s="457"/>
      <c r="S58" s="457"/>
      <c r="T58" s="457"/>
      <c r="U58" s="457"/>
      <c r="V58" s="457"/>
      <c r="W58" s="457"/>
      <c r="X58" s="457"/>
      <c r="Y58" s="457"/>
      <c r="Z58" s="457"/>
      <c r="AA58" s="457"/>
      <c r="AB58" s="458"/>
      <c r="AC58" s="506" t="s">
        <v>703</v>
      </c>
      <c r="AD58" s="506"/>
      <c r="AE58" s="506"/>
      <c r="AF58" s="506"/>
      <c r="AG58" s="10">
        <f t="shared" si="22"/>
        <v>0</v>
      </c>
      <c r="AH58" s="11">
        <f t="shared" si="23"/>
        <v>0</v>
      </c>
      <c r="AI58" s="343"/>
      <c r="AJ58" s="11"/>
      <c r="AK58" s="339"/>
      <c r="AL58" s="11"/>
      <c r="AM58" s="10"/>
      <c r="AN58" s="11"/>
      <c r="AO58" s="10"/>
      <c r="AP58" s="11"/>
      <c r="AQ58" s="10"/>
      <c r="AR58" s="11"/>
    </row>
    <row r="59" spans="1:44">
      <c r="A59" s="504" t="s">
        <v>704</v>
      </c>
      <c r="B59" s="505"/>
      <c r="C59" s="456" t="s">
        <v>705</v>
      </c>
      <c r="D59" s="457"/>
      <c r="E59" s="457"/>
      <c r="F59" s="457"/>
      <c r="G59" s="457"/>
      <c r="H59" s="457"/>
      <c r="I59" s="457"/>
      <c r="J59" s="457"/>
      <c r="K59" s="457"/>
      <c r="L59" s="457"/>
      <c r="M59" s="457"/>
      <c r="N59" s="457"/>
      <c r="O59" s="457"/>
      <c r="P59" s="457"/>
      <c r="Q59" s="457"/>
      <c r="R59" s="457"/>
      <c r="S59" s="457"/>
      <c r="T59" s="457"/>
      <c r="U59" s="457"/>
      <c r="V59" s="457"/>
      <c r="W59" s="457"/>
      <c r="X59" s="457"/>
      <c r="Y59" s="457"/>
      <c r="Z59" s="457"/>
      <c r="AA59" s="457"/>
      <c r="AB59" s="458"/>
      <c r="AC59" s="506" t="s">
        <v>706</v>
      </c>
      <c r="AD59" s="506"/>
      <c r="AE59" s="506"/>
      <c r="AF59" s="506"/>
      <c r="AG59" s="10">
        <f t="shared" si="22"/>
        <v>0</v>
      </c>
      <c r="AH59" s="11">
        <f t="shared" si="23"/>
        <v>0</v>
      </c>
      <c r="AI59" s="343"/>
      <c r="AJ59" s="11"/>
      <c r="AK59" s="339"/>
      <c r="AL59" s="325"/>
      <c r="AM59" s="10"/>
      <c r="AN59" s="11"/>
      <c r="AO59" s="10"/>
      <c r="AP59" s="11"/>
      <c r="AQ59" s="10"/>
      <c r="AR59" s="11"/>
    </row>
    <row r="60" spans="1:44">
      <c r="A60" s="513" t="s">
        <v>707</v>
      </c>
      <c r="B60" s="514"/>
      <c r="C60" s="460" t="s">
        <v>708</v>
      </c>
      <c r="D60" s="461"/>
      <c r="E60" s="461"/>
      <c r="F60" s="461"/>
      <c r="G60" s="461"/>
      <c r="H60" s="461"/>
      <c r="I60" s="461"/>
      <c r="J60" s="461"/>
      <c r="K60" s="461"/>
      <c r="L60" s="461"/>
      <c r="M60" s="461"/>
      <c r="N60" s="461"/>
      <c r="O60" s="461"/>
      <c r="P60" s="461"/>
      <c r="Q60" s="461"/>
      <c r="R60" s="461"/>
      <c r="S60" s="461"/>
      <c r="T60" s="461"/>
      <c r="U60" s="461"/>
      <c r="V60" s="461"/>
      <c r="W60" s="461"/>
      <c r="X60" s="461"/>
      <c r="Y60" s="461"/>
      <c r="Z60" s="461"/>
      <c r="AA60" s="461"/>
      <c r="AB60" s="462"/>
      <c r="AC60" s="515" t="s">
        <v>709</v>
      </c>
      <c r="AD60" s="515"/>
      <c r="AE60" s="515"/>
      <c r="AF60" s="515"/>
      <c r="AG60" s="12">
        <f>AI60+AK60+AM60+AO60+AQ60</f>
        <v>0</v>
      </c>
      <c r="AH60" s="13">
        <f>AJ60+AL60+AN60+AP60+AR60</f>
        <v>0</v>
      </c>
      <c r="AI60" s="344">
        <f t="shared" ref="AI60" si="24">SUM(AI52:AI59)</f>
        <v>0</v>
      </c>
      <c r="AJ60" s="13">
        <f t="shared" ref="AJ60:AN60" si="25">SUM(AJ52:AJ59)</f>
        <v>0</v>
      </c>
      <c r="AK60" s="340">
        <f>SUM(AK52:AK59)</f>
        <v>0</v>
      </c>
      <c r="AL60" s="13">
        <f t="shared" si="25"/>
        <v>0</v>
      </c>
      <c r="AM60" s="12">
        <f t="shared" si="25"/>
        <v>0</v>
      </c>
      <c r="AN60" s="13">
        <f t="shared" si="25"/>
        <v>0</v>
      </c>
      <c r="AO60" s="12">
        <f>SUM(AO52:AO59)</f>
        <v>0</v>
      </c>
      <c r="AP60" s="13">
        <f>SUM(AP52:AP59)</f>
        <v>0</v>
      </c>
      <c r="AQ60" s="12">
        <f>SUM(AQ52:AQ59)</f>
        <v>0</v>
      </c>
      <c r="AR60" s="13">
        <f>SUM(AR52:AR59)</f>
        <v>0</v>
      </c>
    </row>
    <row r="61" spans="1:44">
      <c r="A61" s="504" t="s">
        <v>710</v>
      </c>
      <c r="B61" s="505"/>
      <c r="C61" s="522" t="s">
        <v>711</v>
      </c>
      <c r="D61" s="523"/>
      <c r="E61" s="523"/>
      <c r="F61" s="523"/>
      <c r="G61" s="523"/>
      <c r="H61" s="523"/>
      <c r="I61" s="523"/>
      <c r="J61" s="523"/>
      <c r="K61" s="523"/>
      <c r="L61" s="523"/>
      <c r="M61" s="523"/>
      <c r="N61" s="523"/>
      <c r="O61" s="523"/>
      <c r="P61" s="523"/>
      <c r="Q61" s="523"/>
      <c r="R61" s="523"/>
      <c r="S61" s="523"/>
      <c r="T61" s="523"/>
      <c r="U61" s="523"/>
      <c r="V61" s="523"/>
      <c r="W61" s="523"/>
      <c r="X61" s="523"/>
      <c r="Y61" s="523"/>
      <c r="Z61" s="523"/>
      <c r="AA61" s="523"/>
      <c r="AB61" s="524"/>
      <c r="AC61" s="506" t="s">
        <v>712</v>
      </c>
      <c r="AD61" s="506"/>
      <c r="AE61" s="506"/>
      <c r="AF61" s="506"/>
      <c r="AG61" s="10">
        <f t="shared" si="13"/>
        <v>0</v>
      </c>
      <c r="AH61" s="11">
        <f t="shared" ref="AH61:AH95" si="26">AJ61+AL61+AN61+AP61</f>
        <v>0</v>
      </c>
      <c r="AI61" s="343"/>
      <c r="AJ61" s="11"/>
      <c r="AK61" s="339"/>
      <c r="AL61" s="11"/>
      <c r="AM61" s="10"/>
      <c r="AN61" s="11"/>
      <c r="AO61" s="10"/>
      <c r="AP61" s="11"/>
      <c r="AQ61" s="10"/>
      <c r="AR61" s="11"/>
    </row>
    <row r="62" spans="1:44">
      <c r="A62" s="504" t="s">
        <v>713</v>
      </c>
      <c r="B62" s="505"/>
      <c r="C62" s="522" t="s">
        <v>714</v>
      </c>
      <c r="D62" s="523"/>
      <c r="E62" s="523"/>
      <c r="F62" s="523"/>
      <c r="G62" s="523"/>
      <c r="H62" s="523"/>
      <c r="I62" s="523"/>
      <c r="J62" s="523"/>
      <c r="K62" s="523"/>
      <c r="L62" s="523"/>
      <c r="M62" s="523"/>
      <c r="N62" s="523"/>
      <c r="O62" s="523"/>
      <c r="P62" s="523"/>
      <c r="Q62" s="523"/>
      <c r="R62" s="523"/>
      <c r="S62" s="523"/>
      <c r="T62" s="523"/>
      <c r="U62" s="523"/>
      <c r="V62" s="523"/>
      <c r="W62" s="523"/>
      <c r="X62" s="523"/>
      <c r="Y62" s="523"/>
      <c r="Z62" s="523"/>
      <c r="AA62" s="523"/>
      <c r="AB62" s="524"/>
      <c r="AC62" s="506" t="s">
        <v>715</v>
      </c>
      <c r="AD62" s="506"/>
      <c r="AE62" s="506"/>
      <c r="AF62" s="506"/>
      <c r="AG62" s="10">
        <f t="shared" si="13"/>
        <v>0</v>
      </c>
      <c r="AH62" s="11">
        <f t="shared" si="26"/>
        <v>0</v>
      </c>
      <c r="AI62" s="343"/>
      <c r="AJ62" s="11"/>
      <c r="AK62" s="339"/>
      <c r="AL62" s="11"/>
      <c r="AM62" s="10"/>
      <c r="AN62" s="11"/>
      <c r="AO62" s="10"/>
      <c r="AP62" s="11"/>
      <c r="AQ62" s="10"/>
      <c r="AR62" s="11"/>
    </row>
    <row r="63" spans="1:44">
      <c r="A63" s="504" t="s">
        <v>716</v>
      </c>
      <c r="B63" s="505"/>
      <c r="C63" s="522" t="s">
        <v>717</v>
      </c>
      <c r="D63" s="523"/>
      <c r="E63" s="523"/>
      <c r="F63" s="523"/>
      <c r="G63" s="523"/>
      <c r="H63" s="523"/>
      <c r="I63" s="523"/>
      <c r="J63" s="523"/>
      <c r="K63" s="523"/>
      <c r="L63" s="523"/>
      <c r="M63" s="523"/>
      <c r="N63" s="523"/>
      <c r="O63" s="523"/>
      <c r="P63" s="523"/>
      <c r="Q63" s="523"/>
      <c r="R63" s="523"/>
      <c r="S63" s="523"/>
      <c r="T63" s="523"/>
      <c r="U63" s="523"/>
      <c r="V63" s="523"/>
      <c r="W63" s="523"/>
      <c r="X63" s="523"/>
      <c r="Y63" s="523"/>
      <c r="Z63" s="523"/>
      <c r="AA63" s="523"/>
      <c r="AB63" s="524"/>
      <c r="AC63" s="506" t="s">
        <v>718</v>
      </c>
      <c r="AD63" s="506"/>
      <c r="AE63" s="506"/>
      <c r="AF63" s="506"/>
      <c r="AG63" s="10">
        <f t="shared" si="13"/>
        <v>0</v>
      </c>
      <c r="AH63" s="11">
        <f t="shared" si="26"/>
        <v>0</v>
      </c>
      <c r="AI63" s="343"/>
      <c r="AJ63" s="11"/>
      <c r="AK63" s="339"/>
      <c r="AL63" s="11"/>
      <c r="AM63" s="10"/>
      <c r="AN63" s="11"/>
      <c r="AO63" s="10"/>
      <c r="AP63" s="11"/>
      <c r="AQ63" s="10"/>
      <c r="AR63" s="11"/>
    </row>
    <row r="64" spans="1:44">
      <c r="A64" s="504" t="s">
        <v>719</v>
      </c>
      <c r="B64" s="505"/>
      <c r="C64" s="522" t="s">
        <v>720</v>
      </c>
      <c r="D64" s="523"/>
      <c r="E64" s="523"/>
      <c r="F64" s="523"/>
      <c r="G64" s="523"/>
      <c r="H64" s="523"/>
      <c r="I64" s="523"/>
      <c r="J64" s="523"/>
      <c r="K64" s="523"/>
      <c r="L64" s="523"/>
      <c r="M64" s="523"/>
      <c r="N64" s="523"/>
      <c r="O64" s="523"/>
      <c r="P64" s="523"/>
      <c r="Q64" s="523"/>
      <c r="R64" s="523"/>
      <c r="S64" s="523"/>
      <c r="T64" s="523"/>
      <c r="U64" s="523"/>
      <c r="V64" s="523"/>
      <c r="W64" s="523"/>
      <c r="X64" s="523"/>
      <c r="Y64" s="523"/>
      <c r="Z64" s="523"/>
      <c r="AA64" s="523"/>
      <c r="AB64" s="524"/>
      <c r="AC64" s="506" t="s">
        <v>721</v>
      </c>
      <c r="AD64" s="506"/>
      <c r="AE64" s="506"/>
      <c r="AF64" s="506"/>
      <c r="AG64" s="10">
        <f t="shared" si="13"/>
        <v>0</v>
      </c>
      <c r="AH64" s="11">
        <f t="shared" si="26"/>
        <v>0</v>
      </c>
      <c r="AI64" s="343"/>
      <c r="AJ64" s="11"/>
      <c r="AK64" s="339"/>
      <c r="AL64" s="11"/>
      <c r="AM64" s="10"/>
      <c r="AN64" s="11"/>
      <c r="AO64" s="10"/>
      <c r="AP64" s="11"/>
      <c r="AQ64" s="10"/>
      <c r="AR64" s="11"/>
    </row>
    <row r="65" spans="1:44">
      <c r="A65" s="504" t="s">
        <v>722</v>
      </c>
      <c r="B65" s="505"/>
      <c r="C65" s="522" t="s">
        <v>723</v>
      </c>
      <c r="D65" s="523"/>
      <c r="E65" s="523"/>
      <c r="F65" s="523"/>
      <c r="G65" s="523"/>
      <c r="H65" s="523"/>
      <c r="I65" s="523"/>
      <c r="J65" s="523"/>
      <c r="K65" s="523"/>
      <c r="L65" s="523"/>
      <c r="M65" s="523"/>
      <c r="N65" s="523"/>
      <c r="O65" s="523"/>
      <c r="P65" s="523"/>
      <c r="Q65" s="523"/>
      <c r="R65" s="523"/>
      <c r="S65" s="523"/>
      <c r="T65" s="523"/>
      <c r="U65" s="523"/>
      <c r="V65" s="523"/>
      <c r="W65" s="523"/>
      <c r="X65" s="523"/>
      <c r="Y65" s="523"/>
      <c r="Z65" s="523"/>
      <c r="AA65" s="523"/>
      <c r="AB65" s="524"/>
      <c r="AC65" s="506" t="s">
        <v>724</v>
      </c>
      <c r="AD65" s="506"/>
      <c r="AE65" s="506"/>
      <c r="AF65" s="506"/>
      <c r="AG65" s="10">
        <f t="shared" si="13"/>
        <v>0</v>
      </c>
      <c r="AH65" s="11">
        <f t="shared" si="26"/>
        <v>0</v>
      </c>
      <c r="AI65" s="343"/>
      <c r="AJ65" s="11"/>
      <c r="AK65" s="339"/>
      <c r="AL65" s="11"/>
      <c r="AM65" s="10"/>
      <c r="AN65" s="11"/>
      <c r="AO65" s="10"/>
      <c r="AP65" s="11"/>
      <c r="AQ65" s="10"/>
      <c r="AR65" s="11"/>
    </row>
    <row r="66" spans="1:44">
      <c r="A66" s="504" t="s">
        <v>725</v>
      </c>
      <c r="B66" s="505"/>
      <c r="C66" s="522" t="s">
        <v>726</v>
      </c>
      <c r="D66" s="523"/>
      <c r="E66" s="523"/>
      <c r="F66" s="523"/>
      <c r="G66" s="523"/>
      <c r="H66" s="523"/>
      <c r="I66" s="523"/>
      <c r="J66" s="523"/>
      <c r="K66" s="523"/>
      <c r="L66" s="523"/>
      <c r="M66" s="523"/>
      <c r="N66" s="523"/>
      <c r="O66" s="523"/>
      <c r="P66" s="523"/>
      <c r="Q66" s="523"/>
      <c r="R66" s="523"/>
      <c r="S66" s="523"/>
      <c r="T66" s="523"/>
      <c r="U66" s="523"/>
      <c r="V66" s="523"/>
      <c r="W66" s="523"/>
      <c r="X66" s="523"/>
      <c r="Y66" s="523"/>
      <c r="Z66" s="523"/>
      <c r="AA66" s="523"/>
      <c r="AB66" s="524"/>
      <c r="AC66" s="506" t="s">
        <v>727</v>
      </c>
      <c r="AD66" s="506"/>
      <c r="AE66" s="506"/>
      <c r="AF66" s="506"/>
      <c r="AG66" s="10">
        <f t="shared" si="13"/>
        <v>0</v>
      </c>
      <c r="AH66" s="11">
        <f t="shared" si="26"/>
        <v>0</v>
      </c>
      <c r="AI66" s="343"/>
      <c r="AJ66" s="11"/>
      <c r="AK66" s="339"/>
      <c r="AL66" s="11"/>
      <c r="AM66" s="10"/>
      <c r="AN66" s="11"/>
      <c r="AO66" s="10"/>
      <c r="AP66" s="11"/>
      <c r="AQ66" s="10"/>
      <c r="AR66" s="11"/>
    </row>
    <row r="67" spans="1:44">
      <c r="A67" s="504" t="s">
        <v>728</v>
      </c>
      <c r="B67" s="505"/>
      <c r="C67" s="522" t="s">
        <v>729</v>
      </c>
      <c r="D67" s="523"/>
      <c r="E67" s="523"/>
      <c r="F67" s="523"/>
      <c r="G67" s="523"/>
      <c r="H67" s="523"/>
      <c r="I67" s="523"/>
      <c r="J67" s="523"/>
      <c r="K67" s="523"/>
      <c r="L67" s="523"/>
      <c r="M67" s="523"/>
      <c r="N67" s="523"/>
      <c r="O67" s="523"/>
      <c r="P67" s="523"/>
      <c r="Q67" s="523"/>
      <c r="R67" s="523"/>
      <c r="S67" s="523"/>
      <c r="T67" s="523"/>
      <c r="U67" s="523"/>
      <c r="V67" s="523"/>
      <c r="W67" s="523"/>
      <c r="X67" s="523"/>
      <c r="Y67" s="523"/>
      <c r="Z67" s="523"/>
      <c r="AA67" s="523"/>
      <c r="AB67" s="524"/>
      <c r="AC67" s="506" t="s">
        <v>730</v>
      </c>
      <c r="AD67" s="506"/>
      <c r="AE67" s="506"/>
      <c r="AF67" s="506"/>
      <c r="AG67" s="10">
        <f t="shared" si="13"/>
        <v>0</v>
      </c>
      <c r="AH67" s="11">
        <f t="shared" si="26"/>
        <v>0</v>
      </c>
      <c r="AI67" s="343"/>
      <c r="AJ67" s="11"/>
      <c r="AK67" s="339"/>
      <c r="AL67" s="11"/>
      <c r="AM67" s="10"/>
      <c r="AN67" s="11"/>
      <c r="AO67" s="10"/>
      <c r="AP67" s="11"/>
      <c r="AQ67" s="10"/>
      <c r="AR67" s="11"/>
    </row>
    <row r="68" spans="1:44">
      <c r="A68" s="504" t="s">
        <v>731</v>
      </c>
      <c r="B68" s="505"/>
      <c r="C68" s="522" t="s">
        <v>732</v>
      </c>
      <c r="D68" s="523"/>
      <c r="E68" s="523"/>
      <c r="F68" s="523"/>
      <c r="G68" s="523"/>
      <c r="H68" s="523"/>
      <c r="I68" s="523"/>
      <c r="J68" s="523"/>
      <c r="K68" s="523"/>
      <c r="L68" s="523"/>
      <c r="M68" s="523"/>
      <c r="N68" s="523"/>
      <c r="O68" s="523"/>
      <c r="P68" s="523"/>
      <c r="Q68" s="523"/>
      <c r="R68" s="523"/>
      <c r="S68" s="523"/>
      <c r="T68" s="523"/>
      <c r="U68" s="523"/>
      <c r="V68" s="523"/>
      <c r="W68" s="523"/>
      <c r="X68" s="523"/>
      <c r="Y68" s="523"/>
      <c r="Z68" s="523"/>
      <c r="AA68" s="523"/>
      <c r="AB68" s="524"/>
      <c r="AC68" s="506" t="s">
        <v>733</v>
      </c>
      <c r="AD68" s="506"/>
      <c r="AE68" s="506"/>
      <c r="AF68" s="506"/>
      <c r="AG68" s="10">
        <f t="shared" si="13"/>
        <v>0</v>
      </c>
      <c r="AH68" s="11">
        <f t="shared" si="26"/>
        <v>0</v>
      </c>
      <c r="AI68" s="343"/>
      <c r="AJ68" s="11"/>
      <c r="AK68" s="339"/>
      <c r="AL68" s="11"/>
      <c r="AM68" s="10"/>
      <c r="AN68" s="11"/>
      <c r="AO68" s="10"/>
      <c r="AP68" s="11"/>
      <c r="AQ68" s="10"/>
      <c r="AR68" s="11"/>
    </row>
    <row r="69" spans="1:44">
      <c r="A69" s="504" t="s">
        <v>734</v>
      </c>
      <c r="B69" s="505"/>
      <c r="C69" s="522" t="s">
        <v>735</v>
      </c>
      <c r="D69" s="523"/>
      <c r="E69" s="523"/>
      <c r="F69" s="523"/>
      <c r="G69" s="523"/>
      <c r="H69" s="523"/>
      <c r="I69" s="523"/>
      <c r="J69" s="523"/>
      <c r="K69" s="523"/>
      <c r="L69" s="523"/>
      <c r="M69" s="523"/>
      <c r="N69" s="523"/>
      <c r="O69" s="523"/>
      <c r="P69" s="523"/>
      <c r="Q69" s="523"/>
      <c r="R69" s="523"/>
      <c r="S69" s="523"/>
      <c r="T69" s="523"/>
      <c r="U69" s="523"/>
      <c r="V69" s="523"/>
      <c r="W69" s="523"/>
      <c r="X69" s="523"/>
      <c r="Y69" s="523"/>
      <c r="Z69" s="523"/>
      <c r="AA69" s="523"/>
      <c r="AB69" s="524"/>
      <c r="AC69" s="506" t="s">
        <v>736</v>
      </c>
      <c r="AD69" s="506"/>
      <c r="AE69" s="506"/>
      <c r="AF69" s="506"/>
      <c r="AG69" s="10">
        <f t="shared" si="13"/>
        <v>0</v>
      </c>
      <c r="AH69" s="11">
        <f t="shared" si="26"/>
        <v>0</v>
      </c>
      <c r="AI69" s="343"/>
      <c r="AJ69" s="11"/>
      <c r="AK69" s="339"/>
      <c r="AL69" s="11"/>
      <c r="AM69" s="10"/>
      <c r="AN69" s="11"/>
      <c r="AO69" s="10"/>
      <c r="AP69" s="11"/>
      <c r="AQ69" s="10"/>
      <c r="AR69" s="11"/>
    </row>
    <row r="70" spans="1:44">
      <c r="A70" s="504" t="s">
        <v>737</v>
      </c>
      <c r="B70" s="505"/>
      <c r="C70" s="519" t="s">
        <v>738</v>
      </c>
      <c r="D70" s="520"/>
      <c r="E70" s="520"/>
      <c r="F70" s="520"/>
      <c r="G70" s="520"/>
      <c r="H70" s="520"/>
      <c r="I70" s="520"/>
      <c r="J70" s="520"/>
      <c r="K70" s="520"/>
      <c r="L70" s="520"/>
      <c r="M70" s="520"/>
      <c r="N70" s="520"/>
      <c r="O70" s="520"/>
      <c r="P70" s="520"/>
      <c r="Q70" s="520"/>
      <c r="R70" s="520"/>
      <c r="S70" s="520"/>
      <c r="T70" s="520"/>
      <c r="U70" s="520"/>
      <c r="V70" s="520"/>
      <c r="W70" s="520"/>
      <c r="X70" s="520"/>
      <c r="Y70" s="520"/>
      <c r="Z70" s="520"/>
      <c r="AA70" s="520"/>
      <c r="AB70" s="521"/>
      <c r="AC70" s="506" t="s">
        <v>739</v>
      </c>
      <c r="AD70" s="506"/>
      <c r="AE70" s="506"/>
      <c r="AF70" s="506"/>
      <c r="AG70" s="10">
        <f t="shared" si="13"/>
        <v>0</v>
      </c>
      <c r="AH70" s="11">
        <f t="shared" si="26"/>
        <v>0</v>
      </c>
      <c r="AI70" s="343"/>
      <c r="AJ70" s="11"/>
      <c r="AK70" s="339"/>
      <c r="AL70" s="11"/>
      <c r="AM70" s="10"/>
      <c r="AN70" s="11"/>
      <c r="AO70" s="10"/>
      <c r="AP70" s="11"/>
      <c r="AQ70" s="10"/>
      <c r="AR70" s="11"/>
    </row>
    <row r="71" spans="1:44">
      <c r="A71" s="504" t="s">
        <v>740</v>
      </c>
      <c r="B71" s="505"/>
      <c r="C71" s="522" t="s">
        <v>741</v>
      </c>
      <c r="D71" s="523"/>
      <c r="E71" s="523"/>
      <c r="F71" s="523"/>
      <c r="G71" s="523"/>
      <c r="H71" s="523"/>
      <c r="I71" s="523"/>
      <c r="J71" s="523"/>
      <c r="K71" s="523"/>
      <c r="L71" s="523"/>
      <c r="M71" s="523"/>
      <c r="N71" s="523"/>
      <c r="O71" s="523"/>
      <c r="P71" s="523"/>
      <c r="Q71" s="523"/>
      <c r="R71" s="523"/>
      <c r="S71" s="523"/>
      <c r="T71" s="523"/>
      <c r="U71" s="523"/>
      <c r="V71" s="523"/>
      <c r="W71" s="523"/>
      <c r="X71" s="523"/>
      <c r="Y71" s="523"/>
      <c r="Z71" s="523"/>
      <c r="AA71" s="523"/>
      <c r="AB71" s="524"/>
      <c r="AC71" s="506" t="s">
        <v>742</v>
      </c>
      <c r="AD71" s="506"/>
      <c r="AE71" s="506"/>
      <c r="AF71" s="506"/>
      <c r="AG71" s="10">
        <f t="shared" ref="AG71:AG95" si="27">AI71+AK71+AM71+AO71</f>
        <v>0</v>
      </c>
      <c r="AH71" s="11">
        <f t="shared" si="26"/>
        <v>0</v>
      </c>
      <c r="AI71" s="343"/>
      <c r="AJ71" s="11"/>
      <c r="AK71" s="339"/>
      <c r="AL71" s="11"/>
      <c r="AM71" s="10"/>
      <c r="AN71" s="11"/>
      <c r="AO71" s="10"/>
      <c r="AP71" s="11"/>
      <c r="AQ71" s="10"/>
      <c r="AR71" s="11"/>
    </row>
    <row r="72" spans="1:44">
      <c r="A72" s="504" t="s">
        <v>743</v>
      </c>
      <c r="B72" s="505"/>
      <c r="C72" s="519" t="s">
        <v>744</v>
      </c>
      <c r="D72" s="520"/>
      <c r="E72" s="520"/>
      <c r="F72" s="520"/>
      <c r="G72" s="520"/>
      <c r="H72" s="520"/>
      <c r="I72" s="520"/>
      <c r="J72" s="520"/>
      <c r="K72" s="520"/>
      <c r="L72" s="520"/>
      <c r="M72" s="520"/>
      <c r="N72" s="520"/>
      <c r="O72" s="520"/>
      <c r="P72" s="520"/>
      <c r="Q72" s="520"/>
      <c r="R72" s="520"/>
      <c r="S72" s="520"/>
      <c r="T72" s="520"/>
      <c r="U72" s="520"/>
      <c r="V72" s="520"/>
      <c r="W72" s="520"/>
      <c r="X72" s="520"/>
      <c r="Y72" s="520"/>
      <c r="Z72" s="520"/>
      <c r="AA72" s="520"/>
      <c r="AB72" s="521"/>
      <c r="AC72" s="506" t="s">
        <v>745</v>
      </c>
      <c r="AD72" s="506"/>
      <c r="AE72" s="506"/>
      <c r="AF72" s="506"/>
      <c r="AG72" s="10">
        <f t="shared" si="27"/>
        <v>0</v>
      </c>
      <c r="AH72" s="11">
        <f t="shared" si="26"/>
        <v>0</v>
      </c>
      <c r="AI72" s="343"/>
      <c r="AJ72" s="11"/>
      <c r="AK72" s="339"/>
      <c r="AL72" s="11"/>
      <c r="AM72" s="10"/>
      <c r="AN72" s="11"/>
      <c r="AO72" s="10"/>
      <c r="AP72" s="11"/>
      <c r="AQ72" s="10"/>
      <c r="AR72" s="11"/>
    </row>
    <row r="73" spans="1:44">
      <c r="A73" s="513" t="s">
        <v>746</v>
      </c>
      <c r="B73" s="514"/>
      <c r="C73" s="460" t="s">
        <v>747</v>
      </c>
      <c r="D73" s="461"/>
      <c r="E73" s="461"/>
      <c r="F73" s="461"/>
      <c r="G73" s="461"/>
      <c r="H73" s="461"/>
      <c r="I73" s="461"/>
      <c r="J73" s="461"/>
      <c r="K73" s="461"/>
      <c r="L73" s="461"/>
      <c r="M73" s="461"/>
      <c r="N73" s="461"/>
      <c r="O73" s="461"/>
      <c r="P73" s="461"/>
      <c r="Q73" s="461"/>
      <c r="R73" s="461"/>
      <c r="S73" s="461"/>
      <c r="T73" s="461"/>
      <c r="U73" s="461"/>
      <c r="V73" s="461"/>
      <c r="W73" s="461"/>
      <c r="X73" s="461"/>
      <c r="Y73" s="461"/>
      <c r="Z73" s="461"/>
      <c r="AA73" s="461"/>
      <c r="AB73" s="462"/>
      <c r="AC73" s="515" t="s">
        <v>748</v>
      </c>
      <c r="AD73" s="515"/>
      <c r="AE73" s="515"/>
      <c r="AF73" s="515"/>
      <c r="AG73" s="12">
        <f t="shared" si="27"/>
        <v>0</v>
      </c>
      <c r="AH73" s="13">
        <f t="shared" si="26"/>
        <v>0</v>
      </c>
      <c r="AI73" s="344">
        <f t="shared" ref="AI73" si="28">SUM(AI61:AI72)</f>
        <v>0</v>
      </c>
      <c r="AJ73" s="13">
        <f t="shared" ref="AJ73:AN73" si="29">SUM(AJ61:AJ72)</f>
        <v>0</v>
      </c>
      <c r="AK73" s="340">
        <f>SUM(AK61:AK72)</f>
        <v>0</v>
      </c>
      <c r="AL73" s="13">
        <f t="shared" si="29"/>
        <v>0</v>
      </c>
      <c r="AM73" s="12">
        <f t="shared" si="29"/>
        <v>0</v>
      </c>
      <c r="AN73" s="13">
        <f t="shared" si="29"/>
        <v>0</v>
      </c>
      <c r="AO73" s="12">
        <f>SUM(AO61:AO72)</f>
        <v>0</v>
      </c>
      <c r="AP73" s="13">
        <f>SUM(AP61:AP72)</f>
        <v>0</v>
      </c>
      <c r="AQ73" s="12">
        <f>SUM(AQ61:AQ72)</f>
        <v>0</v>
      </c>
      <c r="AR73" s="13">
        <f>SUM(AR61:AR72)</f>
        <v>0</v>
      </c>
    </row>
    <row r="74" spans="1:44">
      <c r="A74" s="504" t="s">
        <v>749</v>
      </c>
      <c r="B74" s="505"/>
      <c r="C74" s="516" t="s">
        <v>750</v>
      </c>
      <c r="D74" s="517"/>
      <c r="E74" s="517"/>
      <c r="F74" s="517"/>
      <c r="G74" s="517"/>
      <c r="H74" s="517"/>
      <c r="I74" s="517"/>
      <c r="J74" s="517"/>
      <c r="K74" s="517"/>
      <c r="L74" s="517"/>
      <c r="M74" s="517"/>
      <c r="N74" s="517"/>
      <c r="O74" s="517"/>
      <c r="P74" s="517"/>
      <c r="Q74" s="517"/>
      <c r="R74" s="517"/>
      <c r="S74" s="517"/>
      <c r="T74" s="517"/>
      <c r="U74" s="517"/>
      <c r="V74" s="517"/>
      <c r="W74" s="517"/>
      <c r="X74" s="517"/>
      <c r="Y74" s="517"/>
      <c r="Z74" s="517"/>
      <c r="AA74" s="517"/>
      <c r="AB74" s="518"/>
      <c r="AC74" s="506" t="s">
        <v>751</v>
      </c>
      <c r="AD74" s="506"/>
      <c r="AE74" s="506"/>
      <c r="AF74" s="506"/>
      <c r="AG74" s="10">
        <f t="shared" si="27"/>
        <v>0</v>
      </c>
      <c r="AH74" s="11">
        <f t="shared" si="26"/>
        <v>0</v>
      </c>
      <c r="AI74" s="343"/>
      <c r="AJ74" s="11"/>
      <c r="AK74" s="339"/>
      <c r="AL74" s="11"/>
      <c r="AM74" s="10"/>
      <c r="AN74" s="11"/>
      <c r="AO74" s="10"/>
      <c r="AP74" s="11"/>
      <c r="AQ74" s="10"/>
      <c r="AR74" s="11"/>
    </row>
    <row r="75" spans="1:44">
      <c r="A75" s="504" t="s">
        <v>752</v>
      </c>
      <c r="B75" s="505"/>
      <c r="C75" s="516" t="s">
        <v>753</v>
      </c>
      <c r="D75" s="517"/>
      <c r="E75" s="517"/>
      <c r="F75" s="517"/>
      <c r="G75" s="517"/>
      <c r="H75" s="517"/>
      <c r="I75" s="517"/>
      <c r="J75" s="517"/>
      <c r="K75" s="517"/>
      <c r="L75" s="517"/>
      <c r="M75" s="517"/>
      <c r="N75" s="517"/>
      <c r="O75" s="517"/>
      <c r="P75" s="517"/>
      <c r="Q75" s="517"/>
      <c r="R75" s="517"/>
      <c r="S75" s="517"/>
      <c r="T75" s="517"/>
      <c r="U75" s="517"/>
      <c r="V75" s="517"/>
      <c r="W75" s="517"/>
      <c r="X75" s="517"/>
      <c r="Y75" s="517"/>
      <c r="Z75" s="517"/>
      <c r="AA75" s="517"/>
      <c r="AB75" s="518"/>
      <c r="AC75" s="506" t="s">
        <v>754</v>
      </c>
      <c r="AD75" s="506"/>
      <c r="AE75" s="506"/>
      <c r="AF75" s="506"/>
      <c r="AG75" s="10">
        <f t="shared" si="27"/>
        <v>0</v>
      </c>
      <c r="AH75" s="11">
        <f t="shared" si="26"/>
        <v>0</v>
      </c>
      <c r="AI75" s="343"/>
      <c r="AJ75" s="11"/>
      <c r="AK75" s="339"/>
      <c r="AL75" s="11"/>
      <c r="AM75" s="10"/>
      <c r="AN75" s="11"/>
      <c r="AO75" s="10"/>
      <c r="AP75" s="11"/>
      <c r="AQ75" s="10"/>
      <c r="AR75" s="11"/>
    </row>
    <row r="76" spans="1:44">
      <c r="A76" s="504" t="s">
        <v>755</v>
      </c>
      <c r="B76" s="505"/>
      <c r="C76" s="516" t="s">
        <v>756</v>
      </c>
      <c r="D76" s="517"/>
      <c r="E76" s="517"/>
      <c r="F76" s="517"/>
      <c r="G76" s="517"/>
      <c r="H76" s="517"/>
      <c r="I76" s="517"/>
      <c r="J76" s="517"/>
      <c r="K76" s="517"/>
      <c r="L76" s="517"/>
      <c r="M76" s="517"/>
      <c r="N76" s="517"/>
      <c r="O76" s="517"/>
      <c r="P76" s="517"/>
      <c r="Q76" s="517"/>
      <c r="R76" s="517"/>
      <c r="S76" s="517"/>
      <c r="T76" s="517"/>
      <c r="U76" s="517"/>
      <c r="V76" s="517"/>
      <c r="W76" s="517"/>
      <c r="X76" s="517"/>
      <c r="Y76" s="517"/>
      <c r="Z76" s="517"/>
      <c r="AA76" s="517"/>
      <c r="AB76" s="518"/>
      <c r="AC76" s="506" t="s">
        <v>757</v>
      </c>
      <c r="AD76" s="506"/>
      <c r="AE76" s="506"/>
      <c r="AF76" s="506"/>
      <c r="AG76" s="10">
        <f t="shared" si="27"/>
        <v>0</v>
      </c>
      <c r="AH76" s="11">
        <f t="shared" si="26"/>
        <v>0</v>
      </c>
      <c r="AI76" s="343"/>
      <c r="AJ76" s="11"/>
      <c r="AK76" s="339"/>
      <c r="AL76" s="11"/>
      <c r="AM76" s="10"/>
      <c r="AN76" s="11"/>
      <c r="AO76" s="10"/>
      <c r="AP76" s="11"/>
      <c r="AQ76" s="10"/>
      <c r="AR76" s="11"/>
    </row>
    <row r="77" spans="1:44">
      <c r="A77" s="504" t="s">
        <v>758</v>
      </c>
      <c r="B77" s="505"/>
      <c r="C77" s="516" t="s">
        <v>759</v>
      </c>
      <c r="D77" s="517"/>
      <c r="E77" s="517"/>
      <c r="F77" s="517"/>
      <c r="G77" s="517"/>
      <c r="H77" s="517"/>
      <c r="I77" s="517"/>
      <c r="J77" s="517"/>
      <c r="K77" s="517"/>
      <c r="L77" s="517"/>
      <c r="M77" s="517"/>
      <c r="N77" s="517"/>
      <c r="O77" s="517"/>
      <c r="P77" s="517"/>
      <c r="Q77" s="517"/>
      <c r="R77" s="517"/>
      <c r="S77" s="517"/>
      <c r="T77" s="517"/>
      <c r="U77" s="517"/>
      <c r="V77" s="517"/>
      <c r="W77" s="517"/>
      <c r="X77" s="517"/>
      <c r="Y77" s="517"/>
      <c r="Z77" s="517"/>
      <c r="AA77" s="517"/>
      <c r="AB77" s="518"/>
      <c r="AC77" s="506" t="s">
        <v>760</v>
      </c>
      <c r="AD77" s="506"/>
      <c r="AE77" s="506"/>
      <c r="AF77" s="506"/>
      <c r="AG77" s="10">
        <f t="shared" si="27"/>
        <v>77953</v>
      </c>
      <c r="AH77" s="11">
        <f t="shared" si="26"/>
        <v>11000</v>
      </c>
      <c r="AI77" s="343">
        <v>77953</v>
      </c>
      <c r="AJ77" s="328">
        <v>11000</v>
      </c>
      <c r="AK77" s="339"/>
      <c r="AL77" s="11"/>
      <c r="AM77" s="10"/>
      <c r="AN77" s="11"/>
      <c r="AO77" s="10"/>
      <c r="AP77" s="11"/>
      <c r="AQ77" s="10"/>
      <c r="AR77" s="11"/>
    </row>
    <row r="78" spans="1:44">
      <c r="A78" s="504" t="s">
        <v>761</v>
      </c>
      <c r="B78" s="505"/>
      <c r="C78" s="423" t="s">
        <v>762</v>
      </c>
      <c r="D78" s="424"/>
      <c r="E78" s="424"/>
      <c r="F78" s="424"/>
      <c r="G78" s="424"/>
      <c r="H78" s="424"/>
      <c r="I78" s="424"/>
      <c r="J78" s="424"/>
      <c r="K78" s="424"/>
      <c r="L78" s="424"/>
      <c r="M78" s="424"/>
      <c r="N78" s="424"/>
      <c r="O78" s="424"/>
      <c r="P78" s="424"/>
      <c r="Q78" s="424"/>
      <c r="R78" s="424"/>
      <c r="S78" s="424"/>
      <c r="T78" s="424"/>
      <c r="U78" s="424"/>
      <c r="V78" s="424"/>
      <c r="W78" s="424"/>
      <c r="X78" s="424"/>
      <c r="Y78" s="424"/>
      <c r="Z78" s="424"/>
      <c r="AA78" s="424"/>
      <c r="AB78" s="425"/>
      <c r="AC78" s="506" t="s">
        <v>763</v>
      </c>
      <c r="AD78" s="506"/>
      <c r="AE78" s="506"/>
      <c r="AF78" s="506"/>
      <c r="AG78" s="10">
        <f t="shared" si="27"/>
        <v>0</v>
      </c>
      <c r="AH78" s="11">
        <f t="shared" si="26"/>
        <v>0</v>
      </c>
      <c r="AI78" s="343"/>
      <c r="AJ78" s="328"/>
      <c r="AK78" s="339"/>
      <c r="AL78" s="11"/>
      <c r="AM78" s="10"/>
      <c r="AN78" s="11"/>
      <c r="AO78" s="10"/>
      <c r="AP78" s="11"/>
      <c r="AQ78" s="10"/>
      <c r="AR78" s="11"/>
    </row>
    <row r="79" spans="1:44">
      <c r="A79" s="504" t="s">
        <v>764</v>
      </c>
      <c r="B79" s="505"/>
      <c r="C79" s="423" t="s">
        <v>765</v>
      </c>
      <c r="D79" s="424"/>
      <c r="E79" s="424"/>
      <c r="F79" s="424"/>
      <c r="G79" s="424"/>
      <c r="H79" s="424"/>
      <c r="I79" s="424"/>
      <c r="J79" s="424"/>
      <c r="K79" s="424"/>
      <c r="L79" s="424"/>
      <c r="M79" s="424"/>
      <c r="N79" s="424"/>
      <c r="O79" s="424"/>
      <c r="P79" s="424"/>
      <c r="Q79" s="424"/>
      <c r="R79" s="424"/>
      <c r="S79" s="424"/>
      <c r="T79" s="424"/>
      <c r="U79" s="424"/>
      <c r="V79" s="424"/>
      <c r="W79" s="424"/>
      <c r="X79" s="424"/>
      <c r="Y79" s="424"/>
      <c r="Z79" s="424"/>
      <c r="AA79" s="424"/>
      <c r="AB79" s="425"/>
      <c r="AC79" s="506" t="s">
        <v>766</v>
      </c>
      <c r="AD79" s="506"/>
      <c r="AE79" s="506"/>
      <c r="AF79" s="506"/>
      <c r="AG79" s="10">
        <f t="shared" si="27"/>
        <v>0</v>
      </c>
      <c r="AH79" s="11">
        <f t="shared" si="26"/>
        <v>0</v>
      </c>
      <c r="AI79" s="343"/>
      <c r="AJ79" s="328"/>
      <c r="AK79" s="339"/>
      <c r="AL79" s="11"/>
      <c r="AM79" s="10"/>
      <c r="AN79" s="11"/>
      <c r="AO79" s="10"/>
      <c r="AP79" s="11"/>
      <c r="AQ79" s="10"/>
      <c r="AR79" s="11"/>
    </row>
    <row r="80" spans="1:44">
      <c r="A80" s="504" t="s">
        <v>767</v>
      </c>
      <c r="B80" s="505"/>
      <c r="C80" s="423" t="s">
        <v>768</v>
      </c>
      <c r="D80" s="424"/>
      <c r="E80" s="424"/>
      <c r="F80" s="424"/>
      <c r="G80" s="424"/>
      <c r="H80" s="424"/>
      <c r="I80" s="424"/>
      <c r="J80" s="424"/>
      <c r="K80" s="424"/>
      <c r="L80" s="424"/>
      <c r="M80" s="424"/>
      <c r="N80" s="424"/>
      <c r="O80" s="424"/>
      <c r="P80" s="424"/>
      <c r="Q80" s="424"/>
      <c r="R80" s="424"/>
      <c r="S80" s="424"/>
      <c r="T80" s="424"/>
      <c r="U80" s="424"/>
      <c r="V80" s="424"/>
      <c r="W80" s="424"/>
      <c r="X80" s="424"/>
      <c r="Y80" s="424"/>
      <c r="Z80" s="424"/>
      <c r="AA80" s="424"/>
      <c r="AB80" s="425"/>
      <c r="AC80" s="506" t="s">
        <v>769</v>
      </c>
      <c r="AD80" s="506"/>
      <c r="AE80" s="506"/>
      <c r="AF80" s="506"/>
      <c r="AG80" s="10">
        <f t="shared" si="27"/>
        <v>21047</v>
      </c>
      <c r="AH80" s="11">
        <f t="shared" si="26"/>
        <v>2970</v>
      </c>
      <c r="AI80" s="343">
        <v>21047</v>
      </c>
      <c r="AJ80" s="328">
        <v>2970</v>
      </c>
      <c r="AK80" s="339"/>
      <c r="AL80" s="11"/>
      <c r="AM80" s="10"/>
      <c r="AN80" s="11"/>
      <c r="AO80" s="10"/>
      <c r="AP80" s="11"/>
      <c r="AQ80" s="10"/>
      <c r="AR80" s="11"/>
    </row>
    <row r="81" spans="1:44">
      <c r="A81" s="513" t="s">
        <v>770</v>
      </c>
      <c r="B81" s="514"/>
      <c r="C81" s="453" t="s">
        <v>771</v>
      </c>
      <c r="D81" s="454"/>
      <c r="E81" s="454"/>
      <c r="F81" s="454"/>
      <c r="G81" s="454"/>
      <c r="H81" s="454"/>
      <c r="I81" s="454"/>
      <c r="J81" s="454"/>
      <c r="K81" s="454"/>
      <c r="L81" s="454"/>
      <c r="M81" s="454"/>
      <c r="N81" s="454"/>
      <c r="O81" s="454"/>
      <c r="P81" s="454"/>
      <c r="Q81" s="454"/>
      <c r="R81" s="454"/>
      <c r="S81" s="454"/>
      <c r="T81" s="454"/>
      <c r="U81" s="454"/>
      <c r="V81" s="454"/>
      <c r="W81" s="454"/>
      <c r="X81" s="454"/>
      <c r="Y81" s="454"/>
      <c r="Z81" s="454"/>
      <c r="AA81" s="454"/>
      <c r="AB81" s="455"/>
      <c r="AC81" s="515" t="s">
        <v>772</v>
      </c>
      <c r="AD81" s="515"/>
      <c r="AE81" s="515"/>
      <c r="AF81" s="515"/>
      <c r="AG81" s="12">
        <f t="shared" si="27"/>
        <v>99000</v>
      </c>
      <c r="AH81" s="13">
        <f t="shared" si="26"/>
        <v>13970</v>
      </c>
      <c r="AI81" s="344">
        <f t="shared" ref="AI81" si="30">SUM(AI74:AI80)</f>
        <v>99000</v>
      </c>
      <c r="AJ81" s="329">
        <f t="shared" ref="AJ81:AN81" si="31">SUM(AJ74:AJ80)</f>
        <v>13970</v>
      </c>
      <c r="AK81" s="340">
        <f>SUM(AK74:AK80)</f>
        <v>0</v>
      </c>
      <c r="AL81" s="13">
        <f t="shared" si="31"/>
        <v>0</v>
      </c>
      <c r="AM81" s="12">
        <f t="shared" si="31"/>
        <v>0</v>
      </c>
      <c r="AN81" s="13">
        <f t="shared" si="31"/>
        <v>0</v>
      </c>
      <c r="AO81" s="12">
        <f>SUM(AO74:AO80)</f>
        <v>0</v>
      </c>
      <c r="AP81" s="13">
        <f>SUM(AP74:AP80)</f>
        <v>0</v>
      </c>
      <c r="AQ81" s="12">
        <f>SUM(AQ74:AQ80)</f>
        <v>0</v>
      </c>
      <c r="AR81" s="13">
        <f>SUM(AR74:AR80)</f>
        <v>0</v>
      </c>
    </row>
    <row r="82" spans="1:44">
      <c r="A82" s="504" t="s">
        <v>773</v>
      </c>
      <c r="B82" s="505"/>
      <c r="C82" s="456" t="s">
        <v>774</v>
      </c>
      <c r="D82" s="457"/>
      <c r="E82" s="457"/>
      <c r="F82" s="457"/>
      <c r="G82" s="457"/>
      <c r="H82" s="457"/>
      <c r="I82" s="457"/>
      <c r="J82" s="457"/>
      <c r="K82" s="457"/>
      <c r="L82" s="457"/>
      <c r="M82" s="457"/>
      <c r="N82" s="457"/>
      <c r="O82" s="457"/>
      <c r="P82" s="457"/>
      <c r="Q82" s="457"/>
      <c r="R82" s="457"/>
      <c r="S82" s="457"/>
      <c r="T82" s="457"/>
      <c r="U82" s="457"/>
      <c r="V82" s="457"/>
      <c r="W82" s="457"/>
      <c r="X82" s="457"/>
      <c r="Y82" s="457"/>
      <c r="Z82" s="457"/>
      <c r="AA82" s="457"/>
      <c r="AB82" s="458"/>
      <c r="AC82" s="506" t="s">
        <v>775</v>
      </c>
      <c r="AD82" s="506"/>
      <c r="AE82" s="506"/>
      <c r="AF82" s="506"/>
      <c r="AG82" s="10">
        <f t="shared" si="27"/>
        <v>0</v>
      </c>
      <c r="AH82" s="11">
        <f t="shared" si="26"/>
        <v>0</v>
      </c>
      <c r="AI82" s="343"/>
      <c r="AJ82" s="11"/>
      <c r="AK82" s="339"/>
      <c r="AL82" s="11"/>
      <c r="AM82" s="10"/>
      <c r="AN82" s="11"/>
      <c r="AO82" s="10"/>
      <c r="AP82" s="11"/>
      <c r="AQ82" s="10"/>
      <c r="AR82" s="11"/>
    </row>
    <row r="83" spans="1:44">
      <c r="A83" s="504" t="s">
        <v>776</v>
      </c>
      <c r="B83" s="505"/>
      <c r="C83" s="456" t="s">
        <v>777</v>
      </c>
      <c r="D83" s="457"/>
      <c r="E83" s="457"/>
      <c r="F83" s="457"/>
      <c r="G83" s="457"/>
      <c r="H83" s="457"/>
      <c r="I83" s="457"/>
      <c r="J83" s="457"/>
      <c r="K83" s="457"/>
      <c r="L83" s="457"/>
      <c r="M83" s="457"/>
      <c r="N83" s="457"/>
      <c r="O83" s="457"/>
      <c r="P83" s="457"/>
      <c r="Q83" s="457"/>
      <c r="R83" s="457"/>
      <c r="S83" s="457"/>
      <c r="T83" s="457"/>
      <c r="U83" s="457"/>
      <c r="V83" s="457"/>
      <c r="W83" s="457"/>
      <c r="X83" s="457"/>
      <c r="Y83" s="457"/>
      <c r="Z83" s="457"/>
      <c r="AA83" s="457"/>
      <c r="AB83" s="458"/>
      <c r="AC83" s="506" t="s">
        <v>778</v>
      </c>
      <c r="AD83" s="506"/>
      <c r="AE83" s="506"/>
      <c r="AF83" s="506"/>
      <c r="AG83" s="10">
        <f t="shared" si="27"/>
        <v>0</v>
      </c>
      <c r="AH83" s="11">
        <f t="shared" si="26"/>
        <v>0</v>
      </c>
      <c r="AI83" s="343"/>
      <c r="AJ83" s="11"/>
      <c r="AK83" s="339"/>
      <c r="AL83" s="11"/>
      <c r="AM83" s="10"/>
      <c r="AN83" s="11"/>
      <c r="AO83" s="10"/>
      <c r="AP83" s="11"/>
      <c r="AQ83" s="10"/>
      <c r="AR83" s="11"/>
    </row>
    <row r="84" spans="1:44">
      <c r="A84" s="504" t="s">
        <v>779</v>
      </c>
      <c r="B84" s="505"/>
      <c r="C84" s="456" t="s">
        <v>780</v>
      </c>
      <c r="D84" s="457"/>
      <c r="E84" s="457"/>
      <c r="F84" s="457"/>
      <c r="G84" s="457"/>
      <c r="H84" s="457"/>
      <c r="I84" s="457"/>
      <c r="J84" s="457"/>
      <c r="K84" s="457"/>
      <c r="L84" s="457"/>
      <c r="M84" s="457"/>
      <c r="N84" s="457"/>
      <c r="O84" s="457"/>
      <c r="P84" s="457"/>
      <c r="Q84" s="457"/>
      <c r="R84" s="457"/>
      <c r="S84" s="457"/>
      <c r="T84" s="457"/>
      <c r="U84" s="457"/>
      <c r="V84" s="457"/>
      <c r="W84" s="457"/>
      <c r="X84" s="457"/>
      <c r="Y84" s="457"/>
      <c r="Z84" s="457"/>
      <c r="AA84" s="457"/>
      <c r="AB84" s="458"/>
      <c r="AC84" s="506" t="s">
        <v>781</v>
      </c>
      <c r="AD84" s="506"/>
      <c r="AE84" s="506"/>
      <c r="AF84" s="506"/>
      <c r="AG84" s="10">
        <f t="shared" si="27"/>
        <v>0</v>
      </c>
      <c r="AH84" s="11">
        <f t="shared" si="26"/>
        <v>0</v>
      </c>
      <c r="AI84" s="343"/>
      <c r="AJ84" s="11"/>
      <c r="AK84" s="339"/>
      <c r="AL84" s="11"/>
      <c r="AM84" s="10"/>
      <c r="AN84" s="11"/>
      <c r="AO84" s="10"/>
      <c r="AP84" s="11"/>
      <c r="AQ84" s="10"/>
      <c r="AR84" s="11"/>
    </row>
    <row r="85" spans="1:44">
      <c r="A85" s="504" t="s">
        <v>782</v>
      </c>
      <c r="B85" s="505"/>
      <c r="C85" s="456" t="s">
        <v>783</v>
      </c>
      <c r="D85" s="457"/>
      <c r="E85" s="457"/>
      <c r="F85" s="457"/>
      <c r="G85" s="457"/>
      <c r="H85" s="457"/>
      <c r="I85" s="457"/>
      <c r="J85" s="457"/>
      <c r="K85" s="457"/>
      <c r="L85" s="457"/>
      <c r="M85" s="457"/>
      <c r="N85" s="457"/>
      <c r="O85" s="457"/>
      <c r="P85" s="457"/>
      <c r="Q85" s="457"/>
      <c r="R85" s="457"/>
      <c r="S85" s="457"/>
      <c r="T85" s="457"/>
      <c r="U85" s="457"/>
      <c r="V85" s="457"/>
      <c r="W85" s="457"/>
      <c r="X85" s="457"/>
      <c r="Y85" s="457"/>
      <c r="Z85" s="457"/>
      <c r="AA85" s="457"/>
      <c r="AB85" s="458"/>
      <c r="AC85" s="506" t="s">
        <v>784</v>
      </c>
      <c r="AD85" s="506"/>
      <c r="AE85" s="506"/>
      <c r="AF85" s="506"/>
      <c r="AG85" s="10">
        <f t="shared" si="27"/>
        <v>0</v>
      </c>
      <c r="AH85" s="11">
        <f t="shared" si="26"/>
        <v>0</v>
      </c>
      <c r="AI85" s="343"/>
      <c r="AJ85" s="11"/>
      <c r="AK85" s="339"/>
      <c r="AL85" s="11"/>
      <c r="AM85" s="10"/>
      <c r="AN85" s="11"/>
      <c r="AO85" s="10"/>
      <c r="AP85" s="11"/>
      <c r="AQ85" s="10"/>
      <c r="AR85" s="11"/>
    </row>
    <row r="86" spans="1:44">
      <c r="A86" s="513" t="s">
        <v>785</v>
      </c>
      <c r="B86" s="514"/>
      <c r="C86" s="460" t="s">
        <v>786</v>
      </c>
      <c r="D86" s="461"/>
      <c r="E86" s="461"/>
      <c r="F86" s="461"/>
      <c r="G86" s="461"/>
      <c r="H86" s="461"/>
      <c r="I86" s="461"/>
      <c r="J86" s="461"/>
      <c r="K86" s="461"/>
      <c r="L86" s="461"/>
      <c r="M86" s="461"/>
      <c r="N86" s="461"/>
      <c r="O86" s="461"/>
      <c r="P86" s="461"/>
      <c r="Q86" s="461"/>
      <c r="R86" s="461"/>
      <c r="S86" s="461"/>
      <c r="T86" s="461"/>
      <c r="U86" s="461"/>
      <c r="V86" s="461"/>
      <c r="W86" s="461"/>
      <c r="X86" s="461"/>
      <c r="Y86" s="461"/>
      <c r="Z86" s="461"/>
      <c r="AA86" s="461"/>
      <c r="AB86" s="462"/>
      <c r="AC86" s="515" t="s">
        <v>787</v>
      </c>
      <c r="AD86" s="515"/>
      <c r="AE86" s="515"/>
      <c r="AF86" s="515"/>
      <c r="AG86" s="12">
        <f t="shared" si="27"/>
        <v>0</v>
      </c>
      <c r="AH86" s="13">
        <f t="shared" si="26"/>
        <v>0</v>
      </c>
      <c r="AI86" s="344">
        <f t="shared" ref="AI86" si="32">SUM(AI82:AI85)</f>
        <v>0</v>
      </c>
      <c r="AJ86" s="13">
        <f t="shared" ref="AJ86:AN86" si="33">SUM(AJ82:AJ85)</f>
        <v>0</v>
      </c>
      <c r="AK86" s="340">
        <f>SUM(AK82:AK85)</f>
        <v>0</v>
      </c>
      <c r="AL86" s="13">
        <f t="shared" si="33"/>
        <v>0</v>
      </c>
      <c r="AM86" s="12">
        <f t="shared" si="33"/>
        <v>0</v>
      </c>
      <c r="AN86" s="13">
        <f t="shared" si="33"/>
        <v>0</v>
      </c>
      <c r="AO86" s="12">
        <f>SUM(AO82:AO85)</f>
        <v>0</v>
      </c>
      <c r="AP86" s="13">
        <f>SUM(AP82:AP85)</f>
        <v>0</v>
      </c>
      <c r="AQ86" s="12">
        <f>SUM(AQ82:AQ85)</f>
        <v>0</v>
      </c>
      <c r="AR86" s="13">
        <f>SUM(AR82:AR85)</f>
        <v>0</v>
      </c>
    </row>
    <row r="87" spans="1:44">
      <c r="A87" s="504" t="s">
        <v>788</v>
      </c>
      <c r="B87" s="505"/>
      <c r="C87" s="456" t="s">
        <v>789</v>
      </c>
      <c r="D87" s="457"/>
      <c r="E87" s="457"/>
      <c r="F87" s="457"/>
      <c r="G87" s="457"/>
      <c r="H87" s="457"/>
      <c r="I87" s="457"/>
      <c r="J87" s="457"/>
      <c r="K87" s="457"/>
      <c r="L87" s="457"/>
      <c r="M87" s="457"/>
      <c r="N87" s="457"/>
      <c r="O87" s="457"/>
      <c r="P87" s="457"/>
      <c r="Q87" s="457"/>
      <c r="R87" s="457"/>
      <c r="S87" s="457"/>
      <c r="T87" s="457"/>
      <c r="U87" s="457"/>
      <c r="V87" s="457"/>
      <c r="W87" s="457"/>
      <c r="X87" s="457"/>
      <c r="Y87" s="457"/>
      <c r="Z87" s="457"/>
      <c r="AA87" s="457"/>
      <c r="AB87" s="458"/>
      <c r="AC87" s="506" t="s">
        <v>790</v>
      </c>
      <c r="AD87" s="506"/>
      <c r="AE87" s="506"/>
      <c r="AF87" s="506"/>
      <c r="AG87" s="10">
        <f t="shared" si="27"/>
        <v>0</v>
      </c>
      <c r="AH87" s="11">
        <f t="shared" si="26"/>
        <v>0</v>
      </c>
      <c r="AI87" s="343"/>
      <c r="AJ87" s="11"/>
      <c r="AK87" s="339"/>
      <c r="AL87" s="11"/>
      <c r="AM87" s="10"/>
      <c r="AN87" s="11"/>
      <c r="AO87" s="10"/>
      <c r="AP87" s="11"/>
      <c r="AQ87" s="10"/>
      <c r="AR87" s="11"/>
    </row>
    <row r="88" spans="1:44">
      <c r="A88" s="504" t="s">
        <v>791</v>
      </c>
      <c r="B88" s="505"/>
      <c r="C88" s="456" t="s">
        <v>792</v>
      </c>
      <c r="D88" s="457"/>
      <c r="E88" s="457"/>
      <c r="F88" s="457"/>
      <c r="G88" s="457"/>
      <c r="H88" s="457"/>
      <c r="I88" s="457"/>
      <c r="J88" s="457"/>
      <c r="K88" s="457"/>
      <c r="L88" s="457"/>
      <c r="M88" s="457"/>
      <c r="N88" s="457"/>
      <c r="O88" s="457"/>
      <c r="P88" s="457"/>
      <c r="Q88" s="457"/>
      <c r="R88" s="457"/>
      <c r="S88" s="457"/>
      <c r="T88" s="457"/>
      <c r="U88" s="457"/>
      <c r="V88" s="457"/>
      <c r="W88" s="457"/>
      <c r="X88" s="457"/>
      <c r="Y88" s="457"/>
      <c r="Z88" s="457"/>
      <c r="AA88" s="457"/>
      <c r="AB88" s="458"/>
      <c r="AC88" s="506" t="s">
        <v>793</v>
      </c>
      <c r="AD88" s="506"/>
      <c r="AE88" s="506"/>
      <c r="AF88" s="506"/>
      <c r="AG88" s="10">
        <f t="shared" si="27"/>
        <v>0</v>
      </c>
      <c r="AH88" s="11">
        <f t="shared" si="26"/>
        <v>0</v>
      </c>
      <c r="AI88" s="343"/>
      <c r="AJ88" s="11"/>
      <c r="AK88" s="339"/>
      <c r="AL88" s="11"/>
      <c r="AM88" s="10"/>
      <c r="AN88" s="11"/>
      <c r="AO88" s="10"/>
      <c r="AP88" s="11"/>
      <c r="AQ88" s="10"/>
      <c r="AR88" s="11"/>
    </row>
    <row r="89" spans="1:44">
      <c r="A89" s="504" t="s">
        <v>794</v>
      </c>
      <c r="B89" s="505"/>
      <c r="C89" s="456" t="s">
        <v>795</v>
      </c>
      <c r="D89" s="457"/>
      <c r="E89" s="457"/>
      <c r="F89" s="457"/>
      <c r="G89" s="457"/>
      <c r="H89" s="457"/>
      <c r="I89" s="457"/>
      <c r="J89" s="457"/>
      <c r="K89" s="457"/>
      <c r="L89" s="457"/>
      <c r="M89" s="457"/>
      <c r="N89" s="457"/>
      <c r="O89" s="457"/>
      <c r="P89" s="457"/>
      <c r="Q89" s="457"/>
      <c r="R89" s="457"/>
      <c r="S89" s="457"/>
      <c r="T89" s="457"/>
      <c r="U89" s="457"/>
      <c r="V89" s="457"/>
      <c r="W89" s="457"/>
      <c r="X89" s="457"/>
      <c r="Y89" s="457"/>
      <c r="Z89" s="457"/>
      <c r="AA89" s="457"/>
      <c r="AB89" s="458"/>
      <c r="AC89" s="506" t="s">
        <v>796</v>
      </c>
      <c r="AD89" s="506"/>
      <c r="AE89" s="506"/>
      <c r="AF89" s="506"/>
      <c r="AG89" s="10">
        <f t="shared" si="27"/>
        <v>0</v>
      </c>
      <c r="AH89" s="11">
        <f t="shared" si="26"/>
        <v>0</v>
      </c>
      <c r="AI89" s="343"/>
      <c r="AJ89" s="11"/>
      <c r="AK89" s="339"/>
      <c r="AL89" s="11"/>
      <c r="AM89" s="10"/>
      <c r="AN89" s="11"/>
      <c r="AO89" s="10"/>
      <c r="AP89" s="11"/>
      <c r="AQ89" s="10"/>
      <c r="AR89" s="11"/>
    </row>
    <row r="90" spans="1:44">
      <c r="A90" s="504" t="s">
        <v>797</v>
      </c>
      <c r="B90" s="505"/>
      <c r="C90" s="456" t="s">
        <v>798</v>
      </c>
      <c r="D90" s="457"/>
      <c r="E90" s="457"/>
      <c r="F90" s="457"/>
      <c r="G90" s="457"/>
      <c r="H90" s="457"/>
      <c r="I90" s="457"/>
      <c r="J90" s="457"/>
      <c r="K90" s="457"/>
      <c r="L90" s="457"/>
      <c r="M90" s="457"/>
      <c r="N90" s="457"/>
      <c r="O90" s="457"/>
      <c r="P90" s="457"/>
      <c r="Q90" s="457"/>
      <c r="R90" s="457"/>
      <c r="S90" s="457"/>
      <c r="T90" s="457"/>
      <c r="U90" s="457"/>
      <c r="V90" s="457"/>
      <c r="W90" s="457"/>
      <c r="X90" s="457"/>
      <c r="Y90" s="457"/>
      <c r="Z90" s="457"/>
      <c r="AA90" s="457"/>
      <c r="AB90" s="458"/>
      <c r="AC90" s="506" t="s">
        <v>799</v>
      </c>
      <c r="AD90" s="506"/>
      <c r="AE90" s="506"/>
      <c r="AF90" s="506"/>
      <c r="AG90" s="10">
        <f t="shared" si="27"/>
        <v>0</v>
      </c>
      <c r="AH90" s="11">
        <f t="shared" si="26"/>
        <v>0</v>
      </c>
      <c r="AI90" s="343"/>
      <c r="AJ90" s="11"/>
      <c r="AK90" s="339"/>
      <c r="AL90" s="11"/>
      <c r="AM90" s="10"/>
      <c r="AN90" s="11"/>
      <c r="AO90" s="10"/>
      <c r="AP90" s="11"/>
      <c r="AQ90" s="10"/>
      <c r="AR90" s="11"/>
    </row>
    <row r="91" spans="1:44">
      <c r="A91" s="504" t="s">
        <v>800</v>
      </c>
      <c r="B91" s="505"/>
      <c r="C91" s="456" t="s">
        <v>801</v>
      </c>
      <c r="D91" s="457"/>
      <c r="E91" s="457"/>
      <c r="F91" s="457"/>
      <c r="G91" s="457"/>
      <c r="H91" s="457"/>
      <c r="I91" s="457"/>
      <c r="J91" s="457"/>
      <c r="K91" s="457"/>
      <c r="L91" s="457"/>
      <c r="M91" s="457"/>
      <c r="N91" s="457"/>
      <c r="O91" s="457"/>
      <c r="P91" s="457"/>
      <c r="Q91" s="457"/>
      <c r="R91" s="457"/>
      <c r="S91" s="457"/>
      <c r="T91" s="457"/>
      <c r="U91" s="457"/>
      <c r="V91" s="457"/>
      <c r="W91" s="457"/>
      <c r="X91" s="457"/>
      <c r="Y91" s="457"/>
      <c r="Z91" s="457"/>
      <c r="AA91" s="457"/>
      <c r="AB91" s="458"/>
      <c r="AC91" s="506" t="s">
        <v>802</v>
      </c>
      <c r="AD91" s="506"/>
      <c r="AE91" s="506"/>
      <c r="AF91" s="506"/>
      <c r="AG91" s="10">
        <f t="shared" si="27"/>
        <v>0</v>
      </c>
      <c r="AH91" s="11">
        <f t="shared" si="26"/>
        <v>0</v>
      </c>
      <c r="AI91" s="343"/>
      <c r="AJ91" s="11"/>
      <c r="AK91" s="339"/>
      <c r="AL91" s="11"/>
      <c r="AM91" s="10"/>
      <c r="AN91" s="11"/>
      <c r="AO91" s="10"/>
      <c r="AP91" s="11"/>
      <c r="AQ91" s="10"/>
      <c r="AR91" s="11"/>
    </row>
    <row r="92" spans="1:44">
      <c r="A92" s="504" t="s">
        <v>803</v>
      </c>
      <c r="B92" s="505"/>
      <c r="C92" s="456" t="s">
        <v>804</v>
      </c>
      <c r="D92" s="457"/>
      <c r="E92" s="457"/>
      <c r="F92" s="457"/>
      <c r="G92" s="457"/>
      <c r="H92" s="457"/>
      <c r="I92" s="457"/>
      <c r="J92" s="457"/>
      <c r="K92" s="457"/>
      <c r="L92" s="457"/>
      <c r="M92" s="457"/>
      <c r="N92" s="457"/>
      <c r="O92" s="457"/>
      <c r="P92" s="457"/>
      <c r="Q92" s="457"/>
      <c r="R92" s="457"/>
      <c r="S92" s="457"/>
      <c r="T92" s="457"/>
      <c r="U92" s="457"/>
      <c r="V92" s="457"/>
      <c r="W92" s="457"/>
      <c r="X92" s="457"/>
      <c r="Y92" s="457"/>
      <c r="Z92" s="457"/>
      <c r="AA92" s="457"/>
      <c r="AB92" s="458"/>
      <c r="AC92" s="506" t="s">
        <v>805</v>
      </c>
      <c r="AD92" s="506"/>
      <c r="AE92" s="506"/>
      <c r="AF92" s="506"/>
      <c r="AG92" s="10">
        <f t="shared" si="27"/>
        <v>0</v>
      </c>
      <c r="AH92" s="11">
        <f t="shared" si="26"/>
        <v>0</v>
      </c>
      <c r="AI92" s="343"/>
      <c r="AJ92" s="11"/>
      <c r="AK92" s="339"/>
      <c r="AL92" s="11"/>
      <c r="AM92" s="10"/>
      <c r="AN92" s="11"/>
      <c r="AO92" s="10"/>
      <c r="AP92" s="11"/>
      <c r="AQ92" s="10"/>
      <c r="AR92" s="11"/>
    </row>
    <row r="93" spans="1:44">
      <c r="A93" s="504" t="s">
        <v>806</v>
      </c>
      <c r="B93" s="505"/>
      <c r="C93" s="456" t="s">
        <v>807</v>
      </c>
      <c r="D93" s="457"/>
      <c r="E93" s="457"/>
      <c r="F93" s="457"/>
      <c r="G93" s="457"/>
      <c r="H93" s="457"/>
      <c r="I93" s="457"/>
      <c r="J93" s="457"/>
      <c r="K93" s="457"/>
      <c r="L93" s="457"/>
      <c r="M93" s="457"/>
      <c r="N93" s="457"/>
      <c r="O93" s="457"/>
      <c r="P93" s="457"/>
      <c r="Q93" s="457"/>
      <c r="R93" s="457"/>
      <c r="S93" s="457"/>
      <c r="T93" s="457"/>
      <c r="U93" s="457"/>
      <c r="V93" s="457"/>
      <c r="W93" s="457"/>
      <c r="X93" s="457"/>
      <c r="Y93" s="457"/>
      <c r="Z93" s="457"/>
      <c r="AA93" s="457"/>
      <c r="AB93" s="458"/>
      <c r="AC93" s="506" t="s">
        <v>808</v>
      </c>
      <c r="AD93" s="506"/>
      <c r="AE93" s="506"/>
      <c r="AF93" s="506"/>
      <c r="AG93" s="10">
        <f t="shared" si="27"/>
        <v>0</v>
      </c>
      <c r="AH93" s="11">
        <f t="shared" si="26"/>
        <v>0</v>
      </c>
      <c r="AI93" s="343"/>
      <c r="AJ93" s="11"/>
      <c r="AK93" s="339"/>
      <c r="AL93" s="11"/>
      <c r="AM93" s="10"/>
      <c r="AN93" s="11"/>
      <c r="AO93" s="10"/>
      <c r="AP93" s="11"/>
      <c r="AQ93" s="10"/>
      <c r="AR93" s="11"/>
    </row>
    <row r="94" spans="1:44">
      <c r="A94" s="504" t="s">
        <v>809</v>
      </c>
      <c r="B94" s="505"/>
      <c r="C94" s="456" t="s">
        <v>810</v>
      </c>
      <c r="D94" s="457"/>
      <c r="E94" s="457"/>
      <c r="F94" s="457"/>
      <c r="G94" s="457"/>
      <c r="H94" s="457"/>
      <c r="I94" s="457"/>
      <c r="J94" s="457"/>
      <c r="K94" s="457"/>
      <c r="L94" s="457"/>
      <c r="M94" s="457"/>
      <c r="N94" s="457"/>
      <c r="O94" s="457"/>
      <c r="P94" s="457"/>
      <c r="Q94" s="457"/>
      <c r="R94" s="457"/>
      <c r="S94" s="457"/>
      <c r="T94" s="457"/>
      <c r="U94" s="457"/>
      <c r="V94" s="457"/>
      <c r="W94" s="457"/>
      <c r="X94" s="457"/>
      <c r="Y94" s="457"/>
      <c r="Z94" s="457"/>
      <c r="AA94" s="457"/>
      <c r="AB94" s="458"/>
      <c r="AC94" s="506" t="s">
        <v>811</v>
      </c>
      <c r="AD94" s="506"/>
      <c r="AE94" s="506"/>
      <c r="AF94" s="506"/>
      <c r="AG94" s="10">
        <f t="shared" si="27"/>
        <v>0</v>
      </c>
      <c r="AH94" s="11">
        <f t="shared" si="26"/>
        <v>0</v>
      </c>
      <c r="AI94" s="343"/>
      <c r="AJ94" s="11"/>
      <c r="AK94" s="339"/>
      <c r="AL94" s="11"/>
      <c r="AM94" s="10"/>
      <c r="AN94" s="11"/>
      <c r="AO94" s="10"/>
      <c r="AP94" s="11"/>
      <c r="AQ94" s="10"/>
      <c r="AR94" s="11"/>
    </row>
    <row r="95" spans="1:44" ht="15.75" thickBot="1">
      <c r="A95" s="507" t="s">
        <v>812</v>
      </c>
      <c r="B95" s="508"/>
      <c r="C95" s="509" t="s">
        <v>813</v>
      </c>
      <c r="D95" s="510"/>
      <c r="E95" s="510"/>
      <c r="F95" s="510"/>
      <c r="G95" s="510"/>
      <c r="H95" s="510"/>
      <c r="I95" s="510"/>
      <c r="J95" s="510"/>
      <c r="K95" s="510"/>
      <c r="L95" s="510"/>
      <c r="M95" s="510"/>
      <c r="N95" s="510"/>
      <c r="O95" s="510"/>
      <c r="P95" s="510"/>
      <c r="Q95" s="510"/>
      <c r="R95" s="510"/>
      <c r="S95" s="510"/>
      <c r="T95" s="510"/>
      <c r="U95" s="510"/>
      <c r="V95" s="510"/>
      <c r="W95" s="510"/>
      <c r="X95" s="510"/>
      <c r="Y95" s="510"/>
      <c r="Z95" s="510"/>
      <c r="AA95" s="510"/>
      <c r="AB95" s="511"/>
      <c r="AC95" s="512" t="s">
        <v>814</v>
      </c>
      <c r="AD95" s="512"/>
      <c r="AE95" s="512"/>
      <c r="AF95" s="512"/>
      <c r="AG95" s="16">
        <f t="shared" si="27"/>
        <v>0</v>
      </c>
      <c r="AH95" s="17">
        <f t="shared" si="26"/>
        <v>0</v>
      </c>
      <c r="AI95" s="345">
        <f t="shared" ref="AI95" si="34">SUM(AI87:AI94)</f>
        <v>0</v>
      </c>
      <c r="AJ95" s="17">
        <f t="shared" ref="AJ95:AN95" si="35">SUM(AJ87:AJ94)</f>
        <v>0</v>
      </c>
      <c r="AK95" s="341">
        <f>SUM(AK87:AK94)</f>
        <v>0</v>
      </c>
      <c r="AL95" s="17">
        <f t="shared" si="35"/>
        <v>0</v>
      </c>
      <c r="AM95" s="16">
        <f t="shared" si="35"/>
        <v>0</v>
      </c>
      <c r="AN95" s="17">
        <f t="shared" si="35"/>
        <v>0</v>
      </c>
      <c r="AO95" s="16">
        <f>SUM(AO87:AO94)</f>
        <v>0</v>
      </c>
      <c r="AP95" s="17">
        <f>SUM(AP87:AP94)</f>
        <v>0</v>
      </c>
      <c r="AQ95" s="16">
        <f>SUM(AQ87:AQ94)</f>
        <v>0</v>
      </c>
      <c r="AR95" s="17">
        <f>SUM(AR87:AR94)</f>
        <v>0</v>
      </c>
    </row>
    <row r="96" spans="1:44" ht="15.75" thickBot="1">
      <c r="A96" s="500" t="s">
        <v>815</v>
      </c>
      <c r="B96" s="501"/>
      <c r="C96" s="469" t="s">
        <v>816</v>
      </c>
      <c r="D96" s="470"/>
      <c r="E96" s="470"/>
      <c r="F96" s="470"/>
      <c r="G96" s="470"/>
      <c r="H96" s="470"/>
      <c r="I96" s="470"/>
      <c r="J96" s="470"/>
      <c r="K96" s="470"/>
      <c r="L96" s="470"/>
      <c r="M96" s="470"/>
      <c r="N96" s="470"/>
      <c r="O96" s="470"/>
      <c r="P96" s="470"/>
      <c r="Q96" s="470"/>
      <c r="R96" s="470"/>
      <c r="S96" s="470"/>
      <c r="T96" s="470"/>
      <c r="U96" s="470"/>
      <c r="V96" s="470"/>
      <c r="W96" s="470"/>
      <c r="X96" s="470"/>
      <c r="Y96" s="470"/>
      <c r="Z96" s="470"/>
      <c r="AA96" s="470"/>
      <c r="AB96" s="498"/>
      <c r="AC96" s="502" t="s">
        <v>817</v>
      </c>
      <c r="AD96" s="502"/>
      <c r="AE96" s="502"/>
      <c r="AF96" s="502"/>
      <c r="AG96" s="18">
        <f>AI96+AK96+AM96+AO96+AQ96</f>
        <v>45734390</v>
      </c>
      <c r="AH96" s="19">
        <f>AJ96+AL96+AN96+AP96+AR96</f>
        <v>42403173</v>
      </c>
      <c r="AI96" s="346">
        <f t="shared" ref="AI96" si="36">SUM(AI95,AI86,AI81,AI73,AI60)+AI25+AI26+AI51</f>
        <v>45139456</v>
      </c>
      <c r="AJ96" s="19">
        <f t="shared" ref="AJ96:AN96" si="37">SUM(AJ95,AJ86,AJ81,AJ73,AJ60)+AJ25+AJ26+AJ51</f>
        <v>41983014</v>
      </c>
      <c r="AK96" s="347">
        <f>SUM(AK95,AK86,AK81,AK73,AK60)+AK25+AK26+AK51</f>
        <v>594934</v>
      </c>
      <c r="AL96" s="19">
        <f t="shared" si="37"/>
        <v>420134</v>
      </c>
      <c r="AM96" s="18">
        <f t="shared" si="37"/>
        <v>0</v>
      </c>
      <c r="AN96" s="20">
        <f t="shared" si="37"/>
        <v>25</v>
      </c>
      <c r="AO96" s="18">
        <f>SUM(AO95,AO86,AO81,AO73,AO60)+AO25+AO26+AO51</f>
        <v>0</v>
      </c>
      <c r="AP96" s="20">
        <f>SUM(AP95,AP86,AP81,AP73,AP60)+AP25+AP26+AP51</f>
        <v>0</v>
      </c>
      <c r="AQ96" s="18">
        <f>SUM(AQ95,AQ86,AQ81,AQ73,AQ60)+AQ25+AQ26+AQ51</f>
        <v>0</v>
      </c>
      <c r="AR96" s="20">
        <f>SUM(AR95,AR86,AR81,AR73,AR60)+AR25+AR26+AR51</f>
        <v>0</v>
      </c>
    </row>
    <row r="97" spans="35:43">
      <c r="AI97" s="15"/>
      <c r="AJ97" s="15"/>
      <c r="AK97" s="15"/>
      <c r="AL97" s="15"/>
      <c r="AM97" s="15"/>
      <c r="AO97" s="15"/>
      <c r="AQ97" s="15"/>
    </row>
    <row r="98" spans="35:43">
      <c r="AI98" s="15"/>
      <c r="AJ98" s="15"/>
      <c r="AK98" s="15"/>
      <c r="AL98" s="15"/>
      <c r="AM98" s="15"/>
      <c r="AO98" s="15"/>
      <c r="AQ98" s="15"/>
    </row>
    <row r="99" spans="35:43">
      <c r="AI99" s="15"/>
      <c r="AJ99" s="15"/>
      <c r="AK99" s="15"/>
      <c r="AL99" s="15"/>
      <c r="AM99" s="15"/>
      <c r="AO99" s="15"/>
      <c r="AQ99" s="15"/>
    </row>
    <row r="100" spans="35:43">
      <c r="AI100" s="15"/>
      <c r="AJ100" s="15"/>
      <c r="AK100" s="15"/>
      <c r="AL100" s="15"/>
      <c r="AM100" s="15"/>
      <c r="AO100" s="15"/>
      <c r="AQ100" s="15"/>
    </row>
    <row r="101" spans="35:43">
      <c r="AI101" s="15"/>
      <c r="AJ101" s="15"/>
      <c r="AK101" s="15"/>
      <c r="AL101" s="15"/>
      <c r="AM101" s="15"/>
      <c r="AO101" s="15"/>
      <c r="AQ101" s="15"/>
    </row>
    <row r="102" spans="35:43">
      <c r="AI102" s="15"/>
      <c r="AJ102" s="15"/>
      <c r="AK102" s="15"/>
      <c r="AL102" s="15"/>
      <c r="AM102" s="15"/>
      <c r="AO102" s="15"/>
      <c r="AQ102" s="15"/>
    </row>
    <row r="103" spans="35:43">
      <c r="AI103" s="15"/>
      <c r="AJ103" s="15"/>
      <c r="AK103" s="15"/>
      <c r="AL103" s="15"/>
      <c r="AM103" s="15"/>
      <c r="AO103" s="15"/>
      <c r="AQ103" s="15"/>
    </row>
    <row r="104" spans="35:43">
      <c r="AI104" s="15"/>
      <c r="AJ104" s="15"/>
      <c r="AK104" s="15"/>
      <c r="AL104" s="15"/>
      <c r="AM104" s="15"/>
      <c r="AO104" s="15"/>
      <c r="AQ104" s="15"/>
    </row>
    <row r="105" spans="35:43">
      <c r="AI105" s="15"/>
      <c r="AJ105" s="15"/>
      <c r="AK105" s="15"/>
      <c r="AL105" s="15"/>
      <c r="AM105" s="15"/>
      <c r="AO105" s="15"/>
      <c r="AQ105" s="15"/>
    </row>
    <row r="106" spans="35:43">
      <c r="AI106" s="15"/>
      <c r="AJ106" s="15"/>
      <c r="AK106" s="15"/>
      <c r="AL106" s="15"/>
      <c r="AM106" s="15"/>
      <c r="AO106" s="15"/>
      <c r="AQ106" s="15"/>
    </row>
    <row r="107" spans="35:43">
      <c r="AI107" s="15"/>
      <c r="AJ107" s="15"/>
      <c r="AK107" s="15"/>
      <c r="AL107" s="15"/>
      <c r="AM107" s="15"/>
      <c r="AO107" s="15"/>
      <c r="AQ107" s="15"/>
    </row>
    <row r="108" spans="35:43">
      <c r="AI108" s="15"/>
      <c r="AJ108" s="15"/>
      <c r="AK108" s="15"/>
      <c r="AL108" s="15"/>
      <c r="AM108" s="15"/>
      <c r="AO108" s="15"/>
      <c r="AQ108" s="15"/>
    </row>
    <row r="109" spans="35:43">
      <c r="AI109" s="15"/>
      <c r="AJ109" s="15"/>
      <c r="AK109" s="15"/>
      <c r="AL109" s="15"/>
      <c r="AM109" s="15"/>
      <c r="AO109" s="15"/>
      <c r="AQ109" s="15"/>
    </row>
    <row r="110" spans="35:43">
      <c r="AI110" s="15"/>
      <c r="AJ110" s="15"/>
      <c r="AK110" s="15"/>
      <c r="AL110" s="15"/>
      <c r="AM110" s="15"/>
      <c r="AO110" s="15"/>
      <c r="AQ110" s="15"/>
    </row>
    <row r="111" spans="35:43">
      <c r="AI111" s="15"/>
      <c r="AJ111" s="15"/>
      <c r="AK111" s="15"/>
      <c r="AL111" s="15"/>
      <c r="AM111" s="15"/>
      <c r="AO111" s="15"/>
      <c r="AQ111" s="15"/>
    </row>
    <row r="112" spans="35:43">
      <c r="AI112" s="15"/>
      <c r="AJ112" s="15"/>
      <c r="AK112" s="15"/>
      <c r="AL112" s="15"/>
      <c r="AM112" s="15"/>
      <c r="AO112" s="15"/>
      <c r="AQ112" s="15"/>
    </row>
    <row r="113" spans="35:43">
      <c r="AI113" s="15"/>
      <c r="AJ113" s="15"/>
      <c r="AK113" s="15"/>
      <c r="AL113" s="15"/>
      <c r="AM113" s="15"/>
      <c r="AO113" s="15"/>
      <c r="AQ113" s="15"/>
    </row>
    <row r="114" spans="35:43">
      <c r="AI114" s="15"/>
      <c r="AJ114" s="15"/>
      <c r="AK114" s="15"/>
      <c r="AL114" s="15"/>
      <c r="AM114" s="15"/>
      <c r="AO114" s="15"/>
      <c r="AQ114" s="15"/>
    </row>
    <row r="115" spans="35:43">
      <c r="AI115" s="15"/>
      <c r="AJ115" s="15"/>
      <c r="AK115" s="15"/>
      <c r="AL115" s="15"/>
      <c r="AM115" s="15"/>
      <c r="AO115" s="15"/>
      <c r="AQ115" s="15"/>
    </row>
    <row r="116" spans="35:43">
      <c r="AI116" s="15"/>
      <c r="AJ116" s="15"/>
      <c r="AK116" s="15"/>
      <c r="AL116" s="15"/>
      <c r="AM116" s="15"/>
      <c r="AO116" s="15"/>
      <c r="AQ116" s="15"/>
    </row>
    <row r="117" spans="35:43">
      <c r="AI117" s="15"/>
      <c r="AJ117" s="15"/>
      <c r="AK117" s="15"/>
      <c r="AL117" s="15"/>
      <c r="AM117" s="15"/>
      <c r="AO117" s="15"/>
      <c r="AQ117" s="15"/>
    </row>
    <row r="118" spans="35:43">
      <c r="AI118" s="15"/>
      <c r="AJ118" s="15"/>
      <c r="AK118" s="15"/>
      <c r="AL118" s="15"/>
      <c r="AM118" s="15"/>
      <c r="AO118" s="15"/>
      <c r="AQ118" s="15"/>
    </row>
    <row r="119" spans="35:43">
      <c r="AI119" s="15"/>
      <c r="AJ119" s="15"/>
      <c r="AK119" s="15"/>
      <c r="AL119" s="15"/>
      <c r="AM119" s="15"/>
      <c r="AO119" s="15"/>
      <c r="AQ119" s="15"/>
    </row>
    <row r="120" spans="35:43">
      <c r="AI120" s="15"/>
      <c r="AJ120" s="15"/>
      <c r="AK120" s="15"/>
      <c r="AL120" s="15"/>
      <c r="AM120" s="15"/>
      <c r="AO120" s="15"/>
      <c r="AQ120" s="15"/>
    </row>
    <row r="121" spans="35:43">
      <c r="AI121" s="15"/>
      <c r="AJ121" s="15"/>
      <c r="AK121" s="15"/>
      <c r="AL121" s="15"/>
      <c r="AM121" s="15"/>
      <c r="AO121" s="15"/>
      <c r="AQ121" s="15"/>
    </row>
    <row r="122" spans="35:43">
      <c r="AI122" s="15"/>
      <c r="AJ122" s="15"/>
      <c r="AK122" s="15"/>
      <c r="AL122" s="15"/>
      <c r="AM122" s="15"/>
      <c r="AO122" s="15"/>
      <c r="AQ122" s="15"/>
    </row>
    <row r="123" spans="35:43">
      <c r="AI123" s="15"/>
      <c r="AJ123" s="15"/>
      <c r="AK123" s="15"/>
      <c r="AL123" s="15"/>
      <c r="AM123" s="15"/>
      <c r="AO123" s="15"/>
      <c r="AQ123" s="15"/>
    </row>
    <row r="124" spans="35:43">
      <c r="AI124" s="15"/>
      <c r="AJ124" s="15"/>
      <c r="AK124" s="15"/>
      <c r="AL124" s="15"/>
      <c r="AM124" s="15"/>
      <c r="AO124" s="15"/>
      <c r="AQ124" s="15"/>
    </row>
    <row r="125" spans="35:43">
      <c r="AI125" s="15"/>
      <c r="AJ125" s="15"/>
      <c r="AK125" s="15"/>
      <c r="AL125" s="15"/>
      <c r="AM125" s="15"/>
      <c r="AO125" s="15"/>
      <c r="AQ125" s="15"/>
    </row>
    <row r="126" spans="35:43">
      <c r="AI126" s="15"/>
      <c r="AJ126" s="15"/>
      <c r="AK126" s="15"/>
      <c r="AL126" s="15"/>
      <c r="AM126" s="15"/>
      <c r="AO126" s="15"/>
      <c r="AQ126" s="15"/>
    </row>
    <row r="127" spans="35:43">
      <c r="AI127" s="15"/>
      <c r="AJ127" s="15"/>
      <c r="AK127" s="15"/>
      <c r="AL127" s="15"/>
      <c r="AM127" s="15"/>
      <c r="AO127" s="15"/>
      <c r="AQ127" s="15"/>
    </row>
    <row r="128" spans="35:43">
      <c r="AI128" s="15"/>
      <c r="AJ128" s="15"/>
      <c r="AK128" s="15"/>
      <c r="AL128" s="15"/>
      <c r="AM128" s="15"/>
      <c r="AO128" s="15"/>
      <c r="AQ128" s="15"/>
    </row>
    <row r="129" spans="35:43">
      <c r="AI129" s="15"/>
      <c r="AJ129" s="15"/>
      <c r="AK129" s="15"/>
      <c r="AL129" s="15"/>
      <c r="AM129" s="15"/>
      <c r="AO129" s="15"/>
      <c r="AQ129" s="15"/>
    </row>
    <row r="130" spans="35:43">
      <c r="AI130" s="15"/>
      <c r="AJ130" s="15"/>
      <c r="AK130" s="15"/>
      <c r="AL130" s="15"/>
      <c r="AM130" s="15"/>
      <c r="AO130" s="15"/>
      <c r="AQ130" s="15"/>
    </row>
    <row r="131" spans="35:43">
      <c r="AI131" s="15"/>
      <c r="AJ131" s="15"/>
      <c r="AK131" s="15"/>
      <c r="AL131" s="15"/>
      <c r="AM131" s="15"/>
      <c r="AO131" s="15"/>
      <c r="AQ131" s="15"/>
    </row>
    <row r="132" spans="35:43">
      <c r="AI132" s="15"/>
      <c r="AJ132" s="15"/>
      <c r="AK132" s="15"/>
      <c r="AL132" s="15"/>
      <c r="AM132" s="15"/>
      <c r="AO132" s="15"/>
      <c r="AQ132" s="15"/>
    </row>
    <row r="133" spans="35:43">
      <c r="AI133" s="15"/>
      <c r="AJ133" s="15"/>
      <c r="AK133" s="15"/>
      <c r="AL133" s="15"/>
      <c r="AM133" s="15"/>
      <c r="AO133" s="15"/>
      <c r="AQ133" s="15"/>
    </row>
    <row r="134" spans="35:43">
      <c r="AI134" s="15"/>
      <c r="AJ134" s="15"/>
      <c r="AK134" s="15"/>
      <c r="AL134" s="15"/>
      <c r="AM134" s="15"/>
      <c r="AO134" s="15"/>
      <c r="AQ134" s="15"/>
    </row>
    <row r="135" spans="35:43">
      <c r="AI135" s="15"/>
      <c r="AJ135" s="15"/>
      <c r="AK135" s="15"/>
      <c r="AL135" s="15"/>
      <c r="AM135" s="15"/>
      <c r="AO135" s="15"/>
      <c r="AQ135" s="15"/>
    </row>
    <row r="136" spans="35:43">
      <c r="AI136" s="15"/>
      <c r="AJ136" s="15"/>
      <c r="AK136" s="15"/>
      <c r="AL136" s="15"/>
      <c r="AM136" s="15"/>
      <c r="AO136" s="15"/>
      <c r="AQ136" s="15"/>
    </row>
    <row r="137" spans="35:43">
      <c r="AI137" s="15"/>
      <c r="AJ137" s="15"/>
      <c r="AK137" s="15"/>
      <c r="AL137" s="15"/>
      <c r="AM137" s="15"/>
      <c r="AO137" s="15"/>
      <c r="AQ137" s="15"/>
    </row>
    <row r="138" spans="35:43">
      <c r="AI138" s="15"/>
      <c r="AJ138" s="15"/>
      <c r="AK138" s="15"/>
      <c r="AL138" s="15"/>
      <c r="AM138" s="15"/>
      <c r="AO138" s="15"/>
      <c r="AQ138" s="15"/>
    </row>
    <row r="139" spans="35:43">
      <c r="AI139" s="15"/>
      <c r="AJ139" s="15"/>
      <c r="AK139" s="15"/>
      <c r="AL139" s="15"/>
      <c r="AM139" s="15"/>
      <c r="AO139" s="15"/>
      <c r="AQ139" s="15"/>
    </row>
    <row r="140" spans="35:43">
      <c r="AI140" s="15"/>
      <c r="AJ140" s="15"/>
      <c r="AK140" s="15"/>
      <c r="AL140" s="15"/>
      <c r="AM140" s="15"/>
      <c r="AO140" s="15"/>
      <c r="AQ140" s="15"/>
    </row>
    <row r="141" spans="35:43">
      <c r="AI141" s="15"/>
      <c r="AJ141" s="15"/>
      <c r="AK141" s="15"/>
      <c r="AL141" s="15"/>
      <c r="AM141" s="15"/>
      <c r="AO141" s="15"/>
      <c r="AQ141" s="15"/>
    </row>
    <row r="142" spans="35:43">
      <c r="AI142" s="15"/>
      <c r="AJ142" s="15"/>
      <c r="AK142" s="15"/>
      <c r="AL142" s="15"/>
      <c r="AM142" s="15"/>
      <c r="AO142" s="15"/>
      <c r="AQ142" s="15"/>
    </row>
    <row r="143" spans="35:43">
      <c r="AI143" s="15"/>
      <c r="AJ143" s="15"/>
      <c r="AK143" s="15"/>
      <c r="AL143" s="15"/>
      <c r="AM143" s="15"/>
      <c r="AO143" s="15"/>
      <c r="AQ143" s="15"/>
    </row>
    <row r="144" spans="35:43">
      <c r="AI144" s="15"/>
      <c r="AJ144" s="15"/>
      <c r="AK144" s="15"/>
      <c r="AL144" s="15"/>
      <c r="AM144" s="15"/>
      <c r="AO144" s="15"/>
      <c r="AQ144" s="15"/>
    </row>
    <row r="145" spans="35:43">
      <c r="AI145" s="15"/>
      <c r="AJ145" s="15"/>
      <c r="AK145" s="15"/>
      <c r="AL145" s="15"/>
      <c r="AM145" s="15"/>
      <c r="AO145" s="15"/>
      <c r="AQ145" s="15"/>
    </row>
    <row r="146" spans="35:43">
      <c r="AI146" s="15"/>
      <c r="AJ146" s="15"/>
      <c r="AK146" s="15"/>
      <c r="AL146" s="15"/>
      <c r="AM146" s="15"/>
      <c r="AO146" s="15"/>
      <c r="AQ146" s="15"/>
    </row>
    <row r="147" spans="35:43">
      <c r="AI147" s="15"/>
      <c r="AJ147" s="15"/>
      <c r="AK147" s="15"/>
      <c r="AL147" s="15"/>
      <c r="AM147" s="15"/>
      <c r="AO147" s="15"/>
      <c r="AQ147" s="15"/>
    </row>
    <row r="148" spans="35:43">
      <c r="AI148" s="15"/>
      <c r="AJ148" s="15"/>
      <c r="AK148" s="15"/>
      <c r="AL148" s="15"/>
      <c r="AM148" s="15"/>
      <c r="AO148" s="15"/>
      <c r="AQ148" s="15"/>
    </row>
    <row r="149" spans="35:43">
      <c r="AI149" s="15"/>
      <c r="AJ149" s="15"/>
      <c r="AK149" s="15"/>
      <c r="AL149" s="15"/>
      <c r="AM149" s="15"/>
      <c r="AO149" s="15"/>
      <c r="AQ149" s="15"/>
    </row>
    <row r="150" spans="35:43">
      <c r="AI150" s="15"/>
      <c r="AJ150" s="15"/>
      <c r="AK150" s="15"/>
      <c r="AL150" s="15"/>
      <c r="AM150" s="15"/>
      <c r="AO150" s="15"/>
      <c r="AQ150" s="15"/>
    </row>
    <row r="151" spans="35:43">
      <c r="AI151" s="15"/>
      <c r="AJ151" s="15"/>
      <c r="AK151" s="15"/>
      <c r="AL151" s="15"/>
      <c r="AM151" s="15"/>
      <c r="AO151" s="15"/>
      <c r="AQ151" s="15"/>
    </row>
    <row r="152" spans="35:43">
      <c r="AI152" s="15"/>
      <c r="AJ152" s="15"/>
      <c r="AK152" s="15"/>
      <c r="AL152" s="15"/>
      <c r="AM152" s="15"/>
      <c r="AO152" s="15"/>
      <c r="AQ152" s="15"/>
    </row>
    <row r="153" spans="35:43">
      <c r="AI153" s="15"/>
      <c r="AJ153" s="15"/>
      <c r="AK153" s="15"/>
      <c r="AL153" s="15"/>
      <c r="AM153" s="15"/>
      <c r="AO153" s="15"/>
      <c r="AQ153" s="15"/>
    </row>
    <row r="154" spans="35:43">
      <c r="AI154" s="15"/>
      <c r="AJ154" s="15"/>
      <c r="AK154" s="15"/>
      <c r="AL154" s="15"/>
      <c r="AM154" s="15"/>
      <c r="AO154" s="15"/>
      <c r="AQ154" s="15"/>
    </row>
    <row r="155" spans="35:43">
      <c r="AI155" s="15"/>
      <c r="AJ155" s="15"/>
      <c r="AK155" s="15"/>
      <c r="AL155" s="15"/>
      <c r="AM155" s="15"/>
      <c r="AO155" s="15"/>
      <c r="AQ155" s="15"/>
    </row>
    <row r="156" spans="35:43">
      <c r="AI156" s="15"/>
      <c r="AJ156" s="15"/>
      <c r="AK156" s="15"/>
      <c r="AL156" s="15"/>
      <c r="AM156" s="15"/>
      <c r="AO156" s="15"/>
      <c r="AQ156" s="15"/>
    </row>
    <row r="157" spans="35:43">
      <c r="AI157" s="15"/>
      <c r="AJ157" s="15"/>
      <c r="AK157" s="15"/>
      <c r="AL157" s="15"/>
      <c r="AM157" s="15"/>
      <c r="AO157" s="15"/>
      <c r="AQ157" s="15"/>
    </row>
    <row r="158" spans="35:43">
      <c r="AI158" s="15"/>
      <c r="AJ158" s="15"/>
      <c r="AK158" s="15"/>
      <c r="AL158" s="15"/>
      <c r="AM158" s="15"/>
      <c r="AO158" s="15"/>
      <c r="AQ158" s="15"/>
    </row>
    <row r="159" spans="35:43">
      <c r="AI159" s="15"/>
      <c r="AJ159" s="15"/>
      <c r="AK159" s="15"/>
      <c r="AL159" s="15"/>
      <c r="AM159" s="15"/>
      <c r="AO159" s="15"/>
      <c r="AQ159" s="15"/>
    </row>
    <row r="160" spans="35:43">
      <c r="AI160" s="15"/>
      <c r="AJ160" s="15"/>
      <c r="AK160" s="15"/>
      <c r="AL160" s="15"/>
      <c r="AM160" s="15"/>
      <c r="AO160" s="15"/>
      <c r="AQ160" s="15"/>
    </row>
    <row r="161" spans="35:43">
      <c r="AI161" s="15"/>
      <c r="AJ161" s="15"/>
      <c r="AK161" s="15"/>
      <c r="AL161" s="15"/>
      <c r="AM161" s="15"/>
      <c r="AO161" s="15"/>
      <c r="AQ161" s="15"/>
    </row>
    <row r="162" spans="35:43">
      <c r="AI162" s="15"/>
      <c r="AJ162" s="15"/>
      <c r="AK162" s="15"/>
      <c r="AL162" s="15"/>
      <c r="AM162" s="15"/>
      <c r="AO162" s="15"/>
      <c r="AQ162" s="15"/>
    </row>
    <row r="163" spans="35:43">
      <c r="AI163" s="15"/>
      <c r="AJ163" s="15"/>
      <c r="AK163" s="15"/>
      <c r="AL163" s="15"/>
      <c r="AM163" s="15"/>
      <c r="AO163" s="15"/>
      <c r="AQ163" s="15"/>
    </row>
    <row r="164" spans="35:43">
      <c r="AI164" s="15"/>
      <c r="AJ164" s="15"/>
      <c r="AK164" s="15"/>
      <c r="AL164" s="15"/>
      <c r="AM164" s="15"/>
      <c r="AO164" s="15"/>
      <c r="AQ164" s="15"/>
    </row>
    <row r="165" spans="35:43">
      <c r="AI165" s="15"/>
      <c r="AJ165" s="15"/>
      <c r="AK165" s="15"/>
      <c r="AL165" s="15"/>
      <c r="AM165" s="15"/>
      <c r="AO165" s="15"/>
      <c r="AQ165" s="15"/>
    </row>
    <row r="166" spans="35:43">
      <c r="AI166" s="15"/>
      <c r="AJ166" s="15"/>
      <c r="AK166" s="15"/>
      <c r="AL166" s="15"/>
      <c r="AM166" s="15"/>
      <c r="AO166" s="15"/>
      <c r="AQ166" s="15"/>
    </row>
    <row r="167" spans="35:43">
      <c r="AI167" s="15"/>
      <c r="AJ167" s="15"/>
      <c r="AK167" s="15"/>
      <c r="AL167" s="15"/>
      <c r="AM167" s="15"/>
      <c r="AO167" s="15"/>
      <c r="AQ167" s="15"/>
    </row>
    <row r="168" spans="35:43">
      <c r="AI168" s="15"/>
      <c r="AJ168" s="15"/>
      <c r="AK168" s="15"/>
      <c r="AL168" s="15"/>
      <c r="AM168" s="15"/>
      <c r="AO168" s="15"/>
      <c r="AQ168" s="15"/>
    </row>
    <row r="169" spans="35:43">
      <c r="AI169" s="15"/>
      <c r="AJ169" s="15"/>
      <c r="AK169" s="15"/>
      <c r="AL169" s="15"/>
      <c r="AM169" s="15"/>
      <c r="AO169" s="15"/>
      <c r="AQ169" s="15"/>
    </row>
    <row r="170" spans="35:43">
      <c r="AI170" s="15"/>
      <c r="AJ170" s="15"/>
      <c r="AK170" s="15"/>
      <c r="AL170" s="15"/>
      <c r="AM170" s="15"/>
      <c r="AO170" s="15"/>
      <c r="AQ170" s="15"/>
    </row>
    <row r="171" spans="35:43">
      <c r="AI171" s="15"/>
      <c r="AJ171" s="15"/>
      <c r="AK171" s="15"/>
      <c r="AL171" s="15"/>
      <c r="AM171" s="15"/>
      <c r="AO171" s="15"/>
      <c r="AQ171" s="15"/>
    </row>
    <row r="172" spans="35:43">
      <c r="AI172" s="15"/>
      <c r="AJ172" s="15"/>
      <c r="AK172" s="15"/>
      <c r="AL172" s="15"/>
      <c r="AM172" s="15"/>
      <c r="AO172" s="15"/>
      <c r="AQ172" s="15"/>
    </row>
    <row r="173" spans="35:43">
      <c r="AI173" s="15"/>
      <c r="AJ173" s="15"/>
      <c r="AK173" s="15"/>
      <c r="AL173" s="15"/>
      <c r="AM173" s="15"/>
      <c r="AO173" s="15"/>
      <c r="AQ173" s="15"/>
    </row>
    <row r="174" spans="35:43">
      <c r="AI174" s="15"/>
      <c r="AJ174" s="15"/>
      <c r="AK174" s="15"/>
      <c r="AL174" s="15"/>
      <c r="AM174" s="15"/>
      <c r="AO174" s="15"/>
      <c r="AQ174" s="15"/>
    </row>
    <row r="175" spans="35:43">
      <c r="AI175" s="15"/>
      <c r="AJ175" s="15"/>
      <c r="AK175" s="15"/>
      <c r="AL175" s="15"/>
      <c r="AM175" s="15"/>
      <c r="AO175" s="15"/>
      <c r="AQ175" s="15"/>
    </row>
    <row r="176" spans="35:43">
      <c r="AI176" s="15"/>
      <c r="AJ176" s="15"/>
      <c r="AK176" s="15"/>
      <c r="AL176" s="15"/>
      <c r="AM176" s="15"/>
      <c r="AO176" s="15"/>
      <c r="AQ176" s="15"/>
    </row>
    <row r="177" spans="35:43">
      <c r="AI177" s="15"/>
      <c r="AJ177" s="15"/>
      <c r="AK177" s="15"/>
      <c r="AL177" s="15"/>
      <c r="AM177" s="15"/>
      <c r="AO177" s="15"/>
      <c r="AQ177" s="15"/>
    </row>
    <row r="178" spans="35:43">
      <c r="AI178" s="15"/>
      <c r="AJ178" s="15"/>
      <c r="AK178" s="15"/>
      <c r="AL178" s="15"/>
      <c r="AM178" s="15"/>
      <c r="AO178" s="15"/>
      <c r="AQ178" s="15"/>
    </row>
    <row r="179" spans="35:43">
      <c r="AI179" s="15"/>
      <c r="AJ179" s="15"/>
      <c r="AK179" s="15"/>
      <c r="AL179" s="15"/>
      <c r="AM179" s="15"/>
      <c r="AO179" s="15"/>
      <c r="AQ179" s="15"/>
    </row>
    <row r="180" spans="35:43">
      <c r="AI180" s="15"/>
      <c r="AJ180" s="15"/>
      <c r="AK180" s="15"/>
      <c r="AL180" s="15"/>
      <c r="AM180" s="15"/>
      <c r="AO180" s="15"/>
      <c r="AQ180" s="15"/>
    </row>
    <row r="181" spans="35:43">
      <c r="AI181" s="15"/>
      <c r="AJ181" s="15"/>
      <c r="AK181" s="15"/>
      <c r="AL181" s="15"/>
      <c r="AM181" s="15"/>
      <c r="AO181" s="15"/>
      <c r="AQ181" s="15"/>
    </row>
    <row r="182" spans="35:43">
      <c r="AI182" s="15"/>
      <c r="AJ182" s="15"/>
      <c r="AK182" s="15"/>
      <c r="AL182" s="15"/>
      <c r="AM182" s="15"/>
      <c r="AO182" s="15"/>
      <c r="AQ182" s="15"/>
    </row>
    <row r="183" spans="35:43">
      <c r="AI183" s="15"/>
      <c r="AJ183" s="15"/>
      <c r="AK183" s="15"/>
      <c r="AL183" s="15"/>
      <c r="AM183" s="15"/>
      <c r="AO183" s="15"/>
      <c r="AQ183" s="15"/>
    </row>
    <row r="184" spans="35:43">
      <c r="AI184" s="15"/>
      <c r="AJ184" s="15"/>
      <c r="AK184" s="15"/>
      <c r="AL184" s="15"/>
      <c r="AM184" s="15"/>
      <c r="AO184" s="15"/>
      <c r="AQ184" s="15"/>
    </row>
    <row r="185" spans="35:43">
      <c r="AI185" s="15"/>
      <c r="AJ185" s="15"/>
      <c r="AK185" s="15"/>
      <c r="AL185" s="15"/>
      <c r="AM185" s="15"/>
      <c r="AO185" s="15"/>
      <c r="AQ185" s="15"/>
    </row>
    <row r="186" spans="35:43">
      <c r="AI186" s="15"/>
      <c r="AJ186" s="15"/>
      <c r="AK186" s="15"/>
      <c r="AL186" s="15"/>
      <c r="AM186" s="15"/>
      <c r="AO186" s="15"/>
      <c r="AQ186" s="15"/>
    </row>
    <row r="187" spans="35:43">
      <c r="AI187" s="15"/>
      <c r="AJ187" s="15"/>
      <c r="AK187" s="15"/>
      <c r="AL187" s="15"/>
      <c r="AM187" s="15"/>
      <c r="AO187" s="15"/>
      <c r="AQ187" s="15"/>
    </row>
    <row r="188" spans="35:43">
      <c r="AI188" s="15"/>
      <c r="AJ188" s="15"/>
      <c r="AK188" s="15"/>
      <c r="AL188" s="15"/>
      <c r="AM188" s="15"/>
      <c r="AO188" s="15"/>
      <c r="AQ188" s="15"/>
    </row>
    <row r="189" spans="35:43">
      <c r="AI189" s="15"/>
      <c r="AJ189" s="15"/>
      <c r="AK189" s="15"/>
      <c r="AL189" s="15"/>
      <c r="AM189" s="15"/>
      <c r="AO189" s="15"/>
      <c r="AQ189" s="15"/>
    </row>
    <row r="190" spans="35:43">
      <c r="AI190" s="15"/>
      <c r="AJ190" s="15"/>
      <c r="AK190" s="15"/>
      <c r="AL190" s="15"/>
      <c r="AM190" s="15"/>
      <c r="AO190" s="15"/>
      <c r="AQ190" s="15"/>
    </row>
    <row r="191" spans="35:43">
      <c r="AI191" s="15"/>
      <c r="AJ191" s="15"/>
      <c r="AK191" s="15"/>
      <c r="AL191" s="15"/>
      <c r="AM191" s="15"/>
      <c r="AO191" s="15"/>
      <c r="AQ191" s="15"/>
    </row>
    <row r="192" spans="35:43">
      <c r="AI192" s="15"/>
      <c r="AJ192" s="15"/>
      <c r="AK192" s="15"/>
      <c r="AL192" s="15"/>
      <c r="AM192" s="15"/>
      <c r="AO192" s="15"/>
      <c r="AQ192" s="15"/>
    </row>
    <row r="193" spans="35:43">
      <c r="AI193" s="15"/>
      <c r="AJ193" s="15"/>
      <c r="AK193" s="15"/>
      <c r="AL193" s="15"/>
      <c r="AM193" s="15"/>
      <c r="AO193" s="15"/>
      <c r="AQ193" s="15"/>
    </row>
    <row r="194" spans="35:43">
      <c r="AI194" s="15"/>
      <c r="AJ194" s="15"/>
      <c r="AK194" s="15"/>
      <c r="AL194" s="15"/>
      <c r="AM194" s="15"/>
      <c r="AO194" s="15"/>
      <c r="AQ194" s="15"/>
    </row>
    <row r="195" spans="35:43">
      <c r="AI195" s="15"/>
      <c r="AJ195" s="15"/>
      <c r="AK195" s="15"/>
      <c r="AL195" s="15"/>
      <c r="AM195" s="15"/>
      <c r="AO195" s="15"/>
      <c r="AQ195" s="15"/>
    </row>
    <row r="196" spans="35:43">
      <c r="AI196" s="15"/>
      <c r="AJ196" s="15"/>
      <c r="AK196" s="15"/>
      <c r="AL196" s="15"/>
      <c r="AM196" s="15"/>
      <c r="AO196" s="15"/>
      <c r="AQ196" s="15"/>
    </row>
    <row r="197" spans="35:43">
      <c r="AI197" s="15"/>
      <c r="AJ197" s="15"/>
      <c r="AK197" s="15"/>
      <c r="AL197" s="15"/>
      <c r="AM197" s="15"/>
      <c r="AO197" s="15"/>
      <c r="AQ197" s="15"/>
    </row>
    <row r="198" spans="35:43">
      <c r="AI198" s="15"/>
      <c r="AJ198" s="15"/>
      <c r="AK198" s="15"/>
      <c r="AL198" s="15"/>
      <c r="AM198" s="15"/>
      <c r="AO198" s="15"/>
      <c r="AQ198" s="15"/>
    </row>
    <row r="199" spans="35:43">
      <c r="AI199" s="15"/>
      <c r="AJ199" s="15"/>
      <c r="AK199" s="15"/>
      <c r="AL199" s="15"/>
      <c r="AM199" s="15"/>
      <c r="AO199" s="15"/>
      <c r="AQ199" s="15"/>
    </row>
    <row r="200" spans="35:43">
      <c r="AI200" s="15"/>
      <c r="AJ200" s="15"/>
      <c r="AK200" s="15"/>
      <c r="AL200" s="15"/>
      <c r="AM200" s="15"/>
      <c r="AO200" s="15"/>
      <c r="AQ200" s="15"/>
    </row>
    <row r="201" spans="35:43">
      <c r="AI201" s="15"/>
      <c r="AJ201" s="15"/>
      <c r="AK201" s="15"/>
      <c r="AL201" s="15"/>
      <c r="AM201" s="15"/>
      <c r="AO201" s="15"/>
      <c r="AQ201" s="15"/>
    </row>
    <row r="202" spans="35:43">
      <c r="AI202" s="15"/>
      <c r="AJ202" s="15"/>
      <c r="AK202" s="15"/>
      <c r="AL202" s="15"/>
      <c r="AM202" s="15"/>
      <c r="AO202" s="15"/>
      <c r="AQ202" s="15"/>
    </row>
    <row r="203" spans="35:43">
      <c r="AI203" s="15"/>
      <c r="AJ203" s="15"/>
      <c r="AK203" s="15"/>
      <c r="AL203" s="15"/>
      <c r="AM203" s="15"/>
      <c r="AO203" s="15"/>
      <c r="AQ203" s="15"/>
    </row>
    <row r="204" spans="35:43">
      <c r="AI204" s="15"/>
      <c r="AJ204" s="15"/>
      <c r="AK204" s="15"/>
      <c r="AL204" s="15"/>
      <c r="AM204" s="15"/>
      <c r="AO204" s="15"/>
      <c r="AQ204" s="15"/>
    </row>
    <row r="205" spans="35:43">
      <c r="AI205" s="15"/>
      <c r="AJ205" s="15"/>
      <c r="AK205" s="15"/>
      <c r="AL205" s="15"/>
      <c r="AM205" s="15"/>
      <c r="AO205" s="15"/>
      <c r="AQ205" s="15"/>
    </row>
    <row r="206" spans="35:43">
      <c r="AI206" s="15"/>
      <c r="AJ206" s="15"/>
      <c r="AK206" s="15"/>
      <c r="AL206" s="15"/>
      <c r="AM206" s="15"/>
      <c r="AO206" s="15"/>
      <c r="AQ206" s="15"/>
    </row>
    <row r="207" spans="35:43">
      <c r="AI207" s="15"/>
      <c r="AJ207" s="15"/>
      <c r="AK207" s="15"/>
      <c r="AL207" s="15"/>
      <c r="AM207" s="15"/>
      <c r="AO207" s="15"/>
      <c r="AQ207" s="15"/>
    </row>
    <row r="208" spans="35:43">
      <c r="AI208" s="15"/>
      <c r="AJ208" s="15"/>
      <c r="AK208" s="15"/>
      <c r="AL208" s="15"/>
      <c r="AM208" s="15"/>
      <c r="AO208" s="15"/>
      <c r="AQ208" s="15"/>
    </row>
    <row r="209" spans="35:43">
      <c r="AI209" s="15"/>
      <c r="AJ209" s="15"/>
      <c r="AK209" s="15"/>
      <c r="AL209" s="15"/>
      <c r="AM209" s="15"/>
      <c r="AO209" s="15"/>
      <c r="AQ209" s="15"/>
    </row>
    <row r="210" spans="35:43">
      <c r="AI210" s="15"/>
      <c r="AJ210" s="15"/>
      <c r="AK210" s="15"/>
      <c r="AL210" s="15"/>
      <c r="AM210" s="15"/>
      <c r="AO210" s="15"/>
      <c r="AQ210" s="15"/>
    </row>
    <row r="211" spans="35:43">
      <c r="AI211" s="15"/>
      <c r="AJ211" s="15"/>
      <c r="AK211" s="15"/>
      <c r="AL211" s="15"/>
      <c r="AM211" s="15"/>
      <c r="AO211" s="15"/>
      <c r="AQ211" s="15"/>
    </row>
    <row r="212" spans="35:43">
      <c r="AI212" s="15"/>
      <c r="AJ212" s="15"/>
      <c r="AK212" s="15"/>
      <c r="AL212" s="15"/>
      <c r="AM212" s="15"/>
      <c r="AO212" s="15"/>
      <c r="AQ212" s="15"/>
    </row>
    <row r="213" spans="35:43">
      <c r="AI213" s="15"/>
      <c r="AJ213" s="15"/>
      <c r="AK213" s="15"/>
      <c r="AL213" s="15"/>
      <c r="AM213" s="15"/>
      <c r="AO213" s="15"/>
      <c r="AQ213" s="15"/>
    </row>
    <row r="214" spans="35:43">
      <c r="AI214" s="15"/>
      <c r="AJ214" s="15"/>
      <c r="AK214" s="15"/>
      <c r="AL214" s="15"/>
      <c r="AM214" s="15"/>
      <c r="AO214" s="15"/>
      <c r="AQ214" s="15"/>
    </row>
    <row r="215" spans="35:43">
      <c r="AI215" s="15"/>
      <c r="AJ215" s="15"/>
      <c r="AK215" s="15"/>
      <c r="AL215" s="15"/>
      <c r="AM215" s="15"/>
      <c r="AO215" s="15"/>
      <c r="AQ215" s="15"/>
    </row>
    <row r="216" spans="35:43">
      <c r="AI216" s="15"/>
      <c r="AJ216" s="15"/>
      <c r="AK216" s="15"/>
      <c r="AL216" s="15"/>
      <c r="AM216" s="15"/>
      <c r="AO216" s="15"/>
      <c r="AQ216" s="15"/>
    </row>
    <row r="217" spans="35:43">
      <c r="AI217" s="15"/>
      <c r="AJ217" s="15"/>
      <c r="AK217" s="15"/>
      <c r="AL217" s="15"/>
      <c r="AM217" s="15"/>
      <c r="AO217" s="15"/>
      <c r="AQ217" s="15"/>
    </row>
    <row r="218" spans="35:43">
      <c r="AI218" s="15"/>
      <c r="AJ218" s="15"/>
      <c r="AK218" s="15"/>
      <c r="AL218" s="15"/>
      <c r="AM218" s="15"/>
      <c r="AO218" s="15"/>
      <c r="AQ218" s="15"/>
    </row>
    <row r="219" spans="35:43">
      <c r="AI219" s="15"/>
      <c r="AJ219" s="15"/>
      <c r="AK219" s="15"/>
      <c r="AL219" s="15"/>
      <c r="AM219" s="15"/>
      <c r="AO219" s="15"/>
      <c r="AQ219" s="15"/>
    </row>
    <row r="220" spans="35:43">
      <c r="AI220" s="15"/>
      <c r="AJ220" s="15"/>
      <c r="AK220" s="15"/>
      <c r="AL220" s="15"/>
      <c r="AM220" s="15"/>
      <c r="AO220" s="15"/>
      <c r="AQ220" s="15"/>
    </row>
    <row r="221" spans="35:43">
      <c r="AI221" s="15"/>
      <c r="AJ221" s="15"/>
      <c r="AK221" s="15"/>
      <c r="AL221" s="15"/>
      <c r="AM221" s="15"/>
      <c r="AO221" s="15"/>
      <c r="AQ221" s="15"/>
    </row>
    <row r="222" spans="35:43">
      <c r="AI222" s="15"/>
      <c r="AJ222" s="15"/>
      <c r="AK222" s="15"/>
      <c r="AL222" s="15"/>
      <c r="AM222" s="15"/>
      <c r="AO222" s="15"/>
      <c r="AQ222" s="15"/>
    </row>
    <row r="223" spans="35:43">
      <c r="AI223" s="15"/>
      <c r="AJ223" s="15"/>
      <c r="AK223" s="15"/>
      <c r="AL223" s="15"/>
      <c r="AM223" s="15"/>
      <c r="AO223" s="15"/>
      <c r="AQ223" s="15"/>
    </row>
    <row r="224" spans="35:43">
      <c r="AI224" s="15"/>
      <c r="AJ224" s="15"/>
      <c r="AK224" s="15"/>
      <c r="AL224" s="15"/>
      <c r="AM224" s="15"/>
      <c r="AO224" s="15"/>
      <c r="AQ224" s="15"/>
    </row>
    <row r="225" spans="35:43">
      <c r="AI225" s="15"/>
      <c r="AJ225" s="15"/>
      <c r="AK225" s="15"/>
      <c r="AL225" s="15"/>
      <c r="AM225" s="15"/>
      <c r="AO225" s="15"/>
      <c r="AQ225" s="15"/>
    </row>
    <row r="226" spans="35:43">
      <c r="AI226" s="15"/>
      <c r="AJ226" s="15"/>
      <c r="AK226" s="15"/>
      <c r="AL226" s="15"/>
      <c r="AM226" s="15"/>
      <c r="AO226" s="15"/>
      <c r="AQ226" s="15"/>
    </row>
    <row r="227" spans="35:43">
      <c r="AI227" s="15"/>
      <c r="AJ227" s="15"/>
      <c r="AK227" s="15"/>
      <c r="AL227" s="15"/>
      <c r="AM227" s="15"/>
      <c r="AO227" s="15"/>
      <c r="AQ227" s="15"/>
    </row>
    <row r="228" spans="35:43">
      <c r="AI228" s="15"/>
      <c r="AJ228" s="15"/>
      <c r="AK228" s="15"/>
      <c r="AL228" s="15"/>
      <c r="AM228" s="15"/>
      <c r="AO228" s="15"/>
      <c r="AQ228" s="15"/>
    </row>
    <row r="229" spans="35:43">
      <c r="AI229" s="15"/>
      <c r="AJ229" s="15"/>
      <c r="AK229" s="15"/>
      <c r="AL229" s="15"/>
      <c r="AM229" s="15"/>
      <c r="AO229" s="15"/>
      <c r="AQ229" s="15"/>
    </row>
    <row r="230" spans="35:43">
      <c r="AI230" s="15"/>
      <c r="AJ230" s="15"/>
      <c r="AK230" s="15"/>
      <c r="AL230" s="15"/>
      <c r="AM230" s="15"/>
      <c r="AO230" s="15"/>
      <c r="AQ230" s="15"/>
    </row>
    <row r="231" spans="35:43">
      <c r="AI231" s="15"/>
      <c r="AJ231" s="15"/>
      <c r="AK231" s="15"/>
      <c r="AL231" s="15"/>
      <c r="AM231" s="15"/>
      <c r="AO231" s="15"/>
      <c r="AQ231" s="15"/>
    </row>
    <row r="232" spans="35:43">
      <c r="AI232" s="15"/>
      <c r="AJ232" s="15"/>
      <c r="AK232" s="15"/>
      <c r="AL232" s="15"/>
      <c r="AM232" s="15"/>
      <c r="AO232" s="15"/>
      <c r="AQ232" s="15"/>
    </row>
    <row r="233" spans="35:43">
      <c r="AI233" s="15"/>
      <c r="AJ233" s="15"/>
      <c r="AK233" s="15"/>
      <c r="AL233" s="15"/>
      <c r="AM233" s="15"/>
      <c r="AO233" s="15"/>
      <c r="AQ233" s="15"/>
    </row>
    <row r="234" spans="35:43">
      <c r="AI234" s="15"/>
      <c r="AJ234" s="15"/>
      <c r="AK234" s="15"/>
      <c r="AL234" s="15"/>
      <c r="AM234" s="15"/>
      <c r="AO234" s="15"/>
      <c r="AQ234" s="15"/>
    </row>
    <row r="235" spans="35:43">
      <c r="AI235" s="15"/>
      <c r="AJ235" s="15"/>
      <c r="AK235" s="15"/>
      <c r="AL235" s="15"/>
      <c r="AM235" s="15"/>
      <c r="AO235" s="15"/>
      <c r="AQ235" s="15"/>
    </row>
    <row r="236" spans="35:43">
      <c r="AI236" s="15"/>
      <c r="AJ236" s="15"/>
      <c r="AK236" s="15"/>
      <c r="AL236" s="15"/>
      <c r="AM236" s="15"/>
      <c r="AO236" s="15"/>
      <c r="AQ236" s="15"/>
    </row>
    <row r="237" spans="35:43">
      <c r="AI237" s="15"/>
      <c r="AJ237" s="15"/>
      <c r="AK237" s="15"/>
      <c r="AL237" s="15"/>
      <c r="AM237" s="15"/>
      <c r="AO237" s="15"/>
      <c r="AQ237" s="15"/>
    </row>
    <row r="238" spans="35:43">
      <c r="AI238" s="15"/>
      <c r="AJ238" s="15"/>
      <c r="AK238" s="15"/>
      <c r="AL238" s="15"/>
      <c r="AM238" s="15"/>
      <c r="AO238" s="15"/>
      <c r="AQ238" s="15"/>
    </row>
    <row r="239" spans="35:43">
      <c r="AI239" s="15"/>
      <c r="AJ239" s="15"/>
      <c r="AK239" s="15"/>
      <c r="AL239" s="15"/>
      <c r="AM239" s="15"/>
      <c r="AO239" s="15"/>
      <c r="AQ239" s="15"/>
    </row>
    <row r="240" spans="35:43">
      <c r="AI240" s="15"/>
      <c r="AJ240" s="15"/>
      <c r="AK240" s="15"/>
      <c r="AL240" s="15"/>
      <c r="AM240" s="15"/>
      <c r="AO240" s="15"/>
      <c r="AQ240" s="15"/>
    </row>
    <row r="241" spans="35:43">
      <c r="AI241" s="15"/>
      <c r="AJ241" s="15"/>
      <c r="AK241" s="15"/>
      <c r="AL241" s="15"/>
      <c r="AM241" s="15"/>
      <c r="AO241" s="15"/>
      <c r="AQ241" s="15"/>
    </row>
    <row r="242" spans="35:43">
      <c r="AI242" s="15"/>
      <c r="AJ242" s="15"/>
      <c r="AK242" s="15"/>
      <c r="AL242" s="15"/>
      <c r="AM242" s="15"/>
      <c r="AO242" s="15"/>
      <c r="AQ242" s="15"/>
    </row>
    <row r="243" spans="35:43">
      <c r="AI243" s="15"/>
      <c r="AJ243" s="15"/>
      <c r="AK243" s="15"/>
      <c r="AL243" s="15"/>
      <c r="AM243" s="15"/>
      <c r="AO243" s="15"/>
      <c r="AQ243" s="15"/>
    </row>
    <row r="244" spans="35:43">
      <c r="AI244" s="15"/>
      <c r="AJ244" s="15"/>
      <c r="AK244" s="15"/>
      <c r="AL244" s="15"/>
      <c r="AM244" s="15"/>
      <c r="AO244" s="15"/>
      <c r="AQ244" s="15"/>
    </row>
    <row r="245" spans="35:43">
      <c r="AI245" s="15"/>
      <c r="AJ245" s="15"/>
      <c r="AK245" s="15"/>
      <c r="AL245" s="15"/>
      <c r="AM245" s="15"/>
      <c r="AO245" s="15"/>
      <c r="AQ245" s="15"/>
    </row>
    <row r="246" spans="35:43">
      <c r="AI246" s="15"/>
      <c r="AJ246" s="15"/>
      <c r="AK246" s="15"/>
      <c r="AL246" s="15"/>
      <c r="AM246" s="15"/>
      <c r="AO246" s="15"/>
      <c r="AQ246" s="15"/>
    </row>
    <row r="247" spans="35:43">
      <c r="AI247" s="15"/>
      <c r="AJ247" s="15"/>
      <c r="AK247" s="15"/>
      <c r="AL247" s="15"/>
      <c r="AM247" s="15"/>
      <c r="AO247" s="15"/>
      <c r="AQ247" s="15"/>
    </row>
    <row r="248" spans="35:43">
      <c r="AI248" s="15"/>
      <c r="AJ248" s="15"/>
      <c r="AK248" s="15"/>
      <c r="AL248" s="15"/>
      <c r="AM248" s="15"/>
      <c r="AO248" s="15"/>
      <c r="AQ248" s="15"/>
    </row>
    <row r="249" spans="35:43">
      <c r="AI249" s="15"/>
      <c r="AJ249" s="15"/>
      <c r="AK249" s="15"/>
      <c r="AL249" s="15"/>
      <c r="AM249" s="15"/>
      <c r="AO249" s="15"/>
      <c r="AQ249" s="15"/>
    </row>
    <row r="250" spans="35:43">
      <c r="AI250" s="15"/>
      <c r="AJ250" s="15"/>
      <c r="AK250" s="15"/>
      <c r="AL250" s="15"/>
      <c r="AM250" s="15"/>
      <c r="AO250" s="15"/>
      <c r="AQ250" s="15"/>
    </row>
    <row r="251" spans="35:43">
      <c r="AI251" s="15"/>
      <c r="AJ251" s="15"/>
      <c r="AK251" s="15"/>
      <c r="AL251" s="15"/>
      <c r="AM251" s="15"/>
      <c r="AO251" s="15"/>
      <c r="AQ251" s="15"/>
    </row>
    <row r="252" spans="35:43">
      <c r="AI252" s="15"/>
      <c r="AJ252" s="15"/>
      <c r="AK252" s="15"/>
      <c r="AL252" s="15"/>
      <c r="AM252" s="15"/>
      <c r="AO252" s="15"/>
      <c r="AQ252" s="15"/>
    </row>
    <row r="253" spans="35:43">
      <c r="AI253" s="15"/>
      <c r="AJ253" s="15"/>
      <c r="AK253" s="15"/>
      <c r="AL253" s="15"/>
      <c r="AM253" s="15"/>
      <c r="AO253" s="15"/>
      <c r="AQ253" s="15"/>
    </row>
    <row r="254" spans="35:43">
      <c r="AI254" s="15"/>
      <c r="AJ254" s="15"/>
      <c r="AK254" s="15"/>
      <c r="AL254" s="15"/>
      <c r="AM254" s="15"/>
      <c r="AO254" s="15"/>
      <c r="AQ254" s="15"/>
    </row>
    <row r="255" spans="35:43">
      <c r="AI255" s="15"/>
      <c r="AJ255" s="15"/>
      <c r="AK255" s="15"/>
      <c r="AL255" s="15"/>
      <c r="AM255" s="15"/>
      <c r="AO255" s="15"/>
      <c r="AQ255" s="15"/>
    </row>
    <row r="256" spans="35:43">
      <c r="AI256" s="15"/>
      <c r="AJ256" s="15"/>
      <c r="AK256" s="15"/>
      <c r="AL256" s="15"/>
      <c r="AM256" s="15"/>
      <c r="AO256" s="15"/>
      <c r="AQ256" s="15"/>
    </row>
    <row r="257" spans="35:43">
      <c r="AI257" s="15"/>
      <c r="AJ257" s="15"/>
      <c r="AK257" s="15"/>
      <c r="AL257" s="15"/>
      <c r="AM257" s="15"/>
      <c r="AO257" s="15"/>
      <c r="AQ257" s="15"/>
    </row>
    <row r="258" spans="35:43">
      <c r="AI258" s="15"/>
      <c r="AJ258" s="15"/>
      <c r="AK258" s="15"/>
      <c r="AL258" s="15"/>
      <c r="AM258" s="15"/>
      <c r="AO258" s="15"/>
      <c r="AQ258" s="15"/>
    </row>
    <row r="259" spans="35:43">
      <c r="AI259" s="15"/>
      <c r="AJ259" s="15"/>
      <c r="AK259" s="15"/>
      <c r="AL259" s="15"/>
      <c r="AM259" s="15"/>
      <c r="AO259" s="15"/>
      <c r="AQ259" s="15"/>
    </row>
    <row r="260" spans="35:43">
      <c r="AI260" s="15"/>
      <c r="AJ260" s="15"/>
      <c r="AK260" s="15"/>
      <c r="AL260" s="15"/>
      <c r="AM260" s="15"/>
      <c r="AO260" s="15"/>
      <c r="AQ260" s="15"/>
    </row>
    <row r="261" spans="35:43">
      <c r="AI261" s="15"/>
      <c r="AJ261" s="15"/>
      <c r="AK261" s="15"/>
      <c r="AL261" s="15"/>
      <c r="AM261" s="15"/>
      <c r="AO261" s="15"/>
      <c r="AQ261" s="15"/>
    </row>
    <row r="262" spans="35:43">
      <c r="AI262" s="15"/>
      <c r="AJ262" s="15"/>
      <c r="AK262" s="15"/>
      <c r="AL262" s="15"/>
      <c r="AM262" s="15"/>
      <c r="AO262" s="15"/>
      <c r="AQ262" s="15"/>
    </row>
    <row r="263" spans="35:43">
      <c r="AI263" s="15"/>
      <c r="AJ263" s="15"/>
      <c r="AK263" s="15"/>
      <c r="AL263" s="15"/>
      <c r="AM263" s="15"/>
      <c r="AO263" s="15"/>
      <c r="AQ263" s="15"/>
    </row>
    <row r="264" spans="35:43">
      <c r="AI264" s="15"/>
      <c r="AJ264" s="15"/>
      <c r="AK264" s="15"/>
      <c r="AL264" s="15"/>
      <c r="AM264" s="15"/>
      <c r="AO264" s="15"/>
      <c r="AQ264" s="15"/>
    </row>
    <row r="265" spans="35:43">
      <c r="AI265" s="15"/>
      <c r="AJ265" s="15"/>
      <c r="AK265" s="15"/>
      <c r="AL265" s="15"/>
      <c r="AM265" s="15"/>
      <c r="AO265" s="15"/>
      <c r="AQ265" s="15"/>
    </row>
    <row r="266" spans="35:43">
      <c r="AI266" s="15"/>
      <c r="AJ266" s="15"/>
      <c r="AK266" s="15"/>
      <c r="AL266" s="15"/>
      <c r="AM266" s="15"/>
      <c r="AO266" s="15"/>
      <c r="AQ266" s="15"/>
    </row>
    <row r="267" spans="35:43">
      <c r="AI267" s="15"/>
      <c r="AJ267" s="15"/>
      <c r="AK267" s="15"/>
      <c r="AL267" s="15"/>
      <c r="AM267" s="15"/>
      <c r="AO267" s="15"/>
      <c r="AQ267" s="15"/>
    </row>
    <row r="268" spans="35:43">
      <c r="AI268" s="15"/>
      <c r="AJ268" s="15"/>
      <c r="AK268" s="15"/>
      <c r="AL268" s="15"/>
      <c r="AM268" s="15"/>
      <c r="AO268" s="15"/>
      <c r="AQ268" s="15"/>
    </row>
    <row r="269" spans="35:43">
      <c r="AI269" s="15"/>
      <c r="AJ269" s="15"/>
      <c r="AK269" s="15"/>
      <c r="AL269" s="15"/>
      <c r="AM269" s="15"/>
      <c r="AO269" s="15"/>
      <c r="AQ269" s="15"/>
    </row>
    <row r="270" spans="35:43">
      <c r="AI270" s="15"/>
      <c r="AJ270" s="15"/>
      <c r="AK270" s="15"/>
      <c r="AL270" s="15"/>
      <c r="AM270" s="15"/>
      <c r="AO270" s="15"/>
      <c r="AQ270" s="15"/>
    </row>
    <row r="271" spans="35:43">
      <c r="AI271" s="15"/>
      <c r="AJ271" s="15"/>
      <c r="AK271" s="15"/>
      <c r="AL271" s="15"/>
      <c r="AM271" s="15"/>
      <c r="AO271" s="15"/>
      <c r="AQ271" s="15"/>
    </row>
    <row r="272" spans="35:43">
      <c r="AI272" s="15"/>
      <c r="AJ272" s="15"/>
      <c r="AK272" s="15"/>
      <c r="AL272" s="15"/>
      <c r="AM272" s="15"/>
      <c r="AO272" s="15"/>
      <c r="AQ272" s="15"/>
    </row>
    <row r="273" spans="35:43">
      <c r="AI273" s="15"/>
      <c r="AJ273" s="15"/>
      <c r="AK273" s="15"/>
      <c r="AL273" s="15"/>
      <c r="AM273" s="15"/>
      <c r="AO273" s="15"/>
      <c r="AQ273" s="15"/>
    </row>
    <row r="274" spans="35:43">
      <c r="AI274" s="15"/>
      <c r="AJ274" s="15"/>
      <c r="AK274" s="15"/>
      <c r="AL274" s="15"/>
      <c r="AM274" s="15"/>
      <c r="AO274" s="15"/>
      <c r="AQ274" s="15"/>
    </row>
    <row r="275" spans="35:43">
      <c r="AI275" s="15"/>
      <c r="AJ275" s="15"/>
      <c r="AK275" s="15"/>
      <c r="AL275" s="15"/>
      <c r="AM275" s="15"/>
      <c r="AO275" s="15"/>
      <c r="AQ275" s="15"/>
    </row>
    <row r="276" spans="35:43">
      <c r="AI276" s="15"/>
      <c r="AJ276" s="15"/>
      <c r="AK276" s="15"/>
      <c r="AL276" s="15"/>
      <c r="AM276" s="15"/>
      <c r="AO276" s="15"/>
      <c r="AQ276" s="15"/>
    </row>
  </sheetData>
  <mergeCells count="287">
    <mergeCell ref="A72:B72"/>
    <mergeCell ref="C72:AB72"/>
    <mergeCell ref="AC72:AF72"/>
    <mergeCell ref="A1:AN1"/>
    <mergeCell ref="AC73:AF73"/>
    <mergeCell ref="A70:B70"/>
    <mergeCell ref="C70:AB70"/>
    <mergeCell ref="AC70:AF70"/>
    <mergeCell ref="AC85:AF85"/>
    <mergeCell ref="A76:B76"/>
    <mergeCell ref="C76:AB76"/>
    <mergeCell ref="AC76:AF76"/>
    <mergeCell ref="AC78:AF78"/>
    <mergeCell ref="A2:AN2"/>
    <mergeCell ref="AC77:AF77"/>
    <mergeCell ref="A78:B78"/>
    <mergeCell ref="C78:AB78"/>
    <mergeCell ref="AI3:AN3"/>
    <mergeCell ref="C85:AB85"/>
    <mergeCell ref="AC74:AF74"/>
    <mergeCell ref="C83:AB83"/>
    <mergeCell ref="A84:B84"/>
    <mergeCell ref="C84:AB84"/>
    <mergeCell ref="AC84:AF84"/>
    <mergeCell ref="A92:B92"/>
    <mergeCell ref="A90:B90"/>
    <mergeCell ref="C90:AB90"/>
    <mergeCell ref="C89:AB89"/>
    <mergeCell ref="C92:AB92"/>
    <mergeCell ref="A73:B73"/>
    <mergeCell ref="C73:AB73"/>
    <mergeCell ref="A74:B74"/>
    <mergeCell ref="A81:B81"/>
    <mergeCell ref="C81:AB81"/>
    <mergeCell ref="A77:B77"/>
    <mergeCell ref="C77:AB77"/>
    <mergeCell ref="A86:B86"/>
    <mergeCell ref="A85:B85"/>
    <mergeCell ref="C82:AB82"/>
    <mergeCell ref="A75:B75"/>
    <mergeCell ref="C75:AB75"/>
    <mergeCell ref="C80:AB80"/>
    <mergeCell ref="AC80:AF80"/>
    <mergeCell ref="A79:B79"/>
    <mergeCell ref="C79:AB79"/>
    <mergeCell ref="AC89:AF89"/>
    <mergeCell ref="A88:B88"/>
    <mergeCell ref="A89:B89"/>
    <mergeCell ref="C87:AB87"/>
    <mergeCell ref="AC87:AF87"/>
    <mergeCell ref="C88:AB88"/>
    <mergeCell ref="AC88:AF88"/>
    <mergeCell ref="AC81:AF81"/>
    <mergeCell ref="A83:B83"/>
    <mergeCell ref="A82:B82"/>
    <mergeCell ref="AC83:AF83"/>
    <mergeCell ref="A87:B87"/>
    <mergeCell ref="C86:AB86"/>
    <mergeCell ref="AC86:AF86"/>
    <mergeCell ref="AC82:AF82"/>
    <mergeCell ref="AC75:AF75"/>
    <mergeCell ref="C74:AB74"/>
    <mergeCell ref="A71:B71"/>
    <mergeCell ref="C71:AB71"/>
    <mergeCell ref="AC71:AF71"/>
    <mergeCell ref="A96:B96"/>
    <mergeCell ref="C96:AB96"/>
    <mergeCell ref="AC96:AF96"/>
    <mergeCell ref="A93:B93"/>
    <mergeCell ref="C93:AB93"/>
    <mergeCell ref="AC93:AF93"/>
    <mergeCell ref="C95:AB95"/>
    <mergeCell ref="AC95:AF95"/>
    <mergeCell ref="A95:B95"/>
    <mergeCell ref="AC92:AF92"/>
    <mergeCell ref="AC91:AF91"/>
    <mergeCell ref="AC90:AF90"/>
    <mergeCell ref="A94:B94"/>
    <mergeCell ref="C94:AB94"/>
    <mergeCell ref="AC94:AF94"/>
    <mergeCell ref="A91:B91"/>
    <mergeCell ref="C91:AB91"/>
    <mergeCell ref="AC79:AF79"/>
    <mergeCell ref="A80:B80"/>
    <mergeCell ref="A68:B68"/>
    <mergeCell ref="C68:AB68"/>
    <mergeCell ref="AC68:AF68"/>
    <mergeCell ref="A61:B61"/>
    <mergeCell ref="C61:AB61"/>
    <mergeCell ref="AC61:AF61"/>
    <mergeCell ref="A62:B62"/>
    <mergeCell ref="C62:AB62"/>
    <mergeCell ref="A69:B69"/>
    <mergeCell ref="A65:B65"/>
    <mergeCell ref="C65:AB65"/>
    <mergeCell ref="AC65:AF65"/>
    <mergeCell ref="A66:B66"/>
    <mergeCell ref="C66:AB66"/>
    <mergeCell ref="AC66:AF66"/>
    <mergeCell ref="C69:AB69"/>
    <mergeCell ref="AC69:AF69"/>
    <mergeCell ref="A67:B67"/>
    <mergeCell ref="AC62:AF62"/>
    <mergeCell ref="A63:B63"/>
    <mergeCell ref="C63:AB63"/>
    <mergeCell ref="AC63:AF63"/>
    <mergeCell ref="A64:B64"/>
    <mergeCell ref="C64:AB64"/>
    <mergeCell ref="AC64:AF64"/>
    <mergeCell ref="C67:AB67"/>
    <mergeCell ref="AC67:AF67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C19:AB19"/>
    <mergeCell ref="AC19:AF19"/>
    <mergeCell ref="A15:B15"/>
    <mergeCell ref="C15:AB15"/>
    <mergeCell ref="AC15:AF15"/>
    <mergeCell ref="A16:B16"/>
    <mergeCell ref="C16:AB16"/>
    <mergeCell ref="AC16:AF16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9:B19"/>
    <mergeCell ref="A14:B14"/>
    <mergeCell ref="C14:AB14"/>
    <mergeCell ref="AC14:AF14"/>
    <mergeCell ref="A11:B11"/>
    <mergeCell ref="C11:AB11"/>
    <mergeCell ref="AC11:AF11"/>
    <mergeCell ref="A12:B12"/>
    <mergeCell ref="C12:AB12"/>
    <mergeCell ref="C13:AB13"/>
    <mergeCell ref="AC13:AF13"/>
    <mergeCell ref="AC12:AF12"/>
    <mergeCell ref="A13:B13"/>
    <mergeCell ref="AS4:AT4"/>
    <mergeCell ref="A5:B5"/>
    <mergeCell ref="C5:AB5"/>
    <mergeCell ref="AC5:AF5"/>
    <mergeCell ref="AG4:AH4"/>
    <mergeCell ref="AQ4:AR4"/>
    <mergeCell ref="A4:AF4"/>
    <mergeCell ref="AO4:AP4"/>
    <mergeCell ref="AI4:AJ4"/>
    <mergeCell ref="AK4:AL4"/>
    <mergeCell ref="A10:B10"/>
    <mergeCell ref="A6:B6"/>
    <mergeCell ref="C6:AB6"/>
    <mergeCell ref="AC6:AF6"/>
    <mergeCell ref="A7:B7"/>
    <mergeCell ref="AC9:AF9"/>
    <mergeCell ref="C10:AB10"/>
    <mergeCell ref="AC10:AF10"/>
    <mergeCell ref="AM4:AN4"/>
    <mergeCell ref="C9:AB9"/>
    <mergeCell ref="A9:B9"/>
    <mergeCell ref="C7:AB7"/>
    <mergeCell ref="AC7:AF7"/>
    <mergeCell ref="C8:AB8"/>
    <mergeCell ref="A8:B8"/>
    <mergeCell ref="AC8:AF8"/>
  </mergeCells>
  <phoneticPr fontId="0" type="noConversion"/>
  <pageMargins left="0.25" right="0.25" top="0.75" bottom="0.75" header="0.3" footer="0.3"/>
  <pageSetup paperSize="9" scale="49" orientation="portrait" r:id="rId1"/>
  <headerFooter>
    <oddHeader>&amp;L37.sz.melléklet &amp;Radatok forintban</oddHeader>
  </headerFooter>
  <rowBreaks count="1" manualBreakCount="1">
    <brk id="96" max="3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view="pageLayout" topLeftCell="A40" zoomScaleNormal="85" workbookViewId="0">
      <selection activeCell="AM12" sqref="AM12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  <col min="33" max="34" width="10" bestFit="1" customWidth="1"/>
  </cols>
  <sheetData>
    <row r="1" spans="1:34">
      <c r="A1" s="426" t="s">
        <v>1008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8"/>
    </row>
    <row r="2" spans="1:34" ht="15.75">
      <c r="A2" s="435" t="s">
        <v>913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7"/>
    </row>
    <row r="3" spans="1:34">
      <c r="A3" s="443"/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  <c r="O3" s="444"/>
      <c r="P3" s="444"/>
      <c r="Q3" s="444"/>
      <c r="R3" s="444"/>
      <c r="S3" s="444"/>
      <c r="T3" s="444"/>
      <c r="U3" s="444"/>
      <c r="V3" s="444"/>
      <c r="W3" s="444"/>
      <c r="X3" s="444"/>
      <c r="Y3" s="444"/>
      <c r="Z3" s="444"/>
      <c r="AA3" s="444"/>
      <c r="AB3" s="444"/>
      <c r="AC3" s="444"/>
      <c r="AD3" s="444"/>
      <c r="AE3" s="444"/>
      <c r="AF3" s="444"/>
      <c r="AG3" s="438" t="s">
        <v>819</v>
      </c>
      <c r="AH3" s="439"/>
    </row>
    <row r="4" spans="1:34" ht="41.25" customHeight="1">
      <c r="A4" s="411" t="s">
        <v>542</v>
      </c>
      <c r="B4" s="412"/>
      <c r="C4" s="445" t="s">
        <v>543</v>
      </c>
      <c r="D4" s="446"/>
      <c r="E4" s="446"/>
      <c r="F4" s="446"/>
      <c r="G4" s="446"/>
      <c r="H4" s="446"/>
      <c r="I4" s="446"/>
      <c r="J4" s="446"/>
      <c r="K4" s="446"/>
      <c r="L4" s="446"/>
      <c r="M4" s="446"/>
      <c r="N4" s="446"/>
      <c r="O4" s="446"/>
      <c r="P4" s="446"/>
      <c r="Q4" s="446"/>
      <c r="R4" s="446"/>
      <c r="S4" s="446"/>
      <c r="T4" s="446"/>
      <c r="U4" s="446"/>
      <c r="V4" s="446"/>
      <c r="W4" s="446"/>
      <c r="X4" s="446"/>
      <c r="Y4" s="446"/>
      <c r="Z4" s="446"/>
      <c r="AA4" s="446"/>
      <c r="AB4" s="446"/>
      <c r="AC4" s="447" t="s">
        <v>544</v>
      </c>
      <c r="AD4" s="446"/>
      <c r="AE4" s="446"/>
      <c r="AF4" s="446"/>
      <c r="AG4" s="326" t="s">
        <v>1009</v>
      </c>
      <c r="AH4" s="327" t="s">
        <v>1010</v>
      </c>
    </row>
    <row r="5" spans="1:34">
      <c r="A5" s="429" t="s">
        <v>545</v>
      </c>
      <c r="B5" s="430"/>
      <c r="C5" s="431" t="s">
        <v>546</v>
      </c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432"/>
      <c r="S5" s="432"/>
      <c r="T5" s="432"/>
      <c r="U5" s="432"/>
      <c r="V5" s="432"/>
      <c r="W5" s="432"/>
      <c r="X5" s="432"/>
      <c r="Y5" s="432"/>
      <c r="Z5" s="432"/>
      <c r="AA5" s="432"/>
      <c r="AB5" s="432"/>
      <c r="AC5" s="431" t="s">
        <v>547</v>
      </c>
      <c r="AD5" s="433"/>
      <c r="AE5" s="433"/>
      <c r="AF5" s="434"/>
      <c r="AG5" s="34" t="s">
        <v>820</v>
      </c>
      <c r="AH5" s="35" t="s">
        <v>821</v>
      </c>
    </row>
    <row r="6" spans="1:34">
      <c r="A6" s="419" t="s">
        <v>548</v>
      </c>
      <c r="B6" s="404"/>
      <c r="C6" s="440" t="s">
        <v>916</v>
      </c>
      <c r="D6" s="441"/>
      <c r="E6" s="441"/>
      <c r="F6" s="441"/>
      <c r="G6" s="441"/>
      <c r="H6" s="441"/>
      <c r="I6" s="441"/>
      <c r="J6" s="441"/>
      <c r="K6" s="441"/>
      <c r="L6" s="441"/>
      <c r="M6" s="441"/>
      <c r="N6" s="441"/>
      <c r="O6" s="441"/>
      <c r="P6" s="441"/>
      <c r="Q6" s="441"/>
      <c r="R6" s="441"/>
      <c r="S6" s="441"/>
      <c r="T6" s="441"/>
      <c r="U6" s="441"/>
      <c r="V6" s="441"/>
      <c r="W6" s="441"/>
      <c r="X6" s="441"/>
      <c r="Y6" s="441"/>
      <c r="Z6" s="441"/>
      <c r="AA6" s="441"/>
      <c r="AB6" s="442"/>
      <c r="AC6" s="423" t="s">
        <v>917</v>
      </c>
      <c r="AD6" s="424"/>
      <c r="AE6" s="424"/>
      <c r="AF6" s="425"/>
      <c r="AG6" s="10">
        <f>'B1-B7 Önkormányzat'!AG6+'B1-B7 M.Óvoda'!AG7+'B1-B7 EAK'!AG7+'B1-B7 Polg.Hiv'!AG7</f>
        <v>61609785</v>
      </c>
      <c r="AH6" s="11">
        <f>'B1-B7 Önkormányzat'!AH6+'B1-B7 M.Óvoda'!AH7+'B1-B7 EAK'!AH7+'B1-B7 Polg.Hiv'!AH7</f>
        <v>61609785</v>
      </c>
    </row>
    <row r="7" spans="1:34">
      <c r="A7" s="419" t="s">
        <v>551</v>
      </c>
      <c r="B7" s="404"/>
      <c r="C7" s="420" t="s">
        <v>918</v>
      </c>
      <c r="D7" s="421"/>
      <c r="E7" s="421"/>
      <c r="F7" s="421"/>
      <c r="G7" s="421"/>
      <c r="H7" s="421"/>
      <c r="I7" s="421"/>
      <c r="J7" s="421"/>
      <c r="K7" s="421"/>
      <c r="L7" s="421"/>
      <c r="M7" s="421"/>
      <c r="N7" s="421"/>
      <c r="O7" s="421"/>
      <c r="P7" s="421"/>
      <c r="Q7" s="421"/>
      <c r="R7" s="421"/>
      <c r="S7" s="421"/>
      <c r="T7" s="421"/>
      <c r="U7" s="421"/>
      <c r="V7" s="421"/>
      <c r="W7" s="421"/>
      <c r="X7" s="421"/>
      <c r="Y7" s="421"/>
      <c r="Z7" s="421"/>
      <c r="AA7" s="421"/>
      <c r="AB7" s="422"/>
      <c r="AC7" s="423" t="s">
        <v>919</v>
      </c>
      <c r="AD7" s="424"/>
      <c r="AE7" s="424"/>
      <c r="AF7" s="425"/>
      <c r="AG7" s="10">
        <f>'B1-B7 Önkormányzat'!AG7+'B1-B7 M.Óvoda'!AG8+'B1-B7 EAK'!AG8+'B1-B7 Polg.Hiv'!AG8</f>
        <v>40747867</v>
      </c>
      <c r="AH7" s="11">
        <f>'B1-B7 Önkormányzat'!AH7+'B1-B7 M.Óvoda'!AH8+'B1-B7 EAK'!AH8+'B1-B7 Polg.Hiv'!AH8</f>
        <v>40747867</v>
      </c>
    </row>
    <row r="8" spans="1:34">
      <c r="A8" s="419" t="s">
        <v>554</v>
      </c>
      <c r="B8" s="404"/>
      <c r="C8" s="420" t="s">
        <v>920</v>
      </c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  <c r="P8" s="421"/>
      <c r="Q8" s="421"/>
      <c r="R8" s="421"/>
      <c r="S8" s="421"/>
      <c r="T8" s="421"/>
      <c r="U8" s="421"/>
      <c r="V8" s="421"/>
      <c r="W8" s="421"/>
      <c r="X8" s="421"/>
      <c r="Y8" s="421"/>
      <c r="Z8" s="421"/>
      <c r="AA8" s="421"/>
      <c r="AB8" s="422"/>
      <c r="AC8" s="423" t="s">
        <v>921</v>
      </c>
      <c r="AD8" s="424"/>
      <c r="AE8" s="424"/>
      <c r="AF8" s="425"/>
      <c r="AG8" s="10">
        <f>'B1-B7 Önkormányzat'!AG8+'B1-B7 M.Óvoda'!AG9+'B1-B7 EAK'!AG9+'B1-B7 Polg.Hiv'!AG9</f>
        <v>87147347</v>
      </c>
      <c r="AH8" s="11">
        <f>'B1-B7 Önkormányzat'!AH8+'B1-B7 M.Óvoda'!AH9+'B1-B7 EAK'!AH9+'B1-B7 Polg.Hiv'!AH9</f>
        <v>87147347</v>
      </c>
    </row>
    <row r="9" spans="1:34">
      <c r="A9" s="419" t="s">
        <v>557</v>
      </c>
      <c r="B9" s="404"/>
      <c r="C9" s="420" t="s">
        <v>922</v>
      </c>
      <c r="D9" s="421"/>
      <c r="E9" s="421"/>
      <c r="F9" s="421"/>
      <c r="G9" s="421"/>
      <c r="H9" s="421"/>
      <c r="I9" s="421"/>
      <c r="J9" s="421"/>
      <c r="K9" s="421"/>
      <c r="L9" s="421"/>
      <c r="M9" s="421"/>
      <c r="N9" s="421"/>
      <c r="O9" s="421"/>
      <c r="P9" s="421"/>
      <c r="Q9" s="421"/>
      <c r="R9" s="421"/>
      <c r="S9" s="421"/>
      <c r="T9" s="421"/>
      <c r="U9" s="421"/>
      <c r="V9" s="421"/>
      <c r="W9" s="421"/>
      <c r="X9" s="421"/>
      <c r="Y9" s="421"/>
      <c r="Z9" s="421"/>
      <c r="AA9" s="421"/>
      <c r="AB9" s="422"/>
      <c r="AC9" s="423" t="s">
        <v>923</v>
      </c>
      <c r="AD9" s="424"/>
      <c r="AE9" s="424"/>
      <c r="AF9" s="425"/>
      <c r="AG9" s="10">
        <f>'B1-B7 Önkormányzat'!AG9+'B1-B7 M.Óvoda'!AG10+'B1-B7 EAK'!AG10+'B1-B7 Polg.Hiv'!AG10</f>
        <v>2487480</v>
      </c>
      <c r="AH9" s="11">
        <f>'B1-B7 Önkormányzat'!AH9+'B1-B7 M.Óvoda'!AH10+'B1-B7 EAK'!AH10+'B1-B7 Polg.Hiv'!AH10</f>
        <v>2487480</v>
      </c>
    </row>
    <row r="10" spans="1:34">
      <c r="A10" s="419" t="s">
        <v>560</v>
      </c>
      <c r="B10" s="404"/>
      <c r="C10" s="420" t="s">
        <v>924</v>
      </c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1"/>
      <c r="V10" s="421"/>
      <c r="W10" s="421"/>
      <c r="X10" s="421"/>
      <c r="Y10" s="421"/>
      <c r="Z10" s="421"/>
      <c r="AA10" s="421"/>
      <c r="AB10" s="422"/>
      <c r="AC10" s="423" t="s">
        <v>925</v>
      </c>
      <c r="AD10" s="424"/>
      <c r="AE10" s="424"/>
      <c r="AF10" s="425"/>
      <c r="AG10" s="10">
        <f>'B1-B7 Önkormányzat'!AG10+'B1-B7 M.Óvoda'!AG11+'B1-B7 EAK'!AG11+'B1-B7 Polg.Hiv'!AG11</f>
        <v>2324354</v>
      </c>
      <c r="AH10" s="11">
        <f>'B1-B7 Önkormányzat'!AH10+'B1-B7 M.Óvoda'!AH11+'B1-B7 EAK'!AH11+'B1-B7 Polg.Hiv'!AH11</f>
        <v>2324354</v>
      </c>
    </row>
    <row r="11" spans="1:34">
      <c r="A11" s="419" t="s">
        <v>563</v>
      </c>
      <c r="B11" s="404"/>
      <c r="C11" s="420" t="s">
        <v>926</v>
      </c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1"/>
      <c r="X11" s="421"/>
      <c r="Y11" s="421"/>
      <c r="Z11" s="421"/>
      <c r="AA11" s="421"/>
      <c r="AB11" s="422"/>
      <c r="AC11" s="423" t="s">
        <v>927</v>
      </c>
      <c r="AD11" s="424"/>
      <c r="AE11" s="424"/>
      <c r="AF11" s="425"/>
      <c r="AG11" s="10">
        <f>'B1-B7 Önkormányzat'!AG11+'B1-B7 M.Óvoda'!AG12+'B1-B7 EAK'!AG12+'B1-B7 Polg.Hiv'!AG12</f>
        <v>136416</v>
      </c>
      <c r="AH11" s="11">
        <f>'B1-B7 Önkormányzat'!AH11+'B1-B7 M.Óvoda'!AH12+'B1-B7 EAK'!AH12+'B1-B7 Polg.Hiv'!AH12</f>
        <v>136416</v>
      </c>
    </row>
    <row r="12" spans="1:34" s="14" customFormat="1">
      <c r="A12" s="448" t="s">
        <v>566</v>
      </c>
      <c r="B12" s="449"/>
      <c r="C12" s="450" t="s">
        <v>928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1"/>
      <c r="AA12" s="451"/>
      <c r="AB12" s="452"/>
      <c r="AC12" s="453" t="s">
        <v>929</v>
      </c>
      <c r="AD12" s="454"/>
      <c r="AE12" s="454"/>
      <c r="AF12" s="455"/>
      <c r="AG12" s="332">
        <f>'B1-B7 Önkormányzat'!AG12+'B1-B7 M.Óvoda'!AG13+'B1-B7 EAK'!AG13+'B1-B7 Polg.Hiv'!AG13</f>
        <v>194453249</v>
      </c>
      <c r="AH12" s="13">
        <f>'B1-B7 Önkormányzat'!AH12+'B1-B7 M.Óvoda'!AH13+'B1-B7 EAK'!AH13+'B1-B7 Polg.Hiv'!AH13</f>
        <v>194453249</v>
      </c>
    </row>
    <row r="13" spans="1:34">
      <c r="A13" s="419" t="s">
        <v>569</v>
      </c>
      <c r="B13" s="404"/>
      <c r="C13" s="420" t="s">
        <v>930</v>
      </c>
      <c r="D13" s="421"/>
      <c r="E13" s="421"/>
      <c r="F13" s="421"/>
      <c r="G13" s="421"/>
      <c r="H13" s="421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21"/>
      <c r="W13" s="421"/>
      <c r="X13" s="421"/>
      <c r="Y13" s="421"/>
      <c r="Z13" s="421"/>
      <c r="AA13" s="421"/>
      <c r="AB13" s="422"/>
      <c r="AC13" s="423" t="s">
        <v>931</v>
      </c>
      <c r="AD13" s="424"/>
      <c r="AE13" s="424"/>
      <c r="AF13" s="425"/>
      <c r="AG13" s="10">
        <f>'B1-B7 Önkormányzat'!AG13+'B1-B7 M.Óvoda'!AG14+'B1-B7 EAK'!AG14+'B1-B7 Polg.Hiv'!AG14</f>
        <v>0</v>
      </c>
      <c r="AH13" s="11">
        <f>'B1-B7 Önkormányzat'!AH13+'B1-B7 M.Óvoda'!AH14+'B1-B7 EAK'!AH14+'B1-B7 Polg.Hiv'!AH14</f>
        <v>0</v>
      </c>
    </row>
    <row r="14" spans="1:34">
      <c r="A14" s="419" t="s">
        <v>572</v>
      </c>
      <c r="B14" s="404"/>
      <c r="C14" s="420" t="s">
        <v>932</v>
      </c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421"/>
      <c r="AA14" s="421"/>
      <c r="AB14" s="422"/>
      <c r="AC14" s="423" t="s">
        <v>933</v>
      </c>
      <c r="AD14" s="424"/>
      <c r="AE14" s="424"/>
      <c r="AF14" s="425"/>
      <c r="AG14" s="10">
        <f>'B1-B7 Önkormányzat'!AG14+'B1-B7 M.Óvoda'!AG15+'B1-B7 EAK'!AG15+'B1-B7 Polg.Hiv'!AG15</f>
        <v>0</v>
      </c>
      <c r="AH14" s="11">
        <f>'B1-B7 Önkormányzat'!AH14+'B1-B7 M.Óvoda'!AH15+'B1-B7 EAK'!AH15+'B1-B7 Polg.Hiv'!AH15</f>
        <v>0</v>
      </c>
    </row>
    <row r="15" spans="1:34">
      <c r="A15" s="419" t="s">
        <v>575</v>
      </c>
      <c r="B15" s="404"/>
      <c r="C15" s="420" t="s">
        <v>934</v>
      </c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  <c r="AA15" s="421"/>
      <c r="AB15" s="422"/>
      <c r="AC15" s="423" t="s">
        <v>935</v>
      </c>
      <c r="AD15" s="424"/>
      <c r="AE15" s="424"/>
      <c r="AF15" s="425"/>
      <c r="AG15" s="10">
        <f>'B1-B7 Önkormányzat'!AG15+'B1-B7 M.Óvoda'!AG16+'B1-B7 EAK'!AG16+'B1-B7 Polg.Hiv'!AG16</f>
        <v>0</v>
      </c>
      <c r="AH15" s="11">
        <f>'B1-B7 Önkormányzat'!AH15+'B1-B7 M.Óvoda'!AH16+'B1-B7 EAK'!AH16+'B1-B7 Polg.Hiv'!AH16</f>
        <v>0</v>
      </c>
    </row>
    <row r="16" spans="1:34">
      <c r="A16" s="419" t="s">
        <v>578</v>
      </c>
      <c r="B16" s="404"/>
      <c r="C16" s="420" t="s">
        <v>936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423" t="s">
        <v>937</v>
      </c>
      <c r="AD16" s="424"/>
      <c r="AE16" s="424"/>
      <c r="AF16" s="425"/>
      <c r="AG16" s="10">
        <f>'B1-B7 Önkormányzat'!AG16+'B1-B7 M.Óvoda'!AG17+'B1-B7 EAK'!AG17+'B1-B7 Polg.Hiv'!AG17</f>
        <v>0</v>
      </c>
      <c r="AH16" s="11">
        <f>'B1-B7 Önkormányzat'!AH16+'B1-B7 M.Óvoda'!AH17+'B1-B7 EAK'!AH17+'B1-B7 Polg.Hiv'!AH17</f>
        <v>0</v>
      </c>
    </row>
    <row r="17" spans="1:34">
      <c r="A17" s="419" t="s">
        <v>581</v>
      </c>
      <c r="B17" s="404"/>
      <c r="C17" s="420" t="s">
        <v>938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423" t="s">
        <v>939</v>
      </c>
      <c r="AD17" s="424"/>
      <c r="AE17" s="424"/>
      <c r="AF17" s="425"/>
      <c r="AG17" s="10">
        <f>'B1-B7 Önkormányzat'!AG17+'B1-B7 M.Óvoda'!AG18+'B1-B7 EAK'!AG18+'B1-B7 Polg.Hiv'!AG18</f>
        <v>47120611</v>
      </c>
      <c r="AH17" s="11">
        <f>'B1-B7 Önkormányzat'!AH17+'B1-B7 M.Óvoda'!AH18+'B1-B7 EAK'!AH18+'B1-B7 Polg.Hiv'!AH18</f>
        <v>46482398</v>
      </c>
    </row>
    <row r="18" spans="1:34" s="14" customFormat="1">
      <c r="A18" s="448" t="s">
        <v>584</v>
      </c>
      <c r="B18" s="449"/>
      <c r="C18" s="450" t="s">
        <v>940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2"/>
      <c r="AC18" s="453" t="s">
        <v>941</v>
      </c>
      <c r="AD18" s="454"/>
      <c r="AE18" s="454"/>
      <c r="AF18" s="455"/>
      <c r="AG18" s="332">
        <f>'B1-B7 Önkormányzat'!AG18+'B1-B7 M.Óvoda'!AG19+'B1-B7 EAK'!AG19+'B1-B7 Polg.Hiv'!AG19</f>
        <v>241573860</v>
      </c>
      <c r="AH18" s="13">
        <f>'B1-B7 Önkormányzat'!AH18+'B1-B7 M.Óvoda'!AH19+'B1-B7 EAK'!AH19+'B1-B7 Polg.Hiv'!AH19</f>
        <v>240935647</v>
      </c>
    </row>
    <row r="19" spans="1:34">
      <c r="A19" s="419" t="s">
        <v>587</v>
      </c>
      <c r="B19" s="404"/>
      <c r="C19" s="420" t="s">
        <v>942</v>
      </c>
      <c r="D19" s="421"/>
      <c r="E19" s="421"/>
      <c r="F19" s="421"/>
      <c r="G19" s="421"/>
      <c r="H19" s="421"/>
      <c r="I19" s="421"/>
      <c r="J19" s="421"/>
      <c r="K19" s="421"/>
      <c r="L19" s="421"/>
      <c r="M19" s="421"/>
      <c r="N19" s="421"/>
      <c r="O19" s="421"/>
      <c r="P19" s="421"/>
      <c r="Q19" s="421"/>
      <c r="R19" s="421"/>
      <c r="S19" s="421"/>
      <c r="T19" s="421"/>
      <c r="U19" s="421"/>
      <c r="V19" s="421"/>
      <c r="W19" s="421"/>
      <c r="X19" s="421"/>
      <c r="Y19" s="421"/>
      <c r="Z19" s="421"/>
      <c r="AA19" s="421"/>
      <c r="AB19" s="422"/>
      <c r="AC19" s="423" t="s">
        <v>943</v>
      </c>
      <c r="AD19" s="424"/>
      <c r="AE19" s="424"/>
      <c r="AF19" s="425"/>
      <c r="AG19" s="10">
        <f>'B1-B7 Önkormányzat'!AG19+'B1-B7 M.Óvoda'!AG20+'B1-B7 EAK'!AG20+'B1-B7 Polg.Hiv'!AG20</f>
        <v>3057635</v>
      </c>
      <c r="AH19" s="11">
        <f>'B1-B7 Önkormányzat'!AH19+'B1-B7 M.Óvoda'!AH20+'B1-B7 EAK'!AH20+'B1-B7 Polg.Hiv'!AH20</f>
        <v>3057635</v>
      </c>
    </row>
    <row r="20" spans="1:34">
      <c r="A20" s="419" t="s">
        <v>590</v>
      </c>
      <c r="B20" s="404"/>
      <c r="C20" s="420" t="s">
        <v>944</v>
      </c>
      <c r="D20" s="421"/>
      <c r="E20" s="421"/>
      <c r="F20" s="421"/>
      <c r="G20" s="421"/>
      <c r="H20" s="421"/>
      <c r="I20" s="421"/>
      <c r="J20" s="421"/>
      <c r="K20" s="421"/>
      <c r="L20" s="421"/>
      <c r="M20" s="421"/>
      <c r="N20" s="421"/>
      <c r="O20" s="421"/>
      <c r="P20" s="421"/>
      <c r="Q20" s="421"/>
      <c r="R20" s="421"/>
      <c r="S20" s="421"/>
      <c r="T20" s="421"/>
      <c r="U20" s="421"/>
      <c r="V20" s="421"/>
      <c r="W20" s="421"/>
      <c r="X20" s="421"/>
      <c r="Y20" s="421"/>
      <c r="Z20" s="421"/>
      <c r="AA20" s="421"/>
      <c r="AB20" s="422"/>
      <c r="AC20" s="423" t="s">
        <v>945</v>
      </c>
      <c r="AD20" s="424"/>
      <c r="AE20" s="424"/>
      <c r="AF20" s="425"/>
      <c r="AG20" s="10">
        <f>'B1-B7 Önkormányzat'!AG20+'B1-B7 M.Óvoda'!AG21+'B1-B7 EAK'!AG21+'B1-B7 Polg.Hiv'!AG21</f>
        <v>0</v>
      </c>
      <c r="AH20" s="11">
        <f>'B1-B7 Önkormányzat'!AH20+'B1-B7 M.Óvoda'!AH21+'B1-B7 EAK'!AH21+'B1-B7 Polg.Hiv'!AH21</f>
        <v>0</v>
      </c>
    </row>
    <row r="21" spans="1:34">
      <c r="A21" s="419" t="s">
        <v>593</v>
      </c>
      <c r="B21" s="404"/>
      <c r="C21" s="420" t="s">
        <v>946</v>
      </c>
      <c r="D21" s="421"/>
      <c r="E21" s="421"/>
      <c r="F21" s="421"/>
      <c r="G21" s="421"/>
      <c r="H21" s="421"/>
      <c r="I21" s="421"/>
      <c r="J21" s="421"/>
      <c r="K21" s="421"/>
      <c r="L21" s="421"/>
      <c r="M21" s="421"/>
      <c r="N21" s="421"/>
      <c r="O21" s="421"/>
      <c r="P21" s="421"/>
      <c r="Q21" s="421"/>
      <c r="R21" s="421"/>
      <c r="S21" s="421"/>
      <c r="T21" s="421"/>
      <c r="U21" s="421"/>
      <c r="V21" s="421"/>
      <c r="W21" s="421"/>
      <c r="X21" s="421"/>
      <c r="Y21" s="421"/>
      <c r="Z21" s="421"/>
      <c r="AA21" s="421"/>
      <c r="AB21" s="422"/>
      <c r="AC21" s="423" t="s">
        <v>947</v>
      </c>
      <c r="AD21" s="424"/>
      <c r="AE21" s="424"/>
      <c r="AF21" s="425"/>
      <c r="AG21" s="10">
        <f>'B1-B7 Önkormányzat'!AG21+'B1-B7 M.Óvoda'!AG22+'B1-B7 EAK'!AG22+'B1-B7 Polg.Hiv'!AG22</f>
        <v>0</v>
      </c>
      <c r="AH21" s="11">
        <f>'B1-B7 Önkormányzat'!AH21+'B1-B7 M.Óvoda'!AH22+'B1-B7 EAK'!AH22+'B1-B7 Polg.Hiv'!AH22</f>
        <v>0</v>
      </c>
    </row>
    <row r="22" spans="1:34">
      <c r="A22" s="419" t="s">
        <v>596</v>
      </c>
      <c r="B22" s="404"/>
      <c r="C22" s="420" t="s">
        <v>948</v>
      </c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2"/>
      <c r="AC22" s="423" t="s">
        <v>949</v>
      </c>
      <c r="AD22" s="424"/>
      <c r="AE22" s="424"/>
      <c r="AF22" s="425"/>
      <c r="AG22" s="10">
        <f>'B1-B7 Önkormányzat'!AG22+'B1-B7 M.Óvoda'!AG23+'B1-B7 EAK'!AG23+'B1-B7 Polg.Hiv'!AG23</f>
        <v>0</v>
      </c>
      <c r="AH22" s="11">
        <f>'B1-B7 Önkormányzat'!AH22+'B1-B7 M.Óvoda'!AH23+'B1-B7 EAK'!AH23+'B1-B7 Polg.Hiv'!AH23</f>
        <v>0</v>
      </c>
    </row>
    <row r="23" spans="1:34">
      <c r="A23" s="419" t="s">
        <v>599</v>
      </c>
      <c r="B23" s="404"/>
      <c r="C23" s="420" t="s">
        <v>950</v>
      </c>
      <c r="D23" s="421"/>
      <c r="E23" s="421"/>
      <c r="F23" s="421"/>
      <c r="G23" s="421"/>
      <c r="H23" s="421"/>
      <c r="I23" s="421"/>
      <c r="J23" s="421"/>
      <c r="K23" s="421"/>
      <c r="L23" s="421"/>
      <c r="M23" s="421"/>
      <c r="N23" s="421"/>
      <c r="O23" s="421"/>
      <c r="P23" s="421"/>
      <c r="Q23" s="421"/>
      <c r="R23" s="421"/>
      <c r="S23" s="421"/>
      <c r="T23" s="421"/>
      <c r="U23" s="421"/>
      <c r="V23" s="421"/>
      <c r="W23" s="421"/>
      <c r="X23" s="421"/>
      <c r="Y23" s="421"/>
      <c r="Z23" s="421"/>
      <c r="AA23" s="421"/>
      <c r="AB23" s="422"/>
      <c r="AC23" s="423" t="s">
        <v>951</v>
      </c>
      <c r="AD23" s="424"/>
      <c r="AE23" s="424"/>
      <c r="AF23" s="425"/>
      <c r="AG23" s="10">
        <f>'B1-B7 Önkormányzat'!AG23+'B1-B7 M.Óvoda'!AG24+'B1-B7 EAK'!AG24+'B1-B7 Polg.Hiv'!AG24</f>
        <v>270944757</v>
      </c>
      <c r="AH23" s="11">
        <f>'B1-B7 Önkormányzat'!AH23+'B1-B7 M.Óvoda'!AH24+'B1-B7 EAK'!AH24+'B1-B7 Polg.Hiv'!AH24</f>
        <v>6011422</v>
      </c>
    </row>
    <row r="24" spans="1:34" s="14" customFormat="1">
      <c r="A24" s="448" t="s">
        <v>602</v>
      </c>
      <c r="B24" s="449"/>
      <c r="C24" s="450" t="s">
        <v>952</v>
      </c>
      <c r="D24" s="451"/>
      <c r="E24" s="451"/>
      <c r="F24" s="451"/>
      <c r="G24" s="451"/>
      <c r="H24" s="451"/>
      <c r="I24" s="451"/>
      <c r="J24" s="451"/>
      <c r="K24" s="451"/>
      <c r="L24" s="451"/>
      <c r="M24" s="451"/>
      <c r="N24" s="451"/>
      <c r="O24" s="451"/>
      <c r="P24" s="451"/>
      <c r="Q24" s="451"/>
      <c r="R24" s="451"/>
      <c r="S24" s="451"/>
      <c r="T24" s="451"/>
      <c r="U24" s="451"/>
      <c r="V24" s="451"/>
      <c r="W24" s="451"/>
      <c r="X24" s="451"/>
      <c r="Y24" s="451"/>
      <c r="Z24" s="451"/>
      <c r="AA24" s="451"/>
      <c r="AB24" s="452"/>
      <c r="AC24" s="453" t="s">
        <v>953</v>
      </c>
      <c r="AD24" s="454"/>
      <c r="AE24" s="454"/>
      <c r="AF24" s="455"/>
      <c r="AG24" s="10">
        <f>'B1-B7 Önkormányzat'!AG24+'B1-B7 M.Óvoda'!AG25+'B1-B7 EAK'!AG25+'B1-B7 Polg.Hiv'!AG25</f>
        <v>274002392</v>
      </c>
      <c r="AH24" s="11">
        <f>'B1-B7 Önkormányzat'!AH24+'B1-B7 M.Óvoda'!AH25+'B1-B7 EAK'!AH25+'B1-B7 Polg.Hiv'!AH25</f>
        <v>9069057</v>
      </c>
    </row>
    <row r="25" spans="1:34">
      <c r="A25" s="419" t="s">
        <v>605</v>
      </c>
      <c r="B25" s="404"/>
      <c r="C25" s="420" t="s">
        <v>954</v>
      </c>
      <c r="D25" s="421"/>
      <c r="E25" s="421"/>
      <c r="F25" s="421"/>
      <c r="G25" s="421"/>
      <c r="H25" s="421"/>
      <c r="I25" s="421"/>
      <c r="J25" s="421"/>
      <c r="K25" s="421"/>
      <c r="L25" s="421"/>
      <c r="M25" s="421"/>
      <c r="N25" s="421"/>
      <c r="O25" s="421"/>
      <c r="P25" s="421"/>
      <c r="Q25" s="421"/>
      <c r="R25" s="421"/>
      <c r="S25" s="421"/>
      <c r="T25" s="421"/>
      <c r="U25" s="421"/>
      <c r="V25" s="421"/>
      <c r="W25" s="421"/>
      <c r="X25" s="421"/>
      <c r="Y25" s="421"/>
      <c r="Z25" s="421"/>
      <c r="AA25" s="421"/>
      <c r="AB25" s="422"/>
      <c r="AC25" s="423" t="s">
        <v>955</v>
      </c>
      <c r="AD25" s="424"/>
      <c r="AE25" s="424"/>
      <c r="AF25" s="425"/>
      <c r="AG25" s="10">
        <f>'B1-B7 Önkormányzat'!AG25+'B1-B7 M.Óvoda'!AG26+'B1-B7 EAK'!AG26+'B1-B7 Polg.Hiv'!AG26</f>
        <v>0</v>
      </c>
      <c r="AH25" s="11">
        <f>'B1-B7 Önkormányzat'!AH25+'B1-B7 M.Óvoda'!AH26+'B1-B7 EAK'!AH26+'B1-B7 Polg.Hiv'!AH26</f>
        <v>0</v>
      </c>
    </row>
    <row r="26" spans="1:34">
      <c r="A26" s="419" t="s">
        <v>608</v>
      </c>
      <c r="B26" s="404"/>
      <c r="C26" s="420" t="s">
        <v>956</v>
      </c>
      <c r="D26" s="421"/>
      <c r="E26" s="421"/>
      <c r="F26" s="421"/>
      <c r="G26" s="421"/>
      <c r="H26" s="421"/>
      <c r="I26" s="421"/>
      <c r="J26" s="421"/>
      <c r="K26" s="421"/>
      <c r="L26" s="421"/>
      <c r="M26" s="421"/>
      <c r="N26" s="421"/>
      <c r="O26" s="421"/>
      <c r="P26" s="421"/>
      <c r="Q26" s="421"/>
      <c r="R26" s="421"/>
      <c r="S26" s="421"/>
      <c r="T26" s="421"/>
      <c r="U26" s="421"/>
      <c r="V26" s="421"/>
      <c r="W26" s="421"/>
      <c r="X26" s="421"/>
      <c r="Y26" s="421"/>
      <c r="Z26" s="421"/>
      <c r="AA26" s="421"/>
      <c r="AB26" s="422"/>
      <c r="AC26" s="423" t="s">
        <v>957</v>
      </c>
      <c r="AD26" s="424"/>
      <c r="AE26" s="424"/>
      <c r="AF26" s="425"/>
      <c r="AG26" s="10">
        <f>'B1-B7 Önkormányzat'!AG26+'B1-B7 M.Óvoda'!AG27+'B1-B7 EAK'!AG27+'B1-B7 Polg.Hiv'!AG27</f>
        <v>0</v>
      </c>
      <c r="AH26" s="11">
        <f>'B1-B7 Önkormányzat'!AH26+'B1-B7 M.Óvoda'!AH27+'B1-B7 EAK'!AH27+'B1-B7 Polg.Hiv'!AH27</f>
        <v>0</v>
      </c>
    </row>
    <row r="27" spans="1:34" s="14" customFormat="1">
      <c r="A27" s="448" t="s">
        <v>611</v>
      </c>
      <c r="B27" s="449"/>
      <c r="C27" s="450" t="s">
        <v>958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2"/>
      <c r="AC27" s="453" t="s">
        <v>959</v>
      </c>
      <c r="AD27" s="454"/>
      <c r="AE27" s="454"/>
      <c r="AF27" s="455"/>
      <c r="AG27" s="332">
        <f>'B1-B7 Önkormányzat'!AG27+'B1-B7 M.Óvoda'!AG28+'B1-B7 EAK'!AG28+'B1-B7 Polg.Hiv'!AG28</f>
        <v>0</v>
      </c>
      <c r="AH27" s="13">
        <f>'B1-B7 Önkormányzat'!AH27+'B1-B7 M.Óvoda'!AH28+'B1-B7 EAK'!AH28+'B1-B7 Polg.Hiv'!AH28</f>
        <v>0</v>
      </c>
    </row>
    <row r="28" spans="1:34">
      <c r="A28" s="419" t="s">
        <v>614</v>
      </c>
      <c r="B28" s="404"/>
      <c r="C28" s="420" t="s">
        <v>960</v>
      </c>
      <c r="D28" s="421"/>
      <c r="E28" s="421"/>
      <c r="F28" s="421"/>
      <c r="G28" s="421"/>
      <c r="H28" s="421"/>
      <c r="I28" s="421"/>
      <c r="J28" s="421"/>
      <c r="K28" s="421"/>
      <c r="L28" s="421"/>
      <c r="M28" s="421"/>
      <c r="N28" s="421"/>
      <c r="O28" s="421"/>
      <c r="P28" s="421"/>
      <c r="Q28" s="421"/>
      <c r="R28" s="421"/>
      <c r="S28" s="421"/>
      <c r="T28" s="421"/>
      <c r="U28" s="421"/>
      <c r="V28" s="421"/>
      <c r="W28" s="421"/>
      <c r="X28" s="421"/>
      <c r="Y28" s="421"/>
      <c r="Z28" s="421"/>
      <c r="AA28" s="421"/>
      <c r="AB28" s="422"/>
      <c r="AC28" s="423" t="s">
        <v>961</v>
      </c>
      <c r="AD28" s="424"/>
      <c r="AE28" s="424"/>
      <c r="AF28" s="425"/>
      <c r="AG28" s="10">
        <f>'B1-B7 Önkormányzat'!AG28+'B1-B7 M.Óvoda'!AG29+'B1-B7 EAK'!AG29+'B1-B7 Polg.Hiv'!AG29</f>
        <v>0</v>
      </c>
      <c r="AH28" s="11">
        <f>'B1-B7 Önkormányzat'!AH28+'B1-B7 M.Óvoda'!AH29+'B1-B7 EAK'!AH29+'B1-B7 Polg.Hiv'!AH29</f>
        <v>0</v>
      </c>
    </row>
    <row r="29" spans="1:34">
      <c r="A29" s="419" t="s">
        <v>617</v>
      </c>
      <c r="B29" s="404"/>
      <c r="C29" s="420" t="s">
        <v>962</v>
      </c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2"/>
      <c r="AC29" s="423" t="s">
        <v>963</v>
      </c>
      <c r="AD29" s="424"/>
      <c r="AE29" s="424"/>
      <c r="AF29" s="425"/>
      <c r="AG29" s="10">
        <f>'B1-B7 Önkormányzat'!AG29+'B1-B7 M.Óvoda'!AG30+'B1-B7 EAK'!AG30+'B1-B7 Polg.Hiv'!AG30</f>
        <v>0</v>
      </c>
      <c r="AH29" s="11">
        <f>'B1-B7 Önkormányzat'!AH29+'B1-B7 M.Óvoda'!AH30+'B1-B7 EAK'!AH30+'B1-B7 Polg.Hiv'!AH30</f>
        <v>0</v>
      </c>
    </row>
    <row r="30" spans="1:34">
      <c r="A30" s="419" t="s">
        <v>620</v>
      </c>
      <c r="B30" s="404"/>
      <c r="C30" s="420" t="s">
        <v>964</v>
      </c>
      <c r="D30" s="421"/>
      <c r="E30" s="421"/>
      <c r="F30" s="421"/>
      <c r="G30" s="421"/>
      <c r="H30" s="421"/>
      <c r="I30" s="421"/>
      <c r="J30" s="421"/>
      <c r="K30" s="421"/>
      <c r="L30" s="421"/>
      <c r="M30" s="421"/>
      <c r="N30" s="421"/>
      <c r="O30" s="421"/>
      <c r="P30" s="421"/>
      <c r="Q30" s="421"/>
      <c r="R30" s="421"/>
      <c r="S30" s="421"/>
      <c r="T30" s="421"/>
      <c r="U30" s="421"/>
      <c r="V30" s="421"/>
      <c r="W30" s="421"/>
      <c r="X30" s="421"/>
      <c r="Y30" s="421"/>
      <c r="Z30" s="421"/>
      <c r="AA30" s="421"/>
      <c r="AB30" s="422"/>
      <c r="AC30" s="423" t="s">
        <v>965</v>
      </c>
      <c r="AD30" s="424"/>
      <c r="AE30" s="424"/>
      <c r="AF30" s="425"/>
      <c r="AG30" s="10">
        <f>'B1-B7 Önkormányzat'!AG30+'B1-B7 M.Óvoda'!AG31+'B1-B7 EAK'!AG31+'B1-B7 Polg.Hiv'!AG31</f>
        <v>500000</v>
      </c>
      <c r="AH30" s="11">
        <f>'B1-B7 Önkormányzat'!AH30+'B1-B7 M.Óvoda'!AH31+'B1-B7 EAK'!AH31+'B1-B7 Polg.Hiv'!AH31</f>
        <v>398616</v>
      </c>
    </row>
    <row r="31" spans="1:34">
      <c r="A31" s="419" t="s">
        <v>623</v>
      </c>
      <c r="B31" s="404"/>
      <c r="C31" s="420" t="s">
        <v>966</v>
      </c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2"/>
      <c r="AC31" s="423" t="s">
        <v>967</v>
      </c>
      <c r="AD31" s="424"/>
      <c r="AE31" s="424"/>
      <c r="AF31" s="425"/>
      <c r="AG31" s="10">
        <f>'B1-B7 Önkormányzat'!AG31+'B1-B7 M.Óvoda'!AG32+'B1-B7 EAK'!AG32+'B1-B7 Polg.Hiv'!AG32</f>
        <v>31000000</v>
      </c>
      <c r="AH31" s="11">
        <f>'B1-B7 Önkormányzat'!AH31+'B1-B7 M.Óvoda'!AH32+'B1-B7 EAK'!AH32+'B1-B7 Polg.Hiv'!AH32</f>
        <v>29618651</v>
      </c>
    </row>
    <row r="32" spans="1:34">
      <c r="A32" s="419" t="s">
        <v>626</v>
      </c>
      <c r="B32" s="404"/>
      <c r="C32" s="420" t="s">
        <v>0</v>
      </c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2"/>
      <c r="AC32" s="423" t="s">
        <v>1</v>
      </c>
      <c r="AD32" s="424"/>
      <c r="AE32" s="424"/>
      <c r="AF32" s="425"/>
      <c r="AG32" s="10">
        <f>'B1-B7 Önkormányzat'!AG32+'B1-B7 M.Óvoda'!AG33+'B1-B7 EAK'!AG33+'B1-B7 Polg.Hiv'!AG33</f>
        <v>0</v>
      </c>
      <c r="AH32" s="11">
        <f>'B1-B7 Önkormányzat'!AH32+'B1-B7 M.Óvoda'!AH33+'B1-B7 EAK'!AH33+'B1-B7 Polg.Hiv'!AH33</f>
        <v>0</v>
      </c>
    </row>
    <row r="33" spans="1:34">
      <c r="A33" s="419" t="s">
        <v>629</v>
      </c>
      <c r="B33" s="404"/>
      <c r="C33" s="420" t="s">
        <v>2</v>
      </c>
      <c r="D33" s="421"/>
      <c r="E33" s="421"/>
      <c r="F33" s="421"/>
      <c r="G33" s="421"/>
      <c r="H33" s="421"/>
      <c r="I33" s="421"/>
      <c r="J33" s="421"/>
      <c r="K33" s="421"/>
      <c r="L33" s="421"/>
      <c r="M33" s="421"/>
      <c r="N33" s="421"/>
      <c r="O33" s="421"/>
      <c r="P33" s="421"/>
      <c r="Q33" s="421"/>
      <c r="R33" s="421"/>
      <c r="S33" s="421"/>
      <c r="T33" s="421"/>
      <c r="U33" s="421"/>
      <c r="V33" s="421"/>
      <c r="W33" s="421"/>
      <c r="X33" s="421"/>
      <c r="Y33" s="421"/>
      <c r="Z33" s="421"/>
      <c r="AA33" s="421"/>
      <c r="AB33" s="422"/>
      <c r="AC33" s="423" t="s">
        <v>3</v>
      </c>
      <c r="AD33" s="424"/>
      <c r="AE33" s="424"/>
      <c r="AF33" s="425"/>
      <c r="AG33" s="10">
        <f>'B1-B7 Önkormányzat'!AG33+'B1-B7 M.Óvoda'!AG34+'B1-B7 EAK'!AG34+'B1-B7 Polg.Hiv'!AG34</f>
        <v>0</v>
      </c>
      <c r="AH33" s="11">
        <f>'B1-B7 Önkormányzat'!AH33+'B1-B7 M.Óvoda'!AH34+'B1-B7 EAK'!AH34+'B1-B7 Polg.Hiv'!AH34</f>
        <v>0</v>
      </c>
    </row>
    <row r="34" spans="1:34">
      <c r="A34" s="419" t="s">
        <v>632</v>
      </c>
      <c r="B34" s="404"/>
      <c r="C34" s="420" t="s">
        <v>4</v>
      </c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2"/>
      <c r="AC34" s="423" t="s">
        <v>5</v>
      </c>
      <c r="AD34" s="424"/>
      <c r="AE34" s="424"/>
      <c r="AF34" s="425"/>
      <c r="AG34" s="10">
        <f>'B1-B7 Önkormányzat'!AG34+'B1-B7 M.Óvoda'!AG35+'B1-B7 EAK'!AG35+'B1-B7 Polg.Hiv'!AG35</f>
        <v>3800000</v>
      </c>
      <c r="AH34" s="11">
        <f>'B1-B7 Önkormányzat'!AH34+'B1-B7 M.Óvoda'!AH35+'B1-B7 EAK'!AH35+'B1-B7 Polg.Hiv'!AH35</f>
        <v>3895398</v>
      </c>
    </row>
    <row r="35" spans="1:34">
      <c r="A35" s="419" t="s">
        <v>635</v>
      </c>
      <c r="B35" s="404"/>
      <c r="C35" s="420" t="s">
        <v>6</v>
      </c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2"/>
      <c r="AC35" s="423" t="s">
        <v>7</v>
      </c>
      <c r="AD35" s="424"/>
      <c r="AE35" s="424"/>
      <c r="AF35" s="425"/>
      <c r="AG35" s="10">
        <f>'B1-B7 Önkormányzat'!AG35+'B1-B7 M.Óvoda'!AG36+'B1-B7 EAK'!AG36+'B1-B7 Polg.Hiv'!AG36</f>
        <v>0</v>
      </c>
      <c r="AH35" s="11">
        <f>'B1-B7 Önkormányzat'!AH35+'B1-B7 M.Óvoda'!AH36+'B1-B7 EAK'!AH36+'B1-B7 Polg.Hiv'!AH36</f>
        <v>0</v>
      </c>
    </row>
    <row r="36" spans="1:34" s="14" customFormat="1">
      <c r="A36" s="448" t="s">
        <v>638</v>
      </c>
      <c r="B36" s="449"/>
      <c r="C36" s="450" t="s">
        <v>8</v>
      </c>
      <c r="D36" s="451"/>
      <c r="E36" s="451"/>
      <c r="F36" s="451"/>
      <c r="G36" s="451"/>
      <c r="H36" s="451"/>
      <c r="I36" s="451"/>
      <c r="J36" s="451"/>
      <c r="K36" s="451"/>
      <c r="L36" s="451"/>
      <c r="M36" s="451"/>
      <c r="N36" s="451"/>
      <c r="O36" s="451"/>
      <c r="P36" s="451"/>
      <c r="Q36" s="451"/>
      <c r="R36" s="451"/>
      <c r="S36" s="451"/>
      <c r="T36" s="451"/>
      <c r="U36" s="451"/>
      <c r="V36" s="451"/>
      <c r="W36" s="451"/>
      <c r="X36" s="451"/>
      <c r="Y36" s="451"/>
      <c r="Z36" s="451"/>
      <c r="AA36" s="451"/>
      <c r="AB36" s="452"/>
      <c r="AC36" s="453" t="s">
        <v>9</v>
      </c>
      <c r="AD36" s="454"/>
      <c r="AE36" s="454"/>
      <c r="AF36" s="455"/>
      <c r="AG36" s="332">
        <f>'B1-B7 Önkormányzat'!AG36+'B1-B7 M.Óvoda'!AG37+'B1-B7 EAK'!AG37+'B1-B7 Polg.Hiv'!AG37</f>
        <v>34800000</v>
      </c>
      <c r="AH36" s="13">
        <f>'B1-B7 Önkormányzat'!AH36+'B1-B7 M.Óvoda'!AH37+'B1-B7 EAK'!AH37+'B1-B7 Polg.Hiv'!AH37</f>
        <v>33514049</v>
      </c>
    </row>
    <row r="37" spans="1:34">
      <c r="A37" s="419" t="s">
        <v>641</v>
      </c>
      <c r="B37" s="404"/>
      <c r="C37" s="420" t="s">
        <v>10</v>
      </c>
      <c r="D37" s="421"/>
      <c r="E37" s="421"/>
      <c r="F37" s="421"/>
      <c r="G37" s="421"/>
      <c r="H37" s="421"/>
      <c r="I37" s="421"/>
      <c r="J37" s="421"/>
      <c r="K37" s="421"/>
      <c r="L37" s="421"/>
      <c r="M37" s="421"/>
      <c r="N37" s="421"/>
      <c r="O37" s="421"/>
      <c r="P37" s="421"/>
      <c r="Q37" s="421"/>
      <c r="R37" s="421"/>
      <c r="S37" s="421"/>
      <c r="T37" s="421"/>
      <c r="U37" s="421"/>
      <c r="V37" s="421"/>
      <c r="W37" s="421"/>
      <c r="X37" s="421"/>
      <c r="Y37" s="421"/>
      <c r="Z37" s="421"/>
      <c r="AA37" s="421"/>
      <c r="AB37" s="422"/>
      <c r="AC37" s="423" t="s">
        <v>11</v>
      </c>
      <c r="AD37" s="424"/>
      <c r="AE37" s="424"/>
      <c r="AF37" s="425"/>
      <c r="AG37" s="10">
        <f>'B1-B7 Önkormányzat'!AG37+'B1-B7 M.Óvoda'!AG38+'B1-B7 EAK'!AG38+'B1-B7 Polg.Hiv'!AG38</f>
        <v>300000</v>
      </c>
      <c r="AH37" s="11">
        <f>'B1-B7 Önkormányzat'!AH37+'B1-B7 M.Óvoda'!AH38+'B1-B7 EAK'!AH38+'B1-B7 Polg.Hiv'!AH38</f>
        <v>273834</v>
      </c>
    </row>
    <row r="38" spans="1:34" s="14" customFormat="1">
      <c r="A38" s="448" t="s">
        <v>644</v>
      </c>
      <c r="B38" s="449"/>
      <c r="C38" s="450" t="s">
        <v>12</v>
      </c>
      <c r="D38" s="451"/>
      <c r="E38" s="451"/>
      <c r="F38" s="451"/>
      <c r="G38" s="451"/>
      <c r="H38" s="451"/>
      <c r="I38" s="451"/>
      <c r="J38" s="451"/>
      <c r="K38" s="451"/>
      <c r="L38" s="451"/>
      <c r="M38" s="451"/>
      <c r="N38" s="451"/>
      <c r="O38" s="451"/>
      <c r="P38" s="451"/>
      <c r="Q38" s="451"/>
      <c r="R38" s="451"/>
      <c r="S38" s="451"/>
      <c r="T38" s="451"/>
      <c r="U38" s="451"/>
      <c r="V38" s="451"/>
      <c r="W38" s="451"/>
      <c r="X38" s="451"/>
      <c r="Y38" s="451"/>
      <c r="Z38" s="451"/>
      <c r="AA38" s="451"/>
      <c r="AB38" s="452"/>
      <c r="AC38" s="453" t="s">
        <v>13</v>
      </c>
      <c r="AD38" s="454"/>
      <c r="AE38" s="454"/>
      <c r="AF38" s="455"/>
      <c r="AG38" s="332">
        <f>'B1-B7 Önkormányzat'!AG38+'B1-B7 M.Óvoda'!AG39+'B1-B7 EAK'!AG39+'B1-B7 Polg.Hiv'!AG39</f>
        <v>35600000</v>
      </c>
      <c r="AH38" s="13">
        <f>'B1-B7 Önkormányzat'!AH38+'B1-B7 M.Óvoda'!AH39+'B1-B7 EAK'!AH39+'B1-B7 Polg.Hiv'!AH39</f>
        <v>34186499</v>
      </c>
    </row>
    <row r="39" spans="1:34">
      <c r="A39" s="419" t="s">
        <v>647</v>
      </c>
      <c r="B39" s="404"/>
      <c r="C39" s="456" t="s">
        <v>14</v>
      </c>
      <c r="D39" s="457"/>
      <c r="E39" s="457"/>
      <c r="F39" s="457"/>
      <c r="G39" s="457"/>
      <c r="H39" s="457"/>
      <c r="I39" s="457"/>
      <c r="J39" s="457"/>
      <c r="K39" s="457"/>
      <c r="L39" s="457"/>
      <c r="M39" s="457"/>
      <c r="N39" s="457"/>
      <c r="O39" s="457"/>
      <c r="P39" s="457"/>
      <c r="Q39" s="457"/>
      <c r="R39" s="457"/>
      <c r="S39" s="457"/>
      <c r="T39" s="457"/>
      <c r="U39" s="457"/>
      <c r="V39" s="457"/>
      <c r="W39" s="457"/>
      <c r="X39" s="457"/>
      <c r="Y39" s="457"/>
      <c r="Z39" s="457"/>
      <c r="AA39" s="457"/>
      <c r="AB39" s="458"/>
      <c r="AC39" s="423" t="s">
        <v>15</v>
      </c>
      <c r="AD39" s="424"/>
      <c r="AE39" s="424"/>
      <c r="AF39" s="425"/>
      <c r="AG39" s="10">
        <f>'B1-B7 Önkormányzat'!AG39+'B1-B7 M.Óvoda'!AG40+'B1-B7 EAK'!AG40+'B1-B7 Polg.Hiv'!AG40</f>
        <v>0</v>
      </c>
      <c r="AH39" s="11">
        <f>'B1-B7 Önkormányzat'!AH39+'B1-B7 M.Óvoda'!AH40+'B1-B7 EAK'!AH40+'B1-B7 Polg.Hiv'!AH40</f>
        <v>220067</v>
      </c>
    </row>
    <row r="40" spans="1:34">
      <c r="A40" s="419" t="s">
        <v>650</v>
      </c>
      <c r="B40" s="404"/>
      <c r="C40" s="456" t="s">
        <v>16</v>
      </c>
      <c r="D40" s="457"/>
      <c r="E40" s="457"/>
      <c r="F40" s="457"/>
      <c r="G40" s="457"/>
      <c r="H40" s="457"/>
      <c r="I40" s="457"/>
      <c r="J40" s="457"/>
      <c r="K40" s="457"/>
      <c r="L40" s="457"/>
      <c r="M40" s="457"/>
      <c r="N40" s="457"/>
      <c r="O40" s="457"/>
      <c r="P40" s="457"/>
      <c r="Q40" s="457"/>
      <c r="R40" s="457"/>
      <c r="S40" s="457"/>
      <c r="T40" s="457"/>
      <c r="U40" s="457"/>
      <c r="V40" s="457"/>
      <c r="W40" s="457"/>
      <c r="X40" s="457"/>
      <c r="Y40" s="457"/>
      <c r="Z40" s="457"/>
      <c r="AA40" s="457"/>
      <c r="AB40" s="458"/>
      <c r="AC40" s="423" t="s">
        <v>17</v>
      </c>
      <c r="AD40" s="424"/>
      <c r="AE40" s="424"/>
      <c r="AF40" s="425"/>
      <c r="AG40" s="10">
        <f>'B1-B7 Önkormányzat'!AG40+'B1-B7 M.Óvoda'!AG41+'B1-B7 EAK'!AG41+'B1-B7 Polg.Hiv'!AG41</f>
        <v>4828000</v>
      </c>
      <c r="AH40" s="11">
        <f>'B1-B7 Önkormányzat'!AH40+'B1-B7 M.Óvoda'!AH41+'B1-B7 EAK'!AH41+'B1-B7 Polg.Hiv'!AH41</f>
        <v>1965000</v>
      </c>
    </row>
    <row r="41" spans="1:34">
      <c r="A41" s="419" t="s">
        <v>653</v>
      </c>
      <c r="B41" s="404"/>
      <c r="C41" s="456" t="s">
        <v>18</v>
      </c>
      <c r="D41" s="457"/>
      <c r="E41" s="457"/>
      <c r="F41" s="457"/>
      <c r="G41" s="457"/>
      <c r="H41" s="457"/>
      <c r="I41" s="457"/>
      <c r="J41" s="457"/>
      <c r="K41" s="457"/>
      <c r="L41" s="457"/>
      <c r="M41" s="457"/>
      <c r="N41" s="457"/>
      <c r="O41" s="457"/>
      <c r="P41" s="457"/>
      <c r="Q41" s="457"/>
      <c r="R41" s="457"/>
      <c r="S41" s="457"/>
      <c r="T41" s="457"/>
      <c r="U41" s="457"/>
      <c r="V41" s="457"/>
      <c r="W41" s="457"/>
      <c r="X41" s="457"/>
      <c r="Y41" s="457"/>
      <c r="Z41" s="457"/>
      <c r="AA41" s="457"/>
      <c r="AB41" s="458"/>
      <c r="AC41" s="423" t="s">
        <v>19</v>
      </c>
      <c r="AD41" s="424"/>
      <c r="AE41" s="424"/>
      <c r="AF41" s="425"/>
      <c r="AG41" s="10">
        <f>'B1-B7 Önkormányzat'!AG41+'B1-B7 M.Óvoda'!AG42+'B1-B7 EAK'!AG42+'B1-B7 Polg.Hiv'!AG42</f>
        <v>5423096</v>
      </c>
      <c r="AH41" s="11">
        <f>'B1-B7 Önkormányzat'!AH41+'B1-B7 M.Óvoda'!AH42+'B1-B7 EAK'!AH42+'B1-B7 Polg.Hiv'!AH42</f>
        <v>2432767</v>
      </c>
    </row>
    <row r="42" spans="1:34">
      <c r="A42" s="419" t="s">
        <v>656</v>
      </c>
      <c r="B42" s="404"/>
      <c r="C42" s="456" t="s">
        <v>20</v>
      </c>
      <c r="D42" s="457"/>
      <c r="E42" s="457"/>
      <c r="F42" s="457"/>
      <c r="G42" s="457"/>
      <c r="H42" s="457"/>
      <c r="I42" s="457"/>
      <c r="J42" s="457"/>
      <c r="K42" s="457"/>
      <c r="L42" s="457"/>
      <c r="M42" s="457"/>
      <c r="N42" s="457"/>
      <c r="O42" s="457"/>
      <c r="P42" s="457"/>
      <c r="Q42" s="457"/>
      <c r="R42" s="457"/>
      <c r="S42" s="457"/>
      <c r="T42" s="457"/>
      <c r="U42" s="457"/>
      <c r="V42" s="457"/>
      <c r="W42" s="457"/>
      <c r="X42" s="457"/>
      <c r="Y42" s="457"/>
      <c r="Z42" s="457"/>
      <c r="AA42" s="457"/>
      <c r="AB42" s="458"/>
      <c r="AC42" s="423" t="s">
        <v>21</v>
      </c>
      <c r="AD42" s="424"/>
      <c r="AE42" s="424"/>
      <c r="AF42" s="425"/>
      <c r="AG42" s="10">
        <f>'B1-B7 Önkormányzat'!AG42+'B1-B7 M.Óvoda'!AG43+'B1-B7 EAK'!AG43+'B1-B7 Polg.Hiv'!AG43</f>
        <v>0</v>
      </c>
      <c r="AH42" s="11">
        <f>'B1-B7 Önkormányzat'!AH42+'B1-B7 M.Óvoda'!AH43+'B1-B7 EAK'!AH43+'B1-B7 Polg.Hiv'!AH43</f>
        <v>0</v>
      </c>
    </row>
    <row r="43" spans="1:34">
      <c r="A43" s="419" t="s">
        <v>659</v>
      </c>
      <c r="B43" s="404"/>
      <c r="C43" s="456" t="s">
        <v>22</v>
      </c>
      <c r="D43" s="457"/>
      <c r="E43" s="457"/>
      <c r="F43" s="457"/>
      <c r="G43" s="457"/>
      <c r="H43" s="457"/>
      <c r="I43" s="457"/>
      <c r="J43" s="457"/>
      <c r="K43" s="457"/>
      <c r="L43" s="457"/>
      <c r="M43" s="457"/>
      <c r="N43" s="457"/>
      <c r="O43" s="457"/>
      <c r="P43" s="457"/>
      <c r="Q43" s="457"/>
      <c r="R43" s="457"/>
      <c r="S43" s="457"/>
      <c r="T43" s="457"/>
      <c r="U43" s="457"/>
      <c r="V43" s="457"/>
      <c r="W43" s="457"/>
      <c r="X43" s="457"/>
      <c r="Y43" s="457"/>
      <c r="Z43" s="457"/>
      <c r="AA43" s="457"/>
      <c r="AB43" s="458"/>
      <c r="AC43" s="423" t="s">
        <v>23</v>
      </c>
      <c r="AD43" s="424"/>
      <c r="AE43" s="424"/>
      <c r="AF43" s="425"/>
      <c r="AG43" s="10">
        <f>'B1-B7 Önkormányzat'!AG43+'B1-B7 M.Óvoda'!AG44+'B1-B7 EAK'!AG44+'B1-B7 Polg.Hiv'!AG44</f>
        <v>57485000</v>
      </c>
      <c r="AH43" s="11">
        <f>'B1-B7 Önkormányzat'!AH43+'B1-B7 M.Óvoda'!AH44+'B1-B7 EAK'!AH44+'B1-B7 Polg.Hiv'!AH44</f>
        <v>57778073</v>
      </c>
    </row>
    <row r="44" spans="1:34">
      <c r="A44" s="419" t="s">
        <v>662</v>
      </c>
      <c r="B44" s="404"/>
      <c r="C44" s="456" t="s">
        <v>24</v>
      </c>
      <c r="D44" s="457"/>
      <c r="E44" s="457"/>
      <c r="F44" s="457"/>
      <c r="G44" s="457"/>
      <c r="H44" s="457"/>
      <c r="I44" s="457"/>
      <c r="J44" s="457"/>
      <c r="K44" s="457"/>
      <c r="L44" s="457"/>
      <c r="M44" s="457"/>
      <c r="N44" s="457"/>
      <c r="O44" s="457"/>
      <c r="P44" s="457"/>
      <c r="Q44" s="457"/>
      <c r="R44" s="457"/>
      <c r="S44" s="457"/>
      <c r="T44" s="457"/>
      <c r="U44" s="457"/>
      <c r="V44" s="457"/>
      <c r="W44" s="457"/>
      <c r="X44" s="457"/>
      <c r="Y44" s="457"/>
      <c r="Z44" s="457"/>
      <c r="AA44" s="457"/>
      <c r="AB44" s="458"/>
      <c r="AC44" s="423" t="s">
        <v>25</v>
      </c>
      <c r="AD44" s="424"/>
      <c r="AE44" s="424"/>
      <c r="AF44" s="425"/>
      <c r="AG44" s="10">
        <f>'B1-B7 Önkormányzat'!AG44+'B1-B7 M.Óvoda'!AG45+'B1-B7 EAK'!AG45+'B1-B7 Polg.Hiv'!AG45</f>
        <v>3562000</v>
      </c>
      <c r="AH44" s="11">
        <f>'B1-B7 Önkormányzat'!AH44+'B1-B7 M.Óvoda'!AH45+'B1-B7 EAK'!AH45+'B1-B7 Polg.Hiv'!AH45</f>
        <v>2175836</v>
      </c>
    </row>
    <row r="45" spans="1:34">
      <c r="A45" s="419" t="s">
        <v>665</v>
      </c>
      <c r="B45" s="404"/>
      <c r="C45" s="456" t="s">
        <v>26</v>
      </c>
      <c r="D45" s="457"/>
      <c r="E45" s="457"/>
      <c r="F45" s="457"/>
      <c r="G45" s="457"/>
      <c r="H45" s="457"/>
      <c r="I45" s="457"/>
      <c r="J45" s="457"/>
      <c r="K45" s="457"/>
      <c r="L45" s="457"/>
      <c r="M45" s="457"/>
      <c r="N45" s="457"/>
      <c r="O45" s="457"/>
      <c r="P45" s="457"/>
      <c r="Q45" s="457"/>
      <c r="R45" s="457"/>
      <c r="S45" s="457"/>
      <c r="T45" s="457"/>
      <c r="U45" s="457"/>
      <c r="V45" s="457"/>
      <c r="W45" s="457"/>
      <c r="X45" s="457"/>
      <c r="Y45" s="457"/>
      <c r="Z45" s="457"/>
      <c r="AA45" s="457"/>
      <c r="AB45" s="458"/>
      <c r="AC45" s="423" t="s">
        <v>27</v>
      </c>
      <c r="AD45" s="424"/>
      <c r="AE45" s="424"/>
      <c r="AF45" s="425"/>
      <c r="AG45" s="10">
        <f>'B1-B7 Önkormányzat'!AG45+'B1-B7 M.Óvoda'!AG46+'B1-B7 EAK'!AG46+'B1-B7 Polg.Hiv'!AG46</f>
        <v>8814000</v>
      </c>
      <c r="AH45" s="11">
        <f>'B1-B7 Önkormányzat'!AH45+'B1-B7 M.Óvoda'!AH46+'B1-B7 EAK'!AH46+'B1-B7 Polg.Hiv'!AH46</f>
        <v>8571000</v>
      </c>
    </row>
    <row r="46" spans="1:34">
      <c r="A46" s="419" t="s">
        <v>668</v>
      </c>
      <c r="B46" s="404"/>
      <c r="C46" s="456" t="s">
        <v>28</v>
      </c>
      <c r="D46" s="457"/>
      <c r="E46" s="457"/>
      <c r="F46" s="457"/>
      <c r="G46" s="457"/>
      <c r="H46" s="457"/>
      <c r="I46" s="457"/>
      <c r="J46" s="457"/>
      <c r="K46" s="457"/>
      <c r="L46" s="457"/>
      <c r="M46" s="457"/>
      <c r="N46" s="457"/>
      <c r="O46" s="457"/>
      <c r="P46" s="457"/>
      <c r="Q46" s="457"/>
      <c r="R46" s="457"/>
      <c r="S46" s="457"/>
      <c r="T46" s="457"/>
      <c r="U46" s="457"/>
      <c r="V46" s="457"/>
      <c r="W46" s="457"/>
      <c r="X46" s="457"/>
      <c r="Y46" s="457"/>
      <c r="Z46" s="457"/>
      <c r="AA46" s="457"/>
      <c r="AB46" s="458"/>
      <c r="AC46" s="423" t="s">
        <v>29</v>
      </c>
      <c r="AD46" s="424"/>
      <c r="AE46" s="424"/>
      <c r="AF46" s="425"/>
      <c r="AG46" s="10">
        <f>'B1-B7 Önkormányzat'!AG46+'B1-B7 M.Óvoda'!AG47+'B1-B7 EAK'!AG47+'B1-B7 Polg.Hiv'!AG47</f>
        <v>189618</v>
      </c>
      <c r="AH46" s="11">
        <f>'B1-B7 Önkormányzat'!AH46+'B1-B7 M.Óvoda'!AH47+'B1-B7 EAK'!AH47+'B1-B7 Polg.Hiv'!AH47</f>
        <v>253434</v>
      </c>
    </row>
    <row r="47" spans="1:34">
      <c r="A47" s="419" t="s">
        <v>671</v>
      </c>
      <c r="B47" s="404"/>
      <c r="C47" s="456" t="s">
        <v>30</v>
      </c>
      <c r="D47" s="457"/>
      <c r="E47" s="457"/>
      <c r="F47" s="457"/>
      <c r="G47" s="457"/>
      <c r="H47" s="457"/>
      <c r="I47" s="457"/>
      <c r="J47" s="457"/>
      <c r="K47" s="457"/>
      <c r="L47" s="457"/>
      <c r="M47" s="457"/>
      <c r="N47" s="457"/>
      <c r="O47" s="457"/>
      <c r="P47" s="457"/>
      <c r="Q47" s="457"/>
      <c r="R47" s="457"/>
      <c r="S47" s="457"/>
      <c r="T47" s="457"/>
      <c r="U47" s="457"/>
      <c r="V47" s="457"/>
      <c r="W47" s="457"/>
      <c r="X47" s="457"/>
      <c r="Y47" s="457"/>
      <c r="Z47" s="457"/>
      <c r="AA47" s="457"/>
      <c r="AB47" s="458"/>
      <c r="AC47" s="423" t="s">
        <v>31</v>
      </c>
      <c r="AD47" s="424"/>
      <c r="AE47" s="424"/>
      <c r="AF47" s="425"/>
      <c r="AG47" s="10">
        <f>'B1-B7 Önkormányzat'!AG47+'B1-B7 M.Óvoda'!AG48+'B1-B7 EAK'!AG48+'B1-B7 Polg.Hiv'!AG48</f>
        <v>0</v>
      </c>
      <c r="AH47" s="11">
        <f>'B1-B7 Önkormányzat'!AH47+'B1-B7 M.Óvoda'!AH48+'B1-B7 EAK'!AH48+'B1-B7 Polg.Hiv'!AH48</f>
        <v>0</v>
      </c>
    </row>
    <row r="48" spans="1:34">
      <c r="A48" s="419" t="s">
        <v>674</v>
      </c>
      <c r="B48" s="404"/>
      <c r="C48" s="456" t="s">
        <v>32</v>
      </c>
      <c r="D48" s="457"/>
      <c r="E48" s="457"/>
      <c r="F48" s="457"/>
      <c r="G48" s="457"/>
      <c r="H48" s="457"/>
      <c r="I48" s="457"/>
      <c r="J48" s="457"/>
      <c r="K48" s="457"/>
      <c r="L48" s="457"/>
      <c r="M48" s="457"/>
      <c r="N48" s="457"/>
      <c r="O48" s="457"/>
      <c r="P48" s="457"/>
      <c r="Q48" s="457"/>
      <c r="R48" s="457"/>
      <c r="S48" s="457"/>
      <c r="T48" s="457"/>
      <c r="U48" s="457"/>
      <c r="V48" s="457"/>
      <c r="W48" s="457"/>
      <c r="X48" s="457"/>
      <c r="Y48" s="457"/>
      <c r="Z48" s="457"/>
      <c r="AA48" s="457"/>
      <c r="AB48" s="458"/>
      <c r="AC48" s="423" t="s">
        <v>33</v>
      </c>
      <c r="AD48" s="424"/>
      <c r="AE48" s="424"/>
      <c r="AF48" s="425"/>
      <c r="AG48" s="10">
        <f>'B1-B7 Önkormányzat'!AG48+'B1-B7 M.Óvoda'!AG49+'B1-B7 EAK'!AG49+'B1-B7 Polg.Hiv'!AG49</f>
        <v>0</v>
      </c>
      <c r="AH48" s="11">
        <f>'B1-B7 Önkormányzat'!AH48+'B1-B7 M.Óvoda'!AH49+'B1-B7 EAK'!AH49+'B1-B7 Polg.Hiv'!AH49</f>
        <v>309746</v>
      </c>
    </row>
    <row r="49" spans="1:34" s="14" customFormat="1">
      <c r="A49" s="448" t="s">
        <v>677</v>
      </c>
      <c r="B49" s="449"/>
      <c r="C49" s="460" t="s">
        <v>34</v>
      </c>
      <c r="D49" s="461"/>
      <c r="E49" s="461"/>
      <c r="F49" s="461"/>
      <c r="G49" s="461"/>
      <c r="H49" s="461"/>
      <c r="I49" s="461"/>
      <c r="J49" s="461"/>
      <c r="K49" s="461"/>
      <c r="L49" s="461"/>
      <c r="M49" s="461"/>
      <c r="N49" s="461"/>
      <c r="O49" s="461"/>
      <c r="P49" s="461"/>
      <c r="Q49" s="461"/>
      <c r="R49" s="461"/>
      <c r="S49" s="461"/>
      <c r="T49" s="461"/>
      <c r="U49" s="461"/>
      <c r="V49" s="461"/>
      <c r="W49" s="461"/>
      <c r="X49" s="461"/>
      <c r="Y49" s="461"/>
      <c r="Z49" s="461"/>
      <c r="AA49" s="461"/>
      <c r="AB49" s="462"/>
      <c r="AC49" s="453" t="s">
        <v>35</v>
      </c>
      <c r="AD49" s="454"/>
      <c r="AE49" s="454"/>
      <c r="AF49" s="455"/>
      <c r="AG49" s="332">
        <f>'B1-B7 Önkormányzat'!AG49+'B1-B7 M.Óvoda'!AG50+'B1-B7 EAK'!AG50+'B1-B7 Polg.Hiv'!AG50</f>
        <v>80301714</v>
      </c>
      <c r="AH49" s="13">
        <f>'B1-B7 Önkormányzat'!AH49+'B1-B7 M.Óvoda'!AH50+'B1-B7 EAK'!AH50+'B1-B7 Polg.Hiv'!AH50</f>
        <v>73705923</v>
      </c>
    </row>
    <row r="50" spans="1:34">
      <c r="A50" s="419">
        <v>45</v>
      </c>
      <c r="B50" s="459"/>
      <c r="C50" s="456" t="s">
        <v>36</v>
      </c>
      <c r="D50" s="457"/>
      <c r="E50" s="457"/>
      <c r="F50" s="457"/>
      <c r="G50" s="457"/>
      <c r="H50" s="457"/>
      <c r="I50" s="457"/>
      <c r="J50" s="457"/>
      <c r="K50" s="457"/>
      <c r="L50" s="457"/>
      <c r="M50" s="457"/>
      <c r="N50" s="457"/>
      <c r="O50" s="457"/>
      <c r="P50" s="457"/>
      <c r="Q50" s="457"/>
      <c r="R50" s="457"/>
      <c r="S50" s="457"/>
      <c r="T50" s="457"/>
      <c r="U50" s="457"/>
      <c r="V50" s="457"/>
      <c r="W50" s="457"/>
      <c r="X50" s="457"/>
      <c r="Y50" s="457"/>
      <c r="Z50" s="457"/>
      <c r="AA50" s="457"/>
      <c r="AB50" s="458"/>
      <c r="AC50" s="423" t="s">
        <v>37</v>
      </c>
      <c r="AD50" s="424"/>
      <c r="AE50" s="424"/>
      <c r="AF50" s="425"/>
      <c r="AG50" s="10">
        <f>'B1-B7 Önkormányzat'!AG50+'B1-B7 M.Óvoda'!AG51+'B1-B7 EAK'!AG51+'B1-B7 Polg.Hiv'!AG51</f>
        <v>0</v>
      </c>
      <c r="AH50" s="11">
        <f>'B1-B7 Önkormányzat'!AH50+'B1-B7 M.Óvoda'!AH51+'B1-B7 EAK'!AH51+'B1-B7 Polg.Hiv'!AH51</f>
        <v>0</v>
      </c>
    </row>
    <row r="51" spans="1:34">
      <c r="A51" s="419">
        <v>46</v>
      </c>
      <c r="B51" s="459"/>
      <c r="C51" s="456" t="s">
        <v>38</v>
      </c>
      <c r="D51" s="457"/>
      <c r="E51" s="457"/>
      <c r="F51" s="457"/>
      <c r="G51" s="457"/>
      <c r="H51" s="457"/>
      <c r="I51" s="457"/>
      <c r="J51" s="457"/>
      <c r="K51" s="457"/>
      <c r="L51" s="457"/>
      <c r="M51" s="457"/>
      <c r="N51" s="457"/>
      <c r="O51" s="457"/>
      <c r="P51" s="457"/>
      <c r="Q51" s="457"/>
      <c r="R51" s="457"/>
      <c r="S51" s="457"/>
      <c r="T51" s="457"/>
      <c r="U51" s="457"/>
      <c r="V51" s="457"/>
      <c r="W51" s="457"/>
      <c r="X51" s="457"/>
      <c r="Y51" s="457"/>
      <c r="Z51" s="457"/>
      <c r="AA51" s="457"/>
      <c r="AB51" s="458"/>
      <c r="AC51" s="423" t="s">
        <v>39</v>
      </c>
      <c r="AD51" s="424"/>
      <c r="AE51" s="424"/>
      <c r="AF51" s="425"/>
      <c r="AG51" s="10">
        <f>'B1-B7 Önkormányzat'!AG51+'B1-B7 M.Óvoda'!AG52+'B1-B7 EAK'!AG52+'B1-B7 Polg.Hiv'!AG52</f>
        <v>2000000</v>
      </c>
      <c r="AH51" s="11">
        <f>'B1-B7 Önkormányzat'!AH51+'B1-B7 M.Óvoda'!AH52+'B1-B7 EAK'!AH52+'B1-B7 Polg.Hiv'!AH52</f>
        <v>0</v>
      </c>
    </row>
    <row r="52" spans="1:34">
      <c r="A52" s="419">
        <v>47</v>
      </c>
      <c r="B52" s="459"/>
      <c r="C52" s="456" t="s">
        <v>40</v>
      </c>
      <c r="D52" s="457"/>
      <c r="E52" s="457"/>
      <c r="F52" s="457"/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57"/>
      <c r="R52" s="457"/>
      <c r="S52" s="457"/>
      <c r="T52" s="457"/>
      <c r="U52" s="457"/>
      <c r="V52" s="457"/>
      <c r="W52" s="457"/>
      <c r="X52" s="457"/>
      <c r="Y52" s="457"/>
      <c r="Z52" s="457"/>
      <c r="AA52" s="457"/>
      <c r="AB52" s="458"/>
      <c r="AC52" s="423" t="s">
        <v>41</v>
      </c>
      <c r="AD52" s="424"/>
      <c r="AE52" s="424"/>
      <c r="AF52" s="425"/>
      <c r="AG52" s="10">
        <f>'B1-B7 Önkormányzat'!AG52+'B1-B7 M.Óvoda'!AG53+'B1-B7 EAK'!AG53+'B1-B7 Polg.Hiv'!AG53</f>
        <v>247182</v>
      </c>
      <c r="AH52" s="11">
        <f>'B1-B7 Önkormányzat'!AH52+'B1-B7 M.Óvoda'!AH53+'B1-B7 EAK'!AH53+'B1-B7 Polg.Hiv'!AH53</f>
        <v>387190</v>
      </c>
    </row>
    <row r="53" spans="1:34">
      <c r="A53" s="419">
        <v>48</v>
      </c>
      <c r="B53" s="459"/>
      <c r="C53" s="456" t="s">
        <v>42</v>
      </c>
      <c r="D53" s="457"/>
      <c r="E53" s="457"/>
      <c r="F53" s="457"/>
      <c r="G53" s="457"/>
      <c r="H53" s="457"/>
      <c r="I53" s="457"/>
      <c r="J53" s="457"/>
      <c r="K53" s="457"/>
      <c r="L53" s="457"/>
      <c r="M53" s="457"/>
      <c r="N53" s="457"/>
      <c r="O53" s="457"/>
      <c r="P53" s="457"/>
      <c r="Q53" s="457"/>
      <c r="R53" s="457"/>
      <c r="S53" s="457"/>
      <c r="T53" s="457"/>
      <c r="U53" s="457"/>
      <c r="V53" s="457"/>
      <c r="W53" s="457"/>
      <c r="X53" s="457"/>
      <c r="Y53" s="457"/>
      <c r="Z53" s="457"/>
      <c r="AA53" s="457"/>
      <c r="AB53" s="458"/>
      <c r="AC53" s="423" t="s">
        <v>43</v>
      </c>
      <c r="AD53" s="424"/>
      <c r="AE53" s="424"/>
      <c r="AF53" s="425"/>
      <c r="AG53" s="10">
        <f>'B1-B7 Önkormányzat'!AG53+'B1-B7 M.Óvoda'!AG54+'B1-B7 EAK'!AG54+'B1-B7 Polg.Hiv'!AG54</f>
        <v>0</v>
      </c>
      <c r="AH53" s="11">
        <f>'B1-B7 Önkormányzat'!AH53+'B1-B7 M.Óvoda'!AH54+'B1-B7 EAK'!AH54+'B1-B7 Polg.Hiv'!AH54</f>
        <v>0</v>
      </c>
    </row>
    <row r="54" spans="1:34">
      <c r="A54" s="419">
        <v>49</v>
      </c>
      <c r="B54" s="459"/>
      <c r="C54" s="456" t="s">
        <v>44</v>
      </c>
      <c r="D54" s="457"/>
      <c r="E54" s="457"/>
      <c r="F54" s="457"/>
      <c r="G54" s="457"/>
      <c r="H54" s="457"/>
      <c r="I54" s="457"/>
      <c r="J54" s="457"/>
      <c r="K54" s="457"/>
      <c r="L54" s="457"/>
      <c r="M54" s="457"/>
      <c r="N54" s="457"/>
      <c r="O54" s="457"/>
      <c r="P54" s="457"/>
      <c r="Q54" s="457"/>
      <c r="R54" s="457"/>
      <c r="S54" s="457"/>
      <c r="T54" s="457"/>
      <c r="U54" s="457"/>
      <c r="V54" s="457"/>
      <c r="W54" s="457"/>
      <c r="X54" s="457"/>
      <c r="Y54" s="457"/>
      <c r="Z54" s="457"/>
      <c r="AA54" s="457"/>
      <c r="AB54" s="458"/>
      <c r="AC54" s="423" t="s">
        <v>45</v>
      </c>
      <c r="AD54" s="424"/>
      <c r="AE54" s="424"/>
      <c r="AF54" s="425"/>
      <c r="AG54" s="10">
        <f>'B1-B7 Önkormányzat'!AG54+'B1-B7 M.Óvoda'!AG55+'B1-B7 EAK'!AG55+'B1-B7 Polg.Hiv'!AG55</f>
        <v>0</v>
      </c>
      <c r="AH54" s="11">
        <f>'B1-B7 Önkormányzat'!AH54+'B1-B7 M.Óvoda'!AH55+'B1-B7 EAK'!AH55+'B1-B7 Polg.Hiv'!AH55</f>
        <v>0</v>
      </c>
    </row>
    <row r="55" spans="1:34" s="14" customFormat="1">
      <c r="A55" s="448">
        <v>50</v>
      </c>
      <c r="B55" s="463"/>
      <c r="C55" s="450" t="s">
        <v>46</v>
      </c>
      <c r="D55" s="451"/>
      <c r="E55" s="451"/>
      <c r="F55" s="451"/>
      <c r="G55" s="451"/>
      <c r="H55" s="451"/>
      <c r="I55" s="451"/>
      <c r="J55" s="451"/>
      <c r="K55" s="451"/>
      <c r="L55" s="451"/>
      <c r="M55" s="451"/>
      <c r="N55" s="451"/>
      <c r="O55" s="451"/>
      <c r="P55" s="451"/>
      <c r="Q55" s="451"/>
      <c r="R55" s="451"/>
      <c r="S55" s="451"/>
      <c r="T55" s="451"/>
      <c r="U55" s="451"/>
      <c r="V55" s="451"/>
      <c r="W55" s="451"/>
      <c r="X55" s="451"/>
      <c r="Y55" s="451"/>
      <c r="Z55" s="451"/>
      <c r="AA55" s="451"/>
      <c r="AB55" s="452"/>
      <c r="AC55" s="453" t="s">
        <v>47</v>
      </c>
      <c r="AD55" s="454"/>
      <c r="AE55" s="454"/>
      <c r="AF55" s="455"/>
      <c r="AG55" s="332">
        <f>'B1-B7 Önkormányzat'!AG55+'B1-B7 M.Óvoda'!AG56+'B1-B7 EAK'!AG56+'B1-B7 Polg.Hiv'!AG56</f>
        <v>2247182</v>
      </c>
      <c r="AH55" s="13">
        <f>'B1-B7 Önkormányzat'!AH55+'B1-B7 M.Óvoda'!AH56+'B1-B7 EAK'!AH56+'B1-B7 Polg.Hiv'!AH56</f>
        <v>387190</v>
      </c>
    </row>
    <row r="56" spans="1:34">
      <c r="A56" s="419">
        <v>51</v>
      </c>
      <c r="B56" s="459"/>
      <c r="C56" s="456" t="s">
        <v>48</v>
      </c>
      <c r="D56" s="457"/>
      <c r="E56" s="457"/>
      <c r="F56" s="457"/>
      <c r="G56" s="457"/>
      <c r="H56" s="457"/>
      <c r="I56" s="457"/>
      <c r="J56" s="457"/>
      <c r="K56" s="457"/>
      <c r="L56" s="457"/>
      <c r="M56" s="457"/>
      <c r="N56" s="457"/>
      <c r="O56" s="457"/>
      <c r="P56" s="457"/>
      <c r="Q56" s="457"/>
      <c r="R56" s="457"/>
      <c r="S56" s="457"/>
      <c r="T56" s="457"/>
      <c r="U56" s="457"/>
      <c r="V56" s="457"/>
      <c r="W56" s="457"/>
      <c r="X56" s="457"/>
      <c r="Y56" s="457"/>
      <c r="Z56" s="457"/>
      <c r="AA56" s="457"/>
      <c r="AB56" s="458"/>
      <c r="AC56" s="423" t="s">
        <v>49</v>
      </c>
      <c r="AD56" s="424"/>
      <c r="AE56" s="424"/>
      <c r="AF56" s="425"/>
      <c r="AG56" s="10">
        <f>'B1-B7 Önkormányzat'!AG56+'B1-B7 M.Óvoda'!AG57+'B1-B7 EAK'!AG57+'B1-B7 Polg.Hiv'!AG57</f>
        <v>0</v>
      </c>
      <c r="AH56" s="11">
        <f>'B1-B7 Önkormányzat'!AH56+'B1-B7 M.Óvoda'!AH57+'B1-B7 EAK'!AH57+'B1-B7 Polg.Hiv'!AH57</f>
        <v>0</v>
      </c>
    </row>
    <row r="57" spans="1:34">
      <c r="A57" s="419">
        <v>52</v>
      </c>
      <c r="B57" s="459"/>
      <c r="C57" s="420" t="s">
        <v>50</v>
      </c>
      <c r="D57" s="421"/>
      <c r="E57" s="421"/>
      <c r="F57" s="421"/>
      <c r="G57" s="421"/>
      <c r="H57" s="421"/>
      <c r="I57" s="421"/>
      <c r="J57" s="421"/>
      <c r="K57" s="421"/>
      <c r="L57" s="421"/>
      <c r="M57" s="421"/>
      <c r="N57" s="421"/>
      <c r="O57" s="421"/>
      <c r="P57" s="421"/>
      <c r="Q57" s="421"/>
      <c r="R57" s="421"/>
      <c r="S57" s="421"/>
      <c r="T57" s="421"/>
      <c r="U57" s="421"/>
      <c r="V57" s="421"/>
      <c r="W57" s="421"/>
      <c r="X57" s="421"/>
      <c r="Y57" s="421"/>
      <c r="Z57" s="421"/>
      <c r="AA57" s="421"/>
      <c r="AB57" s="422"/>
      <c r="AC57" s="423" t="s">
        <v>51</v>
      </c>
      <c r="AD57" s="424"/>
      <c r="AE57" s="424"/>
      <c r="AF57" s="425"/>
      <c r="AG57" s="10">
        <f>'B1-B7 Önkormányzat'!AG57+'B1-B7 M.Óvoda'!AG58+'B1-B7 EAK'!AG58+'B1-B7 Polg.Hiv'!AG58</f>
        <v>0</v>
      </c>
      <c r="AH57" s="11">
        <f>'B1-B7 Önkormányzat'!AH57+'B1-B7 M.Óvoda'!AH58+'B1-B7 EAK'!AH58+'B1-B7 Polg.Hiv'!AH58</f>
        <v>0</v>
      </c>
    </row>
    <row r="58" spans="1:34">
      <c r="A58" s="419">
        <v>53</v>
      </c>
      <c r="B58" s="459"/>
      <c r="C58" s="456" t="s">
        <v>52</v>
      </c>
      <c r="D58" s="457"/>
      <c r="E58" s="457"/>
      <c r="F58" s="457"/>
      <c r="G58" s="457"/>
      <c r="H58" s="457"/>
      <c r="I58" s="457"/>
      <c r="J58" s="457"/>
      <c r="K58" s="457"/>
      <c r="L58" s="457"/>
      <c r="M58" s="457"/>
      <c r="N58" s="457"/>
      <c r="O58" s="457"/>
      <c r="P58" s="457"/>
      <c r="Q58" s="457"/>
      <c r="R58" s="457"/>
      <c r="S58" s="457"/>
      <c r="T58" s="457"/>
      <c r="U58" s="457"/>
      <c r="V58" s="457"/>
      <c r="W58" s="457"/>
      <c r="X58" s="457"/>
      <c r="Y58" s="457"/>
      <c r="Z58" s="457"/>
      <c r="AA58" s="457"/>
      <c r="AB58" s="458"/>
      <c r="AC58" s="423" t="s">
        <v>53</v>
      </c>
      <c r="AD58" s="424"/>
      <c r="AE58" s="424"/>
      <c r="AF58" s="425"/>
      <c r="AG58" s="10">
        <f>'B1-B7 Önkormányzat'!AG58+'B1-B7 M.Óvoda'!AG59+'B1-B7 EAK'!AG59+'B1-B7 Polg.Hiv'!AG59</f>
        <v>396000</v>
      </c>
      <c r="AH58" s="11">
        <f>'B1-B7 Önkormányzat'!AH58+'B1-B7 M.Óvoda'!AH59+'B1-B7 EAK'!AH59+'B1-B7 Polg.Hiv'!AH59</f>
        <v>431500</v>
      </c>
    </row>
    <row r="59" spans="1:34" s="14" customFormat="1">
      <c r="A59" s="448">
        <v>54</v>
      </c>
      <c r="B59" s="463"/>
      <c r="C59" s="450" t="s">
        <v>54</v>
      </c>
      <c r="D59" s="451"/>
      <c r="E59" s="451"/>
      <c r="F59" s="451"/>
      <c r="G59" s="451"/>
      <c r="H59" s="451"/>
      <c r="I59" s="451"/>
      <c r="J59" s="451"/>
      <c r="K59" s="451"/>
      <c r="L59" s="451"/>
      <c r="M59" s="451"/>
      <c r="N59" s="451"/>
      <c r="O59" s="451"/>
      <c r="P59" s="451"/>
      <c r="Q59" s="451"/>
      <c r="R59" s="451"/>
      <c r="S59" s="451"/>
      <c r="T59" s="451"/>
      <c r="U59" s="451"/>
      <c r="V59" s="451"/>
      <c r="W59" s="451"/>
      <c r="X59" s="451"/>
      <c r="Y59" s="451"/>
      <c r="Z59" s="451"/>
      <c r="AA59" s="451"/>
      <c r="AB59" s="452"/>
      <c r="AC59" s="453" t="s">
        <v>55</v>
      </c>
      <c r="AD59" s="454"/>
      <c r="AE59" s="454"/>
      <c r="AF59" s="455"/>
      <c r="AG59" s="332">
        <f>'B1-B7 Önkormányzat'!AG59+'B1-B7 M.Óvoda'!AG60+'B1-B7 EAK'!AG60+'B1-B7 Polg.Hiv'!AG60</f>
        <v>396000</v>
      </c>
      <c r="AH59" s="38">
        <f>'B1-B7 Önkormányzat'!AH59+'B1-B7 M.Óvoda'!AH60+'B1-B7 EAK'!AH60+'B1-B7 Polg.Hiv'!AH60</f>
        <v>431500</v>
      </c>
    </row>
    <row r="60" spans="1:34">
      <c r="A60" s="419">
        <v>55</v>
      </c>
      <c r="B60" s="459"/>
      <c r="C60" s="456" t="s">
        <v>56</v>
      </c>
      <c r="D60" s="457"/>
      <c r="E60" s="457"/>
      <c r="F60" s="457"/>
      <c r="G60" s="457"/>
      <c r="H60" s="457"/>
      <c r="I60" s="457"/>
      <c r="J60" s="457"/>
      <c r="K60" s="457"/>
      <c r="L60" s="457"/>
      <c r="M60" s="457"/>
      <c r="N60" s="457"/>
      <c r="O60" s="457"/>
      <c r="P60" s="457"/>
      <c r="Q60" s="457"/>
      <c r="R60" s="457"/>
      <c r="S60" s="457"/>
      <c r="T60" s="457"/>
      <c r="U60" s="457"/>
      <c r="V60" s="457"/>
      <c r="W60" s="457"/>
      <c r="X60" s="457"/>
      <c r="Y60" s="457"/>
      <c r="Z60" s="457"/>
      <c r="AA60" s="457"/>
      <c r="AB60" s="458"/>
      <c r="AC60" s="423" t="s">
        <v>57</v>
      </c>
      <c r="AD60" s="424"/>
      <c r="AE60" s="424"/>
      <c r="AF60" s="425"/>
      <c r="AG60" s="10">
        <f>'B1-B7 Önkormányzat'!AG60+'B1-B7 M.Óvoda'!AG61+'B1-B7 EAK'!AG61+'B1-B7 Polg.Hiv'!AG61</f>
        <v>0</v>
      </c>
      <c r="AH60" s="11">
        <f>'B1-B7 Önkormányzat'!AH60+'B1-B7 M.Óvoda'!AH61+'B1-B7 EAK'!AH61+'B1-B7 Polg.Hiv'!AH61</f>
        <v>0</v>
      </c>
    </row>
    <row r="61" spans="1:34">
      <c r="A61" s="419">
        <v>56</v>
      </c>
      <c r="B61" s="459"/>
      <c r="C61" s="420" t="s">
        <v>58</v>
      </c>
      <c r="D61" s="421"/>
      <c r="E61" s="421"/>
      <c r="F61" s="421"/>
      <c r="G61" s="421"/>
      <c r="H61" s="421"/>
      <c r="I61" s="421"/>
      <c r="J61" s="421"/>
      <c r="K61" s="421"/>
      <c r="L61" s="421"/>
      <c r="M61" s="421"/>
      <c r="N61" s="421"/>
      <c r="O61" s="421"/>
      <c r="P61" s="421"/>
      <c r="Q61" s="421"/>
      <c r="R61" s="421"/>
      <c r="S61" s="421"/>
      <c r="T61" s="421"/>
      <c r="U61" s="421"/>
      <c r="V61" s="421"/>
      <c r="W61" s="421"/>
      <c r="X61" s="421"/>
      <c r="Y61" s="421"/>
      <c r="Z61" s="421"/>
      <c r="AA61" s="421"/>
      <c r="AB61" s="422"/>
      <c r="AC61" s="423" t="s">
        <v>59</v>
      </c>
      <c r="AD61" s="424"/>
      <c r="AE61" s="424"/>
      <c r="AF61" s="425"/>
      <c r="AG61" s="10">
        <f>'B1-B7 Önkormányzat'!AG61+'B1-B7 M.Óvoda'!AG62+'B1-B7 EAK'!AG62+'B1-B7 Polg.Hiv'!AG62</f>
        <v>0</v>
      </c>
      <c r="AH61" s="11">
        <f>'B1-B7 Önkormányzat'!AH61+'B1-B7 M.Óvoda'!AH62+'B1-B7 EAK'!AH62+'B1-B7 Polg.Hiv'!AH62</f>
        <v>0</v>
      </c>
    </row>
    <row r="62" spans="1:34">
      <c r="A62" s="419">
        <v>57</v>
      </c>
      <c r="B62" s="459"/>
      <c r="C62" s="456" t="s">
        <v>60</v>
      </c>
      <c r="D62" s="457"/>
      <c r="E62" s="457"/>
      <c r="F62" s="457"/>
      <c r="G62" s="457"/>
      <c r="H62" s="457"/>
      <c r="I62" s="457"/>
      <c r="J62" s="457"/>
      <c r="K62" s="457"/>
      <c r="L62" s="457"/>
      <c r="M62" s="457"/>
      <c r="N62" s="457"/>
      <c r="O62" s="457"/>
      <c r="P62" s="457"/>
      <c r="Q62" s="457"/>
      <c r="R62" s="457"/>
      <c r="S62" s="457"/>
      <c r="T62" s="457"/>
      <c r="U62" s="457"/>
      <c r="V62" s="457"/>
      <c r="W62" s="457"/>
      <c r="X62" s="457"/>
      <c r="Y62" s="457"/>
      <c r="Z62" s="457"/>
      <c r="AA62" s="457"/>
      <c r="AB62" s="458"/>
      <c r="AC62" s="423" t="s">
        <v>61</v>
      </c>
      <c r="AD62" s="424"/>
      <c r="AE62" s="424"/>
      <c r="AF62" s="425"/>
      <c r="AG62" s="10">
        <f>'B1-B7 Önkormányzat'!AG62+'B1-B7 M.Óvoda'!AG63+'B1-B7 EAK'!AG63+'B1-B7 Polg.Hiv'!AG63</f>
        <v>2119211</v>
      </c>
      <c r="AH62" s="11">
        <f>'B1-B7 Önkormányzat'!AH62+'B1-B7 M.Óvoda'!AH63+'B1-B7 EAK'!AH63+'B1-B7 Polg.Hiv'!AH63</f>
        <v>1828803</v>
      </c>
    </row>
    <row r="63" spans="1:34" s="14" customFormat="1" ht="15.75" thickBot="1">
      <c r="A63" s="471">
        <v>58</v>
      </c>
      <c r="B63" s="472"/>
      <c r="C63" s="473" t="s">
        <v>62</v>
      </c>
      <c r="D63" s="474"/>
      <c r="E63" s="474"/>
      <c r="F63" s="474"/>
      <c r="G63" s="474"/>
      <c r="H63" s="474"/>
      <c r="I63" s="474"/>
      <c r="J63" s="474"/>
      <c r="K63" s="474"/>
      <c r="L63" s="474"/>
      <c r="M63" s="474"/>
      <c r="N63" s="474"/>
      <c r="O63" s="474"/>
      <c r="P63" s="474"/>
      <c r="Q63" s="474"/>
      <c r="R63" s="474"/>
      <c r="S63" s="474"/>
      <c r="T63" s="474"/>
      <c r="U63" s="474"/>
      <c r="V63" s="474"/>
      <c r="W63" s="474"/>
      <c r="X63" s="474"/>
      <c r="Y63" s="474"/>
      <c r="Z63" s="474"/>
      <c r="AA63" s="474"/>
      <c r="AB63" s="475"/>
      <c r="AC63" s="476" t="s">
        <v>63</v>
      </c>
      <c r="AD63" s="477"/>
      <c r="AE63" s="477"/>
      <c r="AF63" s="478"/>
      <c r="AG63" s="332">
        <f>'B1-B7 Önkormányzat'!AG63+'B1-B7 M.Óvoda'!AG64+'B1-B7 EAK'!AG64+'B1-B7 Polg.Hiv'!AG64</f>
        <v>2119211</v>
      </c>
      <c r="AH63" s="17">
        <f>'B1-B7 Önkormányzat'!AH63+'B1-B7 M.Óvoda'!AH64+'B1-B7 EAK'!AH64+'B1-B7 Polg.Hiv'!AH64</f>
        <v>1828803</v>
      </c>
    </row>
    <row r="64" spans="1:34" s="14" customFormat="1" ht="15.75" thickBot="1">
      <c r="A64" s="464">
        <v>59</v>
      </c>
      <c r="B64" s="465"/>
      <c r="C64" s="466" t="s">
        <v>64</v>
      </c>
      <c r="D64" s="467"/>
      <c r="E64" s="467"/>
      <c r="F64" s="467"/>
      <c r="G64" s="467"/>
      <c r="H64" s="467"/>
      <c r="I64" s="467"/>
      <c r="J64" s="467"/>
      <c r="K64" s="467"/>
      <c r="L64" s="467"/>
      <c r="M64" s="467"/>
      <c r="N64" s="467"/>
      <c r="O64" s="467"/>
      <c r="P64" s="467"/>
      <c r="Q64" s="467"/>
      <c r="R64" s="467"/>
      <c r="S64" s="467"/>
      <c r="T64" s="467"/>
      <c r="U64" s="467"/>
      <c r="V64" s="467"/>
      <c r="W64" s="467"/>
      <c r="X64" s="467"/>
      <c r="Y64" s="467"/>
      <c r="Z64" s="467"/>
      <c r="AA64" s="467"/>
      <c r="AB64" s="468"/>
      <c r="AC64" s="469" t="s">
        <v>65</v>
      </c>
      <c r="AD64" s="470"/>
      <c r="AE64" s="470"/>
      <c r="AF64" s="470"/>
      <c r="AG64" s="333">
        <f>'B1-B7 Önkormányzat'!AG64+'B1-B7 M.Óvoda'!AG65+'B1-B7 EAK'!AG65+'B1-B7 Polg.Hiv'!AG65</f>
        <v>636240359</v>
      </c>
      <c r="AH64" s="20">
        <f>'B1-B7 Önkormányzat'!AH64+'B1-B7 M.Óvoda'!AH65+'B1-B7 EAK'!AH65+'B1-B7 Polg.Hiv'!AH65</f>
        <v>360544619</v>
      </c>
    </row>
  </sheetData>
  <mergeCells count="187">
    <mergeCell ref="A64:B64"/>
    <mergeCell ref="C64:AB64"/>
    <mergeCell ref="AC64:AF64"/>
    <mergeCell ref="A61:B61"/>
    <mergeCell ref="C61:AB61"/>
    <mergeCell ref="AC61:AF61"/>
    <mergeCell ref="A62:B62"/>
    <mergeCell ref="C62:AB62"/>
    <mergeCell ref="A63:B63"/>
    <mergeCell ref="C63:AB63"/>
    <mergeCell ref="AC62:AF62"/>
    <mergeCell ref="AC63:AF63"/>
    <mergeCell ref="A60:B60"/>
    <mergeCell ref="C60:AB60"/>
    <mergeCell ref="AC60:AF60"/>
    <mergeCell ref="AC57:AF57"/>
    <mergeCell ref="A58:B58"/>
    <mergeCell ref="A53:B53"/>
    <mergeCell ref="C53:AB53"/>
    <mergeCell ref="AC53:AF53"/>
    <mergeCell ref="A54:B54"/>
    <mergeCell ref="C54:AB54"/>
    <mergeCell ref="AC54:AF54"/>
    <mergeCell ref="AC58:AF58"/>
    <mergeCell ref="A57:B57"/>
    <mergeCell ref="C57:AB57"/>
    <mergeCell ref="A59:B59"/>
    <mergeCell ref="C59:AB59"/>
    <mergeCell ref="AC59:AF59"/>
    <mergeCell ref="A55:B55"/>
    <mergeCell ref="C55:AB55"/>
    <mergeCell ref="C58:AB58"/>
    <mergeCell ref="AC55:AF55"/>
    <mergeCell ref="A56:B56"/>
    <mergeCell ref="C56:AB56"/>
    <mergeCell ref="AC56:AF5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H1"/>
    <mergeCell ref="A5:B5"/>
    <mergeCell ref="C5:AB5"/>
    <mergeCell ref="AC5:AF5"/>
    <mergeCell ref="A2:AH2"/>
    <mergeCell ref="AG3:AH3"/>
    <mergeCell ref="A6:B6"/>
    <mergeCell ref="C6:AB6"/>
    <mergeCell ref="AC6:AF6"/>
    <mergeCell ref="A3:AF3"/>
    <mergeCell ref="A4:B4"/>
    <mergeCell ref="C4:AB4"/>
    <mergeCell ref="AC4:AF4"/>
  </mergeCells>
  <phoneticPr fontId="0" type="noConversion"/>
  <pageMargins left="0.25" right="0.25" top="0.75" bottom="0.75" header="0.3" footer="0.3"/>
  <pageSetup paperSize="9" scale="76" orientation="portrait" horizontalDpi="300" verticalDpi="300" r:id="rId1"/>
  <headerFooter>
    <oddHeader>&amp;L2.sz.melléklet  
&amp;Radatok forintban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G5" sqref="AG5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30" max="32" width="9.140625" hidden="1" customWidth="1"/>
  </cols>
  <sheetData>
    <row r="1" spans="1:40">
      <c r="A1" s="426" t="s">
        <v>968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8"/>
    </row>
    <row r="2" spans="1:40" ht="15.75">
      <c r="A2" s="575" t="s">
        <v>874</v>
      </c>
      <c r="B2" s="576"/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6"/>
      <c r="V2" s="576"/>
      <c r="W2" s="576"/>
      <c r="X2" s="576"/>
      <c r="Y2" s="576"/>
      <c r="Z2" s="576"/>
      <c r="AA2" s="576"/>
      <c r="AB2" s="576"/>
      <c r="AC2" s="576"/>
      <c r="AD2" s="576"/>
      <c r="AE2" s="576"/>
      <c r="AF2" s="576"/>
      <c r="AG2" s="576"/>
      <c r="AH2" s="576"/>
      <c r="AI2" s="576"/>
      <c r="AJ2" s="576"/>
      <c r="AK2" s="576"/>
      <c r="AL2" s="576"/>
      <c r="AM2" s="576"/>
      <c r="AN2" s="576"/>
    </row>
    <row r="3" spans="1:40">
      <c r="A3" s="577"/>
      <c r="B3" s="578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78"/>
      <c r="AE3" s="578"/>
      <c r="AF3" s="578"/>
      <c r="AI3" s="554" t="s">
        <v>818</v>
      </c>
      <c r="AJ3" s="554"/>
      <c r="AK3" s="554"/>
      <c r="AL3" s="554"/>
      <c r="AM3" s="554"/>
      <c r="AN3" s="554"/>
    </row>
    <row r="4" spans="1:40">
      <c r="A4" s="443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482" t="s">
        <v>819</v>
      </c>
      <c r="AH4" s="482"/>
      <c r="AI4" s="482"/>
      <c r="AJ4" s="482"/>
      <c r="AK4" s="482"/>
      <c r="AL4" s="482"/>
      <c r="AM4" s="482"/>
      <c r="AN4" s="482"/>
    </row>
    <row r="5" spans="1:40" ht="30" customHeight="1">
      <c r="A5" s="411" t="s">
        <v>542</v>
      </c>
      <c r="B5" s="412"/>
      <c r="C5" s="445" t="s">
        <v>543</v>
      </c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  <c r="Z5" s="446"/>
      <c r="AA5" s="446"/>
      <c r="AB5" s="446"/>
      <c r="AC5" s="447" t="s">
        <v>544</v>
      </c>
      <c r="AD5" s="446"/>
      <c r="AE5" s="446"/>
      <c r="AF5" s="446"/>
      <c r="AG5" s="3" t="s">
        <v>969</v>
      </c>
      <c r="AH5" s="6" t="s">
        <v>970</v>
      </c>
      <c r="AI5" s="3" t="s">
        <v>969</v>
      </c>
      <c r="AJ5" s="6" t="s">
        <v>970</v>
      </c>
      <c r="AK5" s="3" t="s">
        <v>969</v>
      </c>
      <c r="AL5" s="6" t="s">
        <v>970</v>
      </c>
      <c r="AM5" s="3" t="s">
        <v>969</v>
      </c>
      <c r="AN5" s="6" t="s">
        <v>970</v>
      </c>
    </row>
    <row r="6" spans="1:40">
      <c r="A6" s="483" t="s">
        <v>545</v>
      </c>
      <c r="B6" s="484"/>
      <c r="C6" s="402" t="s">
        <v>546</v>
      </c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2" t="s">
        <v>547</v>
      </c>
      <c r="AD6" s="403"/>
      <c r="AE6" s="403"/>
      <c r="AF6" s="404"/>
      <c r="AG6" s="8" t="s">
        <v>820</v>
      </c>
      <c r="AH6" s="9" t="s">
        <v>821</v>
      </c>
      <c r="AI6" s="8" t="s">
        <v>822</v>
      </c>
      <c r="AJ6" s="9" t="s">
        <v>823</v>
      </c>
      <c r="AK6" s="8" t="s">
        <v>824</v>
      </c>
      <c r="AL6" s="9" t="s">
        <v>825</v>
      </c>
      <c r="AM6" s="8" t="s">
        <v>826</v>
      </c>
      <c r="AN6" s="9" t="s">
        <v>827</v>
      </c>
    </row>
    <row r="7" spans="1:40">
      <c r="A7" s="419" t="s">
        <v>548</v>
      </c>
      <c r="B7" s="459"/>
      <c r="C7" s="456" t="s">
        <v>828</v>
      </c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  <c r="P7" s="457"/>
      <c r="Q7" s="457"/>
      <c r="R7" s="457"/>
      <c r="S7" s="457"/>
      <c r="T7" s="457"/>
      <c r="U7" s="457"/>
      <c r="V7" s="457"/>
      <c r="W7" s="457"/>
      <c r="X7" s="457"/>
      <c r="Y7" s="457"/>
      <c r="Z7" s="457"/>
      <c r="AA7" s="457"/>
      <c r="AB7" s="458"/>
      <c r="AC7" s="420" t="s">
        <v>829</v>
      </c>
      <c r="AD7" s="421"/>
      <c r="AE7" s="421"/>
      <c r="AF7" s="421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419" t="s">
        <v>551</v>
      </c>
      <c r="B8" s="459"/>
      <c r="C8" s="456" t="s">
        <v>830</v>
      </c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7"/>
      <c r="Q8" s="457"/>
      <c r="R8" s="457"/>
      <c r="S8" s="457"/>
      <c r="T8" s="457"/>
      <c r="U8" s="457"/>
      <c r="V8" s="457"/>
      <c r="W8" s="457"/>
      <c r="X8" s="457"/>
      <c r="Y8" s="457"/>
      <c r="Z8" s="457"/>
      <c r="AA8" s="457"/>
      <c r="AB8" s="458"/>
      <c r="AC8" s="420" t="s">
        <v>831</v>
      </c>
      <c r="AD8" s="421"/>
      <c r="AE8" s="421"/>
      <c r="AF8" s="421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419" t="s">
        <v>554</v>
      </c>
      <c r="B9" s="459"/>
      <c r="C9" s="456" t="s">
        <v>832</v>
      </c>
      <c r="D9" s="457"/>
      <c r="E9" s="457"/>
      <c r="F9" s="457"/>
      <c r="G9" s="457"/>
      <c r="H9" s="457"/>
      <c r="I9" s="457"/>
      <c r="J9" s="457"/>
      <c r="K9" s="457"/>
      <c r="L9" s="457"/>
      <c r="M9" s="457"/>
      <c r="N9" s="457"/>
      <c r="O9" s="457"/>
      <c r="P9" s="457"/>
      <c r="Q9" s="457"/>
      <c r="R9" s="457"/>
      <c r="S9" s="457"/>
      <c r="T9" s="457"/>
      <c r="U9" s="457"/>
      <c r="V9" s="457"/>
      <c r="W9" s="457"/>
      <c r="X9" s="457"/>
      <c r="Y9" s="457"/>
      <c r="Z9" s="457"/>
      <c r="AA9" s="457"/>
      <c r="AB9" s="458"/>
      <c r="AC9" s="420" t="s">
        <v>833</v>
      </c>
      <c r="AD9" s="421"/>
      <c r="AE9" s="421"/>
      <c r="AF9" s="421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448" t="s">
        <v>557</v>
      </c>
      <c r="B10" s="463"/>
      <c r="C10" s="460" t="s">
        <v>834</v>
      </c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  <c r="P10" s="461"/>
      <c r="Q10" s="461"/>
      <c r="R10" s="461"/>
      <c r="S10" s="461"/>
      <c r="T10" s="461"/>
      <c r="U10" s="461"/>
      <c r="V10" s="461"/>
      <c r="W10" s="461"/>
      <c r="X10" s="461"/>
      <c r="Y10" s="461"/>
      <c r="Z10" s="461"/>
      <c r="AA10" s="461"/>
      <c r="AB10" s="462"/>
      <c r="AC10" s="450" t="s">
        <v>835</v>
      </c>
      <c r="AD10" s="451"/>
      <c r="AE10" s="451"/>
      <c r="AF10" s="451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419" t="s">
        <v>560</v>
      </c>
      <c r="B11" s="459"/>
      <c r="C11" s="485" t="s">
        <v>836</v>
      </c>
      <c r="D11" s="486"/>
      <c r="E11" s="486"/>
      <c r="F11" s="486"/>
      <c r="G11" s="486"/>
      <c r="H11" s="486"/>
      <c r="I11" s="486"/>
      <c r="J11" s="486"/>
      <c r="K11" s="486"/>
      <c r="L11" s="486"/>
      <c r="M11" s="486"/>
      <c r="N11" s="486"/>
      <c r="O11" s="486"/>
      <c r="P11" s="486"/>
      <c r="Q11" s="486"/>
      <c r="R11" s="486"/>
      <c r="S11" s="486"/>
      <c r="T11" s="486"/>
      <c r="U11" s="486"/>
      <c r="V11" s="486"/>
      <c r="W11" s="486"/>
      <c r="X11" s="486"/>
      <c r="Y11" s="486"/>
      <c r="Z11" s="486"/>
      <c r="AA11" s="486"/>
      <c r="AB11" s="487"/>
      <c r="AC11" s="420" t="s">
        <v>837</v>
      </c>
      <c r="AD11" s="421"/>
      <c r="AE11" s="421"/>
      <c r="AF11" s="421"/>
      <c r="AG11" s="10">
        <f t="shared" ref="AG11:AH28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419" t="s">
        <v>563</v>
      </c>
      <c r="B12" s="459"/>
      <c r="C12" s="485" t="s">
        <v>838</v>
      </c>
      <c r="D12" s="486"/>
      <c r="E12" s="486"/>
      <c r="F12" s="486"/>
      <c r="G12" s="486"/>
      <c r="H12" s="486"/>
      <c r="I12" s="486"/>
      <c r="J12" s="486"/>
      <c r="K12" s="486"/>
      <c r="L12" s="486"/>
      <c r="M12" s="486"/>
      <c r="N12" s="486"/>
      <c r="O12" s="486"/>
      <c r="P12" s="486"/>
      <c r="Q12" s="486"/>
      <c r="R12" s="486"/>
      <c r="S12" s="486"/>
      <c r="T12" s="486"/>
      <c r="U12" s="486"/>
      <c r="V12" s="486"/>
      <c r="W12" s="486"/>
      <c r="X12" s="486"/>
      <c r="Y12" s="486"/>
      <c r="Z12" s="486"/>
      <c r="AA12" s="486"/>
      <c r="AB12" s="487"/>
      <c r="AC12" s="420" t="s">
        <v>839</v>
      </c>
      <c r="AD12" s="421"/>
      <c r="AE12" s="421"/>
      <c r="AF12" s="421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419" t="s">
        <v>566</v>
      </c>
      <c r="B13" s="459"/>
      <c r="C13" s="456" t="s">
        <v>840</v>
      </c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  <c r="P13" s="457"/>
      <c r="Q13" s="457"/>
      <c r="R13" s="457"/>
      <c r="S13" s="457"/>
      <c r="T13" s="457"/>
      <c r="U13" s="457"/>
      <c r="V13" s="457"/>
      <c r="W13" s="457"/>
      <c r="X13" s="457"/>
      <c r="Y13" s="457"/>
      <c r="Z13" s="457"/>
      <c r="AA13" s="457"/>
      <c r="AB13" s="458"/>
      <c r="AC13" s="420" t="s">
        <v>841</v>
      </c>
      <c r="AD13" s="421"/>
      <c r="AE13" s="421"/>
      <c r="AF13" s="421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419" t="s">
        <v>569</v>
      </c>
      <c r="B14" s="459"/>
      <c r="C14" s="456" t="s">
        <v>842</v>
      </c>
      <c r="D14" s="457"/>
      <c r="E14" s="457"/>
      <c r="F14" s="457"/>
      <c r="G14" s="457"/>
      <c r="H14" s="457"/>
      <c r="I14" s="457"/>
      <c r="J14" s="457"/>
      <c r="K14" s="457"/>
      <c r="L14" s="457"/>
      <c r="M14" s="457"/>
      <c r="N14" s="457"/>
      <c r="O14" s="457"/>
      <c r="P14" s="457"/>
      <c r="Q14" s="457"/>
      <c r="R14" s="457"/>
      <c r="S14" s="457"/>
      <c r="T14" s="457"/>
      <c r="U14" s="457"/>
      <c r="V14" s="457"/>
      <c r="W14" s="457"/>
      <c r="X14" s="457"/>
      <c r="Y14" s="457"/>
      <c r="Z14" s="457"/>
      <c r="AA14" s="457"/>
      <c r="AB14" s="458"/>
      <c r="AC14" s="420" t="s">
        <v>843</v>
      </c>
      <c r="AD14" s="421"/>
      <c r="AE14" s="421"/>
      <c r="AF14" s="421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448" t="s">
        <v>572</v>
      </c>
      <c r="B15" s="463"/>
      <c r="C15" s="488" t="s">
        <v>844</v>
      </c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  <c r="P15" s="489"/>
      <c r="Q15" s="489"/>
      <c r="R15" s="489"/>
      <c r="S15" s="489"/>
      <c r="T15" s="489"/>
      <c r="U15" s="489"/>
      <c r="V15" s="489"/>
      <c r="W15" s="489"/>
      <c r="X15" s="489"/>
      <c r="Y15" s="489"/>
      <c r="Z15" s="489"/>
      <c r="AA15" s="489"/>
      <c r="AB15" s="490"/>
      <c r="AC15" s="450" t="s">
        <v>845</v>
      </c>
      <c r="AD15" s="451"/>
      <c r="AE15" s="451"/>
      <c r="AF15" s="451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419" t="s">
        <v>575</v>
      </c>
      <c r="B16" s="459"/>
      <c r="C16" s="485" t="s">
        <v>846</v>
      </c>
      <c r="D16" s="486"/>
      <c r="E16" s="486"/>
      <c r="F16" s="486"/>
      <c r="G16" s="486"/>
      <c r="H16" s="486"/>
      <c r="I16" s="486"/>
      <c r="J16" s="486"/>
      <c r="K16" s="486"/>
      <c r="L16" s="486"/>
      <c r="M16" s="486"/>
      <c r="N16" s="486"/>
      <c r="O16" s="486"/>
      <c r="P16" s="486"/>
      <c r="Q16" s="486"/>
      <c r="R16" s="486"/>
      <c r="S16" s="486"/>
      <c r="T16" s="486"/>
      <c r="U16" s="486"/>
      <c r="V16" s="486"/>
      <c r="W16" s="486"/>
      <c r="X16" s="486"/>
      <c r="Y16" s="486"/>
      <c r="Z16" s="486"/>
      <c r="AA16" s="486"/>
      <c r="AB16" s="487"/>
      <c r="AC16" s="420" t="s">
        <v>847</v>
      </c>
      <c r="AD16" s="421"/>
      <c r="AE16" s="421"/>
      <c r="AF16" s="421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419" t="s">
        <v>578</v>
      </c>
      <c r="B17" s="459"/>
      <c r="C17" s="485" t="s">
        <v>848</v>
      </c>
      <c r="D17" s="486"/>
      <c r="E17" s="486"/>
      <c r="F17" s="486"/>
      <c r="G17" s="486"/>
      <c r="H17" s="486"/>
      <c r="I17" s="486"/>
      <c r="J17" s="486"/>
      <c r="K17" s="486"/>
      <c r="L17" s="486"/>
      <c r="M17" s="486"/>
      <c r="N17" s="486"/>
      <c r="O17" s="486"/>
      <c r="P17" s="486"/>
      <c r="Q17" s="486"/>
      <c r="R17" s="486"/>
      <c r="S17" s="486"/>
      <c r="T17" s="486"/>
      <c r="U17" s="486"/>
      <c r="V17" s="486"/>
      <c r="W17" s="486"/>
      <c r="X17" s="486"/>
      <c r="Y17" s="486"/>
      <c r="Z17" s="486"/>
      <c r="AA17" s="486"/>
      <c r="AB17" s="487"/>
      <c r="AC17" s="420" t="s">
        <v>849</v>
      </c>
      <c r="AD17" s="421"/>
      <c r="AE17" s="421"/>
      <c r="AF17" s="421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419" t="s">
        <v>581</v>
      </c>
      <c r="B18" s="459"/>
      <c r="C18" s="485" t="s">
        <v>850</v>
      </c>
      <c r="D18" s="486"/>
      <c r="E18" s="486"/>
      <c r="F18" s="486"/>
      <c r="G18" s="486"/>
      <c r="H18" s="486"/>
      <c r="I18" s="486"/>
      <c r="J18" s="486"/>
      <c r="K18" s="486"/>
      <c r="L18" s="486"/>
      <c r="M18" s="486"/>
      <c r="N18" s="486"/>
      <c r="O18" s="486"/>
      <c r="P18" s="486"/>
      <c r="Q18" s="486"/>
      <c r="R18" s="486"/>
      <c r="S18" s="486"/>
      <c r="T18" s="486"/>
      <c r="U18" s="486"/>
      <c r="V18" s="486"/>
      <c r="W18" s="486"/>
      <c r="X18" s="486"/>
      <c r="Y18" s="486"/>
      <c r="Z18" s="486"/>
      <c r="AA18" s="486"/>
      <c r="AB18" s="487"/>
      <c r="AC18" s="420" t="s">
        <v>851</v>
      </c>
      <c r="AD18" s="421"/>
      <c r="AE18" s="421"/>
      <c r="AF18" s="421"/>
      <c r="AG18" s="10">
        <f t="shared" si="2"/>
        <v>0</v>
      </c>
      <c r="AH18" s="11">
        <f t="shared" si="2"/>
        <v>0</v>
      </c>
      <c r="AI18" s="10"/>
      <c r="AJ18" s="11"/>
      <c r="AK18" s="10"/>
      <c r="AL18" s="11"/>
      <c r="AM18" s="10"/>
      <c r="AN18" s="11"/>
    </row>
    <row r="19" spans="1:40">
      <c r="A19" s="419" t="s">
        <v>584</v>
      </c>
      <c r="B19" s="459"/>
      <c r="C19" s="485" t="s">
        <v>852</v>
      </c>
      <c r="D19" s="486"/>
      <c r="E19" s="486"/>
      <c r="F19" s="486"/>
      <c r="G19" s="486"/>
      <c r="H19" s="486"/>
      <c r="I19" s="486"/>
      <c r="J19" s="486"/>
      <c r="K19" s="486"/>
      <c r="L19" s="486"/>
      <c r="M19" s="486"/>
      <c r="N19" s="486"/>
      <c r="O19" s="486"/>
      <c r="P19" s="486"/>
      <c r="Q19" s="486"/>
      <c r="R19" s="486"/>
      <c r="S19" s="486"/>
      <c r="T19" s="486"/>
      <c r="U19" s="486"/>
      <c r="V19" s="486"/>
      <c r="W19" s="486"/>
      <c r="X19" s="486"/>
      <c r="Y19" s="486"/>
      <c r="Z19" s="486"/>
      <c r="AA19" s="486"/>
      <c r="AB19" s="487"/>
      <c r="AC19" s="420" t="s">
        <v>853</v>
      </c>
      <c r="AD19" s="421"/>
      <c r="AE19" s="421"/>
      <c r="AF19" s="421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419" t="s">
        <v>587</v>
      </c>
      <c r="B20" s="459"/>
      <c r="C20" s="485" t="s">
        <v>854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20" t="s">
        <v>855</v>
      </c>
      <c r="AD20" s="421"/>
      <c r="AE20" s="421"/>
      <c r="AF20" s="421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419" t="s">
        <v>590</v>
      </c>
      <c r="B21" s="459"/>
      <c r="C21" s="485" t="s">
        <v>856</v>
      </c>
      <c r="D21" s="486"/>
      <c r="E21" s="486"/>
      <c r="F21" s="486"/>
      <c r="G21" s="486"/>
      <c r="H21" s="486"/>
      <c r="I21" s="486"/>
      <c r="J21" s="486"/>
      <c r="K21" s="486"/>
      <c r="L21" s="486"/>
      <c r="M21" s="486"/>
      <c r="N21" s="486"/>
      <c r="O21" s="486"/>
      <c r="P21" s="486"/>
      <c r="Q21" s="486"/>
      <c r="R21" s="486"/>
      <c r="S21" s="486"/>
      <c r="T21" s="486"/>
      <c r="U21" s="486"/>
      <c r="V21" s="486"/>
      <c r="W21" s="486"/>
      <c r="X21" s="486"/>
      <c r="Y21" s="486"/>
      <c r="Z21" s="486"/>
      <c r="AA21" s="486"/>
      <c r="AB21" s="487"/>
      <c r="AC21" s="420" t="s">
        <v>857</v>
      </c>
      <c r="AD21" s="421"/>
      <c r="AE21" s="421"/>
      <c r="AF21" s="421"/>
      <c r="AG21" s="10">
        <f t="shared" si="2"/>
        <v>0</v>
      </c>
      <c r="AH21" s="11">
        <f t="shared" si="2"/>
        <v>0</v>
      </c>
      <c r="AI21" s="10"/>
      <c r="AJ21" s="11"/>
      <c r="AK21" s="10"/>
      <c r="AL21" s="11"/>
      <c r="AM21" s="10"/>
      <c r="AN21" s="11"/>
    </row>
    <row r="22" spans="1:40">
      <c r="A22" s="448" t="s">
        <v>593</v>
      </c>
      <c r="B22" s="463"/>
      <c r="C22" s="488" t="s">
        <v>858</v>
      </c>
      <c r="D22" s="489"/>
      <c r="E22" s="489"/>
      <c r="F22" s="489"/>
      <c r="G22" s="489"/>
      <c r="H22" s="489"/>
      <c r="I22" s="489"/>
      <c r="J22" s="489"/>
      <c r="K22" s="489"/>
      <c r="L22" s="489"/>
      <c r="M22" s="489"/>
      <c r="N22" s="489"/>
      <c r="O22" s="489"/>
      <c r="P22" s="489"/>
      <c r="Q22" s="489"/>
      <c r="R22" s="489"/>
      <c r="S22" s="489"/>
      <c r="T22" s="489"/>
      <c r="U22" s="489"/>
      <c r="V22" s="489"/>
      <c r="W22" s="489"/>
      <c r="X22" s="489"/>
      <c r="Y22" s="489"/>
      <c r="Z22" s="489"/>
      <c r="AA22" s="489"/>
      <c r="AB22" s="490"/>
      <c r="AC22" s="450" t="s">
        <v>859</v>
      </c>
      <c r="AD22" s="451"/>
      <c r="AE22" s="451"/>
      <c r="AF22" s="451"/>
      <c r="AG22" s="12">
        <f>SUM(AG16:AG21)+AG10+AG15</f>
        <v>0</v>
      </c>
      <c r="AH22" s="13">
        <f>SUM(AH16:AH21)+AH10+AH15</f>
        <v>0</v>
      </c>
      <c r="AI22" s="12">
        <f t="shared" ref="AI22:AN22" si="4">SUM(AI16:AI21)+AI10+AI15</f>
        <v>0</v>
      </c>
      <c r="AJ22" s="13">
        <f t="shared" si="4"/>
        <v>0</v>
      </c>
      <c r="AK22" s="12">
        <f t="shared" si="4"/>
        <v>0</v>
      </c>
      <c r="AL22" s="13">
        <f t="shared" si="4"/>
        <v>0</v>
      </c>
      <c r="AM22" s="12">
        <f t="shared" si="4"/>
        <v>0</v>
      </c>
      <c r="AN22" s="13">
        <f t="shared" si="4"/>
        <v>0</v>
      </c>
    </row>
    <row r="23" spans="1:40">
      <c r="A23" s="419" t="s">
        <v>596</v>
      </c>
      <c r="B23" s="459"/>
      <c r="C23" s="485" t="s">
        <v>860</v>
      </c>
      <c r="D23" s="486"/>
      <c r="E23" s="486"/>
      <c r="F23" s="486"/>
      <c r="G23" s="486"/>
      <c r="H23" s="486"/>
      <c r="I23" s="486"/>
      <c r="J23" s="486"/>
      <c r="K23" s="486"/>
      <c r="L23" s="486"/>
      <c r="M23" s="486"/>
      <c r="N23" s="486"/>
      <c r="O23" s="486"/>
      <c r="P23" s="486"/>
      <c r="Q23" s="486"/>
      <c r="R23" s="486"/>
      <c r="S23" s="486"/>
      <c r="T23" s="486"/>
      <c r="U23" s="486"/>
      <c r="V23" s="486"/>
      <c r="W23" s="486"/>
      <c r="X23" s="486"/>
      <c r="Y23" s="486"/>
      <c r="Z23" s="486"/>
      <c r="AA23" s="486"/>
      <c r="AB23" s="487"/>
      <c r="AC23" s="420" t="s">
        <v>861</v>
      </c>
      <c r="AD23" s="421"/>
      <c r="AE23" s="421"/>
      <c r="AF23" s="421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419" t="s">
        <v>599</v>
      </c>
      <c r="B24" s="459"/>
      <c r="C24" s="456" t="s">
        <v>862</v>
      </c>
      <c r="D24" s="457"/>
      <c r="E24" s="457"/>
      <c r="F24" s="457"/>
      <c r="G24" s="457"/>
      <c r="H24" s="457"/>
      <c r="I24" s="457"/>
      <c r="J24" s="457"/>
      <c r="K24" s="457"/>
      <c r="L24" s="457"/>
      <c r="M24" s="457"/>
      <c r="N24" s="457"/>
      <c r="O24" s="457"/>
      <c r="P24" s="457"/>
      <c r="Q24" s="457"/>
      <c r="R24" s="457"/>
      <c r="S24" s="457"/>
      <c r="T24" s="457"/>
      <c r="U24" s="457"/>
      <c r="V24" s="457"/>
      <c r="W24" s="457"/>
      <c r="X24" s="457"/>
      <c r="Y24" s="457"/>
      <c r="Z24" s="457"/>
      <c r="AA24" s="457"/>
      <c r="AB24" s="458"/>
      <c r="AC24" s="420" t="s">
        <v>863</v>
      </c>
      <c r="AD24" s="421"/>
      <c r="AE24" s="421"/>
      <c r="AF24" s="421"/>
      <c r="AG24" s="10">
        <f t="shared" si="2"/>
        <v>0</v>
      </c>
      <c r="AH24" s="11">
        <f t="shared" si="2"/>
        <v>0</v>
      </c>
      <c r="AI24" s="10"/>
      <c r="AJ24" s="11"/>
      <c r="AK24" s="10"/>
      <c r="AL24" s="11"/>
      <c r="AM24" s="10"/>
      <c r="AN24" s="11"/>
    </row>
    <row r="25" spans="1:40">
      <c r="A25" s="419" t="s">
        <v>602</v>
      </c>
      <c r="B25" s="459"/>
      <c r="C25" s="485" t="s">
        <v>864</v>
      </c>
      <c r="D25" s="486"/>
      <c r="E25" s="486"/>
      <c r="F25" s="486"/>
      <c r="G25" s="486"/>
      <c r="H25" s="486"/>
      <c r="I25" s="486"/>
      <c r="J25" s="486"/>
      <c r="K25" s="486"/>
      <c r="L25" s="486"/>
      <c r="M25" s="486"/>
      <c r="N25" s="486"/>
      <c r="O25" s="486"/>
      <c r="P25" s="486"/>
      <c r="Q25" s="486"/>
      <c r="R25" s="486"/>
      <c r="S25" s="486"/>
      <c r="T25" s="486"/>
      <c r="U25" s="486"/>
      <c r="V25" s="486"/>
      <c r="W25" s="486"/>
      <c r="X25" s="486"/>
      <c r="Y25" s="486"/>
      <c r="Z25" s="486"/>
      <c r="AA25" s="486"/>
      <c r="AB25" s="487"/>
      <c r="AC25" s="420" t="s">
        <v>865</v>
      </c>
      <c r="AD25" s="421"/>
      <c r="AE25" s="421"/>
      <c r="AF25" s="421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419" t="s">
        <v>605</v>
      </c>
      <c r="B26" s="459"/>
      <c r="C26" s="485" t="s">
        <v>866</v>
      </c>
      <c r="D26" s="486"/>
      <c r="E26" s="486"/>
      <c r="F26" s="486"/>
      <c r="G26" s="486"/>
      <c r="H26" s="486"/>
      <c r="I26" s="486"/>
      <c r="J26" s="486"/>
      <c r="K26" s="486"/>
      <c r="L26" s="486"/>
      <c r="M26" s="486"/>
      <c r="N26" s="486"/>
      <c r="O26" s="486"/>
      <c r="P26" s="486"/>
      <c r="Q26" s="486"/>
      <c r="R26" s="486"/>
      <c r="S26" s="486"/>
      <c r="T26" s="486"/>
      <c r="U26" s="486"/>
      <c r="V26" s="486"/>
      <c r="W26" s="486"/>
      <c r="X26" s="486"/>
      <c r="Y26" s="486"/>
      <c r="Z26" s="486"/>
      <c r="AA26" s="486"/>
      <c r="AB26" s="487"/>
      <c r="AC26" s="420" t="s">
        <v>867</v>
      </c>
      <c r="AD26" s="421"/>
      <c r="AE26" s="421"/>
      <c r="AF26" s="421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448" t="s">
        <v>608</v>
      </c>
      <c r="B27" s="463"/>
      <c r="C27" s="488" t="s">
        <v>868</v>
      </c>
      <c r="D27" s="489"/>
      <c r="E27" s="489"/>
      <c r="F27" s="489"/>
      <c r="G27" s="489"/>
      <c r="H27" s="489"/>
      <c r="I27" s="489"/>
      <c r="J27" s="489"/>
      <c r="K27" s="489"/>
      <c r="L27" s="489"/>
      <c r="M27" s="489"/>
      <c r="N27" s="489"/>
      <c r="O27" s="489"/>
      <c r="P27" s="489"/>
      <c r="Q27" s="489"/>
      <c r="R27" s="489"/>
      <c r="S27" s="489"/>
      <c r="T27" s="489"/>
      <c r="U27" s="489"/>
      <c r="V27" s="489"/>
      <c r="W27" s="489"/>
      <c r="X27" s="489"/>
      <c r="Y27" s="489"/>
      <c r="Z27" s="489"/>
      <c r="AA27" s="489"/>
      <c r="AB27" s="490"/>
      <c r="AC27" s="450" t="s">
        <v>869</v>
      </c>
      <c r="AD27" s="451"/>
      <c r="AE27" s="451"/>
      <c r="AF27" s="451"/>
      <c r="AG27" s="12">
        <f>SUM(AG23:AG26)</f>
        <v>0</v>
      </c>
      <c r="AH27" s="13">
        <f>SUM(AH23:AH26)</f>
        <v>0</v>
      </c>
      <c r="AI27" s="12">
        <f t="shared" ref="AI27:AN27" si="5">SUM(AI23:AI26)</f>
        <v>0</v>
      </c>
      <c r="AJ27" s="13">
        <f t="shared" si="5"/>
        <v>0</v>
      </c>
      <c r="AK27" s="12">
        <f t="shared" si="5"/>
        <v>0</v>
      </c>
      <c r="AL27" s="13">
        <f t="shared" si="5"/>
        <v>0</v>
      </c>
      <c r="AM27" s="12">
        <f t="shared" si="5"/>
        <v>0</v>
      </c>
      <c r="AN27" s="13">
        <f t="shared" si="5"/>
        <v>0</v>
      </c>
    </row>
    <row r="28" spans="1:40" ht="15.75" thickBot="1">
      <c r="A28" s="496" t="s">
        <v>611</v>
      </c>
      <c r="B28" s="497"/>
      <c r="C28" s="491" t="s">
        <v>870</v>
      </c>
      <c r="D28" s="492"/>
      <c r="E28" s="492"/>
      <c r="F28" s="492"/>
      <c r="G28" s="492"/>
      <c r="H28" s="492"/>
      <c r="I28" s="492"/>
      <c r="J28" s="492"/>
      <c r="K28" s="492"/>
      <c r="L28" s="492"/>
      <c r="M28" s="492"/>
      <c r="N28" s="492"/>
      <c r="O28" s="492"/>
      <c r="P28" s="492"/>
      <c r="Q28" s="492"/>
      <c r="R28" s="492"/>
      <c r="S28" s="492"/>
      <c r="T28" s="492"/>
      <c r="U28" s="492"/>
      <c r="V28" s="492"/>
      <c r="W28" s="492"/>
      <c r="X28" s="492"/>
      <c r="Y28" s="492"/>
      <c r="Z28" s="492"/>
      <c r="AA28" s="492"/>
      <c r="AB28" s="493"/>
      <c r="AC28" s="494" t="s">
        <v>871</v>
      </c>
      <c r="AD28" s="495"/>
      <c r="AE28" s="495"/>
      <c r="AF28" s="495"/>
      <c r="AG28" s="22">
        <f t="shared" si="2"/>
        <v>0</v>
      </c>
      <c r="AH28" s="23">
        <f t="shared" si="2"/>
        <v>0</v>
      </c>
      <c r="AI28" s="22"/>
      <c r="AJ28" s="23"/>
      <c r="AK28" s="22"/>
      <c r="AL28" s="23"/>
      <c r="AM28" s="22"/>
      <c r="AN28" s="23"/>
    </row>
    <row r="29" spans="1:40" ht="15.75" thickBot="1">
      <c r="A29" s="464" t="s">
        <v>614</v>
      </c>
      <c r="B29" s="465"/>
      <c r="C29" s="469" t="s">
        <v>872</v>
      </c>
      <c r="D29" s="470"/>
      <c r="E29" s="470"/>
      <c r="F29" s="470"/>
      <c r="G29" s="470"/>
      <c r="H29" s="470"/>
      <c r="I29" s="470"/>
      <c r="J29" s="470"/>
      <c r="K29" s="470"/>
      <c r="L29" s="470"/>
      <c r="M29" s="470"/>
      <c r="N29" s="470"/>
      <c r="O29" s="470"/>
      <c r="P29" s="470"/>
      <c r="Q29" s="470"/>
      <c r="R29" s="470"/>
      <c r="S29" s="470"/>
      <c r="T29" s="470"/>
      <c r="U29" s="470"/>
      <c r="V29" s="470"/>
      <c r="W29" s="470"/>
      <c r="X29" s="470"/>
      <c r="Y29" s="470"/>
      <c r="Z29" s="470"/>
      <c r="AA29" s="470"/>
      <c r="AB29" s="498"/>
      <c r="AC29" s="466" t="s">
        <v>873</v>
      </c>
      <c r="AD29" s="467"/>
      <c r="AE29" s="467"/>
      <c r="AF29" s="467"/>
      <c r="AG29" s="18">
        <f>AG22+AG27+AG28</f>
        <v>0</v>
      </c>
      <c r="AH29" s="19">
        <f>AH22+AH27+AH28</f>
        <v>0</v>
      </c>
      <c r="AI29" s="18">
        <f t="shared" ref="AI29:AN29" si="6">AI22+AI27+AI28</f>
        <v>0</v>
      </c>
      <c r="AJ29" s="19">
        <f t="shared" si="6"/>
        <v>0</v>
      </c>
      <c r="AK29" s="18">
        <f t="shared" si="6"/>
        <v>0</v>
      </c>
      <c r="AL29" s="19">
        <f t="shared" si="6"/>
        <v>0</v>
      </c>
      <c r="AM29" s="18">
        <f t="shared" si="6"/>
        <v>0</v>
      </c>
      <c r="AN29" s="20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C26:AB26"/>
    <mergeCell ref="AC26:AF26"/>
    <mergeCell ref="A10:B10"/>
    <mergeCell ref="C10:AB10"/>
    <mergeCell ref="A25:B25"/>
    <mergeCell ref="A22:B22"/>
    <mergeCell ref="C23:AB23"/>
    <mergeCell ref="AC15:AF15"/>
    <mergeCell ref="A26:B26"/>
    <mergeCell ref="C24:AB24"/>
    <mergeCell ref="AC23:AF23"/>
    <mergeCell ref="AC24:AF24"/>
    <mergeCell ref="A16:B16"/>
    <mergeCell ref="C16:AB16"/>
    <mergeCell ref="AC16:AF16"/>
    <mergeCell ref="AC20:AF20"/>
    <mergeCell ref="A20:B20"/>
    <mergeCell ref="C20:AB20"/>
    <mergeCell ref="A1:AN1"/>
    <mergeCell ref="A15:B15"/>
    <mergeCell ref="C15:AB15"/>
    <mergeCell ref="A2:AN2"/>
    <mergeCell ref="A13:B13"/>
    <mergeCell ref="C13:AB13"/>
    <mergeCell ref="AC13:AF13"/>
    <mergeCell ref="A9:B9"/>
    <mergeCell ref="C9:AB9"/>
    <mergeCell ref="AC9:AF9"/>
    <mergeCell ref="AC10:AF10"/>
    <mergeCell ref="A14:B14"/>
    <mergeCell ref="C14:AB14"/>
    <mergeCell ref="AC14:AF14"/>
    <mergeCell ref="C25:AB25"/>
    <mergeCell ref="AC25:AF25"/>
    <mergeCell ref="A23:B23"/>
    <mergeCell ref="A24:B24"/>
    <mergeCell ref="A21:B21"/>
    <mergeCell ref="C21:AB21"/>
    <mergeCell ref="AC21:AF21"/>
    <mergeCell ref="C22:AB22"/>
    <mergeCell ref="AC22:AF22"/>
    <mergeCell ref="AC17:AF17"/>
    <mergeCell ref="A18:B18"/>
    <mergeCell ref="C18:AB18"/>
    <mergeCell ref="AC19:AF19"/>
    <mergeCell ref="AC18:AF18"/>
    <mergeCell ref="A17:B17"/>
    <mergeCell ref="C17:AB17"/>
    <mergeCell ref="A19:B19"/>
    <mergeCell ref="C19:AB19"/>
    <mergeCell ref="AC11:AF11"/>
    <mergeCell ref="A12:B12"/>
    <mergeCell ref="C12:AB12"/>
    <mergeCell ref="AC12:AF12"/>
    <mergeCell ref="A7:B7"/>
    <mergeCell ref="C7:AB7"/>
    <mergeCell ref="AC7:AF7"/>
    <mergeCell ref="A8:B8"/>
    <mergeCell ref="C8:AB8"/>
    <mergeCell ref="AC8:AF8"/>
    <mergeCell ref="A11:B11"/>
    <mergeCell ref="C11:AB11"/>
    <mergeCell ref="A5:B5"/>
    <mergeCell ref="C5:AB5"/>
    <mergeCell ref="AC5:AF5"/>
    <mergeCell ref="A6:B6"/>
    <mergeCell ref="C6:AB6"/>
    <mergeCell ref="AC6:AF6"/>
    <mergeCell ref="AM4:AN4"/>
    <mergeCell ref="A3:AF3"/>
    <mergeCell ref="A4:AF4"/>
    <mergeCell ref="AG4:AH4"/>
    <mergeCell ref="AI4:AJ4"/>
    <mergeCell ref="AK4:AL4"/>
    <mergeCell ref="AI3:AN3"/>
  </mergeCells>
  <phoneticPr fontId="0" type="noConversion"/>
  <pageMargins left="0.7" right="0.7" top="0.75" bottom="0.75" header="0.3" footer="0.3"/>
  <pageSetup paperSize="9" scale="85" orientation="landscape" r:id="rId1"/>
  <headerFooter>
    <oddHeader xml:space="preserve">&amp;L38.sz.melléklet &amp;Radatok  forintban
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topLeftCell="A2" zoomScaleNormal="85" workbookViewId="0">
      <selection activeCell="K28" sqref="K28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11" max="11" width="10.140625" customWidth="1"/>
    <col min="12" max="12" width="10.5703125" customWidth="1"/>
  </cols>
  <sheetData>
    <row r="1" spans="1:70">
      <c r="A1" s="408" t="s">
        <v>968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10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2"/>
    </row>
    <row r="2" spans="1:70" ht="15.75" customHeight="1">
      <c r="A2" s="612" t="s">
        <v>910</v>
      </c>
      <c r="B2" s="613"/>
      <c r="C2" s="613"/>
      <c r="D2" s="613"/>
      <c r="E2" s="613"/>
      <c r="F2" s="613"/>
      <c r="G2" s="613"/>
      <c r="H2" s="613"/>
      <c r="I2" s="613"/>
      <c r="J2" s="613"/>
      <c r="K2" s="613"/>
      <c r="L2" s="614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2"/>
    </row>
    <row r="4" spans="1:70" s="1" customFormat="1" ht="89.25">
      <c r="A4" s="26" t="s">
        <v>875</v>
      </c>
      <c r="B4" s="27" t="s">
        <v>876</v>
      </c>
      <c r="C4" s="24" t="s">
        <v>877</v>
      </c>
      <c r="D4" s="24" t="s">
        <v>878</v>
      </c>
      <c r="E4" s="24" t="s">
        <v>879</v>
      </c>
      <c r="F4" s="24" t="s">
        <v>880</v>
      </c>
      <c r="G4" s="24" t="s">
        <v>881</v>
      </c>
      <c r="H4" s="28" t="s">
        <v>567</v>
      </c>
      <c r="I4" s="28" t="s">
        <v>882</v>
      </c>
      <c r="J4" s="28" t="s">
        <v>883</v>
      </c>
      <c r="K4" s="24" t="s">
        <v>884</v>
      </c>
      <c r="L4" s="24" t="s">
        <v>885</v>
      </c>
    </row>
    <row r="5" spans="1:70" s="1" customFormat="1">
      <c r="A5" s="29" t="s">
        <v>545</v>
      </c>
      <c r="B5" s="30" t="s">
        <v>546</v>
      </c>
      <c r="C5" s="25" t="s">
        <v>547</v>
      </c>
      <c r="D5" s="25" t="s">
        <v>820</v>
      </c>
      <c r="E5" s="29" t="s">
        <v>821</v>
      </c>
      <c r="F5" s="29" t="s">
        <v>822</v>
      </c>
      <c r="G5" s="29" t="s">
        <v>823</v>
      </c>
      <c r="H5" s="29" t="s">
        <v>824</v>
      </c>
      <c r="I5" s="29" t="s">
        <v>825</v>
      </c>
      <c r="J5" s="25" t="s">
        <v>826</v>
      </c>
      <c r="K5" s="25" t="s">
        <v>827</v>
      </c>
      <c r="L5" s="25" t="s">
        <v>886</v>
      </c>
    </row>
    <row r="6" spans="1:70">
      <c r="A6" s="36">
        <v>1</v>
      </c>
      <c r="B6" s="36" t="s">
        <v>887</v>
      </c>
      <c r="C6" s="36">
        <v>1</v>
      </c>
      <c r="D6" s="36">
        <v>5148000</v>
      </c>
      <c r="E6" s="36">
        <v>869600</v>
      </c>
      <c r="F6" s="36"/>
      <c r="G6" s="36"/>
      <c r="H6" s="36">
        <v>174688</v>
      </c>
      <c r="I6" s="36">
        <v>251078</v>
      </c>
      <c r="J6" s="36"/>
      <c r="K6" s="36"/>
      <c r="L6" s="36"/>
    </row>
    <row r="7" spans="1:70">
      <c r="A7" s="36">
        <v>2</v>
      </c>
      <c r="B7" s="36" t="s">
        <v>888</v>
      </c>
      <c r="C7" s="36">
        <v>4</v>
      </c>
      <c r="D7" s="36">
        <v>13808703</v>
      </c>
      <c r="E7" s="36">
        <v>1100100</v>
      </c>
      <c r="F7" s="36"/>
      <c r="G7" s="36"/>
      <c r="H7" s="36">
        <v>651366</v>
      </c>
      <c r="I7" s="36">
        <v>469602</v>
      </c>
      <c r="J7" s="36"/>
      <c r="K7" s="36">
        <v>45415</v>
      </c>
      <c r="L7" s="36"/>
    </row>
    <row r="8" spans="1:70">
      <c r="A8" s="36">
        <v>3</v>
      </c>
      <c r="B8" s="36" t="s">
        <v>889</v>
      </c>
      <c r="C8" s="36">
        <v>3</v>
      </c>
      <c r="D8" s="36">
        <v>4300500</v>
      </c>
      <c r="E8" s="36">
        <v>459600</v>
      </c>
      <c r="F8" s="36"/>
      <c r="G8" s="36"/>
      <c r="H8" s="36">
        <v>453892</v>
      </c>
      <c r="I8" s="36">
        <v>40046</v>
      </c>
      <c r="J8" s="36"/>
      <c r="K8" s="36">
        <v>199200</v>
      </c>
      <c r="L8" s="36"/>
    </row>
    <row r="9" spans="1:70">
      <c r="A9" s="36">
        <v>4</v>
      </c>
      <c r="B9" s="36" t="s">
        <v>890</v>
      </c>
      <c r="C9" s="36"/>
      <c r="D9" s="36"/>
      <c r="E9" s="36"/>
      <c r="F9" s="36"/>
      <c r="G9" s="36"/>
      <c r="H9" s="36"/>
      <c r="I9" s="36"/>
      <c r="J9" s="36"/>
      <c r="K9" s="36"/>
      <c r="L9" s="36"/>
    </row>
    <row r="10" spans="1:70" s="14" customFormat="1">
      <c r="A10" s="36">
        <v>5</v>
      </c>
      <c r="B10" s="37" t="s">
        <v>891</v>
      </c>
      <c r="C10" s="37">
        <f>SUM(C6:C9)</f>
        <v>8</v>
      </c>
      <c r="D10" s="37">
        <f t="shared" ref="D10:L10" si="0">SUM(D6:D9)</f>
        <v>23257203</v>
      </c>
      <c r="E10" s="37">
        <f t="shared" si="0"/>
        <v>2429300</v>
      </c>
      <c r="F10" s="37">
        <f t="shared" si="0"/>
        <v>0</v>
      </c>
      <c r="G10" s="37">
        <f t="shared" si="0"/>
        <v>0</v>
      </c>
      <c r="H10" s="37">
        <f t="shared" si="0"/>
        <v>1279946</v>
      </c>
      <c r="I10" s="37">
        <f t="shared" si="0"/>
        <v>760726</v>
      </c>
      <c r="J10" s="37">
        <f t="shared" si="0"/>
        <v>0</v>
      </c>
      <c r="K10" s="37">
        <f t="shared" si="0"/>
        <v>244615</v>
      </c>
      <c r="L10" s="37">
        <f t="shared" si="0"/>
        <v>0</v>
      </c>
    </row>
    <row r="11" spans="1:70">
      <c r="A11" s="36">
        <v>6</v>
      </c>
      <c r="B11" s="36" t="s">
        <v>892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</row>
    <row r="12" spans="1:70">
      <c r="A12" s="36">
        <v>7</v>
      </c>
      <c r="B12" s="36" t="s">
        <v>893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</row>
    <row r="13" spans="1:70">
      <c r="A13" s="36">
        <v>8</v>
      </c>
      <c r="B13" s="36" t="s">
        <v>894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</row>
    <row r="14" spans="1:70">
      <c r="A14" s="36">
        <v>9</v>
      </c>
      <c r="B14" s="36" t="s">
        <v>895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</row>
    <row r="15" spans="1:70">
      <c r="A15" s="36">
        <v>10</v>
      </c>
      <c r="B15" s="36" t="s">
        <v>896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70">
      <c r="A16" s="36">
        <v>11</v>
      </c>
      <c r="B16" s="36" t="s">
        <v>897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</row>
    <row r="17" spans="1:12">
      <c r="A17" s="36">
        <v>12</v>
      </c>
      <c r="B17" s="36" t="s">
        <v>898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>
      <c r="A18" s="36">
        <v>13</v>
      </c>
      <c r="B18" s="36" t="s">
        <v>899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</row>
    <row r="19" spans="1:12">
      <c r="A19" s="36">
        <v>14</v>
      </c>
      <c r="B19" s="36" t="s">
        <v>900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</row>
    <row r="20" spans="1:12" s="14" customFormat="1">
      <c r="A20" s="36">
        <v>15</v>
      </c>
      <c r="B20" s="37" t="s">
        <v>901</v>
      </c>
      <c r="C20" s="37">
        <f>SUM(C11:C19)</f>
        <v>0</v>
      </c>
      <c r="D20" s="37">
        <f t="shared" ref="D20:L20" si="1">SUM(D11:D19)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0</v>
      </c>
      <c r="J20" s="37">
        <f t="shared" si="1"/>
        <v>0</v>
      </c>
      <c r="K20" s="37">
        <f t="shared" si="1"/>
        <v>0</v>
      </c>
      <c r="L20" s="37">
        <f t="shared" si="1"/>
        <v>0</v>
      </c>
    </row>
    <row r="21" spans="1:12">
      <c r="A21" s="36">
        <v>16</v>
      </c>
      <c r="B21" s="36" t="s">
        <v>902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</row>
    <row r="22" spans="1:12">
      <c r="A22" s="36">
        <v>17</v>
      </c>
      <c r="B22" s="36" t="s">
        <v>973</v>
      </c>
      <c r="C22" s="36">
        <v>1</v>
      </c>
      <c r="D22" s="36">
        <v>316636</v>
      </c>
      <c r="E22" s="36">
        <v>129000</v>
      </c>
      <c r="F22" s="36"/>
      <c r="G22" s="36"/>
      <c r="H22" s="36"/>
      <c r="I22" s="36"/>
      <c r="J22" s="36"/>
      <c r="K22" s="36"/>
      <c r="L22" s="36"/>
    </row>
    <row r="23" spans="1:12" s="14" customFormat="1">
      <c r="A23" s="36">
        <v>18</v>
      </c>
      <c r="B23" s="37" t="s">
        <v>904</v>
      </c>
      <c r="C23" s="37">
        <f>SUM(C21:C22)</f>
        <v>1</v>
      </c>
      <c r="D23" s="37">
        <f t="shared" ref="D23:L23" si="2">SUM(D21:D22)</f>
        <v>316636</v>
      </c>
      <c r="E23" s="37">
        <f t="shared" si="2"/>
        <v>129000</v>
      </c>
      <c r="F23" s="37">
        <f t="shared" si="2"/>
        <v>0</v>
      </c>
      <c r="G23" s="37">
        <f t="shared" si="2"/>
        <v>0</v>
      </c>
      <c r="H23" s="37">
        <f t="shared" si="2"/>
        <v>0</v>
      </c>
      <c r="I23" s="37">
        <f t="shared" si="2"/>
        <v>0</v>
      </c>
      <c r="J23" s="37">
        <f t="shared" si="2"/>
        <v>0</v>
      </c>
      <c r="K23" s="37">
        <f t="shared" si="2"/>
        <v>0</v>
      </c>
      <c r="L23" s="37">
        <f t="shared" si="2"/>
        <v>0</v>
      </c>
    </row>
    <row r="24" spans="1:12">
      <c r="A24" s="36">
        <v>19</v>
      </c>
      <c r="B24" s="36" t="s">
        <v>905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</row>
    <row r="25" spans="1:12">
      <c r="A25" s="36">
        <v>20</v>
      </c>
      <c r="B25" s="36" t="s">
        <v>906</v>
      </c>
      <c r="C25" s="36"/>
      <c r="D25" s="36"/>
      <c r="E25" s="36"/>
      <c r="F25" s="36"/>
      <c r="G25" s="36"/>
      <c r="H25" s="36"/>
      <c r="I25" s="36"/>
      <c r="J25" s="36"/>
      <c r="K25" s="36"/>
      <c r="L25" s="36"/>
    </row>
    <row r="26" spans="1:12">
      <c r="A26" s="36">
        <v>21</v>
      </c>
      <c r="B26" s="36" t="s">
        <v>907</v>
      </c>
      <c r="C26" s="36"/>
      <c r="D26" s="36"/>
      <c r="E26" s="36"/>
      <c r="F26" s="36"/>
      <c r="G26" s="36"/>
      <c r="H26" s="36"/>
      <c r="I26" s="36"/>
      <c r="J26" s="36"/>
      <c r="K26" s="36"/>
      <c r="L26" s="36"/>
    </row>
    <row r="27" spans="1:12" s="14" customFormat="1">
      <c r="A27" s="36">
        <v>22</v>
      </c>
      <c r="B27" s="37" t="s">
        <v>908</v>
      </c>
      <c r="C27" s="37">
        <f>SUM(C24:C26)</f>
        <v>0</v>
      </c>
      <c r="D27" s="37">
        <f t="shared" ref="D27:L27" si="3">SUM(D24:D26)</f>
        <v>0</v>
      </c>
      <c r="E27" s="37">
        <f t="shared" si="3"/>
        <v>0</v>
      </c>
      <c r="F27" s="37">
        <f t="shared" si="3"/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7">
        <f t="shared" si="3"/>
        <v>0</v>
      </c>
      <c r="L27" s="37">
        <f t="shared" si="3"/>
        <v>0</v>
      </c>
    </row>
    <row r="28" spans="1:12" s="14" customFormat="1">
      <c r="A28" s="36">
        <v>23</v>
      </c>
      <c r="B28" s="37" t="s">
        <v>909</v>
      </c>
      <c r="C28" s="37">
        <f>C10+C20+C23+C27</f>
        <v>9</v>
      </c>
      <c r="D28" s="37">
        <f t="shared" ref="D28:L28" si="4">D10+D20+D23+D27</f>
        <v>23573839</v>
      </c>
      <c r="E28" s="37">
        <f t="shared" si="4"/>
        <v>2558300</v>
      </c>
      <c r="F28" s="37">
        <f t="shared" si="4"/>
        <v>0</v>
      </c>
      <c r="G28" s="37">
        <f t="shared" si="4"/>
        <v>0</v>
      </c>
      <c r="H28" s="37">
        <f t="shared" si="4"/>
        <v>1279946</v>
      </c>
      <c r="I28" s="37">
        <f t="shared" si="4"/>
        <v>760726</v>
      </c>
      <c r="J28" s="37">
        <f t="shared" si="4"/>
        <v>0</v>
      </c>
      <c r="K28" s="37">
        <f t="shared" si="4"/>
        <v>244615</v>
      </c>
      <c r="L28" s="37">
        <f t="shared" si="4"/>
        <v>0</v>
      </c>
    </row>
  </sheetData>
  <mergeCells count="2">
    <mergeCell ref="A2:L2"/>
    <mergeCell ref="A1:L1"/>
  </mergeCells>
  <phoneticPr fontId="0" type="noConversion"/>
  <pageMargins left="0.25" right="0.25" top="0.75" bottom="0.75" header="0.3" footer="0.3"/>
  <pageSetup paperSize="9" scale="76" orientation="landscape" horizontalDpi="300" verticalDpi="300" r:id="rId1"/>
  <headerFooter>
    <oddHeader>&amp;L39.sz.melléklet &amp;Radatok forintban</oddHeader>
  </headerFooter>
  <colBreaks count="1" manualBreakCount="1">
    <brk id="12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topLeftCell="A34" zoomScaleNormal="100" workbookViewId="0">
      <selection activeCell="G42" sqref="G42"/>
    </sheetView>
  </sheetViews>
  <sheetFormatPr defaultRowHeight="15"/>
  <cols>
    <col min="1" max="1" width="4.85546875" bestFit="1" customWidth="1"/>
    <col min="2" max="2" width="49.85546875" customWidth="1"/>
    <col min="3" max="3" width="11.140625" bestFit="1" customWidth="1"/>
    <col min="4" max="5" width="10.140625" customWidth="1"/>
    <col min="6" max="6" width="11.140625" bestFit="1" customWidth="1"/>
    <col min="7" max="7" width="49.140625" customWidth="1"/>
    <col min="8" max="8" width="14.7109375" bestFit="1" customWidth="1"/>
    <col min="11" max="11" width="11" bestFit="1" customWidth="1"/>
  </cols>
  <sheetData>
    <row r="1" spans="1:11" ht="47.25" customHeight="1">
      <c r="A1" s="556" t="s">
        <v>331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</row>
    <row r="2" spans="1:11" ht="15.75" thickBot="1">
      <c r="A2" s="43"/>
      <c r="B2" s="46"/>
      <c r="C2" s="43"/>
      <c r="D2" s="43"/>
      <c r="E2" s="43"/>
      <c r="F2" s="43"/>
      <c r="G2" s="43"/>
      <c r="H2" s="47" t="s">
        <v>974</v>
      </c>
    </row>
    <row r="3" spans="1:11" ht="15.75" thickBot="1">
      <c r="A3" s="557" t="s">
        <v>542</v>
      </c>
      <c r="B3" s="48" t="s">
        <v>194</v>
      </c>
      <c r="C3" s="49"/>
      <c r="D3" s="194"/>
      <c r="E3" s="194"/>
      <c r="F3" s="194"/>
      <c r="G3" s="565" t="s">
        <v>195</v>
      </c>
      <c r="H3" s="566"/>
      <c r="I3" s="566"/>
      <c r="J3" s="566"/>
      <c r="K3" s="567"/>
    </row>
    <row r="4" spans="1:11" ht="36.75" customHeight="1" thickBot="1">
      <c r="A4" s="558"/>
      <c r="B4" s="51" t="s">
        <v>914</v>
      </c>
      <c r="C4" s="52" t="s">
        <v>1012</v>
      </c>
      <c r="D4" s="195" t="s">
        <v>326</v>
      </c>
      <c r="E4" s="195" t="s">
        <v>327</v>
      </c>
      <c r="F4" s="195" t="s">
        <v>328</v>
      </c>
      <c r="G4" s="51" t="s">
        <v>914</v>
      </c>
      <c r="H4" s="52" t="s">
        <v>1012</v>
      </c>
      <c r="I4" s="195" t="s">
        <v>326</v>
      </c>
      <c r="J4" s="195" t="s">
        <v>327</v>
      </c>
      <c r="K4" s="195" t="s">
        <v>328</v>
      </c>
    </row>
    <row r="5" spans="1:11" ht="15.75" thickBot="1">
      <c r="A5" s="53">
        <v>1</v>
      </c>
      <c r="B5" s="54">
        <v>2</v>
      </c>
      <c r="C5" s="55" t="s">
        <v>547</v>
      </c>
      <c r="D5" s="562" t="s">
        <v>1017</v>
      </c>
      <c r="E5" s="563"/>
      <c r="F5" s="564"/>
      <c r="G5" s="54" t="s">
        <v>820</v>
      </c>
      <c r="H5" s="56" t="s">
        <v>821</v>
      </c>
      <c r="I5" s="562" t="s">
        <v>1017</v>
      </c>
      <c r="J5" s="563"/>
      <c r="K5" s="564"/>
    </row>
    <row r="6" spans="1:11">
      <c r="A6" s="57" t="s">
        <v>545</v>
      </c>
      <c r="B6" s="58" t="s">
        <v>231</v>
      </c>
      <c r="C6" s="59">
        <f>'B1-B7 Polg.Hiv'!AH13</f>
        <v>0</v>
      </c>
      <c r="D6" s="196"/>
      <c r="E6" s="196"/>
      <c r="F6" s="196"/>
      <c r="G6" s="58" t="s">
        <v>197</v>
      </c>
      <c r="H6" s="60">
        <f>'K1-K8 Polg.Hiv'!AH25</f>
        <v>28673285</v>
      </c>
      <c r="I6" s="196"/>
      <c r="J6" s="196"/>
      <c r="K6" s="196">
        <f>H6</f>
        <v>28673285</v>
      </c>
    </row>
    <row r="7" spans="1:11">
      <c r="A7" s="61" t="s">
        <v>546</v>
      </c>
      <c r="B7" s="62" t="s">
        <v>232</v>
      </c>
      <c r="C7" s="63">
        <f>'B1-B7 Polg.Hiv'!AH19</f>
        <v>594934</v>
      </c>
      <c r="D7" s="197"/>
      <c r="E7" s="197"/>
      <c r="F7" s="197">
        <f>C7</f>
        <v>594934</v>
      </c>
      <c r="G7" s="62" t="s">
        <v>198</v>
      </c>
      <c r="H7" s="64">
        <f>'K1-K8 Polg.Hiv'!AH26</f>
        <v>7708210</v>
      </c>
      <c r="I7" s="197"/>
      <c r="J7" s="197"/>
      <c r="K7" s="196">
        <f>H7</f>
        <v>7708210</v>
      </c>
    </row>
    <row r="8" spans="1:11">
      <c r="A8" s="61" t="s">
        <v>547</v>
      </c>
      <c r="B8" s="62" t="s">
        <v>196</v>
      </c>
      <c r="C8" s="63">
        <f>'B1-B7 Polg.Hiv'!AH39</f>
        <v>0</v>
      </c>
      <c r="D8" s="197"/>
      <c r="E8" s="197"/>
      <c r="F8" s="197">
        <f>C8</f>
        <v>0</v>
      </c>
      <c r="G8" s="62" t="s">
        <v>199</v>
      </c>
      <c r="H8" s="64">
        <f>'K1-K8 Polg.Hiv'!AH51</f>
        <v>6007708</v>
      </c>
      <c r="I8" s="197"/>
      <c r="J8" s="197"/>
      <c r="K8" s="196">
        <f>H8</f>
        <v>6007708</v>
      </c>
    </row>
    <row r="9" spans="1:11">
      <c r="A9" s="61" t="s">
        <v>820</v>
      </c>
      <c r="B9" s="65" t="s">
        <v>32</v>
      </c>
      <c r="C9" s="63">
        <f>'B1-B7 Polg.Hiv'!AH50</f>
        <v>76742</v>
      </c>
      <c r="D9" s="197"/>
      <c r="E9" s="197"/>
      <c r="F9" s="197"/>
      <c r="G9" s="62" t="s">
        <v>200</v>
      </c>
      <c r="H9" s="64">
        <f>'K1-K8 Polg.Hiv'!AH60</f>
        <v>0</v>
      </c>
      <c r="I9" s="197"/>
      <c r="J9" s="197"/>
      <c r="K9" s="196">
        <f>H9</f>
        <v>0</v>
      </c>
    </row>
    <row r="10" spans="1:11">
      <c r="A10" s="61" t="s">
        <v>821</v>
      </c>
      <c r="B10" s="62" t="s">
        <v>233</v>
      </c>
      <c r="C10" s="63"/>
      <c r="D10" s="197"/>
      <c r="E10" s="197"/>
      <c r="F10" s="197"/>
      <c r="G10" s="62" t="s">
        <v>201</v>
      </c>
      <c r="H10" s="64">
        <f>'K1-K8 Polg.Hiv'!AH73</f>
        <v>0</v>
      </c>
      <c r="I10" s="197"/>
      <c r="J10" s="197"/>
      <c r="K10" s="197"/>
    </row>
    <row r="11" spans="1:11">
      <c r="A11" s="61" t="s">
        <v>822</v>
      </c>
      <c r="B11" s="62"/>
      <c r="C11" s="66"/>
      <c r="D11" s="198"/>
      <c r="E11" s="198"/>
      <c r="F11" s="198"/>
      <c r="G11" s="62"/>
      <c r="H11" s="64"/>
      <c r="I11" s="198"/>
      <c r="J11" s="198"/>
      <c r="K11" s="198"/>
    </row>
    <row r="12" spans="1:11" ht="15.75" thickBot="1">
      <c r="A12" s="61" t="s">
        <v>886</v>
      </c>
      <c r="B12" s="68"/>
      <c r="C12" s="69"/>
      <c r="D12" s="199"/>
      <c r="E12" s="199"/>
      <c r="F12" s="199"/>
      <c r="G12" s="67"/>
      <c r="H12" s="70"/>
      <c r="I12" s="199"/>
      <c r="J12" s="199"/>
      <c r="K12" s="199"/>
    </row>
    <row r="13" spans="1:11" ht="15.75" thickBot="1">
      <c r="A13" s="71" t="s">
        <v>149</v>
      </c>
      <c r="B13" s="72" t="s">
        <v>202</v>
      </c>
      <c r="C13" s="73">
        <f>SUM(C6:C12)</f>
        <v>671676</v>
      </c>
      <c r="D13" s="73">
        <f>SUM(D6:D12)</f>
        <v>0</v>
      </c>
      <c r="E13" s="73">
        <f>SUM(E6:E12)</f>
        <v>0</v>
      </c>
      <c r="F13" s="73">
        <f>SUM(F6:F12)</f>
        <v>594934</v>
      </c>
      <c r="G13" s="72" t="s">
        <v>203</v>
      </c>
      <c r="H13" s="74">
        <f>SUM(H6:H12)</f>
        <v>42389203</v>
      </c>
      <c r="I13" s="74">
        <f>SUM(I6:I12)</f>
        <v>0</v>
      </c>
      <c r="J13" s="74">
        <f>SUM(J6:J12)</f>
        <v>0</v>
      </c>
      <c r="K13" s="74">
        <f>SUM(K6:K12)</f>
        <v>42389203</v>
      </c>
    </row>
    <row r="14" spans="1:11">
      <c r="A14" s="75" t="s">
        <v>150</v>
      </c>
      <c r="B14" s="76" t="s">
        <v>204</v>
      </c>
      <c r="C14" s="77">
        <f>SUM(C15:C18)</f>
        <v>42039082</v>
      </c>
      <c r="D14" s="201"/>
      <c r="E14" s="201"/>
      <c r="F14" s="201">
        <f>C14</f>
        <v>42039082</v>
      </c>
      <c r="G14" s="78" t="s">
        <v>205</v>
      </c>
      <c r="H14" s="79"/>
      <c r="I14" s="201"/>
      <c r="J14" s="201"/>
      <c r="K14" s="201"/>
    </row>
    <row r="15" spans="1:11">
      <c r="A15" s="80" t="s">
        <v>151</v>
      </c>
      <c r="B15" s="78" t="s">
        <v>206</v>
      </c>
      <c r="C15" s="81"/>
      <c r="D15" s="179"/>
      <c r="E15" s="179"/>
      <c r="F15" s="179"/>
      <c r="G15" s="78" t="s">
        <v>207</v>
      </c>
      <c r="H15" s="82"/>
      <c r="I15" s="179"/>
      <c r="J15" s="179"/>
      <c r="K15" s="179"/>
    </row>
    <row r="16" spans="1:11">
      <c r="A16" s="80" t="s">
        <v>152</v>
      </c>
      <c r="B16" s="78" t="s">
        <v>208</v>
      </c>
      <c r="C16" s="81"/>
      <c r="D16" s="179"/>
      <c r="E16" s="179"/>
      <c r="F16" s="179"/>
      <c r="G16" s="78" t="s">
        <v>209</v>
      </c>
      <c r="H16" s="82"/>
      <c r="I16" s="179"/>
      <c r="J16" s="179"/>
      <c r="K16" s="179"/>
    </row>
    <row r="17" spans="1:11">
      <c r="A17" s="80" t="s">
        <v>153</v>
      </c>
      <c r="B17" s="78" t="s">
        <v>210</v>
      </c>
      <c r="C17" s="81"/>
      <c r="D17" s="179"/>
      <c r="E17" s="179"/>
      <c r="F17" s="179"/>
      <c r="G17" s="78" t="s">
        <v>211</v>
      </c>
      <c r="H17" s="82"/>
      <c r="I17" s="179"/>
      <c r="J17" s="179"/>
      <c r="K17" s="179"/>
    </row>
    <row r="18" spans="1:11">
      <c r="A18" s="80" t="s">
        <v>154</v>
      </c>
      <c r="B18" s="78" t="s">
        <v>212</v>
      </c>
      <c r="C18" s="81">
        <f>'B8 Polg.Hiv'!AH24</f>
        <v>42039082</v>
      </c>
      <c r="D18" s="202"/>
      <c r="E18" s="202"/>
      <c r="F18" s="202">
        <f>C18</f>
        <v>42039082</v>
      </c>
      <c r="G18" s="76" t="s">
        <v>213</v>
      </c>
      <c r="H18" s="82"/>
      <c r="I18" s="202"/>
      <c r="J18" s="202"/>
      <c r="K18" s="202"/>
    </row>
    <row r="19" spans="1:11">
      <c r="A19" s="80" t="s">
        <v>155</v>
      </c>
      <c r="B19" s="78" t="s">
        <v>214</v>
      </c>
      <c r="C19" s="83">
        <f>+C20+C21</f>
        <v>0</v>
      </c>
      <c r="D19" s="203"/>
      <c r="E19" s="203"/>
      <c r="F19" s="203"/>
      <c r="G19" s="78" t="s">
        <v>215</v>
      </c>
      <c r="H19" s="82"/>
      <c r="I19" s="203"/>
      <c r="J19" s="203"/>
      <c r="K19" s="203"/>
    </row>
    <row r="20" spans="1:11">
      <c r="A20" s="75" t="s">
        <v>156</v>
      </c>
      <c r="B20" s="76" t="s">
        <v>216</v>
      </c>
      <c r="C20" s="84"/>
      <c r="D20" s="202"/>
      <c r="E20" s="202"/>
      <c r="F20" s="202"/>
      <c r="G20" s="58" t="s">
        <v>217</v>
      </c>
      <c r="H20" s="79"/>
      <c r="I20" s="202"/>
      <c r="J20" s="202"/>
      <c r="K20" s="202"/>
    </row>
    <row r="21" spans="1:11" ht="15.75" thickBot="1">
      <c r="A21" s="80" t="s">
        <v>157</v>
      </c>
      <c r="B21" s="78" t="s">
        <v>218</v>
      </c>
      <c r="C21" s="81"/>
      <c r="D21" s="179"/>
      <c r="E21" s="179"/>
      <c r="F21" s="179"/>
      <c r="G21" s="67"/>
      <c r="H21" s="82"/>
      <c r="I21" s="179"/>
      <c r="J21" s="179"/>
      <c r="K21" s="179"/>
    </row>
    <row r="22" spans="1:11" ht="15.75" thickBot="1">
      <c r="A22" s="71" t="s">
        <v>164</v>
      </c>
      <c r="B22" s="72" t="s">
        <v>219</v>
      </c>
      <c r="C22" s="73">
        <f>+C14+C19</f>
        <v>42039082</v>
      </c>
      <c r="D22" s="73">
        <f>+D14+D19</f>
        <v>0</v>
      </c>
      <c r="E22" s="73">
        <f>+E14+E19</f>
        <v>0</v>
      </c>
      <c r="F22" s="73">
        <f>+F14+F19</f>
        <v>42039082</v>
      </c>
      <c r="G22" s="72" t="s">
        <v>220</v>
      </c>
      <c r="H22" s="74">
        <f>SUM(H14:H21)</f>
        <v>0</v>
      </c>
      <c r="I22" s="200"/>
      <c r="J22" s="200"/>
      <c r="K22" s="200"/>
    </row>
    <row r="23" spans="1:11" ht="15.75" thickBot="1">
      <c r="A23" s="71" t="s">
        <v>165</v>
      </c>
      <c r="B23" s="85" t="s">
        <v>221</v>
      </c>
      <c r="C23" s="73">
        <f>+C13+C22</f>
        <v>42710758</v>
      </c>
      <c r="D23" s="73">
        <f>+D13+D22</f>
        <v>0</v>
      </c>
      <c r="E23" s="73">
        <f>+E13+E22</f>
        <v>0</v>
      </c>
      <c r="F23" s="73">
        <f>+F13+F22</f>
        <v>42634016</v>
      </c>
      <c r="G23" s="85" t="s">
        <v>222</v>
      </c>
      <c r="H23" s="74">
        <f>+H13+H22</f>
        <v>42389203</v>
      </c>
      <c r="I23" s="74">
        <f>+I13+I22</f>
        <v>0</v>
      </c>
      <c r="J23" s="74">
        <f>+J13+J22</f>
        <v>0</v>
      </c>
      <c r="K23" s="74">
        <f>+K13+K22</f>
        <v>42389203</v>
      </c>
    </row>
    <row r="24" spans="1:11" ht="15.75" thickBot="1">
      <c r="A24" s="71" t="s">
        <v>166</v>
      </c>
      <c r="B24" s="72" t="s">
        <v>223</v>
      </c>
      <c r="C24" s="86"/>
      <c r="D24" s="204"/>
      <c r="E24" s="204"/>
      <c r="F24" s="204"/>
      <c r="G24" s="72" t="s">
        <v>224</v>
      </c>
      <c r="H24" s="87"/>
      <c r="I24" s="204"/>
      <c r="J24" s="204"/>
      <c r="K24" s="204"/>
    </row>
    <row r="25" spans="1:11" ht="15.75" thickBot="1">
      <c r="A25" s="71" t="s">
        <v>167</v>
      </c>
      <c r="B25" s="88" t="s">
        <v>225</v>
      </c>
      <c r="C25" s="89">
        <f>+C23+C24</f>
        <v>42710758</v>
      </c>
      <c r="D25" s="89">
        <f>+D23+D24</f>
        <v>0</v>
      </c>
      <c r="E25" s="89">
        <f>+E23+E24</f>
        <v>0</v>
      </c>
      <c r="F25" s="89">
        <f>+F23+F24</f>
        <v>42634016</v>
      </c>
      <c r="G25" s="88" t="s">
        <v>226</v>
      </c>
      <c r="H25" s="89">
        <f>+H23+H24</f>
        <v>42389203</v>
      </c>
      <c r="I25" s="89">
        <f>+I23+I24</f>
        <v>0</v>
      </c>
      <c r="J25" s="89">
        <f>+J23+J24</f>
        <v>0</v>
      </c>
      <c r="K25" s="89">
        <f>+K23+K24</f>
        <v>42389203</v>
      </c>
    </row>
    <row r="26" spans="1:11" ht="15.75" thickBot="1">
      <c r="A26" s="71" t="s">
        <v>168</v>
      </c>
      <c r="B26" s="88" t="s">
        <v>227</v>
      </c>
      <c r="C26" s="89">
        <f>IF(C13-H13&lt;0,H13-C13,"-")</f>
        <v>41717527</v>
      </c>
      <c r="D26" s="205"/>
      <c r="E26" s="205"/>
      <c r="F26" s="205"/>
      <c r="G26" s="88" t="s">
        <v>228</v>
      </c>
      <c r="H26" s="89" t="str">
        <f>IF(C13-H13&gt;0,C13-H13,"-")</f>
        <v>-</v>
      </c>
      <c r="I26" s="208"/>
      <c r="J26" s="205"/>
      <c r="K26" s="89"/>
    </row>
    <row r="27" spans="1:11" ht="15.75" thickBot="1">
      <c r="A27" s="71" t="s">
        <v>169</v>
      </c>
      <c r="B27" s="88" t="s">
        <v>229</v>
      </c>
      <c r="C27" s="89" t="str">
        <f>IF(C13+C14-H23&lt;0,H23-(C13+C14),"-")</f>
        <v>-</v>
      </c>
      <c r="D27" s="205"/>
      <c r="E27" s="205"/>
      <c r="F27" s="205"/>
      <c r="G27" s="88" t="s">
        <v>230</v>
      </c>
      <c r="H27" s="89">
        <f>IF(C13+C14-H23&gt;0,C13+C14-H23,"-")</f>
        <v>321555</v>
      </c>
      <c r="I27" s="208"/>
      <c r="J27" s="205"/>
      <c r="K27" s="89"/>
    </row>
    <row r="29" spans="1:11" ht="36" customHeight="1">
      <c r="A29" s="556" t="s">
        <v>332</v>
      </c>
      <c r="B29" s="556"/>
      <c r="C29" s="556"/>
      <c r="D29" s="556"/>
      <c r="E29" s="556"/>
      <c r="F29" s="556"/>
      <c r="G29" s="556"/>
      <c r="H29" s="556"/>
      <c r="I29" s="556"/>
      <c r="J29" s="556"/>
      <c r="K29" s="556"/>
    </row>
    <row r="30" spans="1:11" ht="15.75" thickBot="1">
      <c r="A30" s="43"/>
      <c r="B30" s="46"/>
      <c r="C30" s="43"/>
      <c r="D30" s="43"/>
      <c r="E30" s="43"/>
      <c r="F30" s="43"/>
      <c r="G30" s="43"/>
      <c r="H30" s="47" t="s">
        <v>974</v>
      </c>
    </row>
    <row r="31" spans="1:11" ht="15.75" thickBot="1">
      <c r="A31" s="559" t="s">
        <v>542</v>
      </c>
      <c r="B31" s="48" t="s">
        <v>194</v>
      </c>
      <c r="C31" s="49"/>
      <c r="D31" s="194"/>
      <c r="E31" s="194"/>
      <c r="F31" s="194"/>
      <c r="G31" s="565" t="s">
        <v>195</v>
      </c>
      <c r="H31" s="566"/>
      <c r="I31" s="566"/>
      <c r="J31" s="566"/>
      <c r="K31" s="567"/>
    </row>
    <row r="32" spans="1:11" ht="36.75" thickBot="1">
      <c r="A32" s="560"/>
      <c r="B32" s="51" t="s">
        <v>914</v>
      </c>
      <c r="C32" s="52" t="s">
        <v>1012</v>
      </c>
      <c r="D32" s="195" t="s">
        <v>326</v>
      </c>
      <c r="E32" s="195" t="s">
        <v>327</v>
      </c>
      <c r="F32" s="195" t="s">
        <v>328</v>
      </c>
      <c r="G32" s="51" t="s">
        <v>914</v>
      </c>
      <c r="H32" s="52" t="s">
        <v>1012</v>
      </c>
      <c r="I32" s="195" t="s">
        <v>326</v>
      </c>
      <c r="J32" s="195" t="s">
        <v>327</v>
      </c>
      <c r="K32" s="195" t="s">
        <v>328</v>
      </c>
    </row>
    <row r="33" spans="1:11" ht="15.75" customHeight="1" thickBot="1">
      <c r="A33" s="53">
        <v>1</v>
      </c>
      <c r="B33" s="54">
        <v>2</v>
      </c>
      <c r="C33" s="55">
        <v>3</v>
      </c>
      <c r="D33" s="562" t="s">
        <v>1017</v>
      </c>
      <c r="E33" s="563"/>
      <c r="F33" s="564"/>
      <c r="G33" s="54">
        <v>4</v>
      </c>
      <c r="H33" s="56">
        <v>5</v>
      </c>
      <c r="I33" s="562" t="s">
        <v>1017</v>
      </c>
      <c r="J33" s="563"/>
      <c r="K33" s="564"/>
    </row>
    <row r="34" spans="1:11">
      <c r="A34" s="57" t="s">
        <v>545</v>
      </c>
      <c r="B34" s="58" t="s">
        <v>258</v>
      </c>
      <c r="C34" s="59"/>
      <c r="D34" s="196"/>
      <c r="E34" s="196"/>
      <c r="F34" s="196"/>
      <c r="G34" s="58" t="s">
        <v>261</v>
      </c>
      <c r="H34" s="60"/>
      <c r="I34" s="196"/>
      <c r="J34" s="196"/>
      <c r="K34" s="196"/>
    </row>
    <row r="35" spans="1:11">
      <c r="A35" s="61" t="s">
        <v>546</v>
      </c>
      <c r="B35" s="62" t="s">
        <v>259</v>
      </c>
      <c r="C35" s="63"/>
      <c r="D35" s="197"/>
      <c r="E35" s="197"/>
      <c r="F35" s="197"/>
      <c r="G35" s="62" t="s">
        <v>262</v>
      </c>
      <c r="H35" s="64"/>
      <c r="I35" s="197"/>
      <c r="J35" s="197"/>
      <c r="K35" s="197"/>
    </row>
    <row r="36" spans="1:11">
      <c r="A36" s="61" t="s">
        <v>547</v>
      </c>
      <c r="B36" s="62" t="s">
        <v>260</v>
      </c>
      <c r="C36" s="63"/>
      <c r="D36" s="197"/>
      <c r="E36" s="197"/>
      <c r="F36" s="197"/>
      <c r="G36" s="62" t="s">
        <v>263</v>
      </c>
      <c r="H36" s="64"/>
      <c r="I36" s="197"/>
      <c r="J36" s="197"/>
      <c r="K36" s="197"/>
    </row>
    <row r="37" spans="1:11">
      <c r="A37" s="61" t="s">
        <v>820</v>
      </c>
      <c r="B37" s="62"/>
      <c r="C37" s="63"/>
      <c r="D37" s="197"/>
      <c r="E37" s="197"/>
      <c r="F37" s="197"/>
      <c r="G37" s="62"/>
      <c r="H37" s="64"/>
      <c r="I37" s="197"/>
      <c r="J37" s="197"/>
      <c r="K37" s="197"/>
    </row>
    <row r="38" spans="1:11">
      <c r="A38" s="61" t="s">
        <v>827</v>
      </c>
      <c r="B38" s="62"/>
      <c r="C38" s="66"/>
      <c r="D38" s="63"/>
      <c r="E38" s="63"/>
      <c r="F38" s="63"/>
      <c r="G38" s="209"/>
      <c r="H38" s="64"/>
      <c r="I38" s="63"/>
      <c r="J38" s="63"/>
      <c r="K38" s="63"/>
    </row>
    <row r="39" spans="1:11" ht="15.75" thickBot="1">
      <c r="A39" s="90" t="s">
        <v>886</v>
      </c>
      <c r="B39" s="91"/>
      <c r="C39" s="92"/>
      <c r="D39" s="206"/>
      <c r="E39" s="206"/>
      <c r="F39" s="206"/>
      <c r="G39" s="91"/>
      <c r="H39" s="93"/>
      <c r="I39" s="206"/>
      <c r="J39" s="206"/>
      <c r="K39" s="206"/>
    </row>
    <row r="40" spans="1:11" ht="15.75" thickBot="1">
      <c r="A40" s="71" t="s">
        <v>149</v>
      </c>
      <c r="B40" s="72" t="s">
        <v>235</v>
      </c>
      <c r="C40" s="73">
        <f>SUM(C34:C39)</f>
        <v>0</v>
      </c>
      <c r="D40" s="200"/>
      <c r="E40" s="200"/>
      <c r="F40" s="200"/>
      <c r="G40" s="72" t="s">
        <v>236</v>
      </c>
      <c r="H40" s="74">
        <f>+H34+H35+H36+H38+H39</f>
        <v>0</v>
      </c>
      <c r="I40" s="200"/>
      <c r="J40" s="200"/>
      <c r="K40" s="200"/>
    </row>
    <row r="41" spans="1:11">
      <c r="A41" s="94" t="s">
        <v>150</v>
      </c>
      <c r="B41" s="95" t="s">
        <v>237</v>
      </c>
      <c r="C41" s="96">
        <f>+C42+C43+C44+C45+C46</f>
        <v>0</v>
      </c>
      <c r="D41" s="207"/>
      <c r="E41" s="207"/>
      <c r="F41" s="207"/>
      <c r="G41" s="78" t="s">
        <v>205</v>
      </c>
      <c r="H41" s="97"/>
      <c r="I41" s="207"/>
      <c r="J41" s="207"/>
      <c r="K41" s="207"/>
    </row>
    <row r="42" spans="1:11">
      <c r="A42" s="61" t="s">
        <v>151</v>
      </c>
      <c r="B42" s="98" t="s">
        <v>238</v>
      </c>
      <c r="C42" s="81"/>
      <c r="D42" s="179"/>
      <c r="E42" s="179"/>
      <c r="F42" s="179"/>
      <c r="G42" s="78" t="s">
        <v>239</v>
      </c>
      <c r="H42" s="82"/>
      <c r="I42" s="179"/>
      <c r="J42" s="179"/>
      <c r="K42" s="179"/>
    </row>
    <row r="43" spans="1:11">
      <c r="A43" s="94" t="s">
        <v>152</v>
      </c>
      <c r="B43" s="98" t="s">
        <v>240</v>
      </c>
      <c r="C43" s="81"/>
      <c r="D43" s="179"/>
      <c r="E43" s="179"/>
      <c r="F43" s="179"/>
      <c r="G43" s="78" t="s">
        <v>209</v>
      </c>
      <c r="H43" s="82"/>
      <c r="I43" s="179"/>
      <c r="J43" s="179"/>
      <c r="K43" s="179"/>
    </row>
    <row r="44" spans="1:11">
      <c r="A44" s="61" t="s">
        <v>153</v>
      </c>
      <c r="B44" s="98" t="s">
        <v>241</v>
      </c>
      <c r="C44" s="81"/>
      <c r="D44" s="179"/>
      <c r="E44" s="179"/>
      <c r="F44" s="179"/>
      <c r="G44" s="78" t="s">
        <v>211</v>
      </c>
      <c r="H44" s="82"/>
      <c r="I44" s="179"/>
      <c r="J44" s="179"/>
      <c r="K44" s="179"/>
    </row>
    <row r="45" spans="1:11">
      <c r="A45" s="94" t="s">
        <v>154</v>
      </c>
      <c r="B45" s="98" t="s">
        <v>242</v>
      </c>
      <c r="C45" s="81"/>
      <c r="D45" s="202"/>
      <c r="E45" s="202"/>
      <c r="F45" s="202"/>
      <c r="G45" s="76" t="s">
        <v>213</v>
      </c>
      <c r="H45" s="82"/>
      <c r="I45" s="202"/>
      <c r="J45" s="202"/>
      <c r="K45" s="202"/>
    </row>
    <row r="46" spans="1:11">
      <c r="A46" s="61" t="s">
        <v>155</v>
      </c>
      <c r="B46" s="99" t="s">
        <v>243</v>
      </c>
      <c r="C46" s="81"/>
      <c r="D46" s="179"/>
      <c r="E46" s="179"/>
      <c r="F46" s="179"/>
      <c r="G46" s="78" t="s">
        <v>244</v>
      </c>
      <c r="H46" s="82"/>
      <c r="I46" s="179"/>
      <c r="J46" s="179"/>
      <c r="K46" s="179"/>
    </row>
    <row r="47" spans="1:11">
      <c r="A47" s="94" t="s">
        <v>156</v>
      </c>
      <c r="B47" s="100" t="s">
        <v>245</v>
      </c>
      <c r="C47" s="83">
        <f>+C48+C49+C50+C51+C52</f>
        <v>0</v>
      </c>
      <c r="D47" s="207"/>
      <c r="E47" s="207"/>
      <c r="F47" s="207"/>
      <c r="G47" s="101" t="s">
        <v>217</v>
      </c>
      <c r="H47" s="82"/>
      <c r="I47" s="207"/>
      <c r="J47" s="207"/>
      <c r="K47" s="207"/>
    </row>
    <row r="48" spans="1:11">
      <c r="A48" s="61" t="s">
        <v>157</v>
      </c>
      <c r="B48" s="99" t="s">
        <v>246</v>
      </c>
      <c r="C48" s="81"/>
      <c r="D48" s="177"/>
      <c r="E48" s="177"/>
      <c r="F48" s="177"/>
      <c r="G48" s="101" t="s">
        <v>247</v>
      </c>
      <c r="H48" s="82"/>
      <c r="I48" s="177"/>
      <c r="J48" s="177"/>
      <c r="K48" s="177"/>
    </row>
    <row r="49" spans="1:11">
      <c r="A49" s="94" t="s">
        <v>164</v>
      </c>
      <c r="B49" s="99" t="s">
        <v>248</v>
      </c>
      <c r="C49" s="81"/>
      <c r="D49" s="177"/>
      <c r="E49" s="177"/>
      <c r="F49" s="177"/>
      <c r="G49" s="102"/>
      <c r="H49" s="82"/>
      <c r="I49" s="177"/>
      <c r="J49" s="177"/>
      <c r="K49" s="177"/>
    </row>
    <row r="50" spans="1:11">
      <c r="A50" s="61" t="s">
        <v>165</v>
      </c>
      <c r="B50" s="98" t="s">
        <v>249</v>
      </c>
      <c r="C50" s="81"/>
      <c r="D50" s="177"/>
      <c r="E50" s="177"/>
      <c r="F50" s="177"/>
      <c r="G50" s="103"/>
      <c r="H50" s="82"/>
      <c r="I50" s="177"/>
      <c r="J50" s="177"/>
      <c r="K50" s="177"/>
    </row>
    <row r="51" spans="1:11">
      <c r="A51" s="94" t="s">
        <v>166</v>
      </c>
      <c r="B51" s="104" t="s">
        <v>250</v>
      </c>
      <c r="C51" s="81"/>
      <c r="D51" s="179"/>
      <c r="E51" s="179"/>
      <c r="F51" s="179"/>
      <c r="G51" s="67"/>
      <c r="H51" s="82"/>
      <c r="I51" s="179"/>
      <c r="J51" s="179"/>
      <c r="K51" s="179"/>
    </row>
    <row r="52" spans="1:11" ht="15.75" thickBot="1">
      <c r="A52" s="61" t="s">
        <v>167</v>
      </c>
      <c r="B52" s="105" t="s">
        <v>251</v>
      </c>
      <c r="C52" s="81"/>
      <c r="D52" s="177"/>
      <c r="E52" s="177"/>
      <c r="F52" s="177"/>
      <c r="G52" s="103"/>
      <c r="H52" s="82"/>
      <c r="I52" s="177"/>
      <c r="J52" s="177"/>
      <c r="K52" s="177"/>
    </row>
    <row r="53" spans="1:11" ht="21.75" thickBot="1">
      <c r="A53" s="71" t="s">
        <v>168</v>
      </c>
      <c r="B53" s="72" t="s">
        <v>252</v>
      </c>
      <c r="C53" s="73">
        <f>+C41+C47</f>
        <v>0</v>
      </c>
      <c r="D53" s="200"/>
      <c r="E53" s="200"/>
      <c r="F53" s="200"/>
      <c r="G53" s="72" t="s">
        <v>253</v>
      </c>
      <c r="H53" s="74">
        <f>SUM(H41:H52)</f>
        <v>0</v>
      </c>
      <c r="I53" s="200"/>
      <c r="J53" s="200"/>
      <c r="K53" s="200"/>
    </row>
    <row r="54" spans="1:11" ht="15.75" thickBot="1">
      <c r="A54" s="71" t="s">
        <v>169</v>
      </c>
      <c r="B54" s="85" t="s">
        <v>254</v>
      </c>
      <c r="C54" s="73">
        <f>+C40+C53</f>
        <v>0</v>
      </c>
      <c r="D54" s="200"/>
      <c r="E54" s="200"/>
      <c r="F54" s="200"/>
      <c r="G54" s="85" t="s">
        <v>255</v>
      </c>
      <c r="H54" s="74">
        <f>+H40+H53</f>
        <v>0</v>
      </c>
      <c r="I54" s="200"/>
      <c r="J54" s="200"/>
      <c r="K54" s="200"/>
    </row>
    <row r="55" spans="1:11" ht="15.75" thickBot="1">
      <c r="A55" s="71" t="s">
        <v>170</v>
      </c>
      <c r="B55" s="72" t="s">
        <v>223</v>
      </c>
      <c r="C55" s="86"/>
      <c r="D55" s="204"/>
      <c r="E55" s="204"/>
      <c r="F55" s="204"/>
      <c r="G55" s="72" t="s">
        <v>224</v>
      </c>
      <c r="H55" s="87"/>
      <c r="I55" s="204"/>
      <c r="J55" s="204"/>
      <c r="K55" s="204"/>
    </row>
    <row r="56" spans="1:11" ht="15.75" thickBot="1">
      <c r="A56" s="71" t="s">
        <v>171</v>
      </c>
      <c r="B56" s="88" t="s">
        <v>256</v>
      </c>
      <c r="C56" s="89">
        <f>+C54+C55</f>
        <v>0</v>
      </c>
      <c r="D56" s="205"/>
      <c r="E56" s="210"/>
      <c r="F56" s="205"/>
      <c r="G56" s="88" t="s">
        <v>257</v>
      </c>
      <c r="H56" s="89">
        <f>+H54+H55</f>
        <v>0</v>
      </c>
      <c r="I56" s="208"/>
      <c r="J56" s="210"/>
      <c r="K56" s="89"/>
    </row>
    <row r="57" spans="1:11" ht="15.75" thickBot="1">
      <c r="A57" s="71" t="s">
        <v>172</v>
      </c>
      <c r="B57" s="88" t="s">
        <v>227</v>
      </c>
      <c r="C57" s="89" t="str">
        <f>IF(C40-H40&lt;0,H40-C40,"-")</f>
        <v>-</v>
      </c>
      <c r="D57" s="205"/>
      <c r="E57" s="205"/>
      <c r="F57" s="205"/>
      <c r="G57" s="88" t="s">
        <v>228</v>
      </c>
      <c r="H57" s="89" t="str">
        <f>IF(C40-H40&gt;0,C40-H40,"-")</f>
        <v>-</v>
      </c>
      <c r="I57" s="208"/>
      <c r="J57" s="205"/>
      <c r="K57" s="89"/>
    </row>
    <row r="58" spans="1:11" ht="15.75" thickBot="1">
      <c r="A58" s="71" t="s">
        <v>173</v>
      </c>
      <c r="B58" s="88" t="s">
        <v>229</v>
      </c>
      <c r="C58" s="89" t="str">
        <f>IF(C40+C41-H54&lt;0,H54-(C40+C41),"-")</f>
        <v>-</v>
      </c>
      <c r="D58" s="205"/>
      <c r="E58" s="205"/>
      <c r="F58" s="205"/>
      <c r="G58" s="88" t="s">
        <v>230</v>
      </c>
      <c r="H58" s="89" t="str">
        <f>IF(C40+C41-H54&gt;0,C40+C41-H54,"-")</f>
        <v>-</v>
      </c>
      <c r="I58" s="208"/>
      <c r="J58" s="205"/>
      <c r="K58" s="89"/>
    </row>
    <row r="61" spans="1:11">
      <c r="A61" s="561" t="s">
        <v>333</v>
      </c>
      <c r="B61" s="561"/>
      <c r="C61" s="561"/>
      <c r="D61" s="561"/>
      <c r="E61" s="561"/>
      <c r="F61" s="561"/>
      <c r="G61" s="561"/>
      <c r="H61" s="561"/>
    </row>
    <row r="62" spans="1:11" ht="15.75" thickBot="1"/>
    <row r="63" spans="1:11" ht="15.75" thickBot="1">
      <c r="A63" s="71" t="s">
        <v>171</v>
      </c>
      <c r="B63" s="88" t="s">
        <v>256</v>
      </c>
      <c r="C63" s="89">
        <f>C56+C25</f>
        <v>42710758</v>
      </c>
      <c r="D63" s="205"/>
      <c r="E63" s="205"/>
      <c r="F63" s="205"/>
      <c r="G63" s="88" t="s">
        <v>257</v>
      </c>
      <c r="H63" s="89">
        <f>H56+H25</f>
        <v>42389203</v>
      </c>
    </row>
    <row r="64" spans="1:11" ht="15.75" thickBot="1">
      <c r="A64" s="71" t="s">
        <v>172</v>
      </c>
      <c r="B64" s="88" t="s">
        <v>227</v>
      </c>
      <c r="C64" s="89" t="str">
        <f>IF(C63-H63&lt;0,H63-C63,"-")</f>
        <v>-</v>
      </c>
      <c r="D64" s="205"/>
      <c r="E64" s="205"/>
      <c r="F64" s="205"/>
      <c r="G64" s="88" t="s">
        <v>228</v>
      </c>
      <c r="H64" s="89">
        <f>IF(C63-H63&gt;0,C63-H63,"-")</f>
        <v>321555</v>
      </c>
    </row>
  </sheetData>
  <mergeCells count="11">
    <mergeCell ref="A29:K29"/>
    <mergeCell ref="A61:H61"/>
    <mergeCell ref="A31:A32"/>
    <mergeCell ref="G31:K31"/>
    <mergeCell ref="D33:F33"/>
    <mergeCell ref="I33:K33"/>
    <mergeCell ref="A1:K1"/>
    <mergeCell ref="A3:A4"/>
    <mergeCell ref="G3:K3"/>
    <mergeCell ref="D5:F5"/>
    <mergeCell ref="I5:K5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&amp;L40.sz. melléklet </oddHeader>
  </headerFooter>
  <rowBreaks count="1" manualBreakCount="1">
    <brk id="28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view="pageLayout" zoomScaleNormal="100" workbookViewId="0">
      <selection activeCell="C5" sqref="C5"/>
    </sheetView>
  </sheetViews>
  <sheetFormatPr defaultRowHeight="15"/>
  <cols>
    <col min="2" max="2" width="26.28515625" bestFit="1" customWidth="1"/>
    <col min="15" max="15" width="9.7109375" bestFit="1" customWidth="1"/>
  </cols>
  <sheetData>
    <row r="1" spans="1:17" ht="15.75">
      <c r="A1" s="617" t="s">
        <v>341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</row>
    <row r="2" spans="1:17" ht="16.5" thickBot="1">
      <c r="A2" s="213"/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5" t="s">
        <v>974</v>
      </c>
    </row>
    <row r="3" spans="1:17" ht="15.75" thickBot="1">
      <c r="A3" s="216" t="s">
        <v>875</v>
      </c>
      <c r="B3" s="217" t="s">
        <v>914</v>
      </c>
      <c r="C3" s="217" t="s">
        <v>342</v>
      </c>
      <c r="D3" s="217" t="s">
        <v>343</v>
      </c>
      <c r="E3" s="217" t="s">
        <v>344</v>
      </c>
      <c r="F3" s="217" t="s">
        <v>345</v>
      </c>
      <c r="G3" s="217" t="s">
        <v>346</v>
      </c>
      <c r="H3" s="217" t="s">
        <v>347</v>
      </c>
      <c r="I3" s="217" t="s">
        <v>348</v>
      </c>
      <c r="J3" s="217" t="s">
        <v>349</v>
      </c>
      <c r="K3" s="217" t="s">
        <v>350</v>
      </c>
      <c r="L3" s="217" t="s">
        <v>351</v>
      </c>
      <c r="M3" s="217" t="s">
        <v>352</v>
      </c>
      <c r="N3" s="217" t="s">
        <v>353</v>
      </c>
      <c r="O3" s="218" t="s">
        <v>296</v>
      </c>
    </row>
    <row r="4" spans="1:17" ht="15.75" thickBot="1">
      <c r="A4" s="219" t="s">
        <v>545</v>
      </c>
      <c r="B4" s="619" t="s">
        <v>194</v>
      </c>
      <c r="C4" s="620"/>
      <c r="D4" s="620"/>
      <c r="E4" s="620"/>
      <c r="F4" s="620"/>
      <c r="G4" s="620"/>
      <c r="H4" s="620"/>
      <c r="I4" s="620"/>
      <c r="J4" s="620"/>
      <c r="K4" s="620"/>
      <c r="L4" s="620"/>
      <c r="M4" s="620"/>
      <c r="N4" s="620"/>
      <c r="O4" s="621"/>
    </row>
    <row r="5" spans="1:17" ht="22.5">
      <c r="A5" s="220" t="s">
        <v>546</v>
      </c>
      <c r="B5" s="221" t="s">
        <v>231</v>
      </c>
      <c r="C5" s="222">
        <f>$O$5/12</f>
        <v>16204437.416666666</v>
      </c>
      <c r="D5" s="222">
        <f t="shared" ref="D5:N5" si="0">$O$5/12</f>
        <v>16204437.416666666</v>
      </c>
      <c r="E5" s="222">
        <f t="shared" si="0"/>
        <v>16204437.416666666</v>
      </c>
      <c r="F5" s="222">
        <f t="shared" si="0"/>
        <v>16204437.416666666</v>
      </c>
      <c r="G5" s="222">
        <f t="shared" si="0"/>
        <v>16204437.416666666</v>
      </c>
      <c r="H5" s="222">
        <f t="shared" si="0"/>
        <v>16204437.416666666</v>
      </c>
      <c r="I5" s="222">
        <f t="shared" si="0"/>
        <v>16204437.416666666</v>
      </c>
      <c r="J5" s="222">
        <f t="shared" si="0"/>
        <v>16204437.416666666</v>
      </c>
      <c r="K5" s="222">
        <f t="shared" si="0"/>
        <v>16204437.416666666</v>
      </c>
      <c r="L5" s="222">
        <f t="shared" si="0"/>
        <v>16204437.416666666</v>
      </c>
      <c r="M5" s="222">
        <f t="shared" si="0"/>
        <v>16204437.416666666</v>
      </c>
      <c r="N5" s="222">
        <f t="shared" si="0"/>
        <v>16204437.416666666</v>
      </c>
      <c r="O5" s="223">
        <f>'B1-B7'!AH12</f>
        <v>194453249</v>
      </c>
      <c r="P5" s="211"/>
      <c r="Q5" s="211"/>
    </row>
    <row r="6" spans="1:17" ht="22.5">
      <c r="A6" s="224" t="s">
        <v>547</v>
      </c>
      <c r="B6" s="225" t="s">
        <v>354</v>
      </c>
      <c r="C6" s="226">
        <f>$O$6/12</f>
        <v>3873533.1666666665</v>
      </c>
      <c r="D6" s="226">
        <f t="shared" ref="D6:N6" si="1">$O$6/12</f>
        <v>3873533.1666666665</v>
      </c>
      <c r="E6" s="226">
        <f t="shared" si="1"/>
        <v>3873533.1666666665</v>
      </c>
      <c r="F6" s="226">
        <f t="shared" si="1"/>
        <v>3873533.1666666665</v>
      </c>
      <c r="G6" s="226">
        <f t="shared" si="1"/>
        <v>3873533.1666666665</v>
      </c>
      <c r="H6" s="226">
        <f t="shared" si="1"/>
        <v>3873533.1666666665</v>
      </c>
      <c r="I6" s="226">
        <f t="shared" si="1"/>
        <v>3873533.1666666665</v>
      </c>
      <c r="J6" s="226">
        <f t="shared" si="1"/>
        <v>3873533.1666666665</v>
      </c>
      <c r="K6" s="226">
        <f t="shared" si="1"/>
        <v>3873533.1666666665</v>
      </c>
      <c r="L6" s="226">
        <f t="shared" si="1"/>
        <v>3873533.1666666665</v>
      </c>
      <c r="M6" s="226">
        <f t="shared" si="1"/>
        <v>3873533.1666666665</v>
      </c>
      <c r="N6" s="226">
        <f t="shared" si="1"/>
        <v>3873533.1666666665</v>
      </c>
      <c r="O6" s="227">
        <f>'B1-B7'!AH17</f>
        <v>46482398</v>
      </c>
      <c r="P6" s="211"/>
      <c r="Q6" s="211"/>
    </row>
    <row r="7" spans="1:17" ht="22.5">
      <c r="A7" s="224" t="s">
        <v>820</v>
      </c>
      <c r="B7" s="228" t="s">
        <v>355</v>
      </c>
      <c r="C7" s="229"/>
      <c r="D7" s="229"/>
      <c r="E7" s="229"/>
      <c r="F7" s="229">
        <v>57000</v>
      </c>
      <c r="G7" s="229"/>
      <c r="H7" s="229"/>
      <c r="I7" s="229">
        <f>(O7-F7)/2</f>
        <v>4506028.5</v>
      </c>
      <c r="J7" s="229"/>
      <c r="K7" s="229"/>
      <c r="L7" s="229"/>
      <c r="M7" s="229">
        <f>O7-I7-F7</f>
        <v>4506028.5</v>
      </c>
      <c r="N7" s="229"/>
      <c r="O7" s="230">
        <f>'B1-B7'!AH24</f>
        <v>9069057</v>
      </c>
      <c r="P7" s="211"/>
      <c r="Q7" s="211"/>
    </row>
    <row r="8" spans="1:17">
      <c r="A8" s="224" t="s">
        <v>821</v>
      </c>
      <c r="B8" s="231" t="s">
        <v>196</v>
      </c>
      <c r="C8" s="226">
        <f>$O$8/12</f>
        <v>2848874.9166666665</v>
      </c>
      <c r="D8" s="226">
        <f t="shared" ref="D8:N8" si="2">$O$8/12</f>
        <v>2848874.9166666665</v>
      </c>
      <c r="E8" s="226">
        <f t="shared" si="2"/>
        <v>2848874.9166666665</v>
      </c>
      <c r="F8" s="226">
        <f t="shared" si="2"/>
        <v>2848874.9166666665</v>
      </c>
      <c r="G8" s="226">
        <f t="shared" si="2"/>
        <v>2848874.9166666665</v>
      </c>
      <c r="H8" s="226">
        <f t="shared" si="2"/>
        <v>2848874.9166666665</v>
      </c>
      <c r="I8" s="226">
        <f t="shared" si="2"/>
        <v>2848874.9166666665</v>
      </c>
      <c r="J8" s="226">
        <f t="shared" si="2"/>
        <v>2848874.9166666665</v>
      </c>
      <c r="K8" s="226">
        <f t="shared" si="2"/>
        <v>2848874.9166666665</v>
      </c>
      <c r="L8" s="226">
        <f t="shared" si="2"/>
        <v>2848874.9166666665</v>
      </c>
      <c r="M8" s="226">
        <f t="shared" si="2"/>
        <v>2848874.9166666665</v>
      </c>
      <c r="N8" s="226">
        <f t="shared" si="2"/>
        <v>2848874.9166666665</v>
      </c>
      <c r="O8" s="227">
        <f>'B1-B7'!AH38</f>
        <v>34186499</v>
      </c>
      <c r="P8" s="211"/>
      <c r="Q8" s="211"/>
    </row>
    <row r="9" spans="1:17">
      <c r="A9" s="224" t="s">
        <v>822</v>
      </c>
      <c r="B9" s="231" t="s">
        <v>356</v>
      </c>
      <c r="C9" s="226">
        <f>$O$9/12</f>
        <v>6142160.25</v>
      </c>
      <c r="D9" s="226">
        <f t="shared" ref="D9:N9" si="3">$O$9/12</f>
        <v>6142160.25</v>
      </c>
      <c r="E9" s="226">
        <f t="shared" si="3"/>
        <v>6142160.25</v>
      </c>
      <c r="F9" s="226">
        <f t="shared" si="3"/>
        <v>6142160.25</v>
      </c>
      <c r="G9" s="226">
        <f t="shared" si="3"/>
        <v>6142160.25</v>
      </c>
      <c r="H9" s="226">
        <f t="shared" si="3"/>
        <v>6142160.25</v>
      </c>
      <c r="I9" s="226">
        <f t="shared" si="3"/>
        <v>6142160.25</v>
      </c>
      <c r="J9" s="226">
        <f t="shared" si="3"/>
        <v>6142160.25</v>
      </c>
      <c r="K9" s="226">
        <f t="shared" si="3"/>
        <v>6142160.25</v>
      </c>
      <c r="L9" s="226">
        <f t="shared" si="3"/>
        <v>6142160.25</v>
      </c>
      <c r="M9" s="226">
        <f t="shared" si="3"/>
        <v>6142160.25</v>
      </c>
      <c r="N9" s="226">
        <f t="shared" si="3"/>
        <v>6142160.25</v>
      </c>
      <c r="O9" s="227">
        <f>'B1-B7'!AH49</f>
        <v>73705923</v>
      </c>
      <c r="P9" s="211"/>
      <c r="Q9" s="211"/>
    </row>
    <row r="10" spans="1:17">
      <c r="A10" s="224" t="s">
        <v>823</v>
      </c>
      <c r="B10" s="231" t="s">
        <v>357</v>
      </c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7">
        <f>'B1-B7'!AH55</f>
        <v>387190</v>
      </c>
      <c r="P10" s="211"/>
      <c r="Q10" s="211"/>
    </row>
    <row r="11" spans="1:17">
      <c r="A11" s="224" t="s">
        <v>824</v>
      </c>
      <c r="B11" s="231" t="s">
        <v>358</v>
      </c>
      <c r="C11" s="226"/>
      <c r="D11" s="226"/>
      <c r="E11" s="226"/>
      <c r="F11" s="226"/>
      <c r="G11" s="226"/>
      <c r="H11" s="226"/>
      <c r="I11" s="226">
        <v>500</v>
      </c>
      <c r="J11" s="226"/>
      <c r="K11" s="226"/>
      <c r="L11" s="226"/>
      <c r="M11" s="226"/>
      <c r="N11" s="226"/>
      <c r="O11" s="227">
        <f>'B1-B7'!AH59</f>
        <v>431500</v>
      </c>
      <c r="P11" s="211"/>
      <c r="Q11" s="211"/>
    </row>
    <row r="12" spans="1:17" ht="22.5">
      <c r="A12" s="224" t="s">
        <v>825</v>
      </c>
      <c r="B12" s="225" t="s">
        <v>359</v>
      </c>
      <c r="C12" s="226"/>
      <c r="D12" s="226">
        <v>395</v>
      </c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O12" s="227">
        <f>'B1-B7'!AH63</f>
        <v>1828803</v>
      </c>
      <c r="P12" s="211"/>
      <c r="Q12" s="211"/>
    </row>
    <row r="13" spans="1:17" ht="15.75" thickBot="1">
      <c r="A13" s="224" t="s">
        <v>826</v>
      </c>
      <c r="B13" s="231" t="s">
        <v>360</v>
      </c>
      <c r="C13" s="226">
        <v>4340</v>
      </c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7">
        <f>'B8'!AH30-'B8'!AH20</f>
        <v>43773118</v>
      </c>
      <c r="P13" s="211"/>
      <c r="Q13" s="211"/>
    </row>
    <row r="14" spans="1:17" ht="15.75" thickBot="1">
      <c r="A14" s="219" t="s">
        <v>827</v>
      </c>
      <c r="B14" s="232" t="s">
        <v>361</v>
      </c>
      <c r="C14" s="233">
        <f t="shared" ref="C14:N14" si="4">SUM(C5:C13)</f>
        <v>29073345.75</v>
      </c>
      <c r="D14" s="233">
        <f t="shared" si="4"/>
        <v>29069400.75</v>
      </c>
      <c r="E14" s="233">
        <f t="shared" si="4"/>
        <v>29069005.75</v>
      </c>
      <c r="F14" s="233">
        <f t="shared" si="4"/>
        <v>29126005.75</v>
      </c>
      <c r="G14" s="233">
        <f t="shared" si="4"/>
        <v>29069005.75</v>
      </c>
      <c r="H14" s="233">
        <f t="shared" si="4"/>
        <v>29069005.75</v>
      </c>
      <c r="I14" s="233">
        <f t="shared" si="4"/>
        <v>33575534.25</v>
      </c>
      <c r="J14" s="233">
        <f t="shared" si="4"/>
        <v>29069005.75</v>
      </c>
      <c r="K14" s="233">
        <f t="shared" si="4"/>
        <v>29069005.75</v>
      </c>
      <c r="L14" s="233">
        <f t="shared" si="4"/>
        <v>29069005.75</v>
      </c>
      <c r="M14" s="233">
        <f t="shared" si="4"/>
        <v>33575034.25</v>
      </c>
      <c r="N14" s="233">
        <f t="shared" si="4"/>
        <v>29069005.75</v>
      </c>
      <c r="O14" s="234">
        <f>SUM(O5:O13)</f>
        <v>404317737</v>
      </c>
      <c r="P14" s="211"/>
      <c r="Q14" s="211"/>
    </row>
    <row r="15" spans="1:17" ht="15.75" thickBot="1">
      <c r="A15" s="219" t="s">
        <v>886</v>
      </c>
      <c r="B15" s="619" t="s">
        <v>195</v>
      </c>
      <c r="C15" s="620"/>
      <c r="D15" s="620"/>
      <c r="E15" s="620"/>
      <c r="F15" s="620"/>
      <c r="G15" s="620"/>
      <c r="H15" s="620"/>
      <c r="I15" s="620"/>
      <c r="J15" s="620"/>
      <c r="K15" s="620"/>
      <c r="L15" s="620"/>
      <c r="M15" s="620"/>
      <c r="N15" s="620"/>
      <c r="O15" s="621"/>
      <c r="Q15" s="211"/>
    </row>
    <row r="16" spans="1:17">
      <c r="A16" s="235" t="s">
        <v>149</v>
      </c>
      <c r="B16" s="236" t="s">
        <v>197</v>
      </c>
      <c r="C16" s="229">
        <f>$O$16/12</f>
        <v>12823574.5</v>
      </c>
      <c r="D16" s="229">
        <f t="shared" ref="D16:N16" si="5">$O$16/12</f>
        <v>12823574.5</v>
      </c>
      <c r="E16" s="229">
        <f t="shared" si="5"/>
        <v>12823574.5</v>
      </c>
      <c r="F16" s="229">
        <f t="shared" si="5"/>
        <v>12823574.5</v>
      </c>
      <c r="G16" s="229">
        <f t="shared" si="5"/>
        <v>12823574.5</v>
      </c>
      <c r="H16" s="229">
        <f t="shared" si="5"/>
        <v>12823574.5</v>
      </c>
      <c r="I16" s="229">
        <f t="shared" si="5"/>
        <v>12823574.5</v>
      </c>
      <c r="J16" s="229">
        <f t="shared" si="5"/>
        <v>12823574.5</v>
      </c>
      <c r="K16" s="229">
        <f t="shared" si="5"/>
        <v>12823574.5</v>
      </c>
      <c r="L16" s="229">
        <f t="shared" si="5"/>
        <v>12823574.5</v>
      </c>
      <c r="M16" s="229">
        <f t="shared" si="5"/>
        <v>12823574.5</v>
      </c>
      <c r="N16" s="229">
        <f t="shared" si="5"/>
        <v>12823574.5</v>
      </c>
      <c r="O16" s="230">
        <f>'K1-K8'!AH25</f>
        <v>153882894</v>
      </c>
      <c r="Q16" s="211"/>
    </row>
    <row r="17" spans="1:17" ht="22.5">
      <c r="A17" s="224" t="s">
        <v>150</v>
      </c>
      <c r="B17" s="225" t="s">
        <v>198</v>
      </c>
      <c r="C17" s="226">
        <f>$O$17/12</f>
        <v>3194969.9166666665</v>
      </c>
      <c r="D17" s="226">
        <f t="shared" ref="D17:N17" si="6">$O$17/12</f>
        <v>3194969.9166666665</v>
      </c>
      <c r="E17" s="226">
        <f t="shared" si="6"/>
        <v>3194969.9166666665</v>
      </c>
      <c r="F17" s="226">
        <f t="shared" si="6"/>
        <v>3194969.9166666665</v>
      </c>
      <c r="G17" s="226">
        <f t="shared" si="6"/>
        <v>3194969.9166666665</v>
      </c>
      <c r="H17" s="226">
        <f t="shared" si="6"/>
        <v>3194969.9166666665</v>
      </c>
      <c r="I17" s="226">
        <f t="shared" si="6"/>
        <v>3194969.9166666665</v>
      </c>
      <c r="J17" s="226">
        <f t="shared" si="6"/>
        <v>3194969.9166666665</v>
      </c>
      <c r="K17" s="226">
        <f t="shared" si="6"/>
        <v>3194969.9166666665</v>
      </c>
      <c r="L17" s="226">
        <f t="shared" si="6"/>
        <v>3194969.9166666665</v>
      </c>
      <c r="M17" s="226">
        <f t="shared" si="6"/>
        <v>3194969.9166666665</v>
      </c>
      <c r="N17" s="226">
        <f t="shared" si="6"/>
        <v>3194969.9166666665</v>
      </c>
      <c r="O17" s="227">
        <f>'K1-K8'!AH26</f>
        <v>38339639</v>
      </c>
      <c r="Q17" s="211"/>
    </row>
    <row r="18" spans="1:17">
      <c r="A18" s="224" t="s">
        <v>151</v>
      </c>
      <c r="B18" s="231" t="s">
        <v>362</v>
      </c>
      <c r="C18" s="226">
        <f>$O$18/12</f>
        <v>11797827.666666666</v>
      </c>
      <c r="D18" s="226">
        <f t="shared" ref="D18:N18" si="7">$O$18/12</f>
        <v>11797827.666666666</v>
      </c>
      <c r="E18" s="226">
        <f t="shared" si="7"/>
        <v>11797827.666666666</v>
      </c>
      <c r="F18" s="226">
        <f t="shared" si="7"/>
        <v>11797827.666666666</v>
      </c>
      <c r="G18" s="226">
        <f t="shared" si="7"/>
        <v>11797827.666666666</v>
      </c>
      <c r="H18" s="226">
        <f t="shared" si="7"/>
        <v>11797827.666666666</v>
      </c>
      <c r="I18" s="226">
        <f t="shared" si="7"/>
        <v>11797827.666666666</v>
      </c>
      <c r="J18" s="226">
        <f t="shared" si="7"/>
        <v>11797827.666666666</v>
      </c>
      <c r="K18" s="226">
        <f t="shared" si="7"/>
        <v>11797827.666666666</v>
      </c>
      <c r="L18" s="226">
        <f t="shared" si="7"/>
        <v>11797827.666666666</v>
      </c>
      <c r="M18" s="226">
        <f t="shared" si="7"/>
        <v>11797827.666666666</v>
      </c>
      <c r="N18" s="226">
        <f t="shared" si="7"/>
        <v>11797827.666666666</v>
      </c>
      <c r="O18" s="227">
        <f>'K1-K8'!AH51</f>
        <v>141573932</v>
      </c>
      <c r="Q18" s="211"/>
    </row>
    <row r="19" spans="1:17">
      <c r="A19" s="224" t="s">
        <v>152</v>
      </c>
      <c r="B19" s="231" t="s">
        <v>200</v>
      </c>
      <c r="C19" s="226">
        <f>$O$19/12</f>
        <v>1195030.5</v>
      </c>
      <c r="D19" s="226">
        <f t="shared" ref="D19:N19" si="8">$O$19/12</f>
        <v>1195030.5</v>
      </c>
      <c r="E19" s="226">
        <f t="shared" si="8"/>
        <v>1195030.5</v>
      </c>
      <c r="F19" s="226">
        <f t="shared" si="8"/>
        <v>1195030.5</v>
      </c>
      <c r="G19" s="226">
        <f t="shared" si="8"/>
        <v>1195030.5</v>
      </c>
      <c r="H19" s="226">
        <f t="shared" si="8"/>
        <v>1195030.5</v>
      </c>
      <c r="I19" s="226">
        <f t="shared" si="8"/>
        <v>1195030.5</v>
      </c>
      <c r="J19" s="226">
        <f t="shared" si="8"/>
        <v>1195030.5</v>
      </c>
      <c r="K19" s="226">
        <f t="shared" si="8"/>
        <v>1195030.5</v>
      </c>
      <c r="L19" s="226">
        <f t="shared" si="8"/>
        <v>1195030.5</v>
      </c>
      <c r="M19" s="226">
        <f t="shared" si="8"/>
        <v>1195030.5</v>
      </c>
      <c r="N19" s="226">
        <f t="shared" si="8"/>
        <v>1195030.5</v>
      </c>
      <c r="O19" s="227">
        <f>'K1-K8'!AH60</f>
        <v>14340366</v>
      </c>
      <c r="Q19" s="211"/>
    </row>
    <row r="20" spans="1:17">
      <c r="A20" s="224" t="s">
        <v>153</v>
      </c>
      <c r="B20" s="231" t="s">
        <v>363</v>
      </c>
      <c r="C20" s="226">
        <f>$O$20/12</f>
        <v>438147</v>
      </c>
      <c r="D20" s="226">
        <f t="shared" ref="D20:N20" si="9">$O$20/12</f>
        <v>438147</v>
      </c>
      <c r="E20" s="226">
        <f t="shared" si="9"/>
        <v>438147</v>
      </c>
      <c r="F20" s="226">
        <f t="shared" si="9"/>
        <v>438147</v>
      </c>
      <c r="G20" s="226">
        <f t="shared" si="9"/>
        <v>438147</v>
      </c>
      <c r="H20" s="226">
        <f t="shared" si="9"/>
        <v>438147</v>
      </c>
      <c r="I20" s="226">
        <f t="shared" si="9"/>
        <v>438147</v>
      </c>
      <c r="J20" s="226">
        <f t="shared" si="9"/>
        <v>438147</v>
      </c>
      <c r="K20" s="226">
        <f t="shared" si="9"/>
        <v>438147</v>
      </c>
      <c r="L20" s="226">
        <f t="shared" si="9"/>
        <v>438147</v>
      </c>
      <c r="M20" s="226">
        <f t="shared" si="9"/>
        <v>438147</v>
      </c>
      <c r="N20" s="226">
        <f t="shared" si="9"/>
        <v>438147</v>
      </c>
      <c r="O20" s="227">
        <f>'K1-K8'!AH73</f>
        <v>5257764</v>
      </c>
      <c r="Q20" s="211"/>
    </row>
    <row r="21" spans="1:17">
      <c r="A21" s="224" t="s">
        <v>154</v>
      </c>
      <c r="B21" s="231" t="s">
        <v>364</v>
      </c>
      <c r="C21" s="226"/>
      <c r="D21" s="226"/>
      <c r="E21" s="226"/>
      <c r="F21" s="226">
        <v>72390</v>
      </c>
      <c r="G21" s="226"/>
      <c r="H21" s="226"/>
      <c r="I21" s="229">
        <f>(O21-F21)/2</f>
        <v>3490496</v>
      </c>
      <c r="J21" s="229"/>
      <c r="K21" s="229"/>
      <c r="L21" s="229"/>
      <c r="M21" s="229">
        <f>O21-I21-F21</f>
        <v>3490496</v>
      </c>
      <c r="N21" s="226"/>
      <c r="O21" s="227">
        <f>'K1-K8'!AH81</f>
        <v>7053382</v>
      </c>
      <c r="Q21" s="211"/>
    </row>
    <row r="22" spans="1:17">
      <c r="A22" s="224" t="s">
        <v>155</v>
      </c>
      <c r="B22" s="225" t="s">
        <v>365</v>
      </c>
      <c r="C22" s="226"/>
      <c r="D22" s="226"/>
      <c r="E22" s="226"/>
      <c r="F22" s="226"/>
      <c r="G22" s="226"/>
      <c r="H22" s="226">
        <v>300</v>
      </c>
      <c r="I22" s="226"/>
      <c r="J22" s="226"/>
      <c r="K22" s="226"/>
      <c r="L22" s="226"/>
      <c r="M22" s="226">
        <v>7370</v>
      </c>
      <c r="N22" s="226"/>
      <c r="O22" s="227">
        <f>'K1-K8'!AH86</f>
        <v>235077</v>
      </c>
      <c r="Q22" s="211"/>
    </row>
    <row r="23" spans="1:17">
      <c r="A23" s="224" t="s">
        <v>156</v>
      </c>
      <c r="B23" s="231" t="s">
        <v>366</v>
      </c>
      <c r="C23" s="226"/>
      <c r="D23" s="226"/>
      <c r="E23" s="226">
        <v>1190</v>
      </c>
      <c r="F23" s="226"/>
      <c r="G23" s="226"/>
      <c r="H23" s="226"/>
      <c r="I23" s="226"/>
      <c r="J23" s="226"/>
      <c r="K23" s="226"/>
      <c r="L23" s="226"/>
      <c r="M23" s="226"/>
      <c r="N23" s="226"/>
      <c r="O23" s="227">
        <f>'K1-K8'!AH95</f>
        <v>0</v>
      </c>
      <c r="Q23" s="211"/>
    </row>
    <row r="24" spans="1:17" ht="15.75" thickBot="1">
      <c r="A24" s="224" t="s">
        <v>157</v>
      </c>
      <c r="B24" s="231" t="s">
        <v>367</v>
      </c>
      <c r="C24" s="226"/>
      <c r="D24" s="226"/>
      <c r="E24" s="226">
        <v>1620</v>
      </c>
      <c r="F24" s="226"/>
      <c r="G24" s="226"/>
      <c r="H24" s="226"/>
      <c r="I24" s="226"/>
      <c r="J24" s="226"/>
      <c r="K24" s="226"/>
      <c r="L24" s="226"/>
      <c r="M24" s="226"/>
      <c r="N24" s="226"/>
      <c r="O24" s="227">
        <f>'K9'!AH28-'K9'!AH17</f>
        <v>7262993</v>
      </c>
      <c r="Q24" s="211"/>
    </row>
    <row r="25" spans="1:17" ht="15.75" thickBot="1">
      <c r="A25" s="237" t="s">
        <v>164</v>
      </c>
      <c r="B25" s="232" t="s">
        <v>368</v>
      </c>
      <c r="C25" s="233">
        <f t="shared" ref="C25:N25" si="10">SUM(C16:C24)</f>
        <v>29449549.583333332</v>
      </c>
      <c r="D25" s="233">
        <f t="shared" si="10"/>
        <v>29449549.583333332</v>
      </c>
      <c r="E25" s="233">
        <f t="shared" si="10"/>
        <v>29452359.583333332</v>
      </c>
      <c r="F25" s="233">
        <f t="shared" si="10"/>
        <v>29521939.583333332</v>
      </c>
      <c r="G25" s="233">
        <f t="shared" si="10"/>
        <v>29449549.583333332</v>
      </c>
      <c r="H25" s="233">
        <f t="shared" si="10"/>
        <v>29449849.583333332</v>
      </c>
      <c r="I25" s="233">
        <f t="shared" si="10"/>
        <v>32940045.583333332</v>
      </c>
      <c r="J25" s="233">
        <f t="shared" si="10"/>
        <v>29449549.583333332</v>
      </c>
      <c r="K25" s="233">
        <f t="shared" si="10"/>
        <v>29449549.583333332</v>
      </c>
      <c r="L25" s="233">
        <f t="shared" si="10"/>
        <v>29449549.583333332</v>
      </c>
      <c r="M25" s="233">
        <f t="shared" si="10"/>
        <v>32947415.583333332</v>
      </c>
      <c r="N25" s="233">
        <f t="shared" si="10"/>
        <v>29449549.583333332</v>
      </c>
      <c r="O25" s="234">
        <f>SUM(O16:O24)</f>
        <v>367946047</v>
      </c>
      <c r="P25" s="211"/>
      <c r="Q25" s="211"/>
    </row>
    <row r="26" spans="1:17" ht="15.75" thickBot="1">
      <c r="A26" s="237" t="s">
        <v>165</v>
      </c>
      <c r="B26" s="238" t="s">
        <v>369</v>
      </c>
      <c r="C26" s="239">
        <f t="shared" ref="C26:O26" si="11">C14-C25</f>
        <v>-376203.83333333209</v>
      </c>
      <c r="D26" s="239">
        <f t="shared" si="11"/>
        <v>-380148.83333333209</v>
      </c>
      <c r="E26" s="239">
        <f t="shared" si="11"/>
        <v>-383353.83333333209</v>
      </c>
      <c r="F26" s="239">
        <f t="shared" si="11"/>
        <v>-395933.83333333209</v>
      </c>
      <c r="G26" s="239">
        <f t="shared" si="11"/>
        <v>-380543.83333333209</v>
      </c>
      <c r="H26" s="239">
        <f t="shared" si="11"/>
        <v>-380843.83333333209</v>
      </c>
      <c r="I26" s="239">
        <f t="shared" si="11"/>
        <v>635488.66666666791</v>
      </c>
      <c r="J26" s="239">
        <f t="shared" si="11"/>
        <v>-380543.83333333209</v>
      </c>
      <c r="K26" s="239">
        <f t="shared" si="11"/>
        <v>-380543.83333333209</v>
      </c>
      <c r="L26" s="239">
        <f t="shared" si="11"/>
        <v>-380543.83333333209</v>
      </c>
      <c r="M26" s="239">
        <f t="shared" si="11"/>
        <v>627618.66666666791</v>
      </c>
      <c r="N26" s="239">
        <f t="shared" si="11"/>
        <v>-380543.83333333209</v>
      </c>
      <c r="O26" s="240">
        <f t="shared" si="11"/>
        <v>36371690</v>
      </c>
      <c r="Q26" s="211"/>
    </row>
  </sheetData>
  <mergeCells count="3">
    <mergeCell ref="A1:O1"/>
    <mergeCell ref="B4:O4"/>
    <mergeCell ref="B15:O15"/>
  </mergeCells>
  <phoneticPr fontId="0" type="noConversion"/>
  <pageMargins left="0.7" right="0.7" top="0.75" bottom="0.75" header="0.3" footer="0.3"/>
  <pageSetup paperSize="9" scale="86" orientation="landscape" horizontalDpi="300" verticalDpi="300" r:id="rId1"/>
  <headerFooter>
    <oddHeader xml:space="preserve">&amp;L41.sz. melléklet 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B24" sqref="B24"/>
    </sheetView>
  </sheetViews>
  <sheetFormatPr defaultRowHeight="15"/>
  <cols>
    <col min="2" max="2" width="36.7109375" customWidth="1"/>
  </cols>
  <sheetData>
    <row r="1" spans="1:9" ht="15.75">
      <c r="A1" s="624" t="s">
        <v>465</v>
      </c>
      <c r="B1" s="624"/>
      <c r="C1" s="624"/>
      <c r="D1" s="624"/>
      <c r="E1" s="624"/>
      <c r="F1" s="624"/>
      <c r="G1" s="624"/>
      <c r="H1" s="624"/>
      <c r="I1" s="624"/>
    </row>
    <row r="2" spans="1:9" ht="15.75" thickBot="1">
      <c r="A2" s="46"/>
      <c r="B2" s="43"/>
      <c r="C2" s="43"/>
      <c r="D2" s="43"/>
      <c r="E2" s="43"/>
      <c r="F2" s="43"/>
      <c r="G2" s="43"/>
      <c r="H2" s="43"/>
      <c r="I2" s="254" t="s">
        <v>193</v>
      </c>
    </row>
    <row r="3" spans="1:9">
      <c r="A3" s="625" t="s">
        <v>542</v>
      </c>
      <c r="B3" s="627" t="s">
        <v>467</v>
      </c>
      <c r="C3" s="625" t="s">
        <v>468</v>
      </c>
      <c r="D3" s="625" t="s">
        <v>469</v>
      </c>
      <c r="E3" s="629" t="s">
        <v>470</v>
      </c>
      <c r="F3" s="630"/>
      <c r="G3" s="630"/>
      <c r="H3" s="631"/>
      <c r="I3" s="627" t="s">
        <v>283</v>
      </c>
    </row>
    <row r="4" spans="1:9" ht="24.75" thickBot="1">
      <c r="A4" s="626"/>
      <c r="B4" s="628"/>
      <c r="C4" s="628"/>
      <c r="D4" s="626"/>
      <c r="E4" s="255" t="s">
        <v>281</v>
      </c>
      <c r="F4" s="255" t="s">
        <v>471</v>
      </c>
      <c r="G4" s="255" t="s">
        <v>472</v>
      </c>
      <c r="H4" s="256" t="s">
        <v>473</v>
      </c>
      <c r="I4" s="628"/>
    </row>
    <row r="5" spans="1:9" ht="21.75" thickBot="1">
      <c r="A5" s="257">
        <v>1</v>
      </c>
      <c r="B5" s="258">
        <v>2</v>
      </c>
      <c r="C5" s="259">
        <v>3</v>
      </c>
      <c r="D5" s="258">
        <v>4</v>
      </c>
      <c r="E5" s="257">
        <v>5</v>
      </c>
      <c r="F5" s="259">
        <v>6</v>
      </c>
      <c r="G5" s="259">
        <v>7</v>
      </c>
      <c r="H5" s="260">
        <v>8</v>
      </c>
      <c r="I5" s="261" t="s">
        <v>474</v>
      </c>
    </row>
    <row r="6" spans="1:9" ht="21.75" thickBot="1">
      <c r="A6" s="262" t="s">
        <v>545</v>
      </c>
      <c r="B6" s="263" t="s">
        <v>475</v>
      </c>
      <c r="C6" s="264"/>
      <c r="D6" s="265">
        <f>+D7+D8</f>
        <v>0</v>
      </c>
      <c r="E6" s="266">
        <f>+E7+E8</f>
        <v>0</v>
      </c>
      <c r="F6" s="267">
        <f>+F7+F8</f>
        <v>0</v>
      </c>
      <c r="G6" s="267">
        <f>+G7+G8</f>
        <v>0</v>
      </c>
      <c r="H6" s="268">
        <f>+H7+H8</f>
        <v>0</v>
      </c>
      <c r="I6" s="265">
        <f t="shared" ref="I6:I18" si="0">SUM(D6:H6)</f>
        <v>0</v>
      </c>
    </row>
    <row r="7" spans="1:9">
      <c r="A7" s="269" t="s">
        <v>546</v>
      </c>
      <c r="B7" s="270" t="s">
        <v>476</v>
      </c>
      <c r="C7" s="271"/>
      <c r="D7" s="272"/>
      <c r="E7" s="273"/>
      <c r="F7" s="111"/>
      <c r="G7" s="111"/>
      <c r="H7" s="274"/>
      <c r="I7" s="275">
        <f t="shared" si="0"/>
        <v>0</v>
      </c>
    </row>
    <row r="8" spans="1:9" ht="15.75" thickBot="1">
      <c r="A8" s="269" t="s">
        <v>547</v>
      </c>
      <c r="B8" s="270" t="s">
        <v>476</v>
      </c>
      <c r="C8" s="271"/>
      <c r="D8" s="272"/>
      <c r="E8" s="273"/>
      <c r="F8" s="111"/>
      <c r="G8" s="111"/>
      <c r="H8" s="274"/>
      <c r="I8" s="275">
        <f t="shared" si="0"/>
        <v>0</v>
      </c>
    </row>
    <row r="9" spans="1:9" ht="21.75" thickBot="1">
      <c r="A9" s="262" t="s">
        <v>820</v>
      </c>
      <c r="B9" s="263" t="s">
        <v>477</v>
      </c>
      <c r="C9" s="276"/>
      <c r="D9" s="265">
        <f>+D10+D11</f>
        <v>0</v>
      </c>
      <c r="E9" s="266">
        <f>+E10+E11</f>
        <v>0</v>
      </c>
      <c r="F9" s="267">
        <f>+F10+F11</f>
        <v>0</v>
      </c>
      <c r="G9" s="267">
        <f>+G10+G11</f>
        <v>0</v>
      </c>
      <c r="H9" s="268">
        <f>+H10+H11</f>
        <v>0</v>
      </c>
      <c r="I9" s="265">
        <f t="shared" si="0"/>
        <v>0</v>
      </c>
    </row>
    <row r="10" spans="1:9">
      <c r="A10" s="269" t="s">
        <v>821</v>
      </c>
      <c r="B10" s="270" t="s">
        <v>476</v>
      </c>
      <c r="C10" s="271"/>
      <c r="D10" s="272"/>
      <c r="E10" s="273"/>
      <c r="F10" s="111"/>
      <c r="G10" s="111"/>
      <c r="H10" s="274"/>
      <c r="I10" s="275">
        <f t="shared" si="0"/>
        <v>0</v>
      </c>
    </row>
    <row r="11" spans="1:9" ht="15.75" thickBot="1">
      <c r="A11" s="269" t="s">
        <v>822</v>
      </c>
      <c r="B11" s="270" t="s">
        <v>476</v>
      </c>
      <c r="C11" s="271"/>
      <c r="D11" s="272"/>
      <c r="E11" s="273"/>
      <c r="F11" s="111"/>
      <c r="G11" s="111"/>
      <c r="H11" s="274"/>
      <c r="I11" s="275">
        <f t="shared" si="0"/>
        <v>0</v>
      </c>
    </row>
    <row r="12" spans="1:9" ht="15.75" thickBot="1">
      <c r="A12" s="262" t="s">
        <v>823</v>
      </c>
      <c r="B12" s="263" t="s">
        <v>478</v>
      </c>
      <c r="C12" s="276"/>
      <c r="D12" s="265">
        <f>+D13+D14</f>
        <v>0</v>
      </c>
      <c r="E12" s="265">
        <f>+E13+E14</f>
        <v>0</v>
      </c>
      <c r="F12" s="265">
        <f>+F13+F14</f>
        <v>0</v>
      </c>
      <c r="G12" s="267">
        <f>+G13</f>
        <v>0</v>
      </c>
      <c r="H12" s="268">
        <f>+H13</f>
        <v>0</v>
      </c>
      <c r="I12" s="265">
        <f t="shared" si="0"/>
        <v>0</v>
      </c>
    </row>
    <row r="13" spans="1:9" ht="23.25" customHeight="1">
      <c r="A13" s="269" t="s">
        <v>824</v>
      </c>
      <c r="B13" s="270" t="str">
        <f>'Felhalmozási kiadások'!B6</f>
        <v>Régészeti skenzen I. ütem</v>
      </c>
      <c r="C13" s="271"/>
      <c r="D13" s="272"/>
      <c r="E13" s="272"/>
      <c r="F13" s="272"/>
      <c r="G13" s="111"/>
      <c r="H13" s="274"/>
      <c r="I13" s="275">
        <f t="shared" si="0"/>
        <v>0</v>
      </c>
    </row>
    <row r="14" spans="1:9" ht="23.25" customHeight="1" thickBot="1">
      <c r="A14" s="286" t="s">
        <v>825</v>
      </c>
      <c r="B14" s="321" t="str">
        <f>'Felhalmozási kiadások'!B5</f>
        <v>Új Egészségház építése (előkészítési kiadások)
JNSZ Megyei ITP alapból</v>
      </c>
      <c r="C14" s="322"/>
      <c r="D14" s="289"/>
      <c r="E14" s="289"/>
      <c r="F14" s="323"/>
      <c r="G14" s="291"/>
      <c r="H14" s="292"/>
      <c r="I14" s="275">
        <f t="shared" si="0"/>
        <v>0</v>
      </c>
    </row>
    <row r="15" spans="1:9" ht="15.75" thickBot="1">
      <c r="A15" s="262" t="s">
        <v>826</v>
      </c>
      <c r="B15" s="263" t="s">
        <v>479</v>
      </c>
      <c r="C15" s="276"/>
      <c r="D15" s="265">
        <f>+D16</f>
        <v>0</v>
      </c>
      <c r="E15" s="266">
        <f>+E16</f>
        <v>0</v>
      </c>
      <c r="F15" s="267">
        <f>+F16</f>
        <v>0</v>
      </c>
      <c r="G15" s="267">
        <f>+G16</f>
        <v>0</v>
      </c>
      <c r="H15" s="268">
        <f>+H16</f>
        <v>0</v>
      </c>
      <c r="I15" s="265">
        <f t="shared" si="0"/>
        <v>0</v>
      </c>
    </row>
    <row r="16" spans="1:9" ht="15.75" thickBot="1">
      <c r="A16" s="277" t="s">
        <v>827</v>
      </c>
      <c r="B16" s="278" t="s">
        <v>476</v>
      </c>
      <c r="C16" s="279"/>
      <c r="D16" s="280"/>
      <c r="E16" s="281"/>
      <c r="F16" s="282"/>
      <c r="G16" s="282"/>
      <c r="H16" s="283"/>
      <c r="I16" s="284">
        <f t="shared" si="0"/>
        <v>0</v>
      </c>
    </row>
    <row r="17" spans="1:9" ht="15.75" thickBot="1">
      <c r="A17" s="262" t="s">
        <v>886</v>
      </c>
      <c r="B17" s="285" t="s">
        <v>480</v>
      </c>
      <c r="C17" s="276"/>
      <c r="D17" s="265">
        <f>+D18</f>
        <v>0</v>
      </c>
      <c r="E17" s="266">
        <f>+E18</f>
        <v>0</v>
      </c>
      <c r="F17" s="267">
        <f>+F18</f>
        <v>0</v>
      </c>
      <c r="G17" s="267">
        <f>+G18</f>
        <v>0</v>
      </c>
      <c r="H17" s="268">
        <f>+H18</f>
        <v>0</v>
      </c>
      <c r="I17" s="265">
        <f t="shared" si="0"/>
        <v>0</v>
      </c>
    </row>
    <row r="18" spans="1:9" ht="15.75" thickBot="1">
      <c r="A18" s="286" t="s">
        <v>149</v>
      </c>
      <c r="B18" s="287"/>
      <c r="C18" s="288"/>
      <c r="D18" s="289"/>
      <c r="E18" s="290"/>
      <c r="F18" s="291"/>
      <c r="G18" s="291"/>
      <c r="H18" s="292"/>
      <c r="I18" s="293">
        <f t="shared" si="0"/>
        <v>0</v>
      </c>
    </row>
    <row r="19" spans="1:9" ht="15.75" thickBot="1">
      <c r="A19" s="622" t="s">
        <v>481</v>
      </c>
      <c r="B19" s="623"/>
      <c r="C19" s="294"/>
      <c r="D19" s="265">
        <f t="shared" ref="D19:I19" si="1">+D6+D9+D12+D15+D17</f>
        <v>0</v>
      </c>
      <c r="E19" s="266">
        <f t="shared" si="1"/>
        <v>0</v>
      </c>
      <c r="F19" s="267">
        <f t="shared" si="1"/>
        <v>0</v>
      </c>
      <c r="G19" s="267">
        <f t="shared" si="1"/>
        <v>0</v>
      </c>
      <c r="H19" s="268">
        <f t="shared" si="1"/>
        <v>0</v>
      </c>
      <c r="I19" s="265">
        <f t="shared" si="1"/>
        <v>0</v>
      </c>
    </row>
    <row r="20" spans="1:9">
      <c r="A20" s="46"/>
      <c r="B20" s="43"/>
      <c r="C20" s="43"/>
      <c r="D20" s="43"/>
      <c r="E20" s="43"/>
      <c r="F20" s="43"/>
      <c r="G20" s="43"/>
      <c r="H20" s="43"/>
      <c r="I20" s="43"/>
    </row>
  </sheetData>
  <mergeCells count="8">
    <mergeCell ref="A19:B19"/>
    <mergeCell ref="A1:I1"/>
    <mergeCell ref="A3:A4"/>
    <mergeCell ref="B3:B4"/>
    <mergeCell ref="C3:C4"/>
    <mergeCell ref="D3:D4"/>
    <mergeCell ref="E3:H3"/>
    <mergeCell ref="I3:I4"/>
  </mergeCells>
  <phoneticPr fontId="0" type="noConversion"/>
  <pageMargins left="1.1811023622047245" right="0.70866141732283472" top="0.74803149606299213" bottom="0.74803149606299213" header="0.31496062992125984" footer="0.31496062992125984"/>
  <pageSetup paperSize="9" scale="110" orientation="landscape" horizontalDpi="300" verticalDpi="300" r:id="rId1"/>
  <headerFooter>
    <oddHeader xml:space="preserve">&amp;L42.sz. melléklet 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view="pageLayout" zoomScaleNormal="100" workbookViewId="0">
      <selection activeCell="B2" sqref="B2"/>
    </sheetView>
  </sheetViews>
  <sheetFormatPr defaultRowHeight="15"/>
  <cols>
    <col min="2" max="2" width="30.5703125" customWidth="1"/>
  </cols>
  <sheetData>
    <row r="1" spans="1:7" ht="15.75">
      <c r="A1" s="632" t="s">
        <v>482</v>
      </c>
      <c r="B1" s="632"/>
      <c r="C1" s="632"/>
      <c r="D1" s="632"/>
      <c r="E1" s="632"/>
      <c r="F1" s="632"/>
      <c r="G1" s="632"/>
    </row>
    <row r="2" spans="1:7">
      <c r="A2" s="15"/>
      <c r="B2" s="15"/>
      <c r="C2" s="15"/>
      <c r="D2" s="15"/>
      <c r="E2" s="15"/>
      <c r="F2" s="15"/>
      <c r="G2" s="15"/>
    </row>
    <row r="3" spans="1:7" ht="15.75">
      <c r="A3" s="295" t="s">
        <v>483</v>
      </c>
      <c r="B3" s="296"/>
      <c r="C3" s="633" t="s">
        <v>484</v>
      </c>
      <c r="D3" s="633"/>
      <c r="E3" s="633"/>
      <c r="F3" s="633"/>
      <c r="G3" s="633"/>
    </row>
    <row r="4" spans="1:7" ht="15.75">
      <c r="A4" s="296"/>
      <c r="B4" s="296"/>
      <c r="C4" s="296"/>
      <c r="D4" s="296"/>
      <c r="E4" s="296"/>
      <c r="F4" s="296"/>
      <c r="G4" s="296"/>
    </row>
    <row r="5" spans="1:7" ht="15.75">
      <c r="A5" s="295" t="s">
        <v>485</v>
      </c>
      <c r="B5" s="296"/>
      <c r="C5" s="633" t="s">
        <v>484</v>
      </c>
      <c r="D5" s="633"/>
      <c r="E5" s="633"/>
      <c r="F5" s="633"/>
      <c r="G5" s="296"/>
    </row>
    <row r="6" spans="1:7">
      <c r="A6" s="127"/>
      <c r="B6" s="127"/>
      <c r="C6" s="127"/>
      <c r="D6" s="127"/>
      <c r="E6" s="127"/>
      <c r="F6" s="127"/>
      <c r="G6" s="127"/>
    </row>
    <row r="7" spans="1:7">
      <c r="A7" s="297" t="s">
        <v>486</v>
      </c>
      <c r="B7" s="298"/>
      <c r="C7" s="298"/>
      <c r="D7" s="299"/>
      <c r="E7" s="299"/>
      <c r="F7" s="299"/>
      <c r="G7" s="299"/>
    </row>
    <row r="8" spans="1:7" ht="15.75" thickBot="1">
      <c r="A8" s="297" t="s">
        <v>487</v>
      </c>
      <c r="B8" s="299"/>
      <c r="C8" s="299"/>
      <c r="D8" s="299"/>
      <c r="E8" s="299"/>
      <c r="F8" s="299"/>
      <c r="G8" s="299"/>
    </row>
    <row r="9" spans="1:7" ht="36.75" thickBot="1">
      <c r="A9" s="300" t="s">
        <v>875</v>
      </c>
      <c r="B9" s="172" t="s">
        <v>488</v>
      </c>
      <c r="C9" s="172" t="s">
        <v>489</v>
      </c>
      <c r="D9" s="172" t="s">
        <v>490</v>
      </c>
      <c r="E9" s="172" t="s">
        <v>491</v>
      </c>
      <c r="F9" s="172" t="s">
        <v>492</v>
      </c>
      <c r="G9" s="173" t="s">
        <v>296</v>
      </c>
    </row>
    <row r="10" spans="1:7">
      <c r="A10" s="301" t="s">
        <v>545</v>
      </c>
      <c r="B10" s="302" t="s">
        <v>493</v>
      </c>
      <c r="C10" s="303"/>
      <c r="D10" s="303"/>
      <c r="E10" s="303"/>
      <c r="F10" s="303"/>
      <c r="G10" s="304">
        <f>SUM(C10:F10)</f>
        <v>0</v>
      </c>
    </row>
    <row r="11" spans="1:7" ht="22.5">
      <c r="A11" s="305" t="s">
        <v>546</v>
      </c>
      <c r="B11" s="306" t="s">
        <v>494</v>
      </c>
      <c r="C11" s="307"/>
      <c r="D11" s="307"/>
      <c r="E11" s="307"/>
      <c r="F11" s="307"/>
      <c r="G11" s="308">
        <f t="shared" ref="G11:G16" si="0">SUM(C11:F11)</f>
        <v>0</v>
      </c>
    </row>
    <row r="12" spans="1:7" ht="22.5">
      <c r="A12" s="305" t="s">
        <v>547</v>
      </c>
      <c r="B12" s="306" t="s">
        <v>495</v>
      </c>
      <c r="C12" s="307"/>
      <c r="D12" s="307"/>
      <c r="E12" s="307"/>
      <c r="F12" s="307"/>
      <c r="G12" s="308">
        <f t="shared" si="0"/>
        <v>0</v>
      </c>
    </row>
    <row r="13" spans="1:7">
      <c r="A13" s="305" t="s">
        <v>820</v>
      </c>
      <c r="B13" s="306" t="s">
        <v>496</v>
      </c>
      <c r="C13" s="307"/>
      <c r="D13" s="307"/>
      <c r="E13" s="307"/>
      <c r="F13" s="307"/>
      <c r="G13" s="308">
        <f t="shared" si="0"/>
        <v>0</v>
      </c>
    </row>
    <row r="14" spans="1:7" ht="22.5">
      <c r="A14" s="305" t="s">
        <v>821</v>
      </c>
      <c r="B14" s="306" t="s">
        <v>497</v>
      </c>
      <c r="C14" s="307"/>
      <c r="D14" s="307"/>
      <c r="E14" s="307"/>
      <c r="F14" s="307"/>
      <c r="G14" s="308">
        <f t="shared" si="0"/>
        <v>0</v>
      </c>
    </row>
    <row r="15" spans="1:7" ht="15.75" thickBot="1">
      <c r="A15" s="309" t="s">
        <v>822</v>
      </c>
      <c r="B15" s="310" t="s">
        <v>498</v>
      </c>
      <c r="C15" s="311"/>
      <c r="D15" s="311"/>
      <c r="E15" s="311"/>
      <c r="F15" s="311"/>
      <c r="G15" s="312">
        <f t="shared" si="0"/>
        <v>0</v>
      </c>
    </row>
    <row r="16" spans="1:7" ht="15.75" thickBot="1">
      <c r="A16" s="313" t="s">
        <v>823</v>
      </c>
      <c r="B16" s="314" t="s">
        <v>296</v>
      </c>
      <c r="C16" s="315">
        <f>SUM(C10:C15)</f>
        <v>0</v>
      </c>
      <c r="D16" s="315">
        <f>SUM(D10:D15)</f>
        <v>0</v>
      </c>
      <c r="E16" s="315">
        <f>SUM(E10:E15)</f>
        <v>0</v>
      </c>
      <c r="F16" s="315">
        <f>SUM(F10:F15)</f>
        <v>0</v>
      </c>
      <c r="G16" s="316">
        <f t="shared" si="0"/>
        <v>0</v>
      </c>
    </row>
    <row r="17" spans="1:7">
      <c r="A17" s="127"/>
      <c r="B17" s="127"/>
      <c r="C17" s="127"/>
      <c r="D17" s="127"/>
      <c r="E17" s="127"/>
      <c r="F17" s="127"/>
      <c r="G17" s="127"/>
    </row>
    <row r="18" spans="1:7">
      <c r="A18" s="127"/>
      <c r="B18" s="127"/>
      <c r="C18" s="127"/>
      <c r="D18" s="127"/>
      <c r="E18" s="127"/>
      <c r="F18" s="127"/>
      <c r="G18" s="127"/>
    </row>
    <row r="19" spans="1:7">
      <c r="A19" s="127"/>
      <c r="B19" s="127"/>
      <c r="C19" s="127"/>
      <c r="D19" s="127"/>
      <c r="E19" s="127"/>
      <c r="F19" s="127"/>
      <c r="G19" s="127"/>
    </row>
    <row r="20" spans="1:7" ht="15.75">
      <c r="A20" s="317" t="s">
        <v>499</v>
      </c>
      <c r="B20" s="127"/>
      <c r="C20" s="127"/>
      <c r="D20" s="127"/>
      <c r="E20" s="127"/>
      <c r="F20" s="127"/>
      <c r="G20" s="127"/>
    </row>
    <row r="21" spans="1:7">
      <c r="A21" s="127"/>
      <c r="B21" s="127"/>
      <c r="C21" s="127"/>
      <c r="D21" s="127"/>
      <c r="E21" s="127"/>
      <c r="F21" s="127"/>
      <c r="G21" s="127"/>
    </row>
    <row r="22" spans="1:7">
      <c r="A22" s="127"/>
      <c r="B22" s="127"/>
      <c r="C22" s="127"/>
      <c r="D22" s="127"/>
      <c r="E22" s="127"/>
      <c r="F22" s="127"/>
      <c r="G22" s="127"/>
    </row>
    <row r="23" spans="1:7">
      <c r="A23" s="127"/>
      <c r="B23" s="127"/>
      <c r="C23" s="318"/>
      <c r="D23" s="318"/>
      <c r="E23" s="318"/>
      <c r="F23" s="318"/>
      <c r="G23" s="127"/>
    </row>
    <row r="24" spans="1:7">
      <c r="A24" s="127"/>
      <c r="B24" s="127"/>
      <c r="C24" s="319"/>
      <c r="D24" s="320" t="s">
        <v>500</v>
      </c>
      <c r="E24" s="320"/>
      <c r="F24" s="319"/>
      <c r="G24" s="127"/>
    </row>
  </sheetData>
  <mergeCells count="3">
    <mergeCell ref="A1:G1"/>
    <mergeCell ref="C3:G3"/>
    <mergeCell ref="C5:F5"/>
  </mergeCells>
  <phoneticPr fontId="0" type="noConversion"/>
  <pageMargins left="0.7" right="0.7" top="0.75" bottom="0.75" header="0.3" footer="0.3"/>
  <pageSetup paperSize="9" orientation="portrait" horizontalDpi="300" verticalDpi="300" r:id="rId1"/>
  <headerFooter>
    <oddHeader xml:space="preserve">&amp;L43.sz. melléklet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view="pageLayout" zoomScaleNormal="85" workbookViewId="0">
      <selection activeCell="AH9" sqref="AH9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  <col min="33" max="34" width="10" bestFit="1" customWidth="1"/>
  </cols>
  <sheetData>
    <row r="1" spans="1:34">
      <c r="A1" s="426" t="s">
        <v>1008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8"/>
    </row>
    <row r="2" spans="1:34" ht="15.75">
      <c r="A2" s="435" t="s">
        <v>66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7"/>
    </row>
    <row r="3" spans="1:34">
      <c r="A3" s="479"/>
      <c r="B3" s="480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480"/>
      <c r="T3" s="480"/>
      <c r="U3" s="480"/>
      <c r="V3" s="480"/>
      <c r="W3" s="480"/>
      <c r="X3" s="480"/>
      <c r="Y3" s="480"/>
      <c r="Z3" s="480"/>
      <c r="AA3" s="480"/>
      <c r="AB3" s="480"/>
      <c r="AC3" s="480"/>
      <c r="AD3" s="480"/>
      <c r="AE3" s="480"/>
      <c r="AF3" s="481"/>
      <c r="AG3" s="482" t="s">
        <v>819</v>
      </c>
      <c r="AH3" s="482"/>
    </row>
    <row r="4" spans="1:34" ht="41.25" customHeight="1">
      <c r="A4" s="411" t="s">
        <v>542</v>
      </c>
      <c r="B4" s="412"/>
      <c r="C4" s="445" t="s">
        <v>543</v>
      </c>
      <c r="D4" s="446"/>
      <c r="E4" s="446"/>
      <c r="F4" s="446"/>
      <c r="G4" s="446"/>
      <c r="H4" s="446"/>
      <c r="I4" s="446"/>
      <c r="J4" s="446"/>
      <c r="K4" s="446"/>
      <c r="L4" s="446"/>
      <c r="M4" s="446"/>
      <c r="N4" s="446"/>
      <c r="O4" s="446"/>
      <c r="P4" s="446"/>
      <c r="Q4" s="446"/>
      <c r="R4" s="446"/>
      <c r="S4" s="446"/>
      <c r="T4" s="446"/>
      <c r="U4" s="446"/>
      <c r="V4" s="446"/>
      <c r="W4" s="446"/>
      <c r="X4" s="446"/>
      <c r="Y4" s="446"/>
      <c r="Z4" s="446"/>
      <c r="AA4" s="446"/>
      <c r="AB4" s="446"/>
      <c r="AC4" s="447" t="s">
        <v>544</v>
      </c>
      <c r="AD4" s="446"/>
      <c r="AE4" s="446"/>
      <c r="AF4" s="446"/>
      <c r="AG4" s="326" t="s">
        <v>1009</v>
      </c>
      <c r="AH4" s="327" t="s">
        <v>1010</v>
      </c>
    </row>
    <row r="5" spans="1:34">
      <c r="A5" s="483" t="s">
        <v>545</v>
      </c>
      <c r="B5" s="484"/>
      <c r="C5" s="402" t="s">
        <v>546</v>
      </c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3"/>
      <c r="U5" s="403"/>
      <c r="V5" s="403"/>
      <c r="W5" s="403"/>
      <c r="X5" s="403"/>
      <c r="Y5" s="403"/>
      <c r="Z5" s="403"/>
      <c r="AA5" s="403"/>
      <c r="AB5" s="403"/>
      <c r="AC5" s="402" t="s">
        <v>547</v>
      </c>
      <c r="AD5" s="403"/>
      <c r="AE5" s="403"/>
      <c r="AF5" s="404"/>
      <c r="AG5" s="8" t="s">
        <v>820</v>
      </c>
      <c r="AH5" s="9" t="s">
        <v>821</v>
      </c>
    </row>
    <row r="6" spans="1:34">
      <c r="A6" s="419" t="s">
        <v>548</v>
      </c>
      <c r="B6" s="459"/>
      <c r="C6" s="485" t="s">
        <v>67</v>
      </c>
      <c r="D6" s="486"/>
      <c r="E6" s="486"/>
      <c r="F6" s="486"/>
      <c r="G6" s="486"/>
      <c r="H6" s="486"/>
      <c r="I6" s="486"/>
      <c r="J6" s="486"/>
      <c r="K6" s="486"/>
      <c r="L6" s="486"/>
      <c r="M6" s="486"/>
      <c r="N6" s="486"/>
      <c r="O6" s="486"/>
      <c r="P6" s="486"/>
      <c r="Q6" s="486"/>
      <c r="R6" s="486"/>
      <c r="S6" s="486"/>
      <c r="T6" s="486"/>
      <c r="U6" s="486"/>
      <c r="V6" s="486"/>
      <c r="W6" s="486"/>
      <c r="X6" s="486"/>
      <c r="Y6" s="486"/>
      <c r="Z6" s="486"/>
      <c r="AA6" s="486"/>
      <c r="AB6" s="487"/>
      <c r="AC6" s="420" t="s">
        <v>68</v>
      </c>
      <c r="AD6" s="421"/>
      <c r="AE6" s="421"/>
      <c r="AF6" s="421"/>
      <c r="AG6" s="10">
        <f>'B8 Önkormányzat'!AG7+'B8 M.Óvoda'!AG7+'B8 EAK'!AG7+'B8 Polg.Hiv'!AG7</f>
        <v>0</v>
      </c>
      <c r="AH6" s="11">
        <f>'B8 Önkormányzat'!AH7+'B8 M.Óvoda'!AH7+'B8 EAK'!AH7+'B8 Polg.Hiv'!AH7</f>
        <v>0</v>
      </c>
    </row>
    <row r="7" spans="1:34">
      <c r="A7" s="419" t="s">
        <v>551</v>
      </c>
      <c r="B7" s="459"/>
      <c r="C7" s="456" t="s">
        <v>69</v>
      </c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  <c r="P7" s="457"/>
      <c r="Q7" s="457"/>
      <c r="R7" s="457"/>
      <c r="S7" s="457"/>
      <c r="T7" s="457"/>
      <c r="U7" s="457"/>
      <c r="V7" s="457"/>
      <c r="W7" s="457"/>
      <c r="X7" s="457"/>
      <c r="Y7" s="457"/>
      <c r="Z7" s="457"/>
      <c r="AA7" s="457"/>
      <c r="AB7" s="458"/>
      <c r="AC7" s="420" t="s">
        <v>70</v>
      </c>
      <c r="AD7" s="421"/>
      <c r="AE7" s="421"/>
      <c r="AF7" s="421"/>
      <c r="AG7" s="10">
        <f>'B8 Önkormányzat'!AG8+'B8 M.Óvoda'!AG8+'B8 EAK'!AG8+'B8 Polg.Hiv'!AG8</f>
        <v>0</v>
      </c>
      <c r="AH7" s="11">
        <f>'B8 Önkormányzat'!AH8+'B8 M.Óvoda'!AH8+'B8 EAK'!AH8+'B8 Polg.Hiv'!AH8</f>
        <v>0</v>
      </c>
    </row>
    <row r="8" spans="1:34">
      <c r="A8" s="419" t="s">
        <v>554</v>
      </c>
      <c r="B8" s="459"/>
      <c r="C8" s="485" t="s">
        <v>71</v>
      </c>
      <c r="D8" s="486"/>
      <c r="E8" s="486"/>
      <c r="F8" s="486"/>
      <c r="G8" s="486"/>
      <c r="H8" s="486"/>
      <c r="I8" s="486"/>
      <c r="J8" s="486"/>
      <c r="K8" s="486"/>
      <c r="L8" s="486"/>
      <c r="M8" s="486"/>
      <c r="N8" s="486"/>
      <c r="O8" s="486"/>
      <c r="P8" s="486"/>
      <c r="Q8" s="486"/>
      <c r="R8" s="486"/>
      <c r="S8" s="486"/>
      <c r="T8" s="486"/>
      <c r="U8" s="486"/>
      <c r="V8" s="486"/>
      <c r="W8" s="486"/>
      <c r="X8" s="486"/>
      <c r="Y8" s="486"/>
      <c r="Z8" s="486"/>
      <c r="AA8" s="486"/>
      <c r="AB8" s="487"/>
      <c r="AC8" s="420" t="s">
        <v>72</v>
      </c>
      <c r="AD8" s="421"/>
      <c r="AE8" s="421"/>
      <c r="AF8" s="421"/>
      <c r="AG8" s="10">
        <f>'B8 Önkormányzat'!AG9+'B8 M.Óvoda'!AG9+'B8 EAK'!AG9+'B8 Polg.Hiv'!AG9</f>
        <v>0</v>
      </c>
      <c r="AH8" s="11">
        <f>'B8 Önkormányzat'!AH9+'B8 M.Óvoda'!AH9+'B8 EAK'!AH9+'B8 Polg.Hiv'!AH9</f>
        <v>0</v>
      </c>
    </row>
    <row r="9" spans="1:34">
      <c r="A9" s="448" t="s">
        <v>557</v>
      </c>
      <c r="B9" s="463"/>
      <c r="C9" s="460" t="s">
        <v>73</v>
      </c>
      <c r="D9" s="461"/>
      <c r="E9" s="461"/>
      <c r="F9" s="461"/>
      <c r="G9" s="461"/>
      <c r="H9" s="461"/>
      <c r="I9" s="461"/>
      <c r="J9" s="461"/>
      <c r="K9" s="461"/>
      <c r="L9" s="461"/>
      <c r="M9" s="461"/>
      <c r="N9" s="461"/>
      <c r="O9" s="461"/>
      <c r="P9" s="461"/>
      <c r="Q9" s="461"/>
      <c r="R9" s="461"/>
      <c r="S9" s="461"/>
      <c r="T9" s="461"/>
      <c r="U9" s="461"/>
      <c r="V9" s="461"/>
      <c r="W9" s="461"/>
      <c r="X9" s="461"/>
      <c r="Y9" s="461"/>
      <c r="Z9" s="461"/>
      <c r="AA9" s="461"/>
      <c r="AB9" s="462"/>
      <c r="AC9" s="450" t="s">
        <v>74</v>
      </c>
      <c r="AD9" s="451"/>
      <c r="AE9" s="451"/>
      <c r="AF9" s="451"/>
      <c r="AG9" s="10">
        <f>'B8 Önkormányzat'!AG10+'B8 M.Óvoda'!AG10+'B8 EAK'!AG10+'B8 Polg.Hiv'!AG10</f>
        <v>0</v>
      </c>
      <c r="AH9" s="11">
        <f>'B8 Önkormányzat'!AH10+'B8 M.Óvoda'!AH10+'B8 EAK'!AH10+'B8 Polg.Hiv'!AH10</f>
        <v>0</v>
      </c>
    </row>
    <row r="10" spans="1:34">
      <c r="A10" s="419" t="s">
        <v>560</v>
      </c>
      <c r="B10" s="459"/>
      <c r="C10" s="456" t="s">
        <v>75</v>
      </c>
      <c r="D10" s="457"/>
      <c r="E10" s="457"/>
      <c r="F10" s="457"/>
      <c r="G10" s="457"/>
      <c r="H10" s="457"/>
      <c r="I10" s="457"/>
      <c r="J10" s="457"/>
      <c r="K10" s="457"/>
      <c r="L10" s="457"/>
      <c r="M10" s="457"/>
      <c r="N10" s="457"/>
      <c r="O10" s="457"/>
      <c r="P10" s="457"/>
      <c r="Q10" s="457"/>
      <c r="R10" s="457"/>
      <c r="S10" s="457"/>
      <c r="T10" s="457"/>
      <c r="U10" s="457"/>
      <c r="V10" s="457"/>
      <c r="W10" s="457"/>
      <c r="X10" s="457"/>
      <c r="Y10" s="457"/>
      <c r="Z10" s="457"/>
      <c r="AA10" s="457"/>
      <c r="AB10" s="458"/>
      <c r="AC10" s="420" t="s">
        <v>76</v>
      </c>
      <c r="AD10" s="421"/>
      <c r="AE10" s="421"/>
      <c r="AF10" s="421"/>
      <c r="AG10" s="10">
        <f>'B8 Önkormányzat'!AG11+'B8 M.Óvoda'!AG11+'B8 EAK'!AG11+'B8 Polg.Hiv'!AG11</f>
        <v>0</v>
      </c>
      <c r="AH10" s="11">
        <f>'B8 Önkormányzat'!AH11+'B8 M.Óvoda'!AH11+'B8 EAK'!AH11+'B8 Polg.Hiv'!AH11</f>
        <v>0</v>
      </c>
    </row>
    <row r="11" spans="1:34">
      <c r="A11" s="419" t="s">
        <v>563</v>
      </c>
      <c r="B11" s="459"/>
      <c r="C11" s="485" t="s">
        <v>77</v>
      </c>
      <c r="D11" s="486"/>
      <c r="E11" s="486"/>
      <c r="F11" s="486"/>
      <c r="G11" s="486"/>
      <c r="H11" s="486"/>
      <c r="I11" s="486"/>
      <c r="J11" s="486"/>
      <c r="K11" s="486"/>
      <c r="L11" s="486"/>
      <c r="M11" s="486"/>
      <c r="N11" s="486"/>
      <c r="O11" s="486"/>
      <c r="P11" s="486"/>
      <c r="Q11" s="486"/>
      <c r="R11" s="486"/>
      <c r="S11" s="486"/>
      <c r="T11" s="486"/>
      <c r="U11" s="486"/>
      <c r="V11" s="486"/>
      <c r="W11" s="486"/>
      <c r="X11" s="486"/>
      <c r="Y11" s="486"/>
      <c r="Z11" s="486"/>
      <c r="AA11" s="486"/>
      <c r="AB11" s="487"/>
      <c r="AC11" s="420" t="s">
        <v>78</v>
      </c>
      <c r="AD11" s="421"/>
      <c r="AE11" s="421"/>
      <c r="AF11" s="421"/>
      <c r="AG11" s="10">
        <f>'B8 Önkormányzat'!AG12+'B8 M.Óvoda'!AG12+'B8 EAK'!AG12+'B8 Polg.Hiv'!AG12</f>
        <v>0</v>
      </c>
      <c r="AH11" s="11">
        <f>'B8 Önkormányzat'!AH12+'B8 M.Óvoda'!AH12+'B8 EAK'!AH12+'B8 Polg.Hiv'!AH12</f>
        <v>0</v>
      </c>
    </row>
    <row r="12" spans="1:34">
      <c r="A12" s="419" t="s">
        <v>566</v>
      </c>
      <c r="B12" s="459"/>
      <c r="C12" s="456" t="s">
        <v>79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457"/>
      <c r="R12" s="457"/>
      <c r="S12" s="457"/>
      <c r="T12" s="457"/>
      <c r="U12" s="457"/>
      <c r="V12" s="457"/>
      <c r="W12" s="457"/>
      <c r="X12" s="457"/>
      <c r="Y12" s="457"/>
      <c r="Z12" s="457"/>
      <c r="AA12" s="457"/>
      <c r="AB12" s="458"/>
      <c r="AC12" s="420" t="s">
        <v>80</v>
      </c>
      <c r="AD12" s="421"/>
      <c r="AE12" s="421"/>
      <c r="AF12" s="421"/>
      <c r="AG12" s="10">
        <f>'B8 Önkormányzat'!AG13+'B8 M.Óvoda'!AG13+'B8 EAK'!AG13+'B8 Polg.Hiv'!AG13</f>
        <v>0</v>
      </c>
      <c r="AH12" s="11">
        <f>'B8 Önkormányzat'!AH13+'B8 M.Óvoda'!AH13+'B8 EAK'!AH13+'B8 Polg.Hiv'!AH13</f>
        <v>0</v>
      </c>
    </row>
    <row r="13" spans="1:34">
      <c r="A13" s="419" t="s">
        <v>569</v>
      </c>
      <c r="B13" s="459"/>
      <c r="C13" s="485" t="s">
        <v>81</v>
      </c>
      <c r="D13" s="486"/>
      <c r="E13" s="486"/>
      <c r="F13" s="486"/>
      <c r="G13" s="486"/>
      <c r="H13" s="486"/>
      <c r="I13" s="486"/>
      <c r="J13" s="486"/>
      <c r="K13" s="486"/>
      <c r="L13" s="486"/>
      <c r="M13" s="486"/>
      <c r="N13" s="486"/>
      <c r="O13" s="486"/>
      <c r="P13" s="486"/>
      <c r="Q13" s="486"/>
      <c r="R13" s="486"/>
      <c r="S13" s="486"/>
      <c r="T13" s="486"/>
      <c r="U13" s="486"/>
      <c r="V13" s="486"/>
      <c r="W13" s="486"/>
      <c r="X13" s="486"/>
      <c r="Y13" s="486"/>
      <c r="Z13" s="486"/>
      <c r="AA13" s="486"/>
      <c r="AB13" s="487"/>
      <c r="AC13" s="420" t="s">
        <v>82</v>
      </c>
      <c r="AD13" s="421"/>
      <c r="AE13" s="421"/>
      <c r="AF13" s="421"/>
      <c r="AG13" s="10">
        <f>'B8 Önkormányzat'!AG14+'B8 M.Óvoda'!AG14+'B8 EAK'!AG14+'B8 Polg.Hiv'!AG14</f>
        <v>0</v>
      </c>
      <c r="AH13" s="11">
        <f>'B8 Önkormányzat'!AH14+'B8 M.Óvoda'!AH14+'B8 EAK'!AH14+'B8 Polg.Hiv'!AH14</f>
        <v>0</v>
      </c>
    </row>
    <row r="14" spans="1:34">
      <c r="A14" s="448" t="s">
        <v>572</v>
      </c>
      <c r="B14" s="463"/>
      <c r="C14" s="488" t="s">
        <v>83</v>
      </c>
      <c r="D14" s="489"/>
      <c r="E14" s="489"/>
      <c r="F14" s="489"/>
      <c r="G14" s="489"/>
      <c r="H14" s="489"/>
      <c r="I14" s="489"/>
      <c r="J14" s="489"/>
      <c r="K14" s="489"/>
      <c r="L14" s="489"/>
      <c r="M14" s="489"/>
      <c r="N14" s="489"/>
      <c r="O14" s="489"/>
      <c r="P14" s="489"/>
      <c r="Q14" s="489"/>
      <c r="R14" s="489"/>
      <c r="S14" s="489"/>
      <c r="T14" s="489"/>
      <c r="U14" s="489"/>
      <c r="V14" s="489"/>
      <c r="W14" s="489"/>
      <c r="X14" s="489"/>
      <c r="Y14" s="489"/>
      <c r="Z14" s="489"/>
      <c r="AA14" s="489"/>
      <c r="AB14" s="490"/>
      <c r="AC14" s="450" t="s">
        <v>84</v>
      </c>
      <c r="AD14" s="451"/>
      <c r="AE14" s="451"/>
      <c r="AF14" s="451"/>
      <c r="AG14" s="10">
        <f>'B8 Önkormányzat'!AG15+'B8 M.Óvoda'!AG15+'B8 EAK'!AG15+'B8 Polg.Hiv'!AG15</f>
        <v>0</v>
      </c>
      <c r="AH14" s="11">
        <f>'B8 Önkormányzat'!AH15+'B8 M.Óvoda'!AH15+'B8 EAK'!AH15+'B8 Polg.Hiv'!AH15</f>
        <v>0</v>
      </c>
    </row>
    <row r="15" spans="1:34">
      <c r="A15" s="419" t="s">
        <v>575</v>
      </c>
      <c r="B15" s="459"/>
      <c r="C15" s="420" t="s">
        <v>85</v>
      </c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  <c r="AA15" s="421"/>
      <c r="AB15" s="422"/>
      <c r="AC15" s="420" t="s">
        <v>86</v>
      </c>
      <c r="AD15" s="421"/>
      <c r="AE15" s="421"/>
      <c r="AF15" s="421"/>
      <c r="AG15" s="10">
        <f>'B8 Önkormányzat'!AG16+'B8 M.Óvoda'!AG16+'B8 EAK'!AG16+'B8 Polg.Hiv'!AG16</f>
        <v>37107386</v>
      </c>
      <c r="AH15" s="11">
        <f>'B8 Önkormányzat'!AH16+'B8 M.Óvoda'!AH16+'B8 EAK'!AH16+'B8 Polg.Hiv'!AH16</f>
        <v>37107386</v>
      </c>
    </row>
    <row r="16" spans="1:34">
      <c r="A16" s="419" t="s">
        <v>578</v>
      </c>
      <c r="B16" s="459"/>
      <c r="C16" s="420" t="s">
        <v>87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420" t="s">
        <v>88</v>
      </c>
      <c r="AD16" s="421"/>
      <c r="AE16" s="421"/>
      <c r="AF16" s="421"/>
      <c r="AG16" s="10">
        <f>'B8 Önkormányzat'!AG17+'B8 M.Óvoda'!AG17+'B8 EAK'!AG17+'B8 Polg.Hiv'!AG17</f>
        <v>0</v>
      </c>
      <c r="AH16" s="11">
        <f>'B8 Önkormányzat'!AH17+'B8 M.Óvoda'!AH17+'B8 EAK'!AH17+'B8 Polg.Hiv'!AH17</f>
        <v>0</v>
      </c>
    </row>
    <row r="17" spans="1:34">
      <c r="A17" s="448" t="s">
        <v>581</v>
      </c>
      <c r="B17" s="463"/>
      <c r="C17" s="450" t="s">
        <v>89</v>
      </c>
      <c r="D17" s="451"/>
      <c r="E17" s="451"/>
      <c r="F17" s="451"/>
      <c r="G17" s="451"/>
      <c r="H17" s="451"/>
      <c r="I17" s="451"/>
      <c r="J17" s="451"/>
      <c r="K17" s="451"/>
      <c r="L17" s="451"/>
      <c r="M17" s="451"/>
      <c r="N17" s="451"/>
      <c r="O17" s="451"/>
      <c r="P17" s="451"/>
      <c r="Q17" s="451"/>
      <c r="R17" s="451"/>
      <c r="S17" s="451"/>
      <c r="T17" s="451"/>
      <c r="U17" s="451"/>
      <c r="V17" s="451"/>
      <c r="W17" s="451"/>
      <c r="X17" s="451"/>
      <c r="Y17" s="451"/>
      <c r="Z17" s="451"/>
      <c r="AA17" s="451"/>
      <c r="AB17" s="452"/>
      <c r="AC17" s="450" t="s">
        <v>90</v>
      </c>
      <c r="AD17" s="451"/>
      <c r="AE17" s="451"/>
      <c r="AF17" s="451"/>
      <c r="AG17" s="10">
        <f>'B8 Önkormányzat'!AG18+'B8 M.Óvoda'!AG18+'B8 EAK'!AG18+'B8 Polg.Hiv'!AG18</f>
        <v>37107386</v>
      </c>
      <c r="AH17" s="11">
        <f>'B8 Önkormányzat'!AH18+'B8 M.Óvoda'!AH18+'B8 EAK'!AH18+'B8 Polg.Hiv'!AH18</f>
        <v>37107386</v>
      </c>
    </row>
    <row r="18" spans="1:34">
      <c r="A18" s="419" t="s">
        <v>584</v>
      </c>
      <c r="B18" s="459"/>
      <c r="C18" s="485" t="s">
        <v>92</v>
      </c>
      <c r="D18" s="486"/>
      <c r="E18" s="486"/>
      <c r="F18" s="486"/>
      <c r="G18" s="486"/>
      <c r="H18" s="486"/>
      <c r="I18" s="486"/>
      <c r="J18" s="486"/>
      <c r="K18" s="486"/>
      <c r="L18" s="486"/>
      <c r="M18" s="486"/>
      <c r="N18" s="486"/>
      <c r="O18" s="486"/>
      <c r="P18" s="486"/>
      <c r="Q18" s="486"/>
      <c r="R18" s="486"/>
      <c r="S18" s="486"/>
      <c r="T18" s="486"/>
      <c r="U18" s="486"/>
      <c r="V18" s="486"/>
      <c r="W18" s="486"/>
      <c r="X18" s="486"/>
      <c r="Y18" s="486"/>
      <c r="Z18" s="486"/>
      <c r="AA18" s="486"/>
      <c r="AB18" s="487"/>
      <c r="AC18" s="420" t="s">
        <v>93</v>
      </c>
      <c r="AD18" s="421"/>
      <c r="AE18" s="421"/>
      <c r="AF18" s="421"/>
      <c r="AG18" s="10">
        <f>'B8 Önkormányzat'!AG19+'B8 M.Óvoda'!AG19+'B8 EAK'!AG19+'B8 Polg.Hiv'!AG19</f>
        <v>7263000</v>
      </c>
      <c r="AH18" s="11">
        <f>'B8 Önkormányzat'!AH19+'B8 M.Óvoda'!AH19+'B8 EAK'!AH19+'B8 Polg.Hiv'!AH19</f>
        <v>6665732</v>
      </c>
    </row>
    <row r="19" spans="1:34">
      <c r="A19" s="419" t="s">
        <v>587</v>
      </c>
      <c r="B19" s="459"/>
      <c r="C19" s="485" t="s">
        <v>94</v>
      </c>
      <c r="D19" s="486"/>
      <c r="E19" s="486"/>
      <c r="F19" s="486"/>
      <c r="G19" s="486"/>
      <c r="H19" s="486"/>
      <c r="I19" s="486"/>
      <c r="J19" s="486"/>
      <c r="K19" s="486"/>
      <c r="L19" s="486"/>
      <c r="M19" s="486"/>
      <c r="N19" s="486"/>
      <c r="O19" s="486"/>
      <c r="P19" s="486"/>
      <c r="Q19" s="486"/>
      <c r="R19" s="486"/>
      <c r="S19" s="486"/>
      <c r="T19" s="486"/>
      <c r="U19" s="486"/>
      <c r="V19" s="486"/>
      <c r="W19" s="486"/>
      <c r="X19" s="486"/>
      <c r="Y19" s="486"/>
      <c r="Z19" s="486"/>
      <c r="AA19" s="486"/>
      <c r="AB19" s="487"/>
      <c r="AC19" s="420" t="s">
        <v>95</v>
      </c>
      <c r="AD19" s="421"/>
      <c r="AE19" s="421"/>
      <c r="AF19" s="421"/>
      <c r="AG19" s="10">
        <f>'B8 Önkormányzat'!AG20+'B8 M.Óvoda'!AG20+'B8 EAK'!AG20+'B8 Polg.Hiv'!AG20</f>
        <v>0</v>
      </c>
      <c r="AH19" s="11">
        <f>'B8 Önkormányzat'!AH20+'B8 M.Óvoda'!AH20+'B8 EAK'!AH20+'B8 Polg.Hiv'!AH20</f>
        <v>0</v>
      </c>
    </row>
    <row r="20" spans="1:34">
      <c r="A20" s="419" t="s">
        <v>590</v>
      </c>
      <c r="B20" s="459"/>
      <c r="C20" s="485" t="s">
        <v>96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20" t="s">
        <v>97</v>
      </c>
      <c r="AD20" s="421"/>
      <c r="AE20" s="421"/>
      <c r="AF20" s="421"/>
      <c r="AG20" s="10">
        <f>'B8 Önkormányzat'!AG21+'B8 M.Óvoda'!AG21+'B8 EAK'!AG21+'B8 Polg.Hiv'!AG21</f>
        <v>141406138</v>
      </c>
      <c r="AH20" s="11">
        <f>'B8 Önkormányzat'!AH21+'B8 M.Óvoda'!AH21+'B8 EAK'!AH21+'B8 Polg.Hiv'!AH21</f>
        <v>136421631</v>
      </c>
    </row>
    <row r="21" spans="1:34">
      <c r="A21" s="419" t="s">
        <v>593</v>
      </c>
      <c r="B21" s="459"/>
      <c r="C21" s="485" t="s">
        <v>98</v>
      </c>
      <c r="D21" s="486"/>
      <c r="E21" s="486"/>
      <c r="F21" s="486"/>
      <c r="G21" s="486"/>
      <c r="H21" s="486"/>
      <c r="I21" s="486"/>
      <c r="J21" s="486"/>
      <c r="K21" s="486"/>
      <c r="L21" s="486"/>
      <c r="M21" s="486"/>
      <c r="N21" s="486"/>
      <c r="O21" s="486"/>
      <c r="P21" s="486"/>
      <c r="Q21" s="486"/>
      <c r="R21" s="486"/>
      <c r="S21" s="486"/>
      <c r="T21" s="486"/>
      <c r="U21" s="486"/>
      <c r="V21" s="486"/>
      <c r="W21" s="486"/>
      <c r="X21" s="486"/>
      <c r="Y21" s="486"/>
      <c r="Z21" s="486"/>
      <c r="AA21" s="486"/>
      <c r="AB21" s="487"/>
      <c r="AC21" s="420" t="s">
        <v>99</v>
      </c>
      <c r="AD21" s="421"/>
      <c r="AE21" s="421"/>
      <c r="AF21" s="421"/>
      <c r="AG21" s="10">
        <f>'B8 Önkormányzat'!AG22+'B8 M.Óvoda'!AG22+'B8 EAK'!AG22+'B8 Polg.Hiv'!AG22</f>
        <v>0</v>
      </c>
      <c r="AH21" s="11">
        <f>'B8 Önkormányzat'!AH22+'B8 M.Óvoda'!AH22+'B8 EAK'!AH22+'B8 Polg.Hiv'!AH22</f>
        <v>0</v>
      </c>
    </row>
    <row r="22" spans="1:34">
      <c r="A22" s="419" t="s">
        <v>596</v>
      </c>
      <c r="B22" s="459"/>
      <c r="C22" s="456" t="s">
        <v>100</v>
      </c>
      <c r="D22" s="457"/>
      <c r="E22" s="457"/>
      <c r="F22" s="457"/>
      <c r="G22" s="457"/>
      <c r="H22" s="457"/>
      <c r="I22" s="457"/>
      <c r="J22" s="457"/>
      <c r="K22" s="457"/>
      <c r="L22" s="457"/>
      <c r="M22" s="457"/>
      <c r="N22" s="457"/>
      <c r="O22" s="457"/>
      <c r="P22" s="457"/>
      <c r="Q22" s="457"/>
      <c r="R22" s="457"/>
      <c r="S22" s="457"/>
      <c r="T22" s="457"/>
      <c r="U22" s="457"/>
      <c r="V22" s="457"/>
      <c r="W22" s="457"/>
      <c r="X22" s="457"/>
      <c r="Y22" s="457"/>
      <c r="Z22" s="457"/>
      <c r="AA22" s="457"/>
      <c r="AB22" s="458"/>
      <c r="AC22" s="420" t="s">
        <v>101</v>
      </c>
      <c r="AD22" s="421"/>
      <c r="AE22" s="421"/>
      <c r="AF22" s="421"/>
      <c r="AG22" s="10">
        <f>'B8 Önkormányzat'!AG23+'B8 M.Óvoda'!AG23+'B8 EAK'!AG23+'B8 Polg.Hiv'!AG23</f>
        <v>0</v>
      </c>
      <c r="AH22" s="11">
        <f>'B8 Önkormányzat'!AH23+'B8 M.Óvoda'!AH23+'B8 EAK'!AH23+'B8 Polg.Hiv'!AH23</f>
        <v>0</v>
      </c>
    </row>
    <row r="23" spans="1:34">
      <c r="A23" s="448" t="s">
        <v>599</v>
      </c>
      <c r="B23" s="463"/>
      <c r="C23" s="460" t="s">
        <v>102</v>
      </c>
      <c r="D23" s="461"/>
      <c r="E23" s="461"/>
      <c r="F23" s="461"/>
      <c r="G23" s="461"/>
      <c r="H23" s="461"/>
      <c r="I23" s="461"/>
      <c r="J23" s="461"/>
      <c r="K23" s="461"/>
      <c r="L23" s="461"/>
      <c r="M23" s="461"/>
      <c r="N23" s="461"/>
      <c r="O23" s="461"/>
      <c r="P23" s="461"/>
      <c r="Q23" s="461"/>
      <c r="R23" s="461"/>
      <c r="S23" s="461"/>
      <c r="T23" s="461"/>
      <c r="U23" s="461"/>
      <c r="V23" s="461"/>
      <c r="W23" s="461"/>
      <c r="X23" s="461"/>
      <c r="Y23" s="461"/>
      <c r="Z23" s="461"/>
      <c r="AA23" s="461"/>
      <c r="AB23" s="462"/>
      <c r="AC23" s="450" t="s">
        <v>103</v>
      </c>
      <c r="AD23" s="451"/>
      <c r="AE23" s="451"/>
      <c r="AF23" s="451"/>
      <c r="AG23" s="10">
        <f>'B8 Önkormányzat'!AG24+'B8 M.Óvoda'!AG24+'B8 EAK'!AG24+'B8 Polg.Hiv'!AG24</f>
        <v>185776524</v>
      </c>
      <c r="AH23" s="11">
        <f>'B8 Önkormányzat'!AH24+'B8 M.Óvoda'!AH24+'B8 EAK'!AH24+'B8 Polg.Hiv'!AH24</f>
        <v>180194749</v>
      </c>
    </row>
    <row r="24" spans="1:34">
      <c r="A24" s="419" t="s">
        <v>602</v>
      </c>
      <c r="B24" s="459"/>
      <c r="C24" s="456" t="s">
        <v>104</v>
      </c>
      <c r="D24" s="457"/>
      <c r="E24" s="457"/>
      <c r="F24" s="457"/>
      <c r="G24" s="457"/>
      <c r="H24" s="457"/>
      <c r="I24" s="457"/>
      <c r="J24" s="457"/>
      <c r="K24" s="457"/>
      <c r="L24" s="457"/>
      <c r="M24" s="457"/>
      <c r="N24" s="457"/>
      <c r="O24" s="457"/>
      <c r="P24" s="457"/>
      <c r="Q24" s="457"/>
      <c r="R24" s="457"/>
      <c r="S24" s="457"/>
      <c r="T24" s="457"/>
      <c r="U24" s="457"/>
      <c r="V24" s="457"/>
      <c r="W24" s="457"/>
      <c r="X24" s="457"/>
      <c r="Y24" s="457"/>
      <c r="Z24" s="457"/>
      <c r="AA24" s="457"/>
      <c r="AB24" s="458"/>
      <c r="AC24" s="420" t="s">
        <v>105</v>
      </c>
      <c r="AD24" s="421"/>
      <c r="AE24" s="421"/>
      <c r="AF24" s="421"/>
      <c r="AG24" s="10">
        <f>'B8 Önkormányzat'!AG25+'B8 M.Óvoda'!AG25+'B8 EAK'!AG25+'B8 Polg.Hiv'!AG25</f>
        <v>0</v>
      </c>
      <c r="AH24" s="11">
        <f>'B8 Önkormányzat'!AH25+'B8 M.Óvoda'!AH25+'B8 EAK'!AH25+'B8 Polg.Hiv'!AH25</f>
        <v>0</v>
      </c>
    </row>
    <row r="25" spans="1:34">
      <c r="A25" s="419" t="s">
        <v>605</v>
      </c>
      <c r="B25" s="459"/>
      <c r="C25" s="456" t="s">
        <v>106</v>
      </c>
      <c r="D25" s="457"/>
      <c r="E25" s="457"/>
      <c r="F25" s="457"/>
      <c r="G25" s="457"/>
      <c r="H25" s="457"/>
      <c r="I25" s="457"/>
      <c r="J25" s="457"/>
      <c r="K25" s="457"/>
      <c r="L25" s="457"/>
      <c r="M25" s="457"/>
      <c r="N25" s="457"/>
      <c r="O25" s="457"/>
      <c r="P25" s="457"/>
      <c r="Q25" s="457"/>
      <c r="R25" s="457"/>
      <c r="S25" s="457"/>
      <c r="T25" s="457"/>
      <c r="U25" s="457"/>
      <c r="V25" s="457"/>
      <c r="W25" s="457"/>
      <c r="X25" s="457"/>
      <c r="Y25" s="457"/>
      <c r="Z25" s="457"/>
      <c r="AA25" s="457"/>
      <c r="AB25" s="458"/>
      <c r="AC25" s="420" t="s">
        <v>107</v>
      </c>
      <c r="AD25" s="421"/>
      <c r="AE25" s="421"/>
      <c r="AF25" s="421"/>
      <c r="AG25" s="10">
        <f>'B8 Önkormányzat'!AG26+'B8 M.Óvoda'!AG26+'B8 EAK'!AG26+'B8 Polg.Hiv'!AG26</f>
        <v>0</v>
      </c>
      <c r="AH25" s="11">
        <f>'B8 Önkormányzat'!AH26+'B8 M.Óvoda'!AH26+'B8 EAK'!AH26+'B8 Polg.Hiv'!AH26</f>
        <v>0</v>
      </c>
    </row>
    <row r="26" spans="1:34">
      <c r="A26" s="419" t="s">
        <v>608</v>
      </c>
      <c r="B26" s="459"/>
      <c r="C26" s="485" t="s">
        <v>108</v>
      </c>
      <c r="D26" s="486"/>
      <c r="E26" s="486"/>
      <c r="F26" s="486"/>
      <c r="G26" s="486"/>
      <c r="H26" s="486"/>
      <c r="I26" s="486"/>
      <c r="J26" s="486"/>
      <c r="K26" s="486"/>
      <c r="L26" s="486"/>
      <c r="M26" s="486"/>
      <c r="N26" s="486"/>
      <c r="O26" s="486"/>
      <c r="P26" s="486"/>
      <c r="Q26" s="486"/>
      <c r="R26" s="486"/>
      <c r="S26" s="486"/>
      <c r="T26" s="486"/>
      <c r="U26" s="486"/>
      <c r="V26" s="486"/>
      <c r="W26" s="486"/>
      <c r="X26" s="486"/>
      <c r="Y26" s="486"/>
      <c r="Z26" s="486"/>
      <c r="AA26" s="486"/>
      <c r="AB26" s="487"/>
      <c r="AC26" s="420" t="s">
        <v>109</v>
      </c>
      <c r="AD26" s="421"/>
      <c r="AE26" s="421"/>
      <c r="AF26" s="421"/>
      <c r="AG26" s="10">
        <f>'B8 Önkormányzat'!AG27+'B8 M.Óvoda'!AG27+'B8 EAK'!AG27+'B8 Polg.Hiv'!AG27</f>
        <v>0</v>
      </c>
      <c r="AH26" s="11">
        <f>'B8 Önkormányzat'!AH27+'B8 M.Óvoda'!AH27+'B8 EAK'!AH27+'B8 Polg.Hiv'!AH27</f>
        <v>0</v>
      </c>
    </row>
    <row r="27" spans="1:34">
      <c r="A27" s="419" t="s">
        <v>611</v>
      </c>
      <c r="B27" s="459"/>
      <c r="C27" s="485" t="s">
        <v>110</v>
      </c>
      <c r="D27" s="486"/>
      <c r="E27" s="486"/>
      <c r="F27" s="486"/>
      <c r="G27" s="486"/>
      <c r="H27" s="486"/>
      <c r="I27" s="486"/>
      <c r="J27" s="486"/>
      <c r="K27" s="486"/>
      <c r="L27" s="486"/>
      <c r="M27" s="486"/>
      <c r="N27" s="486"/>
      <c r="O27" s="486"/>
      <c r="P27" s="486"/>
      <c r="Q27" s="486"/>
      <c r="R27" s="486"/>
      <c r="S27" s="486"/>
      <c r="T27" s="486"/>
      <c r="U27" s="486"/>
      <c r="V27" s="486"/>
      <c r="W27" s="486"/>
      <c r="X27" s="486"/>
      <c r="Y27" s="486"/>
      <c r="Z27" s="486"/>
      <c r="AA27" s="486"/>
      <c r="AB27" s="487"/>
      <c r="AC27" s="420" t="s">
        <v>111</v>
      </c>
      <c r="AD27" s="421"/>
      <c r="AE27" s="421"/>
      <c r="AF27" s="421"/>
      <c r="AG27" s="10">
        <f>'B8 Önkormányzat'!AG28+'B8 M.Óvoda'!AG28+'B8 EAK'!AG28+'B8 Polg.Hiv'!AG28</f>
        <v>0</v>
      </c>
      <c r="AH27" s="11">
        <f>'B8 Önkormányzat'!AH28+'B8 M.Óvoda'!AH28+'B8 EAK'!AH28+'B8 Polg.Hiv'!AH28</f>
        <v>0</v>
      </c>
    </row>
    <row r="28" spans="1:34">
      <c r="A28" s="448" t="s">
        <v>614</v>
      </c>
      <c r="B28" s="463"/>
      <c r="C28" s="488" t="s">
        <v>112</v>
      </c>
      <c r="D28" s="489"/>
      <c r="E28" s="489"/>
      <c r="F28" s="489"/>
      <c r="G28" s="489"/>
      <c r="H28" s="489"/>
      <c r="I28" s="489"/>
      <c r="J28" s="489"/>
      <c r="K28" s="489"/>
      <c r="L28" s="489"/>
      <c r="M28" s="489"/>
      <c r="N28" s="489"/>
      <c r="O28" s="489"/>
      <c r="P28" s="489"/>
      <c r="Q28" s="489"/>
      <c r="R28" s="489"/>
      <c r="S28" s="489"/>
      <c r="T28" s="489"/>
      <c r="U28" s="489"/>
      <c r="V28" s="489"/>
      <c r="W28" s="489"/>
      <c r="X28" s="489"/>
      <c r="Y28" s="489"/>
      <c r="Z28" s="489"/>
      <c r="AA28" s="489"/>
      <c r="AB28" s="490"/>
      <c r="AC28" s="450" t="s">
        <v>113</v>
      </c>
      <c r="AD28" s="451"/>
      <c r="AE28" s="451"/>
      <c r="AF28" s="451"/>
      <c r="AG28" s="10">
        <f>'B8 Önkormányzat'!AG29+'B8 M.Óvoda'!AG29+'B8 EAK'!AG29+'B8 Polg.Hiv'!AG29</f>
        <v>0</v>
      </c>
      <c r="AH28" s="11">
        <f>'B8 Önkormányzat'!AH29+'B8 M.Óvoda'!AH29+'B8 EAK'!AH29+'B8 Polg.Hiv'!AH29</f>
        <v>0</v>
      </c>
    </row>
    <row r="29" spans="1:34" ht="15.75" thickBot="1">
      <c r="A29" s="496" t="s">
        <v>617</v>
      </c>
      <c r="B29" s="497"/>
      <c r="C29" s="491" t="s">
        <v>114</v>
      </c>
      <c r="D29" s="492"/>
      <c r="E29" s="492"/>
      <c r="F29" s="492"/>
      <c r="G29" s="492"/>
      <c r="H29" s="492"/>
      <c r="I29" s="492"/>
      <c r="J29" s="492"/>
      <c r="K29" s="492"/>
      <c r="L29" s="492"/>
      <c r="M29" s="492"/>
      <c r="N29" s="492"/>
      <c r="O29" s="492"/>
      <c r="P29" s="492"/>
      <c r="Q29" s="492"/>
      <c r="R29" s="492"/>
      <c r="S29" s="492"/>
      <c r="T29" s="492"/>
      <c r="U29" s="492"/>
      <c r="V29" s="492"/>
      <c r="W29" s="492"/>
      <c r="X29" s="492"/>
      <c r="Y29" s="492"/>
      <c r="Z29" s="492"/>
      <c r="AA29" s="492"/>
      <c r="AB29" s="493"/>
      <c r="AC29" s="494" t="s">
        <v>115</v>
      </c>
      <c r="AD29" s="495"/>
      <c r="AE29" s="495"/>
      <c r="AF29" s="495"/>
      <c r="AG29" s="22">
        <f>'B8 Önkormányzat'!AG30+'B8 M.Óvoda'!AG30+'B8 EAK'!AG30+'B8 Polg.Hiv'!AG30</f>
        <v>0</v>
      </c>
      <c r="AH29" s="23">
        <f>'B8 Önkormányzat'!AH30+'B8 M.Óvoda'!AH30+'B8 EAK'!AH30+'B8 Polg.Hiv'!AH30</f>
        <v>0</v>
      </c>
    </row>
    <row r="30" spans="1:34" ht="15.75" thickBot="1">
      <c r="A30" s="464" t="s">
        <v>620</v>
      </c>
      <c r="B30" s="465"/>
      <c r="C30" s="469" t="s">
        <v>116</v>
      </c>
      <c r="D30" s="470"/>
      <c r="E30" s="470"/>
      <c r="F30" s="470"/>
      <c r="G30" s="470"/>
      <c r="H30" s="470"/>
      <c r="I30" s="470"/>
      <c r="J30" s="470"/>
      <c r="K30" s="470"/>
      <c r="L30" s="470"/>
      <c r="M30" s="470"/>
      <c r="N30" s="470"/>
      <c r="O30" s="470"/>
      <c r="P30" s="470"/>
      <c r="Q30" s="470"/>
      <c r="R30" s="470"/>
      <c r="S30" s="470"/>
      <c r="T30" s="470"/>
      <c r="U30" s="470"/>
      <c r="V30" s="470"/>
      <c r="W30" s="470"/>
      <c r="X30" s="470"/>
      <c r="Y30" s="470"/>
      <c r="Z30" s="470"/>
      <c r="AA30" s="470"/>
      <c r="AB30" s="498"/>
      <c r="AC30" s="466" t="s">
        <v>117</v>
      </c>
      <c r="AD30" s="467"/>
      <c r="AE30" s="467"/>
      <c r="AF30" s="467"/>
      <c r="AG30" s="39">
        <f>'B8 Önkormányzat'!AG31+'B8 M.Óvoda'!AG31+'B8 EAK'!AG31+'B8 Polg.Hiv'!AG31</f>
        <v>185776524</v>
      </c>
      <c r="AH30" s="20">
        <f>'B8 Önkormányzat'!AH31+'B8 M.Óvoda'!AH31+'B8 EAK'!AH31+'B8 Polg.Hiv'!AH31</f>
        <v>180194749</v>
      </c>
    </row>
  </sheetData>
  <mergeCells count="85">
    <mergeCell ref="A30:B30"/>
    <mergeCell ref="C30:AB30"/>
    <mergeCell ref="AC30:AF30"/>
    <mergeCell ref="A27:B27"/>
    <mergeCell ref="C27:AB27"/>
    <mergeCell ref="A25:B25"/>
    <mergeCell ref="C25:AB25"/>
    <mergeCell ref="AC25:AF25"/>
    <mergeCell ref="A24:B24"/>
    <mergeCell ref="C29:AB29"/>
    <mergeCell ref="AC29:AF29"/>
    <mergeCell ref="A26:B26"/>
    <mergeCell ref="C26:AB26"/>
    <mergeCell ref="AC26:AF26"/>
    <mergeCell ref="AC27:AF27"/>
    <mergeCell ref="A28:B28"/>
    <mergeCell ref="C28:AB28"/>
    <mergeCell ref="AC28:AF28"/>
    <mergeCell ref="A29:B29"/>
    <mergeCell ref="C24:AB24"/>
    <mergeCell ref="AC24:AF24"/>
    <mergeCell ref="AC21:AF21"/>
    <mergeCell ref="A22:B22"/>
    <mergeCell ref="C22:AB22"/>
    <mergeCell ref="AC22:AF22"/>
    <mergeCell ref="C23:AB23"/>
    <mergeCell ref="AC23:AF23"/>
    <mergeCell ref="A21:B21"/>
    <mergeCell ref="C21:AB21"/>
    <mergeCell ref="A23:B23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1:AH1"/>
    <mergeCell ref="A2:AH2"/>
    <mergeCell ref="A3:AF3"/>
    <mergeCell ref="A4:B4"/>
    <mergeCell ref="C4:AB4"/>
    <mergeCell ref="AC4:AF4"/>
    <mergeCell ref="AG3:AH3"/>
  </mergeCells>
  <phoneticPr fontId="0" type="noConversion"/>
  <pageMargins left="0.7" right="0.7" top="0.75" bottom="0.75" header="0.3" footer="0.3"/>
  <pageSetup paperSize="9" scale="94" orientation="portrait" horizontalDpi="300" verticalDpi="300" r:id="rId1"/>
  <headerFooter>
    <oddHeader>&amp;L3.sz.melléklet 
&amp;Radatok forintban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96"/>
  <sheetViews>
    <sheetView view="pageLayout" topLeftCell="A70" zoomScaleNormal="85" workbookViewId="0">
      <selection activeCell="AK15" sqref="AK15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6" max="37" width="12.28515625" bestFit="1" customWidth="1"/>
    <col min="38" max="38" width="9.28515625" bestFit="1" customWidth="1"/>
  </cols>
  <sheetData>
    <row r="2" spans="1:40">
      <c r="A2" s="426" t="s">
        <v>1008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427"/>
      <c r="R2" s="427"/>
      <c r="S2" s="427"/>
      <c r="T2" s="427"/>
      <c r="U2" s="427"/>
      <c r="V2" s="427"/>
      <c r="W2" s="427"/>
      <c r="X2" s="427"/>
      <c r="Y2" s="427"/>
      <c r="Z2" s="427"/>
      <c r="AA2" s="427"/>
      <c r="AB2" s="427"/>
      <c r="AC2" s="427"/>
      <c r="AD2" s="427"/>
      <c r="AE2" s="427"/>
      <c r="AF2" s="427"/>
      <c r="AG2" s="427"/>
      <c r="AH2" s="428"/>
    </row>
    <row r="3" spans="1:40" ht="15.75">
      <c r="A3" s="534" t="s">
        <v>541</v>
      </c>
      <c r="B3" s="535"/>
      <c r="C3" s="535"/>
      <c r="D3" s="535"/>
      <c r="E3" s="535"/>
      <c r="F3" s="535"/>
      <c r="G3" s="535"/>
      <c r="H3" s="535"/>
      <c r="I3" s="535"/>
      <c r="J3" s="535"/>
      <c r="K3" s="535"/>
      <c r="L3" s="535"/>
      <c r="M3" s="535"/>
      <c r="N3" s="535"/>
      <c r="O3" s="535"/>
      <c r="P3" s="535"/>
      <c r="Q3" s="535"/>
      <c r="R3" s="535"/>
      <c r="S3" s="535"/>
      <c r="T3" s="535"/>
      <c r="U3" s="535"/>
      <c r="V3" s="535"/>
      <c r="W3" s="535"/>
      <c r="X3" s="535"/>
      <c r="Y3" s="535"/>
      <c r="Z3" s="535"/>
      <c r="AA3" s="535"/>
      <c r="AB3" s="535"/>
      <c r="AC3" s="535"/>
      <c r="AD3" s="535"/>
      <c r="AE3" s="535"/>
      <c r="AF3" s="535"/>
      <c r="AG3" s="535"/>
      <c r="AH3" s="536"/>
    </row>
    <row r="4" spans="1:40">
      <c r="A4" s="540"/>
      <c r="B4" s="540"/>
      <c r="C4" s="540"/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  <c r="P4" s="540"/>
      <c r="Q4" s="540"/>
      <c r="R4" s="540"/>
      <c r="S4" s="540"/>
      <c r="T4" s="540"/>
      <c r="U4" s="540"/>
      <c r="V4" s="540"/>
      <c r="W4" s="540"/>
      <c r="X4" s="540"/>
      <c r="Y4" s="540"/>
      <c r="Z4" s="540"/>
      <c r="AA4" s="540"/>
      <c r="AB4" s="540"/>
      <c r="AC4" s="540"/>
      <c r="AD4" s="540"/>
      <c r="AE4" s="540"/>
      <c r="AF4" s="540"/>
      <c r="AG4" s="482" t="s">
        <v>819</v>
      </c>
      <c r="AH4" s="482"/>
      <c r="AI4" s="499"/>
      <c r="AJ4" s="499"/>
      <c r="AK4" s="499"/>
      <c r="AL4" s="499"/>
      <c r="AM4" s="499"/>
      <c r="AN4" s="499"/>
    </row>
    <row r="5" spans="1:40" ht="45.75" customHeight="1">
      <c r="A5" s="541" t="s">
        <v>542</v>
      </c>
      <c r="B5" s="542"/>
      <c r="C5" s="413" t="s">
        <v>543</v>
      </c>
      <c r="D5" s="543"/>
      <c r="E5" s="543"/>
      <c r="F5" s="543"/>
      <c r="G5" s="543"/>
      <c r="H5" s="543"/>
      <c r="I5" s="543"/>
      <c r="J5" s="543"/>
      <c r="K5" s="543"/>
      <c r="L5" s="543"/>
      <c r="M5" s="543"/>
      <c r="N5" s="543"/>
      <c r="O5" s="543"/>
      <c r="P5" s="543"/>
      <c r="Q5" s="543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449"/>
      <c r="AC5" s="544" t="s">
        <v>544</v>
      </c>
      <c r="AD5" s="545"/>
      <c r="AE5" s="545"/>
      <c r="AF5" s="546"/>
      <c r="AG5" s="326" t="s">
        <v>1009</v>
      </c>
      <c r="AH5" s="327" t="s">
        <v>1011</v>
      </c>
    </row>
    <row r="6" spans="1:40" s="7" customFormat="1" ht="11.25">
      <c r="A6" s="429" t="s">
        <v>545</v>
      </c>
      <c r="B6" s="430"/>
      <c r="C6" s="431" t="s">
        <v>546</v>
      </c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547"/>
      <c r="AC6" s="548" t="s">
        <v>547</v>
      </c>
      <c r="AD6" s="548"/>
      <c r="AE6" s="548"/>
      <c r="AF6" s="548"/>
      <c r="AG6" s="8" t="s">
        <v>820</v>
      </c>
      <c r="AH6" s="9" t="s">
        <v>821</v>
      </c>
    </row>
    <row r="7" spans="1:40">
      <c r="A7" s="504" t="s">
        <v>548</v>
      </c>
      <c r="B7" s="505"/>
      <c r="C7" s="537" t="s">
        <v>549</v>
      </c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  <c r="Z7" s="538"/>
      <c r="AA7" s="538"/>
      <c r="AB7" s="539"/>
      <c r="AC7" s="549" t="s">
        <v>550</v>
      </c>
      <c r="AD7" s="549"/>
      <c r="AE7" s="549"/>
      <c r="AF7" s="549"/>
      <c r="AG7" s="10">
        <f>'K1-K8 Önkormányzat'!AG8+'K1-K8 M.Óvoda'!AG7+'K1-K8 EAK'!AG7+'K1-K8 Polg.Hiv'!AG7</f>
        <v>132643788</v>
      </c>
      <c r="AH7" s="11">
        <f>'K1-K8 Önkormányzat'!AH8+'K1-K8 M.Óvoda'!AH7+'K1-K8 EAK'!AH7+'K1-K8 Polg.Hiv'!AH7</f>
        <v>128693775</v>
      </c>
    </row>
    <row r="8" spans="1:40">
      <c r="A8" s="504" t="s">
        <v>551</v>
      </c>
      <c r="B8" s="505"/>
      <c r="C8" s="537" t="s">
        <v>552</v>
      </c>
      <c r="D8" s="538"/>
      <c r="E8" s="538"/>
      <c r="F8" s="538"/>
      <c r="G8" s="538"/>
      <c r="H8" s="538"/>
      <c r="I8" s="538"/>
      <c r="J8" s="538"/>
      <c r="K8" s="538"/>
      <c r="L8" s="538"/>
      <c r="M8" s="538"/>
      <c r="N8" s="538"/>
      <c r="O8" s="538"/>
      <c r="P8" s="538"/>
      <c r="Q8" s="538"/>
      <c r="R8" s="538"/>
      <c r="S8" s="538"/>
      <c r="T8" s="538"/>
      <c r="U8" s="538"/>
      <c r="V8" s="538"/>
      <c r="W8" s="538"/>
      <c r="X8" s="538"/>
      <c r="Y8" s="538"/>
      <c r="Z8" s="538"/>
      <c r="AA8" s="538"/>
      <c r="AB8" s="539"/>
      <c r="AC8" s="506" t="s">
        <v>553</v>
      </c>
      <c r="AD8" s="506"/>
      <c r="AE8" s="506"/>
      <c r="AF8" s="506"/>
      <c r="AG8" s="10">
        <f>'K1-K8 Önkormányzat'!AG9+'K1-K8 M.Óvoda'!AG8+'K1-K8 EAK'!AG8+'K1-K8 Polg.Hiv'!AG8</f>
        <v>751000</v>
      </c>
      <c r="AH8" s="11">
        <f>'K1-K8 Önkormányzat'!AH9+'K1-K8 M.Óvoda'!AH8+'K1-K8 EAK'!AH8+'K1-K8 Polg.Hiv'!AH8</f>
        <v>3133300</v>
      </c>
    </row>
    <row r="9" spans="1:40">
      <c r="A9" s="504" t="s">
        <v>554</v>
      </c>
      <c r="B9" s="505"/>
      <c r="C9" s="537" t="s">
        <v>555</v>
      </c>
      <c r="D9" s="538"/>
      <c r="E9" s="538"/>
      <c r="F9" s="538"/>
      <c r="G9" s="538"/>
      <c r="H9" s="538"/>
      <c r="I9" s="538"/>
      <c r="J9" s="538"/>
      <c r="K9" s="538"/>
      <c r="L9" s="538"/>
      <c r="M9" s="538"/>
      <c r="N9" s="538"/>
      <c r="O9" s="538"/>
      <c r="P9" s="538"/>
      <c r="Q9" s="538"/>
      <c r="R9" s="538"/>
      <c r="S9" s="538"/>
      <c r="T9" s="538"/>
      <c r="U9" s="538"/>
      <c r="V9" s="538"/>
      <c r="W9" s="538"/>
      <c r="X9" s="538"/>
      <c r="Y9" s="538"/>
      <c r="Z9" s="538"/>
      <c r="AA9" s="538"/>
      <c r="AB9" s="539"/>
      <c r="AC9" s="506" t="s">
        <v>556</v>
      </c>
      <c r="AD9" s="506"/>
      <c r="AE9" s="506"/>
      <c r="AF9" s="506"/>
      <c r="AG9" s="10">
        <f>'K1-K8 Önkormányzat'!AG10+'K1-K8 M.Óvoda'!AG9+'K1-K8 EAK'!AG9+'K1-K8 Polg.Hiv'!AG9</f>
        <v>0</v>
      </c>
      <c r="AH9" s="11">
        <f>'K1-K8 Önkormányzat'!AH10+'K1-K8 M.Óvoda'!AH9+'K1-K8 EAK'!AH9+'K1-K8 Polg.Hiv'!AH9</f>
        <v>0</v>
      </c>
    </row>
    <row r="10" spans="1:40">
      <c r="A10" s="504" t="s">
        <v>557</v>
      </c>
      <c r="B10" s="505"/>
      <c r="C10" s="440" t="s">
        <v>558</v>
      </c>
      <c r="D10" s="441"/>
      <c r="E10" s="441"/>
      <c r="F10" s="441"/>
      <c r="G10" s="441"/>
      <c r="H10" s="441"/>
      <c r="I10" s="441"/>
      <c r="J10" s="441"/>
      <c r="K10" s="441"/>
      <c r="L10" s="441"/>
      <c r="M10" s="441"/>
      <c r="N10" s="441"/>
      <c r="O10" s="441"/>
      <c r="P10" s="441"/>
      <c r="Q10" s="441"/>
      <c r="R10" s="441"/>
      <c r="S10" s="441"/>
      <c r="T10" s="441"/>
      <c r="U10" s="441"/>
      <c r="V10" s="441"/>
      <c r="W10" s="441"/>
      <c r="X10" s="441"/>
      <c r="Y10" s="441"/>
      <c r="Z10" s="441"/>
      <c r="AA10" s="441"/>
      <c r="AB10" s="442"/>
      <c r="AC10" s="506" t="s">
        <v>559</v>
      </c>
      <c r="AD10" s="506"/>
      <c r="AE10" s="506"/>
      <c r="AF10" s="506"/>
      <c r="AG10" s="10">
        <f>'K1-K8 Önkormányzat'!AG11+'K1-K8 M.Óvoda'!AG10+'K1-K8 EAK'!AG10+'K1-K8 Polg.Hiv'!AG10</f>
        <v>637000</v>
      </c>
      <c r="AH10" s="11">
        <f>'K1-K8 Önkormányzat'!AH11+'K1-K8 M.Óvoda'!AH10+'K1-K8 EAK'!AH10+'K1-K8 Polg.Hiv'!AH10</f>
        <v>636580</v>
      </c>
    </row>
    <row r="11" spans="1:40">
      <c r="A11" s="504" t="s">
        <v>560</v>
      </c>
      <c r="B11" s="505"/>
      <c r="C11" s="440" t="s">
        <v>561</v>
      </c>
      <c r="D11" s="441"/>
      <c r="E11" s="441"/>
      <c r="F11" s="441"/>
      <c r="G11" s="441"/>
      <c r="H11" s="441"/>
      <c r="I11" s="441"/>
      <c r="J11" s="441"/>
      <c r="K11" s="441"/>
      <c r="L11" s="441"/>
      <c r="M11" s="441"/>
      <c r="N11" s="441"/>
      <c r="O11" s="441"/>
      <c r="P11" s="441"/>
      <c r="Q11" s="441"/>
      <c r="R11" s="441"/>
      <c r="S11" s="441"/>
      <c r="T11" s="441"/>
      <c r="U11" s="441"/>
      <c r="V11" s="441"/>
      <c r="W11" s="441"/>
      <c r="X11" s="441"/>
      <c r="Y11" s="441"/>
      <c r="Z11" s="441"/>
      <c r="AA11" s="441"/>
      <c r="AB11" s="442"/>
      <c r="AC11" s="506" t="s">
        <v>562</v>
      </c>
      <c r="AD11" s="506"/>
      <c r="AE11" s="506"/>
      <c r="AF11" s="506"/>
      <c r="AG11" s="10">
        <f>'K1-K8 Önkormányzat'!AG12+'K1-K8 M.Óvoda'!AG11+'K1-K8 EAK'!AG11+'K1-K8 Polg.Hiv'!AG11</f>
        <v>0</v>
      </c>
      <c r="AH11" s="11">
        <f>'K1-K8 Önkormányzat'!AH12+'K1-K8 M.Óvoda'!AH11+'K1-K8 EAK'!AH11+'K1-K8 Polg.Hiv'!AH11</f>
        <v>0</v>
      </c>
    </row>
    <row r="12" spans="1:40">
      <c r="A12" s="504" t="s">
        <v>563</v>
      </c>
      <c r="B12" s="505"/>
      <c r="C12" s="440" t="s">
        <v>564</v>
      </c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441"/>
      <c r="P12" s="441"/>
      <c r="Q12" s="441"/>
      <c r="R12" s="441"/>
      <c r="S12" s="441"/>
      <c r="T12" s="441"/>
      <c r="U12" s="441"/>
      <c r="V12" s="441"/>
      <c r="W12" s="441"/>
      <c r="X12" s="441"/>
      <c r="Y12" s="441"/>
      <c r="Z12" s="441"/>
      <c r="AA12" s="441"/>
      <c r="AB12" s="442"/>
      <c r="AC12" s="506" t="s">
        <v>565</v>
      </c>
      <c r="AD12" s="506"/>
      <c r="AE12" s="506"/>
      <c r="AF12" s="506"/>
      <c r="AG12" s="10">
        <f>'K1-K8 Önkormányzat'!AG13+'K1-K8 M.Óvoda'!AG12+'K1-K8 EAK'!AG12+'K1-K8 Polg.Hiv'!AG12</f>
        <v>566000</v>
      </c>
      <c r="AH12" s="11">
        <f>'K1-K8 Önkormányzat'!AH13+'K1-K8 M.Óvoda'!AH12+'K1-K8 EAK'!AH12+'K1-K8 Polg.Hiv'!AH12</f>
        <v>565800</v>
      </c>
    </row>
    <row r="13" spans="1:40">
      <c r="A13" s="504" t="s">
        <v>566</v>
      </c>
      <c r="B13" s="505"/>
      <c r="C13" s="440" t="s">
        <v>567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  <c r="P13" s="441"/>
      <c r="Q13" s="441"/>
      <c r="R13" s="441"/>
      <c r="S13" s="441"/>
      <c r="T13" s="441"/>
      <c r="U13" s="441"/>
      <c r="V13" s="441"/>
      <c r="W13" s="441"/>
      <c r="X13" s="441"/>
      <c r="Y13" s="441"/>
      <c r="Z13" s="441"/>
      <c r="AA13" s="441"/>
      <c r="AB13" s="442"/>
      <c r="AC13" s="506" t="s">
        <v>568</v>
      </c>
      <c r="AD13" s="506"/>
      <c r="AE13" s="506"/>
      <c r="AF13" s="506"/>
      <c r="AG13" s="10">
        <f>'K1-K8 Önkormányzat'!AG14+'K1-K8 M.Óvoda'!AG13+'K1-K8 EAK'!AG13+'K1-K8 Polg.Hiv'!AG13</f>
        <v>1665000</v>
      </c>
      <c r="AH13" s="11">
        <f>'K1-K8 Önkormányzat'!AH14+'K1-K8 M.Óvoda'!AH13+'K1-K8 EAK'!AH13+'K1-K8 Polg.Hiv'!AH13</f>
        <v>1839946</v>
      </c>
    </row>
    <row r="14" spans="1:40">
      <c r="A14" s="504" t="s">
        <v>569</v>
      </c>
      <c r="B14" s="505"/>
      <c r="C14" s="440" t="s">
        <v>570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1"/>
      <c r="P14" s="441"/>
      <c r="Q14" s="441"/>
      <c r="R14" s="441"/>
      <c r="S14" s="441"/>
      <c r="T14" s="441"/>
      <c r="U14" s="441"/>
      <c r="V14" s="441"/>
      <c r="W14" s="441"/>
      <c r="X14" s="441"/>
      <c r="Y14" s="441"/>
      <c r="Z14" s="441"/>
      <c r="AA14" s="441"/>
      <c r="AB14" s="442"/>
      <c r="AC14" s="506" t="s">
        <v>571</v>
      </c>
      <c r="AD14" s="506"/>
      <c r="AE14" s="506"/>
      <c r="AF14" s="506"/>
      <c r="AG14" s="10">
        <f>'K1-K8 Önkormányzat'!AG15+'K1-K8 M.Óvoda'!AG14+'K1-K8 EAK'!AG14+'K1-K8 Polg.Hiv'!AG14</f>
        <v>0</v>
      </c>
      <c r="AH14" s="11">
        <f>'K1-K8 Önkormányzat'!AH15+'K1-K8 M.Óvoda'!AH14+'K1-K8 EAK'!AH14+'K1-K8 Polg.Hiv'!AH14</f>
        <v>0</v>
      </c>
    </row>
    <row r="15" spans="1:40">
      <c r="A15" s="504" t="s">
        <v>572</v>
      </c>
      <c r="B15" s="505"/>
      <c r="C15" s="420" t="s">
        <v>573</v>
      </c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  <c r="AA15" s="421"/>
      <c r="AB15" s="422"/>
      <c r="AC15" s="506" t="s">
        <v>574</v>
      </c>
      <c r="AD15" s="506"/>
      <c r="AE15" s="506"/>
      <c r="AF15" s="506"/>
      <c r="AG15" s="10">
        <f>'K1-K8 Önkormányzat'!AG16+'K1-K8 M.Óvoda'!AG15+'K1-K8 EAK'!AG15+'K1-K8 Polg.Hiv'!AG15</f>
        <v>2320000</v>
      </c>
      <c r="AH15" s="11">
        <f>'K1-K8 Önkormányzat'!AH16+'K1-K8 M.Óvoda'!AH15+'K1-K8 EAK'!AH15+'K1-K8 Polg.Hiv'!AH15</f>
        <v>1593356</v>
      </c>
    </row>
    <row r="16" spans="1:40">
      <c r="A16" s="504" t="s">
        <v>575</v>
      </c>
      <c r="B16" s="505"/>
      <c r="C16" s="420" t="s">
        <v>576</v>
      </c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2"/>
      <c r="AC16" s="506" t="s">
        <v>577</v>
      </c>
      <c r="AD16" s="506"/>
      <c r="AE16" s="506"/>
      <c r="AF16" s="506"/>
      <c r="AG16" s="10">
        <f>'K1-K8 Önkormányzat'!AG17+'K1-K8 M.Óvoda'!AG16+'K1-K8 EAK'!AG16+'K1-K8 Polg.Hiv'!AG16</f>
        <v>0</v>
      </c>
      <c r="AH16" s="11">
        <f>'K1-K8 Önkormányzat'!AH17+'K1-K8 M.Óvoda'!AH16+'K1-K8 EAK'!AH16+'K1-K8 Polg.Hiv'!AH16</f>
        <v>0</v>
      </c>
    </row>
    <row r="17" spans="1:34">
      <c r="A17" s="504" t="s">
        <v>578</v>
      </c>
      <c r="B17" s="505"/>
      <c r="C17" s="420" t="s">
        <v>579</v>
      </c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2"/>
      <c r="AC17" s="506" t="s">
        <v>580</v>
      </c>
      <c r="AD17" s="506"/>
      <c r="AE17" s="506"/>
      <c r="AF17" s="506"/>
      <c r="AG17" s="10">
        <f>'K1-K8 Önkormányzat'!AG18+'K1-K8 M.Óvoda'!AG17+'K1-K8 EAK'!AG17+'K1-K8 Polg.Hiv'!AG17</f>
        <v>0</v>
      </c>
      <c r="AH17" s="11">
        <f>'K1-K8 Önkormányzat'!AH18+'K1-K8 M.Óvoda'!AH17+'K1-K8 EAK'!AH17+'K1-K8 Polg.Hiv'!AH17</f>
        <v>0</v>
      </c>
    </row>
    <row r="18" spans="1:34">
      <c r="A18" s="504" t="s">
        <v>581</v>
      </c>
      <c r="B18" s="505"/>
      <c r="C18" s="420" t="s">
        <v>582</v>
      </c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2"/>
      <c r="AC18" s="506" t="s">
        <v>583</v>
      </c>
      <c r="AD18" s="506"/>
      <c r="AE18" s="506"/>
      <c r="AF18" s="506"/>
      <c r="AG18" s="10">
        <f>'K1-K8 Önkormányzat'!AG19+'K1-K8 M.Óvoda'!AG18+'K1-K8 EAK'!AG18+'K1-K8 Polg.Hiv'!AG18</f>
        <v>0</v>
      </c>
      <c r="AH18" s="11">
        <f>'K1-K8 Önkormányzat'!AH19+'K1-K8 M.Óvoda'!AH18+'K1-K8 EAK'!AH18+'K1-K8 Polg.Hiv'!AH18</f>
        <v>0</v>
      </c>
    </row>
    <row r="19" spans="1:34">
      <c r="A19" s="504" t="s">
        <v>584</v>
      </c>
      <c r="B19" s="505"/>
      <c r="C19" s="420" t="s">
        <v>585</v>
      </c>
      <c r="D19" s="421"/>
      <c r="E19" s="421"/>
      <c r="F19" s="421"/>
      <c r="G19" s="421"/>
      <c r="H19" s="421"/>
      <c r="I19" s="421"/>
      <c r="J19" s="421"/>
      <c r="K19" s="421"/>
      <c r="L19" s="421"/>
      <c r="M19" s="421"/>
      <c r="N19" s="421"/>
      <c r="O19" s="421"/>
      <c r="P19" s="421"/>
      <c r="Q19" s="421"/>
      <c r="R19" s="421"/>
      <c r="S19" s="421"/>
      <c r="T19" s="421"/>
      <c r="U19" s="421"/>
      <c r="V19" s="421"/>
      <c r="W19" s="421"/>
      <c r="X19" s="421"/>
      <c r="Y19" s="421"/>
      <c r="Z19" s="421"/>
      <c r="AA19" s="421"/>
      <c r="AB19" s="422"/>
      <c r="AC19" s="506" t="s">
        <v>586</v>
      </c>
      <c r="AD19" s="506"/>
      <c r="AE19" s="506"/>
      <c r="AF19" s="506"/>
      <c r="AG19" s="10">
        <f>'K1-K8 Önkormányzat'!AG20+'K1-K8 M.Óvoda'!AG19+'K1-K8 EAK'!AG19+'K1-K8 Polg.Hiv'!AG19</f>
        <v>5168398</v>
      </c>
      <c r="AH19" s="11">
        <f>'K1-K8 Önkormányzat'!AH20+'K1-K8 M.Óvoda'!AH19+'K1-K8 EAK'!AH19+'K1-K8 Polg.Hiv'!AH19</f>
        <v>5141674</v>
      </c>
    </row>
    <row r="20" spans="1:34" s="14" customFormat="1">
      <c r="A20" s="513" t="s">
        <v>587</v>
      </c>
      <c r="B20" s="514"/>
      <c r="C20" s="531" t="s">
        <v>588</v>
      </c>
      <c r="D20" s="532"/>
      <c r="E20" s="532"/>
      <c r="F20" s="532"/>
      <c r="G20" s="532"/>
      <c r="H20" s="532"/>
      <c r="I20" s="532"/>
      <c r="J20" s="532"/>
      <c r="K20" s="532"/>
      <c r="L20" s="532"/>
      <c r="M20" s="532"/>
      <c r="N20" s="532"/>
      <c r="O20" s="532"/>
      <c r="P20" s="532"/>
      <c r="Q20" s="532"/>
      <c r="R20" s="532"/>
      <c r="S20" s="532"/>
      <c r="T20" s="532"/>
      <c r="U20" s="532"/>
      <c r="V20" s="532"/>
      <c r="W20" s="532"/>
      <c r="X20" s="532"/>
      <c r="Y20" s="532"/>
      <c r="Z20" s="532"/>
      <c r="AA20" s="532"/>
      <c r="AB20" s="533"/>
      <c r="AC20" s="515" t="s">
        <v>589</v>
      </c>
      <c r="AD20" s="515"/>
      <c r="AE20" s="515"/>
      <c r="AF20" s="515"/>
      <c r="AG20" s="10">
        <f>'K1-K8 Önkormányzat'!AG21+'K1-K8 M.Óvoda'!AG20+'K1-K8 EAK'!AG20+'K1-K8 Polg.Hiv'!AG20</f>
        <v>143751186</v>
      </c>
      <c r="AH20" s="11">
        <f>'K1-K8 Önkormányzat'!AH21+'K1-K8 M.Óvoda'!AH20+'K1-K8 EAK'!AH20+'K1-K8 Polg.Hiv'!AH20</f>
        <v>141604431</v>
      </c>
    </row>
    <row r="21" spans="1:34">
      <c r="A21" s="504" t="s">
        <v>590</v>
      </c>
      <c r="B21" s="505"/>
      <c r="C21" s="420" t="s">
        <v>591</v>
      </c>
      <c r="D21" s="421"/>
      <c r="E21" s="421"/>
      <c r="F21" s="421"/>
      <c r="G21" s="421"/>
      <c r="H21" s="421"/>
      <c r="I21" s="421"/>
      <c r="J21" s="421"/>
      <c r="K21" s="421"/>
      <c r="L21" s="421"/>
      <c r="M21" s="421"/>
      <c r="N21" s="421"/>
      <c r="O21" s="421"/>
      <c r="P21" s="421"/>
      <c r="Q21" s="421"/>
      <c r="R21" s="421"/>
      <c r="S21" s="421"/>
      <c r="T21" s="421"/>
      <c r="U21" s="421"/>
      <c r="V21" s="421"/>
      <c r="W21" s="421"/>
      <c r="X21" s="421"/>
      <c r="Y21" s="421"/>
      <c r="Z21" s="421"/>
      <c r="AA21" s="421"/>
      <c r="AB21" s="422"/>
      <c r="AC21" s="506" t="s">
        <v>592</v>
      </c>
      <c r="AD21" s="506"/>
      <c r="AE21" s="506"/>
      <c r="AF21" s="506"/>
      <c r="AG21" s="10">
        <f>'K1-K8 Önkormányzat'!AG22+'K1-K8 M.Óvoda'!AG21+'K1-K8 EAK'!AG21+'K1-K8 Polg.Hiv'!AG21</f>
        <v>9567000</v>
      </c>
      <c r="AH21" s="11">
        <f>'K1-K8 Önkormányzat'!AH22+'K1-K8 M.Óvoda'!AH21+'K1-K8 EAK'!AH21+'K1-K8 Polg.Hiv'!AH21</f>
        <v>9512238</v>
      </c>
    </row>
    <row r="22" spans="1:34">
      <c r="A22" s="504" t="s">
        <v>593</v>
      </c>
      <c r="B22" s="505"/>
      <c r="C22" s="420" t="s">
        <v>594</v>
      </c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2"/>
      <c r="AC22" s="506" t="s">
        <v>595</v>
      </c>
      <c r="AD22" s="506"/>
      <c r="AE22" s="506"/>
      <c r="AF22" s="506"/>
      <c r="AG22" s="10">
        <f>'K1-K8 Önkormányzat'!AG23+'K1-K8 M.Óvoda'!AG22+'K1-K8 EAK'!AG22+'K1-K8 Polg.Hiv'!AG22</f>
        <v>2288702</v>
      </c>
      <c r="AH22" s="11">
        <f>'K1-K8 Önkormányzat'!AH23+'K1-K8 M.Óvoda'!AH22+'K1-K8 EAK'!AH22+'K1-K8 Polg.Hiv'!AH22</f>
        <v>641430</v>
      </c>
    </row>
    <row r="23" spans="1:34">
      <c r="A23" s="504" t="s">
        <v>596</v>
      </c>
      <c r="B23" s="505"/>
      <c r="C23" s="423" t="s">
        <v>597</v>
      </c>
      <c r="D23" s="424"/>
      <c r="E23" s="424"/>
      <c r="F23" s="424"/>
      <c r="G23" s="424"/>
      <c r="H23" s="424"/>
      <c r="I23" s="424"/>
      <c r="J23" s="424"/>
      <c r="K23" s="424"/>
      <c r="L23" s="424"/>
      <c r="M23" s="424"/>
      <c r="N23" s="424"/>
      <c r="O23" s="424"/>
      <c r="P23" s="424"/>
      <c r="Q23" s="424"/>
      <c r="R23" s="424"/>
      <c r="S23" s="424"/>
      <c r="T23" s="424"/>
      <c r="U23" s="424"/>
      <c r="V23" s="424"/>
      <c r="W23" s="424"/>
      <c r="X23" s="424"/>
      <c r="Y23" s="424"/>
      <c r="Z23" s="424"/>
      <c r="AA23" s="424"/>
      <c r="AB23" s="425"/>
      <c r="AC23" s="506" t="s">
        <v>598</v>
      </c>
      <c r="AD23" s="506"/>
      <c r="AE23" s="506"/>
      <c r="AF23" s="506"/>
      <c r="AG23" s="10">
        <f>'K1-K8 Önkormányzat'!AG24+'K1-K8 M.Óvoda'!AG23+'K1-K8 EAK'!AG23+'K1-K8 Polg.Hiv'!AG23</f>
        <v>1704176</v>
      </c>
      <c r="AH23" s="11">
        <f>'K1-K8 Önkormányzat'!AH24+'K1-K8 M.Óvoda'!AH23+'K1-K8 EAK'!AH23+'K1-K8 Polg.Hiv'!AH23</f>
        <v>2124795</v>
      </c>
    </row>
    <row r="24" spans="1:34">
      <c r="A24" s="513" t="s">
        <v>599</v>
      </c>
      <c r="B24" s="514"/>
      <c r="C24" s="450" t="s">
        <v>600</v>
      </c>
      <c r="D24" s="451"/>
      <c r="E24" s="451"/>
      <c r="F24" s="451"/>
      <c r="G24" s="451"/>
      <c r="H24" s="451"/>
      <c r="I24" s="451"/>
      <c r="J24" s="451"/>
      <c r="K24" s="451"/>
      <c r="L24" s="451"/>
      <c r="M24" s="451"/>
      <c r="N24" s="451"/>
      <c r="O24" s="451"/>
      <c r="P24" s="451"/>
      <c r="Q24" s="451"/>
      <c r="R24" s="451"/>
      <c r="S24" s="451"/>
      <c r="T24" s="451"/>
      <c r="U24" s="451"/>
      <c r="V24" s="451"/>
      <c r="W24" s="451"/>
      <c r="X24" s="451"/>
      <c r="Y24" s="451"/>
      <c r="Z24" s="451"/>
      <c r="AA24" s="451"/>
      <c r="AB24" s="452"/>
      <c r="AC24" s="515" t="s">
        <v>601</v>
      </c>
      <c r="AD24" s="515"/>
      <c r="AE24" s="515"/>
      <c r="AF24" s="515"/>
      <c r="AG24" s="10">
        <f>'K1-K8 Önkormányzat'!AG25+'K1-K8 M.Óvoda'!AG24+'K1-K8 EAK'!AG24+'K1-K8 Polg.Hiv'!AG24</f>
        <v>13559878</v>
      </c>
      <c r="AH24" s="11">
        <f>'K1-K8 Önkormányzat'!AH25+'K1-K8 M.Óvoda'!AH24+'K1-K8 EAK'!AH24+'K1-K8 Polg.Hiv'!AH24</f>
        <v>12278463</v>
      </c>
    </row>
    <row r="25" spans="1:34">
      <c r="A25" s="513" t="s">
        <v>602</v>
      </c>
      <c r="B25" s="514"/>
      <c r="C25" s="531" t="s">
        <v>603</v>
      </c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532"/>
      <c r="P25" s="532"/>
      <c r="Q25" s="532"/>
      <c r="R25" s="532"/>
      <c r="S25" s="532"/>
      <c r="T25" s="532"/>
      <c r="U25" s="532"/>
      <c r="V25" s="532"/>
      <c r="W25" s="532"/>
      <c r="X25" s="532"/>
      <c r="Y25" s="532"/>
      <c r="Z25" s="532"/>
      <c r="AA25" s="532"/>
      <c r="AB25" s="533"/>
      <c r="AC25" s="515" t="s">
        <v>604</v>
      </c>
      <c r="AD25" s="515"/>
      <c r="AE25" s="515"/>
      <c r="AF25" s="515"/>
      <c r="AG25" s="10">
        <f>'K1-K8 Önkormányzat'!AG26+'K1-K8 M.Óvoda'!AG25+'K1-K8 EAK'!AG25+'K1-K8 Polg.Hiv'!AG25</f>
        <v>157311064</v>
      </c>
      <c r="AH25" s="11">
        <f>'K1-K8 Önkormányzat'!AH26+'K1-K8 M.Óvoda'!AH25+'K1-K8 EAK'!AH25+'K1-K8 Polg.Hiv'!AH25</f>
        <v>153882894</v>
      </c>
    </row>
    <row r="26" spans="1:34">
      <c r="A26" s="513" t="s">
        <v>605</v>
      </c>
      <c r="B26" s="514"/>
      <c r="C26" s="450" t="s">
        <v>606</v>
      </c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451"/>
      <c r="O26" s="451"/>
      <c r="P26" s="451"/>
      <c r="Q26" s="451"/>
      <c r="R26" s="451"/>
      <c r="S26" s="451"/>
      <c r="T26" s="451"/>
      <c r="U26" s="451"/>
      <c r="V26" s="451"/>
      <c r="W26" s="451"/>
      <c r="X26" s="451"/>
      <c r="Y26" s="451"/>
      <c r="Z26" s="451"/>
      <c r="AA26" s="451"/>
      <c r="AB26" s="452"/>
      <c r="AC26" s="515" t="s">
        <v>607</v>
      </c>
      <c r="AD26" s="515"/>
      <c r="AE26" s="515"/>
      <c r="AF26" s="515"/>
      <c r="AG26" s="10">
        <f>'K1-K8 Önkormányzat'!AG27+'K1-K8 M.Óvoda'!AG26+'K1-K8 EAK'!AG26+'K1-K8 Polg.Hiv'!AG26</f>
        <v>38594135</v>
      </c>
      <c r="AH26" s="11">
        <f>'K1-K8 Önkormányzat'!AH27+'K1-K8 M.Óvoda'!AH26+'K1-K8 EAK'!AH26+'K1-K8 Polg.Hiv'!AH26</f>
        <v>38339639</v>
      </c>
    </row>
    <row r="27" spans="1:34">
      <c r="A27" s="504" t="s">
        <v>608</v>
      </c>
      <c r="B27" s="505"/>
      <c r="C27" s="420" t="s">
        <v>609</v>
      </c>
      <c r="D27" s="421"/>
      <c r="E27" s="421"/>
      <c r="F27" s="421"/>
      <c r="G27" s="421"/>
      <c r="H27" s="421"/>
      <c r="I27" s="421"/>
      <c r="J27" s="421"/>
      <c r="K27" s="421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1"/>
      <c r="W27" s="421"/>
      <c r="X27" s="421"/>
      <c r="Y27" s="421"/>
      <c r="Z27" s="421"/>
      <c r="AA27" s="421"/>
      <c r="AB27" s="422"/>
      <c r="AC27" s="506" t="s">
        <v>610</v>
      </c>
      <c r="AD27" s="506"/>
      <c r="AE27" s="506"/>
      <c r="AF27" s="506"/>
      <c r="AG27" s="10">
        <f>'K1-K8 Önkormányzat'!AG28+'K1-K8 M.Óvoda'!AG27+'K1-K8 EAK'!AG27+'K1-K8 Polg.Hiv'!AG27</f>
        <v>5219000</v>
      </c>
      <c r="AH27" s="11">
        <f>'K1-K8 Önkormányzat'!AH28+'K1-K8 M.Óvoda'!AH27+'K1-K8 EAK'!AH27+'K1-K8 Polg.Hiv'!AH27</f>
        <v>4611089</v>
      </c>
    </row>
    <row r="28" spans="1:34">
      <c r="A28" s="504" t="s">
        <v>611</v>
      </c>
      <c r="B28" s="505"/>
      <c r="C28" s="420" t="s">
        <v>612</v>
      </c>
      <c r="D28" s="421"/>
      <c r="E28" s="421"/>
      <c r="F28" s="421"/>
      <c r="G28" s="421"/>
      <c r="H28" s="421"/>
      <c r="I28" s="421"/>
      <c r="J28" s="421"/>
      <c r="K28" s="421"/>
      <c r="L28" s="421"/>
      <c r="M28" s="421"/>
      <c r="N28" s="421"/>
      <c r="O28" s="421"/>
      <c r="P28" s="421"/>
      <c r="Q28" s="421"/>
      <c r="R28" s="421"/>
      <c r="S28" s="421"/>
      <c r="T28" s="421"/>
      <c r="U28" s="421"/>
      <c r="V28" s="421"/>
      <c r="W28" s="421"/>
      <c r="X28" s="421"/>
      <c r="Y28" s="421"/>
      <c r="Z28" s="421"/>
      <c r="AA28" s="421"/>
      <c r="AB28" s="422"/>
      <c r="AC28" s="506" t="s">
        <v>613</v>
      </c>
      <c r="AD28" s="506"/>
      <c r="AE28" s="506"/>
      <c r="AF28" s="506"/>
      <c r="AG28" s="10">
        <f>'K1-K8 Önkormányzat'!AG29+'K1-K8 M.Óvoda'!AG28+'K1-K8 EAK'!AG28+'K1-K8 Polg.Hiv'!AG28</f>
        <v>9722362</v>
      </c>
      <c r="AH28" s="11">
        <f>'K1-K8 Önkormányzat'!AH29+'K1-K8 M.Óvoda'!AH28+'K1-K8 EAK'!AH28+'K1-K8 Polg.Hiv'!AH28</f>
        <v>9360333</v>
      </c>
    </row>
    <row r="29" spans="1:34">
      <c r="A29" s="504" t="s">
        <v>614</v>
      </c>
      <c r="B29" s="505"/>
      <c r="C29" s="420" t="s">
        <v>615</v>
      </c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2"/>
      <c r="AC29" s="506" t="s">
        <v>616</v>
      </c>
      <c r="AD29" s="506"/>
      <c r="AE29" s="506"/>
      <c r="AF29" s="506"/>
      <c r="AG29" s="10">
        <f>'K1-K8 Önkormányzat'!AG30+'K1-K8 M.Óvoda'!AG29+'K1-K8 EAK'!AG29+'K1-K8 Polg.Hiv'!AG29</f>
        <v>0</v>
      </c>
      <c r="AH29" s="11">
        <f>'K1-K8 Önkormányzat'!AH30+'K1-K8 M.Óvoda'!AH29+'K1-K8 EAK'!AH29+'K1-K8 Polg.Hiv'!AH29</f>
        <v>0</v>
      </c>
    </row>
    <row r="30" spans="1:34">
      <c r="A30" s="513" t="s">
        <v>617</v>
      </c>
      <c r="B30" s="514"/>
      <c r="C30" s="450" t="s">
        <v>618</v>
      </c>
      <c r="D30" s="451"/>
      <c r="E30" s="451"/>
      <c r="F30" s="451"/>
      <c r="G30" s="451"/>
      <c r="H30" s="451"/>
      <c r="I30" s="451"/>
      <c r="J30" s="451"/>
      <c r="K30" s="451"/>
      <c r="L30" s="451"/>
      <c r="M30" s="451"/>
      <c r="N30" s="451"/>
      <c r="O30" s="451"/>
      <c r="P30" s="451"/>
      <c r="Q30" s="451"/>
      <c r="R30" s="451"/>
      <c r="S30" s="451"/>
      <c r="T30" s="451"/>
      <c r="U30" s="451"/>
      <c r="V30" s="451"/>
      <c r="W30" s="451"/>
      <c r="X30" s="451"/>
      <c r="Y30" s="451"/>
      <c r="Z30" s="451"/>
      <c r="AA30" s="451"/>
      <c r="AB30" s="452"/>
      <c r="AC30" s="515" t="s">
        <v>619</v>
      </c>
      <c r="AD30" s="515"/>
      <c r="AE30" s="515"/>
      <c r="AF30" s="515"/>
      <c r="AG30" s="10">
        <f>'K1-K8 Önkormányzat'!AG31+'K1-K8 M.Óvoda'!AG30+'K1-K8 EAK'!AG30+'K1-K8 Polg.Hiv'!AG30</f>
        <v>14941362</v>
      </c>
      <c r="AH30" s="11">
        <f>'K1-K8 Önkormányzat'!AH31+'K1-K8 M.Óvoda'!AH30+'K1-K8 EAK'!AH30+'K1-K8 Polg.Hiv'!AH30</f>
        <v>13971422</v>
      </c>
    </row>
    <row r="31" spans="1:34">
      <c r="A31" s="504" t="s">
        <v>620</v>
      </c>
      <c r="B31" s="505"/>
      <c r="C31" s="420" t="s">
        <v>621</v>
      </c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2"/>
      <c r="AC31" s="506" t="s">
        <v>622</v>
      </c>
      <c r="AD31" s="506"/>
      <c r="AE31" s="506"/>
      <c r="AF31" s="506"/>
      <c r="AG31" s="10">
        <f>'K1-K8 Önkormányzat'!AG32+'K1-K8 M.Óvoda'!AG31+'K1-K8 EAK'!AG31+'K1-K8 Polg.Hiv'!AG31</f>
        <v>867945</v>
      </c>
      <c r="AH31" s="11">
        <f>'K1-K8 Önkormányzat'!AH32+'K1-K8 M.Óvoda'!AH31+'K1-K8 EAK'!AH31+'K1-K8 Polg.Hiv'!AH31</f>
        <v>388268</v>
      </c>
    </row>
    <row r="32" spans="1:34">
      <c r="A32" s="504" t="s">
        <v>623</v>
      </c>
      <c r="B32" s="505"/>
      <c r="C32" s="420" t="s">
        <v>624</v>
      </c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2"/>
      <c r="AC32" s="506" t="s">
        <v>625</v>
      </c>
      <c r="AD32" s="506"/>
      <c r="AE32" s="506"/>
      <c r="AF32" s="506"/>
      <c r="AG32" s="10">
        <f>'K1-K8 Önkormányzat'!AG33+'K1-K8 M.Óvoda'!AG32+'K1-K8 EAK'!AG32+'K1-K8 Polg.Hiv'!AG32</f>
        <v>1519737</v>
      </c>
      <c r="AH32" s="11">
        <f>'K1-K8 Önkormányzat'!AH33+'K1-K8 M.Óvoda'!AH32+'K1-K8 EAK'!AH32+'K1-K8 Polg.Hiv'!AH32</f>
        <v>1321226</v>
      </c>
    </row>
    <row r="33" spans="1:34">
      <c r="A33" s="513" t="s">
        <v>626</v>
      </c>
      <c r="B33" s="514"/>
      <c r="C33" s="450" t="s">
        <v>627</v>
      </c>
      <c r="D33" s="451"/>
      <c r="E33" s="451"/>
      <c r="F33" s="451"/>
      <c r="G33" s="451"/>
      <c r="H33" s="451"/>
      <c r="I33" s="451"/>
      <c r="J33" s="451"/>
      <c r="K33" s="451"/>
      <c r="L33" s="451"/>
      <c r="M33" s="451"/>
      <c r="N33" s="451"/>
      <c r="O33" s="451"/>
      <c r="P33" s="451"/>
      <c r="Q33" s="451"/>
      <c r="R33" s="451"/>
      <c r="S33" s="451"/>
      <c r="T33" s="451"/>
      <c r="U33" s="451"/>
      <c r="V33" s="451"/>
      <c r="W33" s="451"/>
      <c r="X33" s="451"/>
      <c r="Y33" s="451"/>
      <c r="Z33" s="451"/>
      <c r="AA33" s="451"/>
      <c r="AB33" s="452"/>
      <c r="AC33" s="515" t="s">
        <v>628</v>
      </c>
      <c r="AD33" s="515"/>
      <c r="AE33" s="515"/>
      <c r="AF33" s="515"/>
      <c r="AG33" s="10">
        <f>'K1-K8 Önkormányzat'!AG34+'K1-K8 M.Óvoda'!AG33+'K1-K8 EAK'!AG33+'K1-K8 Polg.Hiv'!AG33</f>
        <v>2387682</v>
      </c>
      <c r="AH33" s="11">
        <f>'K1-K8 Önkormányzat'!AH34+'K1-K8 M.Óvoda'!AH33+'K1-K8 EAK'!AH33+'K1-K8 Polg.Hiv'!AH33</f>
        <v>1709494</v>
      </c>
    </row>
    <row r="34" spans="1:34">
      <c r="A34" s="504" t="s">
        <v>629</v>
      </c>
      <c r="B34" s="505"/>
      <c r="C34" s="420" t="s">
        <v>630</v>
      </c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2"/>
      <c r="AC34" s="506" t="s">
        <v>631</v>
      </c>
      <c r="AD34" s="506"/>
      <c r="AE34" s="506"/>
      <c r="AF34" s="506"/>
      <c r="AG34" s="10">
        <f>'K1-K8 Önkormányzat'!AG35+'K1-K8 M.Óvoda'!AG34+'K1-K8 EAK'!AG34+'K1-K8 Polg.Hiv'!AG34</f>
        <v>15544874</v>
      </c>
      <c r="AH34" s="11">
        <f>'K1-K8 Önkormányzat'!AH35+'K1-K8 M.Óvoda'!AH34+'K1-K8 EAK'!AH34+'K1-K8 Polg.Hiv'!AH34</f>
        <v>13432001</v>
      </c>
    </row>
    <row r="35" spans="1:34">
      <c r="A35" s="504" t="s">
        <v>632</v>
      </c>
      <c r="B35" s="505"/>
      <c r="C35" s="420" t="s">
        <v>633</v>
      </c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2"/>
      <c r="AC35" s="506" t="s">
        <v>634</v>
      </c>
      <c r="AD35" s="506"/>
      <c r="AE35" s="506"/>
      <c r="AF35" s="506"/>
      <c r="AG35" s="10">
        <f>'K1-K8 Önkormányzat'!AG36+'K1-K8 M.Óvoda'!AG35+'K1-K8 EAK'!AG35+'K1-K8 Polg.Hiv'!AG35</f>
        <v>44947738</v>
      </c>
      <c r="AH35" s="11">
        <f>'K1-K8 Önkormányzat'!AH36+'K1-K8 M.Óvoda'!AH35+'K1-K8 EAK'!AH35+'K1-K8 Polg.Hiv'!AH35</f>
        <v>44946528</v>
      </c>
    </row>
    <row r="36" spans="1:34">
      <c r="A36" s="504" t="s">
        <v>635</v>
      </c>
      <c r="B36" s="505"/>
      <c r="C36" s="420" t="s">
        <v>636</v>
      </c>
      <c r="D36" s="421"/>
      <c r="E36" s="421"/>
      <c r="F36" s="421"/>
      <c r="G36" s="421"/>
      <c r="H36" s="421"/>
      <c r="I36" s="421"/>
      <c r="J36" s="421"/>
      <c r="K36" s="421"/>
      <c r="L36" s="421"/>
      <c r="M36" s="421"/>
      <c r="N36" s="421"/>
      <c r="O36" s="421"/>
      <c r="P36" s="421"/>
      <c r="Q36" s="421"/>
      <c r="R36" s="421"/>
      <c r="S36" s="421"/>
      <c r="T36" s="421"/>
      <c r="U36" s="421"/>
      <c r="V36" s="421"/>
      <c r="W36" s="421"/>
      <c r="X36" s="421"/>
      <c r="Y36" s="421"/>
      <c r="Z36" s="421"/>
      <c r="AA36" s="421"/>
      <c r="AB36" s="422"/>
      <c r="AC36" s="506" t="s">
        <v>637</v>
      </c>
      <c r="AD36" s="506"/>
      <c r="AE36" s="506"/>
      <c r="AF36" s="506"/>
      <c r="AG36" s="10">
        <f>'K1-K8 Önkormányzat'!AG37+'K1-K8 M.Óvoda'!AG36+'K1-K8 EAK'!AG36+'K1-K8 Polg.Hiv'!AG36</f>
        <v>1931000</v>
      </c>
      <c r="AH36" s="11">
        <f>'K1-K8 Önkormányzat'!AH37+'K1-K8 M.Óvoda'!AH36+'K1-K8 EAK'!AH36+'K1-K8 Polg.Hiv'!AH36</f>
        <v>1703343</v>
      </c>
    </row>
    <row r="37" spans="1:34">
      <c r="A37" s="504" t="s">
        <v>638</v>
      </c>
      <c r="B37" s="505"/>
      <c r="C37" s="420" t="s">
        <v>639</v>
      </c>
      <c r="D37" s="421"/>
      <c r="E37" s="421"/>
      <c r="F37" s="421"/>
      <c r="G37" s="421"/>
      <c r="H37" s="421"/>
      <c r="I37" s="421"/>
      <c r="J37" s="421"/>
      <c r="K37" s="421"/>
      <c r="L37" s="421"/>
      <c r="M37" s="421"/>
      <c r="N37" s="421"/>
      <c r="O37" s="421"/>
      <c r="P37" s="421"/>
      <c r="Q37" s="421"/>
      <c r="R37" s="421"/>
      <c r="S37" s="421"/>
      <c r="T37" s="421"/>
      <c r="U37" s="421"/>
      <c r="V37" s="421"/>
      <c r="W37" s="421"/>
      <c r="X37" s="421"/>
      <c r="Y37" s="421"/>
      <c r="Z37" s="421"/>
      <c r="AA37" s="421"/>
      <c r="AB37" s="422"/>
      <c r="AC37" s="506" t="s">
        <v>640</v>
      </c>
      <c r="AD37" s="506"/>
      <c r="AE37" s="506"/>
      <c r="AF37" s="506"/>
      <c r="AG37" s="10">
        <f>'K1-K8 Önkormányzat'!AG38+'K1-K8 M.Óvoda'!AG37+'K1-K8 EAK'!AG37+'K1-K8 Polg.Hiv'!AG37</f>
        <v>3217000</v>
      </c>
      <c r="AH37" s="11">
        <f>'K1-K8 Önkormányzat'!AH38+'K1-K8 M.Óvoda'!AH37+'K1-K8 EAK'!AH37+'K1-K8 Polg.Hiv'!AH37</f>
        <v>9194680</v>
      </c>
    </row>
    <row r="38" spans="1:34">
      <c r="A38" s="504" t="s">
        <v>641</v>
      </c>
      <c r="B38" s="505"/>
      <c r="C38" s="528" t="s">
        <v>642</v>
      </c>
      <c r="D38" s="529"/>
      <c r="E38" s="529"/>
      <c r="F38" s="529"/>
      <c r="G38" s="529"/>
      <c r="H38" s="529"/>
      <c r="I38" s="529"/>
      <c r="J38" s="529"/>
      <c r="K38" s="529"/>
      <c r="L38" s="529"/>
      <c r="M38" s="529"/>
      <c r="N38" s="529"/>
      <c r="O38" s="529"/>
      <c r="P38" s="529"/>
      <c r="Q38" s="529"/>
      <c r="R38" s="529"/>
      <c r="S38" s="529"/>
      <c r="T38" s="529"/>
      <c r="U38" s="529"/>
      <c r="V38" s="529"/>
      <c r="W38" s="529"/>
      <c r="X38" s="529"/>
      <c r="Y38" s="529"/>
      <c r="Z38" s="529"/>
      <c r="AA38" s="529"/>
      <c r="AB38" s="530"/>
      <c r="AC38" s="506" t="s">
        <v>643</v>
      </c>
      <c r="AD38" s="506"/>
      <c r="AE38" s="506"/>
      <c r="AF38" s="506"/>
      <c r="AG38" s="10">
        <f>'K1-K8 Önkormányzat'!AG39+'K1-K8 M.Óvoda'!AG38+'K1-K8 EAK'!AG38+'K1-K8 Polg.Hiv'!AG38</f>
        <v>5477096</v>
      </c>
      <c r="AH38" s="11">
        <f>'K1-K8 Önkormányzat'!AH39+'K1-K8 M.Óvoda'!AH38+'K1-K8 EAK'!AH38+'K1-K8 Polg.Hiv'!AH38</f>
        <v>5474631</v>
      </c>
    </row>
    <row r="39" spans="1:34">
      <c r="A39" s="504" t="s">
        <v>644</v>
      </c>
      <c r="B39" s="505"/>
      <c r="C39" s="423" t="s">
        <v>645</v>
      </c>
      <c r="D39" s="424"/>
      <c r="E39" s="424"/>
      <c r="F39" s="424"/>
      <c r="G39" s="424"/>
      <c r="H39" s="424"/>
      <c r="I39" s="424"/>
      <c r="J39" s="424"/>
      <c r="K39" s="424"/>
      <c r="L39" s="424"/>
      <c r="M39" s="424"/>
      <c r="N39" s="424"/>
      <c r="O39" s="424"/>
      <c r="P39" s="424"/>
      <c r="Q39" s="424"/>
      <c r="R39" s="424"/>
      <c r="S39" s="424"/>
      <c r="T39" s="424"/>
      <c r="U39" s="424"/>
      <c r="V39" s="424"/>
      <c r="W39" s="424"/>
      <c r="X39" s="424"/>
      <c r="Y39" s="424"/>
      <c r="Z39" s="424"/>
      <c r="AA39" s="424"/>
      <c r="AB39" s="425"/>
      <c r="AC39" s="506" t="s">
        <v>646</v>
      </c>
      <c r="AD39" s="506"/>
      <c r="AE39" s="506"/>
      <c r="AF39" s="506"/>
      <c r="AG39" s="10">
        <f>'K1-K8 Önkormányzat'!AG40+'K1-K8 M.Óvoda'!AG39+'K1-K8 EAK'!AG39+'K1-K8 Polg.Hiv'!AG39</f>
        <v>13311400</v>
      </c>
      <c r="AH39" s="11">
        <f>'K1-K8 Önkormányzat'!AH40+'K1-K8 M.Óvoda'!AH39+'K1-K8 EAK'!AH39+'K1-K8 Polg.Hiv'!AH39</f>
        <v>12656439</v>
      </c>
    </row>
    <row r="40" spans="1:34">
      <c r="A40" s="504" t="s">
        <v>647</v>
      </c>
      <c r="B40" s="505"/>
      <c r="C40" s="420" t="s">
        <v>648</v>
      </c>
      <c r="D40" s="421"/>
      <c r="E40" s="421"/>
      <c r="F40" s="421"/>
      <c r="G40" s="421"/>
      <c r="H40" s="421"/>
      <c r="I40" s="421"/>
      <c r="J40" s="421"/>
      <c r="K40" s="421"/>
      <c r="L40" s="421"/>
      <c r="M40" s="421"/>
      <c r="N40" s="421"/>
      <c r="O40" s="421"/>
      <c r="P40" s="421"/>
      <c r="Q40" s="421"/>
      <c r="R40" s="421"/>
      <c r="S40" s="421"/>
      <c r="T40" s="421"/>
      <c r="U40" s="421"/>
      <c r="V40" s="421"/>
      <c r="W40" s="421"/>
      <c r="X40" s="421"/>
      <c r="Y40" s="421"/>
      <c r="Z40" s="421"/>
      <c r="AA40" s="421"/>
      <c r="AB40" s="422"/>
      <c r="AC40" s="506" t="s">
        <v>649</v>
      </c>
      <c r="AD40" s="506"/>
      <c r="AE40" s="506"/>
      <c r="AF40" s="506"/>
      <c r="AG40" s="10">
        <f>'K1-K8 Önkormányzat'!AG41+'K1-K8 M.Óvoda'!AG40+'K1-K8 EAK'!AG40+'K1-K8 Polg.Hiv'!AG40</f>
        <v>21140303</v>
      </c>
      <c r="AH40" s="11">
        <f>'K1-K8 Önkormányzat'!AH41+'K1-K8 M.Óvoda'!AH40+'K1-K8 EAK'!AH40+'K1-K8 Polg.Hiv'!AH40</f>
        <v>11324661</v>
      </c>
    </row>
    <row r="41" spans="1:34">
      <c r="A41" s="513" t="s">
        <v>650</v>
      </c>
      <c r="B41" s="514"/>
      <c r="C41" s="450" t="s">
        <v>651</v>
      </c>
      <c r="D41" s="451"/>
      <c r="E41" s="451"/>
      <c r="F41" s="451"/>
      <c r="G41" s="451"/>
      <c r="H41" s="451"/>
      <c r="I41" s="451"/>
      <c r="J41" s="451"/>
      <c r="K41" s="451"/>
      <c r="L41" s="451"/>
      <c r="M41" s="451"/>
      <c r="N41" s="451"/>
      <c r="O41" s="451"/>
      <c r="P41" s="451"/>
      <c r="Q41" s="451"/>
      <c r="R41" s="451"/>
      <c r="S41" s="451"/>
      <c r="T41" s="451"/>
      <c r="U41" s="451"/>
      <c r="V41" s="451"/>
      <c r="W41" s="451"/>
      <c r="X41" s="451"/>
      <c r="Y41" s="451"/>
      <c r="Z41" s="451"/>
      <c r="AA41" s="451"/>
      <c r="AB41" s="452"/>
      <c r="AC41" s="515" t="s">
        <v>652</v>
      </c>
      <c r="AD41" s="515"/>
      <c r="AE41" s="515"/>
      <c r="AF41" s="515"/>
      <c r="AG41" s="10">
        <f>'K1-K8 Önkormányzat'!AG42+'K1-K8 M.Óvoda'!AG41+'K1-K8 EAK'!AG41+'K1-K8 Polg.Hiv'!AG41</f>
        <v>105569411</v>
      </c>
      <c r="AH41" s="11">
        <f>'K1-K8 Önkormányzat'!AH42+'K1-K8 M.Óvoda'!AH41+'K1-K8 EAK'!AH41+'K1-K8 Polg.Hiv'!AH41</f>
        <v>98732283</v>
      </c>
    </row>
    <row r="42" spans="1:34">
      <c r="A42" s="504" t="s">
        <v>653</v>
      </c>
      <c r="B42" s="505"/>
      <c r="C42" s="420" t="s">
        <v>654</v>
      </c>
      <c r="D42" s="421"/>
      <c r="E42" s="421"/>
      <c r="F42" s="421"/>
      <c r="G42" s="421"/>
      <c r="H42" s="421"/>
      <c r="I42" s="421"/>
      <c r="J42" s="421"/>
      <c r="K42" s="421"/>
      <c r="L42" s="421"/>
      <c r="M42" s="421"/>
      <c r="N42" s="421"/>
      <c r="O42" s="421"/>
      <c r="P42" s="421"/>
      <c r="Q42" s="421"/>
      <c r="R42" s="421"/>
      <c r="S42" s="421"/>
      <c r="T42" s="421"/>
      <c r="U42" s="421"/>
      <c r="V42" s="421"/>
      <c r="W42" s="421"/>
      <c r="X42" s="421"/>
      <c r="Y42" s="421"/>
      <c r="Z42" s="421"/>
      <c r="AA42" s="421"/>
      <c r="AB42" s="422"/>
      <c r="AC42" s="506" t="s">
        <v>655</v>
      </c>
      <c r="AD42" s="506"/>
      <c r="AE42" s="506"/>
      <c r="AF42" s="506"/>
      <c r="AG42" s="10">
        <f>'K1-K8 Önkormányzat'!AG43+'K1-K8 M.Óvoda'!AG42+'K1-K8 EAK'!AG42+'K1-K8 Polg.Hiv'!AG42</f>
        <v>646000</v>
      </c>
      <c r="AH42" s="11">
        <f>'K1-K8 Önkormányzat'!AH43+'K1-K8 M.Óvoda'!AH42+'K1-K8 EAK'!AH42+'K1-K8 Polg.Hiv'!AH42</f>
        <v>15931</v>
      </c>
    </row>
    <row r="43" spans="1:34">
      <c r="A43" s="504" t="s">
        <v>656</v>
      </c>
      <c r="B43" s="505"/>
      <c r="C43" s="420" t="s">
        <v>657</v>
      </c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2"/>
      <c r="AC43" s="506" t="s">
        <v>658</v>
      </c>
      <c r="AD43" s="506"/>
      <c r="AE43" s="506"/>
      <c r="AF43" s="506"/>
      <c r="AG43" s="10">
        <f>'K1-K8 Önkormányzat'!AG44+'K1-K8 M.Óvoda'!AG43+'K1-K8 EAK'!AG43+'K1-K8 Polg.Hiv'!AG43</f>
        <v>60000</v>
      </c>
      <c r="AH43" s="11">
        <f>'K1-K8 Önkormányzat'!AH44+'K1-K8 M.Óvoda'!AH43+'K1-K8 EAK'!AH43+'K1-K8 Polg.Hiv'!AH43</f>
        <v>51000</v>
      </c>
    </row>
    <row r="44" spans="1:34">
      <c r="A44" s="513" t="s">
        <v>659</v>
      </c>
      <c r="B44" s="514"/>
      <c r="C44" s="450" t="s">
        <v>660</v>
      </c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451"/>
      <c r="P44" s="451"/>
      <c r="Q44" s="451"/>
      <c r="R44" s="451"/>
      <c r="S44" s="451"/>
      <c r="T44" s="451"/>
      <c r="U44" s="451"/>
      <c r="V44" s="451"/>
      <c r="W44" s="451"/>
      <c r="X44" s="451"/>
      <c r="Y44" s="451"/>
      <c r="Z44" s="451"/>
      <c r="AA44" s="451"/>
      <c r="AB44" s="452"/>
      <c r="AC44" s="515" t="s">
        <v>661</v>
      </c>
      <c r="AD44" s="515"/>
      <c r="AE44" s="515"/>
      <c r="AF44" s="515"/>
      <c r="AG44" s="10">
        <f>'K1-K8 Önkormányzat'!AG45+'K1-K8 M.Óvoda'!AG44+'K1-K8 EAK'!AG44+'K1-K8 Polg.Hiv'!AG44</f>
        <v>706000</v>
      </c>
      <c r="AH44" s="11">
        <f>'K1-K8 Önkormányzat'!AH45+'K1-K8 M.Óvoda'!AH44+'K1-K8 EAK'!AH44+'K1-K8 Polg.Hiv'!AH44</f>
        <v>66931</v>
      </c>
    </row>
    <row r="45" spans="1:34">
      <c r="A45" s="504" t="s">
        <v>662</v>
      </c>
      <c r="B45" s="505"/>
      <c r="C45" s="420" t="s">
        <v>663</v>
      </c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  <c r="AA45" s="421"/>
      <c r="AB45" s="422"/>
      <c r="AC45" s="506" t="s">
        <v>664</v>
      </c>
      <c r="AD45" s="506"/>
      <c r="AE45" s="506"/>
      <c r="AF45" s="506"/>
      <c r="AG45" s="10">
        <f>'K1-K8 Önkormányzat'!AG46+'K1-K8 M.Óvoda'!AG45+'K1-K8 EAK'!AG45+'K1-K8 Polg.Hiv'!AG45</f>
        <v>26854583</v>
      </c>
      <c r="AH45" s="11">
        <f>'K1-K8 Önkormányzat'!AH46+'K1-K8 M.Óvoda'!AH45+'K1-K8 EAK'!AH45+'K1-K8 Polg.Hiv'!AH45</f>
        <v>24340516</v>
      </c>
    </row>
    <row r="46" spans="1:34">
      <c r="A46" s="504" t="s">
        <v>665</v>
      </c>
      <c r="B46" s="505"/>
      <c r="C46" s="420" t="s">
        <v>666</v>
      </c>
      <c r="D46" s="421"/>
      <c r="E46" s="421"/>
      <c r="F46" s="421"/>
      <c r="G46" s="421"/>
      <c r="H46" s="421"/>
      <c r="I46" s="421"/>
      <c r="J46" s="421"/>
      <c r="K46" s="421"/>
      <c r="L46" s="421"/>
      <c r="M46" s="421"/>
      <c r="N46" s="421"/>
      <c r="O46" s="421"/>
      <c r="P46" s="421"/>
      <c r="Q46" s="421"/>
      <c r="R46" s="421"/>
      <c r="S46" s="421"/>
      <c r="T46" s="421"/>
      <c r="U46" s="421"/>
      <c r="V46" s="421"/>
      <c r="W46" s="421"/>
      <c r="X46" s="421"/>
      <c r="Y46" s="421"/>
      <c r="Z46" s="421"/>
      <c r="AA46" s="421"/>
      <c r="AB46" s="422"/>
      <c r="AC46" s="506" t="s">
        <v>667</v>
      </c>
      <c r="AD46" s="506"/>
      <c r="AE46" s="506"/>
      <c r="AF46" s="506"/>
      <c r="AG46" s="10">
        <f>'K1-K8 Önkormányzat'!AG47+'K1-K8 M.Óvoda'!AG46+'K1-K8 EAK'!AG46+'K1-K8 Polg.Hiv'!AG46</f>
        <v>2007000</v>
      </c>
      <c r="AH46" s="11">
        <f>'K1-K8 Önkormányzat'!AH47+'K1-K8 M.Óvoda'!AH46+'K1-K8 EAK'!AH46+'K1-K8 Polg.Hiv'!AH46</f>
        <v>1736000</v>
      </c>
    </row>
    <row r="47" spans="1:34">
      <c r="A47" s="504" t="s">
        <v>668</v>
      </c>
      <c r="B47" s="505"/>
      <c r="C47" s="420" t="s">
        <v>669</v>
      </c>
      <c r="D47" s="421"/>
      <c r="E47" s="421"/>
      <c r="F47" s="421"/>
      <c r="G47" s="421"/>
      <c r="H47" s="421"/>
      <c r="I47" s="421"/>
      <c r="J47" s="421"/>
      <c r="K47" s="421"/>
      <c r="L47" s="421"/>
      <c r="M47" s="421"/>
      <c r="N47" s="421"/>
      <c r="O47" s="421"/>
      <c r="P47" s="421"/>
      <c r="Q47" s="421"/>
      <c r="R47" s="421"/>
      <c r="S47" s="421"/>
      <c r="T47" s="421"/>
      <c r="U47" s="421"/>
      <c r="V47" s="421"/>
      <c r="W47" s="421"/>
      <c r="X47" s="421"/>
      <c r="Y47" s="421"/>
      <c r="Z47" s="421"/>
      <c r="AA47" s="421"/>
      <c r="AB47" s="422"/>
      <c r="AC47" s="506" t="s">
        <v>670</v>
      </c>
      <c r="AD47" s="506"/>
      <c r="AE47" s="506"/>
      <c r="AF47" s="506"/>
      <c r="AG47" s="10">
        <f>'K1-K8 Önkormányzat'!AG48+'K1-K8 M.Óvoda'!AG47+'K1-K8 EAK'!AG47+'K1-K8 Polg.Hiv'!AG47</f>
        <v>152100</v>
      </c>
      <c r="AH47" s="11">
        <f>'K1-K8 Önkormányzat'!AH48+'K1-K8 M.Óvoda'!AH47+'K1-K8 EAK'!AH47+'K1-K8 Polg.Hiv'!AH47</f>
        <v>125383</v>
      </c>
    </row>
    <row r="48" spans="1:34">
      <c r="A48" s="504" t="s">
        <v>671</v>
      </c>
      <c r="B48" s="505"/>
      <c r="C48" s="420" t="s">
        <v>672</v>
      </c>
      <c r="D48" s="421"/>
      <c r="E48" s="421"/>
      <c r="F48" s="421"/>
      <c r="G48" s="421"/>
      <c r="H48" s="421"/>
      <c r="I48" s="421"/>
      <c r="J48" s="421"/>
      <c r="K48" s="421"/>
      <c r="L48" s="421"/>
      <c r="M48" s="421"/>
      <c r="N48" s="421"/>
      <c r="O48" s="421"/>
      <c r="P48" s="421"/>
      <c r="Q48" s="421"/>
      <c r="R48" s="421"/>
      <c r="S48" s="421"/>
      <c r="T48" s="421"/>
      <c r="U48" s="421"/>
      <c r="V48" s="421"/>
      <c r="W48" s="421"/>
      <c r="X48" s="421"/>
      <c r="Y48" s="421"/>
      <c r="Z48" s="421"/>
      <c r="AA48" s="421"/>
      <c r="AB48" s="422"/>
      <c r="AC48" s="506" t="s">
        <v>673</v>
      </c>
      <c r="AD48" s="506"/>
      <c r="AE48" s="506"/>
      <c r="AF48" s="506"/>
      <c r="AG48" s="10">
        <f>'K1-K8 Önkormányzat'!AG49+'K1-K8 M.Óvoda'!AG48+'K1-K8 EAK'!AG48+'K1-K8 Polg.Hiv'!AG48</f>
        <v>0</v>
      </c>
      <c r="AH48" s="11">
        <f>'K1-K8 Önkormányzat'!AH49+'K1-K8 M.Óvoda'!AH48+'K1-K8 EAK'!AH48+'K1-K8 Polg.Hiv'!AH48</f>
        <v>0</v>
      </c>
    </row>
    <row r="49" spans="1:34">
      <c r="A49" s="504" t="s">
        <v>674</v>
      </c>
      <c r="B49" s="505"/>
      <c r="C49" s="420" t="s">
        <v>675</v>
      </c>
      <c r="D49" s="421"/>
      <c r="E49" s="421"/>
      <c r="F49" s="421"/>
      <c r="G49" s="421"/>
      <c r="H49" s="421"/>
      <c r="I49" s="421"/>
      <c r="J49" s="421"/>
      <c r="K49" s="421"/>
      <c r="L49" s="421"/>
      <c r="M49" s="421"/>
      <c r="N49" s="421"/>
      <c r="O49" s="421"/>
      <c r="P49" s="421"/>
      <c r="Q49" s="421"/>
      <c r="R49" s="421"/>
      <c r="S49" s="421"/>
      <c r="T49" s="421"/>
      <c r="U49" s="421"/>
      <c r="V49" s="421"/>
      <c r="W49" s="421"/>
      <c r="X49" s="421"/>
      <c r="Y49" s="421"/>
      <c r="Z49" s="421"/>
      <c r="AA49" s="421"/>
      <c r="AB49" s="422"/>
      <c r="AC49" s="506" t="s">
        <v>676</v>
      </c>
      <c r="AD49" s="506"/>
      <c r="AE49" s="506"/>
      <c r="AF49" s="506"/>
      <c r="AG49" s="10">
        <f>'K1-K8 Önkormányzat'!AG50+'K1-K8 M.Óvoda'!AG49+'K1-K8 EAK'!AG49+'K1-K8 Polg.Hiv'!AG49</f>
        <v>1444000</v>
      </c>
      <c r="AH49" s="11">
        <f>'K1-K8 Önkormányzat'!AH50+'K1-K8 M.Óvoda'!AH49+'K1-K8 EAK'!AH49+'K1-K8 Polg.Hiv'!AH49</f>
        <v>891903</v>
      </c>
    </row>
    <row r="50" spans="1:34">
      <c r="A50" s="513" t="s">
        <v>677</v>
      </c>
      <c r="B50" s="514"/>
      <c r="C50" s="450" t="s">
        <v>678</v>
      </c>
      <c r="D50" s="451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1"/>
      <c r="X50" s="451"/>
      <c r="Y50" s="451"/>
      <c r="Z50" s="451"/>
      <c r="AA50" s="451"/>
      <c r="AB50" s="452"/>
      <c r="AC50" s="515" t="s">
        <v>679</v>
      </c>
      <c r="AD50" s="515"/>
      <c r="AE50" s="515"/>
      <c r="AF50" s="515"/>
      <c r="AG50" s="10">
        <f>'K1-K8 Önkormányzat'!AG51+'K1-K8 M.Óvoda'!AG50+'K1-K8 EAK'!AG50+'K1-K8 Polg.Hiv'!AG50</f>
        <v>30457683</v>
      </c>
      <c r="AH50" s="11">
        <f>'K1-K8 Önkormányzat'!AH51+'K1-K8 M.Óvoda'!AH50+'K1-K8 EAK'!AH50+'K1-K8 Polg.Hiv'!AH50</f>
        <v>27093802</v>
      </c>
    </row>
    <row r="51" spans="1:34">
      <c r="A51" s="513" t="s">
        <v>680</v>
      </c>
      <c r="B51" s="514"/>
      <c r="C51" s="450" t="s">
        <v>681</v>
      </c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1"/>
      <c r="X51" s="451"/>
      <c r="Y51" s="451"/>
      <c r="Z51" s="451"/>
      <c r="AA51" s="451"/>
      <c r="AB51" s="452"/>
      <c r="AC51" s="515" t="s">
        <v>682</v>
      </c>
      <c r="AD51" s="515"/>
      <c r="AE51" s="515"/>
      <c r="AF51" s="515"/>
      <c r="AG51" s="10">
        <f>'K1-K8 Önkormányzat'!AG52+'K1-K8 M.Óvoda'!AG51+'K1-K8 EAK'!AG51+'K1-K8 Polg.Hiv'!AG51</f>
        <v>154062138</v>
      </c>
      <c r="AH51" s="11">
        <f>'K1-K8 Önkormányzat'!AH52+'K1-K8 M.Óvoda'!AH51+'K1-K8 EAK'!AH51+'K1-K8 Polg.Hiv'!AH51</f>
        <v>141573932</v>
      </c>
    </row>
    <row r="52" spans="1:34">
      <c r="A52" s="504" t="s">
        <v>683</v>
      </c>
      <c r="B52" s="505"/>
      <c r="C52" s="456" t="s">
        <v>684</v>
      </c>
      <c r="D52" s="457"/>
      <c r="E52" s="457"/>
      <c r="F52" s="457"/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57"/>
      <c r="R52" s="457"/>
      <c r="S52" s="457"/>
      <c r="T52" s="457"/>
      <c r="U52" s="457"/>
      <c r="V52" s="457"/>
      <c r="W52" s="457"/>
      <c r="X52" s="457"/>
      <c r="Y52" s="457"/>
      <c r="Z52" s="457"/>
      <c r="AA52" s="457"/>
      <c r="AB52" s="458"/>
      <c r="AC52" s="506" t="s">
        <v>685</v>
      </c>
      <c r="AD52" s="506"/>
      <c r="AE52" s="506"/>
      <c r="AF52" s="506"/>
      <c r="AG52" s="10">
        <f>'K1-K8 Önkormányzat'!AG53+'K1-K8 M.Óvoda'!AG52+'K1-K8 EAK'!AG52+'K1-K8 Polg.Hiv'!AG52</f>
        <v>0</v>
      </c>
      <c r="AH52" s="11">
        <f>'K1-K8 Önkormányzat'!AH53+'K1-K8 M.Óvoda'!AH52+'K1-K8 EAK'!AH52+'K1-K8 Polg.Hiv'!AH52</f>
        <v>0</v>
      </c>
    </row>
    <row r="53" spans="1:34">
      <c r="A53" s="504" t="s">
        <v>686</v>
      </c>
      <c r="B53" s="505"/>
      <c r="C53" s="456" t="s">
        <v>687</v>
      </c>
      <c r="D53" s="457"/>
      <c r="E53" s="457"/>
      <c r="F53" s="457"/>
      <c r="G53" s="457"/>
      <c r="H53" s="457"/>
      <c r="I53" s="457"/>
      <c r="J53" s="457"/>
      <c r="K53" s="457"/>
      <c r="L53" s="457"/>
      <c r="M53" s="457"/>
      <c r="N53" s="457"/>
      <c r="O53" s="457"/>
      <c r="P53" s="457"/>
      <c r="Q53" s="457"/>
      <c r="R53" s="457"/>
      <c r="S53" s="457"/>
      <c r="T53" s="457"/>
      <c r="U53" s="457"/>
      <c r="V53" s="457"/>
      <c r="W53" s="457"/>
      <c r="X53" s="457"/>
      <c r="Y53" s="457"/>
      <c r="Z53" s="457"/>
      <c r="AA53" s="457"/>
      <c r="AB53" s="458"/>
      <c r="AC53" s="506" t="s">
        <v>688</v>
      </c>
      <c r="AD53" s="506"/>
      <c r="AE53" s="506"/>
      <c r="AF53" s="506"/>
      <c r="AG53" s="10">
        <f>'K1-K8 Önkormányzat'!AG54+'K1-K8 M.Óvoda'!AG53+'K1-K8 EAK'!AG53+'K1-K8 Polg.Hiv'!AG53</f>
        <v>1415600</v>
      </c>
      <c r="AH53" s="11">
        <f>'K1-K8 Önkormányzat'!AH54+'K1-K8 M.Óvoda'!AH53+'K1-K8 EAK'!AH53+'K1-K8 Polg.Hiv'!AH53</f>
        <v>1415200</v>
      </c>
    </row>
    <row r="54" spans="1:34">
      <c r="A54" s="504" t="s">
        <v>689</v>
      </c>
      <c r="B54" s="505"/>
      <c r="C54" s="525" t="s">
        <v>690</v>
      </c>
      <c r="D54" s="526"/>
      <c r="E54" s="526"/>
      <c r="F54" s="526"/>
      <c r="G54" s="526"/>
      <c r="H54" s="526"/>
      <c r="I54" s="526"/>
      <c r="J54" s="526"/>
      <c r="K54" s="526"/>
      <c r="L54" s="526"/>
      <c r="M54" s="526"/>
      <c r="N54" s="526"/>
      <c r="O54" s="526"/>
      <c r="P54" s="526"/>
      <c r="Q54" s="526"/>
      <c r="R54" s="526"/>
      <c r="S54" s="526"/>
      <c r="T54" s="526"/>
      <c r="U54" s="526"/>
      <c r="V54" s="526"/>
      <c r="W54" s="526"/>
      <c r="X54" s="526"/>
      <c r="Y54" s="526"/>
      <c r="Z54" s="526"/>
      <c r="AA54" s="526"/>
      <c r="AB54" s="527"/>
      <c r="AC54" s="506" t="s">
        <v>691</v>
      </c>
      <c r="AD54" s="506"/>
      <c r="AE54" s="506"/>
      <c r="AF54" s="506"/>
      <c r="AG54" s="10">
        <f>'K1-K8 Önkormányzat'!AG55+'K1-K8 M.Óvoda'!AG54+'K1-K8 EAK'!AG54+'K1-K8 Polg.Hiv'!AG54</f>
        <v>0</v>
      </c>
      <c r="AH54" s="11">
        <f>'K1-K8 Önkormányzat'!AH55+'K1-K8 M.Óvoda'!AH54+'K1-K8 EAK'!AH54+'K1-K8 Polg.Hiv'!AH54</f>
        <v>0</v>
      </c>
    </row>
    <row r="55" spans="1:34">
      <c r="A55" s="504" t="s">
        <v>692</v>
      </c>
      <c r="B55" s="505"/>
      <c r="C55" s="525" t="s">
        <v>693</v>
      </c>
      <c r="D55" s="526"/>
      <c r="E55" s="526"/>
      <c r="F55" s="526"/>
      <c r="G55" s="526"/>
      <c r="H55" s="526"/>
      <c r="I55" s="526"/>
      <c r="J55" s="526"/>
      <c r="K55" s="526"/>
      <c r="L55" s="526"/>
      <c r="M55" s="526"/>
      <c r="N55" s="526"/>
      <c r="O55" s="526"/>
      <c r="P55" s="526"/>
      <c r="Q55" s="526"/>
      <c r="R55" s="526"/>
      <c r="S55" s="526"/>
      <c r="T55" s="526"/>
      <c r="U55" s="526"/>
      <c r="V55" s="526"/>
      <c r="W55" s="526"/>
      <c r="X55" s="526"/>
      <c r="Y55" s="526"/>
      <c r="Z55" s="526"/>
      <c r="AA55" s="526"/>
      <c r="AB55" s="527"/>
      <c r="AC55" s="506" t="s">
        <v>694</v>
      </c>
      <c r="AD55" s="506"/>
      <c r="AE55" s="506"/>
      <c r="AF55" s="506"/>
      <c r="AG55" s="10">
        <f>'K1-K8 Önkormányzat'!AG56+'K1-K8 M.Óvoda'!AG55+'K1-K8 EAK'!AG55+'K1-K8 Polg.Hiv'!AG55</f>
        <v>0</v>
      </c>
      <c r="AH55" s="11">
        <f>'K1-K8 Önkormányzat'!AH56+'K1-K8 M.Óvoda'!AH55+'K1-K8 EAK'!AH55+'K1-K8 Polg.Hiv'!AH55</f>
        <v>0</v>
      </c>
    </row>
    <row r="56" spans="1:34">
      <c r="A56" s="504" t="s">
        <v>695</v>
      </c>
      <c r="B56" s="505"/>
      <c r="C56" s="525" t="s">
        <v>696</v>
      </c>
      <c r="D56" s="526"/>
      <c r="E56" s="526"/>
      <c r="F56" s="526"/>
      <c r="G56" s="526"/>
      <c r="H56" s="526"/>
      <c r="I56" s="526"/>
      <c r="J56" s="526"/>
      <c r="K56" s="526"/>
      <c r="L56" s="526"/>
      <c r="M56" s="526"/>
      <c r="N56" s="526"/>
      <c r="O56" s="526"/>
      <c r="P56" s="526"/>
      <c r="Q56" s="526"/>
      <c r="R56" s="526"/>
      <c r="S56" s="526"/>
      <c r="T56" s="526"/>
      <c r="U56" s="526"/>
      <c r="V56" s="526"/>
      <c r="W56" s="526"/>
      <c r="X56" s="526"/>
      <c r="Y56" s="526"/>
      <c r="Z56" s="526"/>
      <c r="AA56" s="526"/>
      <c r="AB56" s="527"/>
      <c r="AC56" s="506" t="s">
        <v>697</v>
      </c>
      <c r="AD56" s="506"/>
      <c r="AE56" s="506"/>
      <c r="AF56" s="506"/>
      <c r="AG56" s="10">
        <f>'K1-K8 Önkormányzat'!AG57+'K1-K8 M.Óvoda'!AG56+'K1-K8 EAK'!AG56+'K1-K8 Polg.Hiv'!AG56</f>
        <v>0</v>
      </c>
      <c r="AH56" s="11">
        <f>'K1-K8 Önkormányzat'!AH57+'K1-K8 M.Óvoda'!AH56+'K1-K8 EAK'!AH56+'K1-K8 Polg.Hiv'!AH56</f>
        <v>0</v>
      </c>
    </row>
    <row r="57" spans="1:34">
      <c r="A57" s="504" t="s">
        <v>698</v>
      </c>
      <c r="B57" s="505"/>
      <c r="C57" s="456" t="s">
        <v>699</v>
      </c>
      <c r="D57" s="457"/>
      <c r="E57" s="457"/>
      <c r="F57" s="457"/>
      <c r="G57" s="457"/>
      <c r="H57" s="457"/>
      <c r="I57" s="457"/>
      <c r="J57" s="457"/>
      <c r="K57" s="457"/>
      <c r="L57" s="457"/>
      <c r="M57" s="457"/>
      <c r="N57" s="457"/>
      <c r="O57" s="457"/>
      <c r="P57" s="457"/>
      <c r="Q57" s="457"/>
      <c r="R57" s="457"/>
      <c r="S57" s="457"/>
      <c r="T57" s="457"/>
      <c r="U57" s="457"/>
      <c r="V57" s="457"/>
      <c r="W57" s="457"/>
      <c r="X57" s="457"/>
      <c r="Y57" s="457"/>
      <c r="Z57" s="457"/>
      <c r="AA57" s="457"/>
      <c r="AB57" s="458"/>
      <c r="AC57" s="506" t="s">
        <v>700</v>
      </c>
      <c r="AD57" s="506"/>
      <c r="AE57" s="506"/>
      <c r="AF57" s="506"/>
      <c r="AG57" s="10">
        <f>'K1-K8 Önkormányzat'!AG58+'K1-K8 M.Óvoda'!AG57+'K1-K8 EAK'!AG57+'K1-K8 Polg.Hiv'!AG57</f>
        <v>0</v>
      </c>
      <c r="AH57" s="11">
        <f>'K1-K8 Önkormányzat'!AH58+'K1-K8 M.Óvoda'!AH57+'K1-K8 EAK'!AH57+'K1-K8 Polg.Hiv'!AH57</f>
        <v>0</v>
      </c>
    </row>
    <row r="58" spans="1:34">
      <c r="A58" s="504" t="s">
        <v>701</v>
      </c>
      <c r="B58" s="505"/>
      <c r="C58" s="456" t="s">
        <v>702</v>
      </c>
      <c r="D58" s="457"/>
      <c r="E58" s="457"/>
      <c r="F58" s="457"/>
      <c r="G58" s="457"/>
      <c r="H58" s="457"/>
      <c r="I58" s="457"/>
      <c r="J58" s="457"/>
      <c r="K58" s="457"/>
      <c r="L58" s="457"/>
      <c r="M58" s="457"/>
      <c r="N58" s="457"/>
      <c r="O58" s="457"/>
      <c r="P58" s="457"/>
      <c r="Q58" s="457"/>
      <c r="R58" s="457"/>
      <c r="S58" s="457"/>
      <c r="T58" s="457"/>
      <c r="U58" s="457"/>
      <c r="V58" s="457"/>
      <c r="W58" s="457"/>
      <c r="X58" s="457"/>
      <c r="Y58" s="457"/>
      <c r="Z58" s="457"/>
      <c r="AA58" s="457"/>
      <c r="AB58" s="458"/>
      <c r="AC58" s="506" t="s">
        <v>703</v>
      </c>
      <c r="AD58" s="506"/>
      <c r="AE58" s="506"/>
      <c r="AF58" s="506"/>
      <c r="AG58" s="10">
        <f>'K1-K8 Önkormányzat'!AG59+'K1-K8 M.Óvoda'!AG58+'K1-K8 EAK'!AG58+'K1-K8 Polg.Hiv'!AG58</f>
        <v>0</v>
      </c>
      <c r="AH58" s="11">
        <f>'K1-K8 Önkormányzat'!AH59+'K1-K8 M.Óvoda'!AH58+'K1-K8 EAK'!AH58+'K1-K8 Polg.Hiv'!AH58</f>
        <v>0</v>
      </c>
    </row>
    <row r="59" spans="1:34">
      <c r="A59" s="504" t="s">
        <v>704</v>
      </c>
      <c r="B59" s="505"/>
      <c r="C59" s="456" t="s">
        <v>705</v>
      </c>
      <c r="D59" s="457"/>
      <c r="E59" s="457"/>
      <c r="F59" s="457"/>
      <c r="G59" s="457"/>
      <c r="H59" s="457"/>
      <c r="I59" s="457"/>
      <c r="J59" s="457"/>
      <c r="K59" s="457"/>
      <c r="L59" s="457"/>
      <c r="M59" s="457"/>
      <c r="N59" s="457"/>
      <c r="O59" s="457"/>
      <c r="P59" s="457"/>
      <c r="Q59" s="457"/>
      <c r="R59" s="457"/>
      <c r="S59" s="457"/>
      <c r="T59" s="457"/>
      <c r="U59" s="457"/>
      <c r="V59" s="457"/>
      <c r="W59" s="457"/>
      <c r="X59" s="457"/>
      <c r="Y59" s="457"/>
      <c r="Z59" s="457"/>
      <c r="AA59" s="457"/>
      <c r="AB59" s="458"/>
      <c r="AC59" s="506" t="s">
        <v>706</v>
      </c>
      <c r="AD59" s="506"/>
      <c r="AE59" s="506"/>
      <c r="AF59" s="506"/>
      <c r="AG59" s="10">
        <f>'K1-K8 Önkormányzat'!AG60+'K1-K8 M.Óvoda'!AG59+'K1-K8 EAK'!AG59+'K1-K8 Polg.Hiv'!AG59</f>
        <v>12926106</v>
      </c>
      <c r="AH59" s="11">
        <f>'K1-K8 Önkormányzat'!AH60+'K1-K8 M.Óvoda'!AH59+'K1-K8 EAK'!AH59+'K1-K8 Polg.Hiv'!AH59</f>
        <v>12925166</v>
      </c>
    </row>
    <row r="60" spans="1:34">
      <c r="A60" s="513" t="s">
        <v>707</v>
      </c>
      <c r="B60" s="514"/>
      <c r="C60" s="460" t="s">
        <v>708</v>
      </c>
      <c r="D60" s="461"/>
      <c r="E60" s="461"/>
      <c r="F60" s="461"/>
      <c r="G60" s="461"/>
      <c r="H60" s="461"/>
      <c r="I60" s="461"/>
      <c r="J60" s="461"/>
      <c r="K60" s="461"/>
      <c r="L60" s="461"/>
      <c r="M60" s="461"/>
      <c r="N60" s="461"/>
      <c r="O60" s="461"/>
      <c r="P60" s="461"/>
      <c r="Q60" s="461"/>
      <c r="R60" s="461"/>
      <c r="S60" s="461"/>
      <c r="T60" s="461"/>
      <c r="U60" s="461"/>
      <c r="V60" s="461"/>
      <c r="W60" s="461"/>
      <c r="X60" s="461"/>
      <c r="Y60" s="461"/>
      <c r="Z60" s="461"/>
      <c r="AA60" s="461"/>
      <c r="AB60" s="462"/>
      <c r="AC60" s="515" t="s">
        <v>709</v>
      </c>
      <c r="AD60" s="515"/>
      <c r="AE60" s="515"/>
      <c r="AF60" s="515"/>
      <c r="AG60" s="10">
        <f>'K1-K8 Önkormányzat'!AG61+'K1-K8 M.Óvoda'!AG60+'K1-K8 EAK'!AG60+'K1-K8 Polg.Hiv'!AG60</f>
        <v>14341706</v>
      </c>
      <c r="AH60" s="11">
        <f>'K1-K8 Önkormányzat'!AH61+'K1-K8 M.Óvoda'!AH60+'K1-K8 EAK'!AH60+'K1-K8 Polg.Hiv'!AH60</f>
        <v>14340366</v>
      </c>
    </row>
    <row r="61" spans="1:34">
      <c r="A61" s="504" t="s">
        <v>710</v>
      </c>
      <c r="B61" s="505"/>
      <c r="C61" s="522" t="s">
        <v>711</v>
      </c>
      <c r="D61" s="523"/>
      <c r="E61" s="523"/>
      <c r="F61" s="523"/>
      <c r="G61" s="523"/>
      <c r="H61" s="523"/>
      <c r="I61" s="523"/>
      <c r="J61" s="523"/>
      <c r="K61" s="523"/>
      <c r="L61" s="523"/>
      <c r="M61" s="523"/>
      <c r="N61" s="523"/>
      <c r="O61" s="523"/>
      <c r="P61" s="523"/>
      <c r="Q61" s="523"/>
      <c r="R61" s="523"/>
      <c r="S61" s="523"/>
      <c r="T61" s="523"/>
      <c r="U61" s="523"/>
      <c r="V61" s="523"/>
      <c r="W61" s="523"/>
      <c r="X61" s="523"/>
      <c r="Y61" s="523"/>
      <c r="Z61" s="523"/>
      <c r="AA61" s="523"/>
      <c r="AB61" s="524"/>
      <c r="AC61" s="506" t="s">
        <v>712</v>
      </c>
      <c r="AD61" s="506"/>
      <c r="AE61" s="506"/>
      <c r="AF61" s="506"/>
      <c r="AG61" s="10">
        <f>'K1-K8 Önkormányzat'!AG62+'K1-K8 M.Óvoda'!AG61+'K1-K8 EAK'!AG61+'K1-K8 Polg.Hiv'!AG61</f>
        <v>0</v>
      </c>
      <c r="AH61" s="11">
        <f>'K1-K8 Önkormányzat'!AH62+'K1-K8 M.Óvoda'!AH61+'K1-K8 EAK'!AH61+'K1-K8 Polg.Hiv'!AH61</f>
        <v>0</v>
      </c>
    </row>
    <row r="62" spans="1:34">
      <c r="A62" s="504" t="s">
        <v>713</v>
      </c>
      <c r="B62" s="505"/>
      <c r="C62" s="522" t="s">
        <v>714</v>
      </c>
      <c r="D62" s="523"/>
      <c r="E62" s="523"/>
      <c r="F62" s="523"/>
      <c r="G62" s="523"/>
      <c r="H62" s="523"/>
      <c r="I62" s="523"/>
      <c r="J62" s="523"/>
      <c r="K62" s="523"/>
      <c r="L62" s="523"/>
      <c r="M62" s="523"/>
      <c r="N62" s="523"/>
      <c r="O62" s="523"/>
      <c r="P62" s="523"/>
      <c r="Q62" s="523"/>
      <c r="R62" s="523"/>
      <c r="S62" s="523"/>
      <c r="T62" s="523"/>
      <c r="U62" s="523"/>
      <c r="V62" s="523"/>
      <c r="W62" s="523"/>
      <c r="X62" s="523"/>
      <c r="Y62" s="523"/>
      <c r="Z62" s="523"/>
      <c r="AA62" s="523"/>
      <c r="AB62" s="524"/>
      <c r="AC62" s="506" t="s">
        <v>715</v>
      </c>
      <c r="AD62" s="506"/>
      <c r="AE62" s="506"/>
      <c r="AF62" s="506"/>
      <c r="AG62" s="10">
        <f>'K1-K8 Önkormányzat'!AG63+'K1-K8 M.Óvoda'!AG62+'K1-K8 EAK'!AG62+'K1-K8 Polg.Hiv'!AG62</f>
        <v>827000</v>
      </c>
      <c r="AH62" s="11">
        <f>'K1-K8 Önkormányzat'!AH63+'K1-K8 M.Óvoda'!AH62+'K1-K8 EAK'!AH62+'K1-K8 Polg.Hiv'!AH62</f>
        <v>826833</v>
      </c>
    </row>
    <row r="63" spans="1:34">
      <c r="A63" s="504" t="s">
        <v>716</v>
      </c>
      <c r="B63" s="505"/>
      <c r="C63" s="522" t="s">
        <v>717</v>
      </c>
      <c r="D63" s="523"/>
      <c r="E63" s="523"/>
      <c r="F63" s="523"/>
      <c r="G63" s="523"/>
      <c r="H63" s="523"/>
      <c r="I63" s="523"/>
      <c r="J63" s="523"/>
      <c r="K63" s="523"/>
      <c r="L63" s="523"/>
      <c r="M63" s="523"/>
      <c r="N63" s="523"/>
      <c r="O63" s="523"/>
      <c r="P63" s="523"/>
      <c r="Q63" s="523"/>
      <c r="R63" s="523"/>
      <c r="S63" s="523"/>
      <c r="T63" s="523"/>
      <c r="U63" s="523"/>
      <c r="V63" s="523"/>
      <c r="W63" s="523"/>
      <c r="X63" s="523"/>
      <c r="Y63" s="523"/>
      <c r="Z63" s="523"/>
      <c r="AA63" s="523"/>
      <c r="AB63" s="524"/>
      <c r="AC63" s="506" t="s">
        <v>718</v>
      </c>
      <c r="AD63" s="506"/>
      <c r="AE63" s="506"/>
      <c r="AF63" s="506"/>
      <c r="AG63" s="10">
        <f>'K1-K8 Önkormányzat'!AG64+'K1-K8 M.Óvoda'!AG63+'K1-K8 EAK'!AG63+'K1-K8 Polg.Hiv'!AG63</f>
        <v>0</v>
      </c>
      <c r="AH63" s="11">
        <f>'K1-K8 Önkormányzat'!AH64+'K1-K8 M.Óvoda'!AH63+'K1-K8 EAK'!AH63+'K1-K8 Polg.Hiv'!AH63</f>
        <v>0</v>
      </c>
    </row>
    <row r="64" spans="1:34">
      <c r="A64" s="504" t="s">
        <v>719</v>
      </c>
      <c r="B64" s="505"/>
      <c r="C64" s="522" t="s">
        <v>720</v>
      </c>
      <c r="D64" s="523"/>
      <c r="E64" s="523"/>
      <c r="F64" s="523"/>
      <c r="G64" s="523"/>
      <c r="H64" s="523"/>
      <c r="I64" s="523"/>
      <c r="J64" s="523"/>
      <c r="K64" s="523"/>
      <c r="L64" s="523"/>
      <c r="M64" s="523"/>
      <c r="N64" s="523"/>
      <c r="O64" s="523"/>
      <c r="P64" s="523"/>
      <c r="Q64" s="523"/>
      <c r="R64" s="523"/>
      <c r="S64" s="523"/>
      <c r="T64" s="523"/>
      <c r="U64" s="523"/>
      <c r="V64" s="523"/>
      <c r="W64" s="523"/>
      <c r="X64" s="523"/>
      <c r="Y64" s="523"/>
      <c r="Z64" s="523"/>
      <c r="AA64" s="523"/>
      <c r="AB64" s="524"/>
      <c r="AC64" s="506" t="s">
        <v>721</v>
      </c>
      <c r="AD64" s="506"/>
      <c r="AE64" s="506"/>
      <c r="AF64" s="506"/>
      <c r="AG64" s="10">
        <f>'K1-K8 Önkormányzat'!AG65+'K1-K8 M.Óvoda'!AG64+'K1-K8 EAK'!AG64+'K1-K8 Polg.Hiv'!AG64</f>
        <v>0</v>
      </c>
      <c r="AH64" s="11">
        <f>'K1-K8 Önkormányzat'!AH65+'K1-K8 M.Óvoda'!AH64+'K1-K8 EAK'!AH64+'K1-K8 Polg.Hiv'!AH64</f>
        <v>0</v>
      </c>
    </row>
    <row r="65" spans="1:38">
      <c r="A65" s="504" t="s">
        <v>722</v>
      </c>
      <c r="B65" s="505"/>
      <c r="C65" s="522" t="s">
        <v>723</v>
      </c>
      <c r="D65" s="523"/>
      <c r="E65" s="523"/>
      <c r="F65" s="523"/>
      <c r="G65" s="523"/>
      <c r="H65" s="523"/>
      <c r="I65" s="523"/>
      <c r="J65" s="523"/>
      <c r="K65" s="523"/>
      <c r="L65" s="523"/>
      <c r="M65" s="523"/>
      <c r="N65" s="523"/>
      <c r="O65" s="523"/>
      <c r="P65" s="523"/>
      <c r="Q65" s="523"/>
      <c r="R65" s="523"/>
      <c r="S65" s="523"/>
      <c r="T65" s="523"/>
      <c r="U65" s="523"/>
      <c r="V65" s="523"/>
      <c r="W65" s="523"/>
      <c r="X65" s="523"/>
      <c r="Y65" s="523"/>
      <c r="Z65" s="523"/>
      <c r="AA65" s="523"/>
      <c r="AB65" s="524"/>
      <c r="AC65" s="506" t="s">
        <v>724</v>
      </c>
      <c r="AD65" s="506"/>
      <c r="AE65" s="506"/>
      <c r="AF65" s="506"/>
      <c r="AG65" s="10">
        <f>'K1-K8 Önkormányzat'!AG66+'K1-K8 M.Óvoda'!AG65+'K1-K8 EAK'!AG65+'K1-K8 Polg.Hiv'!AG65</f>
        <v>0</v>
      </c>
      <c r="AH65" s="11">
        <f>'K1-K8 Önkormányzat'!AH66+'K1-K8 M.Óvoda'!AH65+'K1-K8 EAK'!AH65+'K1-K8 Polg.Hiv'!AH65</f>
        <v>0</v>
      </c>
    </row>
    <row r="66" spans="1:38">
      <c r="A66" s="504" t="s">
        <v>725</v>
      </c>
      <c r="B66" s="505"/>
      <c r="C66" s="522" t="s">
        <v>726</v>
      </c>
      <c r="D66" s="523"/>
      <c r="E66" s="523"/>
      <c r="F66" s="523"/>
      <c r="G66" s="523"/>
      <c r="H66" s="523"/>
      <c r="I66" s="523"/>
      <c r="J66" s="523"/>
      <c r="K66" s="523"/>
      <c r="L66" s="523"/>
      <c r="M66" s="523"/>
      <c r="N66" s="523"/>
      <c r="O66" s="523"/>
      <c r="P66" s="523"/>
      <c r="Q66" s="523"/>
      <c r="R66" s="523"/>
      <c r="S66" s="523"/>
      <c r="T66" s="523"/>
      <c r="U66" s="523"/>
      <c r="V66" s="523"/>
      <c r="W66" s="523"/>
      <c r="X66" s="523"/>
      <c r="Y66" s="523"/>
      <c r="Z66" s="523"/>
      <c r="AA66" s="523"/>
      <c r="AB66" s="524"/>
      <c r="AC66" s="506" t="s">
        <v>727</v>
      </c>
      <c r="AD66" s="506"/>
      <c r="AE66" s="506"/>
      <c r="AF66" s="506"/>
      <c r="AG66" s="10">
        <f>'K1-K8 Önkormányzat'!AG67+'K1-K8 M.Óvoda'!AG66+'K1-K8 EAK'!AG66+'K1-K8 Polg.Hiv'!AG66</f>
        <v>191000</v>
      </c>
      <c r="AH66" s="11">
        <f>'K1-K8 Önkormányzat'!AH67+'K1-K8 M.Óvoda'!AH66+'K1-K8 EAK'!AH66+'K1-K8 Polg.Hiv'!AH66</f>
        <v>0</v>
      </c>
    </row>
    <row r="67" spans="1:38">
      <c r="A67" s="504" t="s">
        <v>728</v>
      </c>
      <c r="B67" s="505"/>
      <c r="C67" s="522" t="s">
        <v>729</v>
      </c>
      <c r="D67" s="523"/>
      <c r="E67" s="523"/>
      <c r="F67" s="523"/>
      <c r="G67" s="523"/>
      <c r="H67" s="523"/>
      <c r="I67" s="523"/>
      <c r="J67" s="523"/>
      <c r="K67" s="523"/>
      <c r="L67" s="523"/>
      <c r="M67" s="523"/>
      <c r="N67" s="523"/>
      <c r="O67" s="523"/>
      <c r="P67" s="523"/>
      <c r="Q67" s="523"/>
      <c r="R67" s="523"/>
      <c r="S67" s="523"/>
      <c r="T67" s="523"/>
      <c r="U67" s="523"/>
      <c r="V67" s="523"/>
      <c r="W67" s="523"/>
      <c r="X67" s="523"/>
      <c r="Y67" s="523"/>
      <c r="Z67" s="523"/>
      <c r="AA67" s="523"/>
      <c r="AB67" s="524"/>
      <c r="AC67" s="506" t="s">
        <v>730</v>
      </c>
      <c r="AD67" s="506"/>
      <c r="AE67" s="506"/>
      <c r="AF67" s="506"/>
      <c r="AG67" s="10">
        <f>'K1-K8 Önkormányzat'!AG68+'K1-K8 M.Óvoda'!AG67+'K1-K8 EAK'!AG67+'K1-K8 Polg.Hiv'!AG67</f>
        <v>0</v>
      </c>
      <c r="AH67" s="11">
        <f>'K1-K8 Önkormányzat'!AH68+'K1-K8 M.Óvoda'!AH67+'K1-K8 EAK'!AH67+'K1-K8 Polg.Hiv'!AH67</f>
        <v>0</v>
      </c>
    </row>
    <row r="68" spans="1:38">
      <c r="A68" s="504" t="s">
        <v>731</v>
      </c>
      <c r="B68" s="505"/>
      <c r="C68" s="522" t="s">
        <v>732</v>
      </c>
      <c r="D68" s="523"/>
      <c r="E68" s="523"/>
      <c r="F68" s="523"/>
      <c r="G68" s="523"/>
      <c r="H68" s="523"/>
      <c r="I68" s="523"/>
      <c r="J68" s="523"/>
      <c r="K68" s="523"/>
      <c r="L68" s="523"/>
      <c r="M68" s="523"/>
      <c r="N68" s="523"/>
      <c r="O68" s="523"/>
      <c r="P68" s="523"/>
      <c r="Q68" s="523"/>
      <c r="R68" s="523"/>
      <c r="S68" s="523"/>
      <c r="T68" s="523"/>
      <c r="U68" s="523"/>
      <c r="V68" s="523"/>
      <c r="W68" s="523"/>
      <c r="X68" s="523"/>
      <c r="Y68" s="523"/>
      <c r="Z68" s="523"/>
      <c r="AA68" s="523"/>
      <c r="AB68" s="524"/>
      <c r="AC68" s="506" t="s">
        <v>733</v>
      </c>
      <c r="AD68" s="506"/>
      <c r="AE68" s="506"/>
      <c r="AF68" s="506"/>
      <c r="AG68" s="10">
        <f>'K1-K8 Önkormányzat'!AG69+'K1-K8 M.Óvoda'!AG68+'K1-K8 EAK'!AG68+'K1-K8 Polg.Hiv'!AG68</f>
        <v>0</v>
      </c>
      <c r="AH68" s="11">
        <f>'K1-K8 Önkormányzat'!AH69+'K1-K8 M.Óvoda'!AH68+'K1-K8 EAK'!AH68+'K1-K8 Polg.Hiv'!AH68</f>
        <v>0</v>
      </c>
    </row>
    <row r="69" spans="1:38">
      <c r="A69" s="504" t="s">
        <v>734</v>
      </c>
      <c r="B69" s="505"/>
      <c r="C69" s="522" t="s">
        <v>735</v>
      </c>
      <c r="D69" s="523"/>
      <c r="E69" s="523"/>
      <c r="F69" s="523"/>
      <c r="G69" s="523"/>
      <c r="H69" s="523"/>
      <c r="I69" s="523"/>
      <c r="J69" s="523"/>
      <c r="K69" s="523"/>
      <c r="L69" s="523"/>
      <c r="M69" s="523"/>
      <c r="N69" s="523"/>
      <c r="O69" s="523"/>
      <c r="P69" s="523"/>
      <c r="Q69" s="523"/>
      <c r="R69" s="523"/>
      <c r="S69" s="523"/>
      <c r="T69" s="523"/>
      <c r="U69" s="523"/>
      <c r="V69" s="523"/>
      <c r="W69" s="523"/>
      <c r="X69" s="523"/>
      <c r="Y69" s="523"/>
      <c r="Z69" s="523"/>
      <c r="AA69" s="523"/>
      <c r="AB69" s="524"/>
      <c r="AC69" s="506" t="s">
        <v>736</v>
      </c>
      <c r="AD69" s="506"/>
      <c r="AE69" s="506"/>
      <c r="AF69" s="506"/>
      <c r="AG69" s="10">
        <f>'K1-K8 Önkormányzat'!AG70+'K1-K8 M.Óvoda'!AG69+'K1-K8 EAK'!AG69+'K1-K8 Polg.Hiv'!AG69</f>
        <v>0</v>
      </c>
      <c r="AH69" s="11">
        <f>'K1-K8 Önkormányzat'!AH70+'K1-K8 M.Óvoda'!AH69+'K1-K8 EAK'!AH69+'K1-K8 Polg.Hiv'!AH69</f>
        <v>0</v>
      </c>
    </row>
    <row r="70" spans="1:38">
      <c r="A70" s="504" t="s">
        <v>737</v>
      </c>
      <c r="B70" s="505"/>
      <c r="C70" s="519" t="s">
        <v>738</v>
      </c>
      <c r="D70" s="520"/>
      <c r="E70" s="520"/>
      <c r="F70" s="520"/>
      <c r="G70" s="520"/>
      <c r="H70" s="520"/>
      <c r="I70" s="520"/>
      <c r="J70" s="520"/>
      <c r="K70" s="520"/>
      <c r="L70" s="520"/>
      <c r="M70" s="520"/>
      <c r="N70" s="520"/>
      <c r="O70" s="520"/>
      <c r="P70" s="520"/>
      <c r="Q70" s="520"/>
      <c r="R70" s="520"/>
      <c r="S70" s="520"/>
      <c r="T70" s="520"/>
      <c r="U70" s="520"/>
      <c r="V70" s="520"/>
      <c r="W70" s="520"/>
      <c r="X70" s="520"/>
      <c r="Y70" s="520"/>
      <c r="Z70" s="520"/>
      <c r="AA70" s="520"/>
      <c r="AB70" s="521"/>
      <c r="AC70" s="506" t="s">
        <v>739</v>
      </c>
      <c r="AD70" s="506"/>
      <c r="AE70" s="506"/>
      <c r="AF70" s="506"/>
      <c r="AG70" s="10">
        <f>'K1-K8 Önkormányzat'!AG71+'K1-K8 M.Óvoda'!AG70+'K1-K8 EAK'!AG70+'K1-K8 Polg.Hiv'!AG70</f>
        <v>0</v>
      </c>
      <c r="AH70" s="11">
        <f>'K1-K8 Önkormányzat'!AH71+'K1-K8 M.Óvoda'!AH70+'K1-K8 EAK'!AH70+'K1-K8 Polg.Hiv'!AH70</f>
        <v>0</v>
      </c>
    </row>
    <row r="71" spans="1:38">
      <c r="A71" s="504" t="s">
        <v>740</v>
      </c>
      <c r="B71" s="505"/>
      <c r="C71" s="522" t="s">
        <v>741</v>
      </c>
      <c r="D71" s="523"/>
      <c r="E71" s="523"/>
      <c r="F71" s="523"/>
      <c r="G71" s="523"/>
      <c r="H71" s="523"/>
      <c r="I71" s="523"/>
      <c r="J71" s="523"/>
      <c r="K71" s="523"/>
      <c r="L71" s="523"/>
      <c r="M71" s="523"/>
      <c r="N71" s="523"/>
      <c r="O71" s="523"/>
      <c r="P71" s="523"/>
      <c r="Q71" s="523"/>
      <c r="R71" s="523"/>
      <c r="S71" s="523"/>
      <c r="T71" s="523"/>
      <c r="U71" s="523"/>
      <c r="V71" s="523"/>
      <c r="W71" s="523"/>
      <c r="X71" s="523"/>
      <c r="Y71" s="523"/>
      <c r="Z71" s="523"/>
      <c r="AA71" s="523"/>
      <c r="AB71" s="524"/>
      <c r="AC71" s="506" t="s">
        <v>742</v>
      </c>
      <c r="AD71" s="506"/>
      <c r="AE71" s="506"/>
      <c r="AF71" s="506"/>
      <c r="AG71" s="10">
        <f>'K1-K8 Önkormányzat'!AG72+'K1-K8 M.Óvoda'!AG71+'K1-K8 EAK'!AG71+'K1-K8 Polg.Hiv'!AG71</f>
        <v>5387000</v>
      </c>
      <c r="AH71" s="11">
        <f>'K1-K8 Önkormányzat'!AH72+'K1-K8 M.Óvoda'!AH71+'K1-K8 EAK'!AH71+'K1-K8 Polg.Hiv'!AH71</f>
        <v>4430931</v>
      </c>
    </row>
    <row r="72" spans="1:38">
      <c r="A72" s="504" t="s">
        <v>743</v>
      </c>
      <c r="B72" s="505"/>
      <c r="C72" s="519" t="s">
        <v>744</v>
      </c>
      <c r="D72" s="520"/>
      <c r="E72" s="520"/>
      <c r="F72" s="520"/>
      <c r="G72" s="520"/>
      <c r="H72" s="520"/>
      <c r="I72" s="520"/>
      <c r="J72" s="520"/>
      <c r="K72" s="520"/>
      <c r="L72" s="520"/>
      <c r="M72" s="520"/>
      <c r="N72" s="520"/>
      <c r="O72" s="520"/>
      <c r="P72" s="520"/>
      <c r="Q72" s="520"/>
      <c r="R72" s="520"/>
      <c r="S72" s="520"/>
      <c r="T72" s="520"/>
      <c r="U72" s="520"/>
      <c r="V72" s="520"/>
      <c r="W72" s="520"/>
      <c r="X72" s="520"/>
      <c r="Y72" s="520"/>
      <c r="Z72" s="520"/>
      <c r="AA72" s="520"/>
      <c r="AB72" s="521"/>
      <c r="AC72" s="506" t="s">
        <v>745</v>
      </c>
      <c r="AD72" s="506"/>
      <c r="AE72" s="506"/>
      <c r="AF72" s="506"/>
      <c r="AG72" s="10">
        <f>'K1-K8 Önkormányzat'!AG73+'K1-K8 M.Óvoda'!AG72+'K1-K8 EAK'!AG72+'K1-K8 Polg.Hiv'!AG72</f>
        <v>0</v>
      </c>
      <c r="AH72" s="11">
        <f>'K1-K8 Önkormányzat'!AH73+'K1-K8 M.Óvoda'!AH72+'K1-K8 EAK'!AH72+'K1-K8 Polg.Hiv'!AH72</f>
        <v>0</v>
      </c>
    </row>
    <row r="73" spans="1:38">
      <c r="A73" s="513" t="s">
        <v>746</v>
      </c>
      <c r="B73" s="514"/>
      <c r="C73" s="460" t="s">
        <v>747</v>
      </c>
      <c r="D73" s="461"/>
      <c r="E73" s="461"/>
      <c r="F73" s="461"/>
      <c r="G73" s="461"/>
      <c r="H73" s="461"/>
      <c r="I73" s="461"/>
      <c r="J73" s="461"/>
      <c r="K73" s="461"/>
      <c r="L73" s="461"/>
      <c r="M73" s="461"/>
      <c r="N73" s="461"/>
      <c r="O73" s="461"/>
      <c r="P73" s="461"/>
      <c r="Q73" s="461"/>
      <c r="R73" s="461"/>
      <c r="S73" s="461"/>
      <c r="T73" s="461"/>
      <c r="U73" s="461"/>
      <c r="V73" s="461"/>
      <c r="W73" s="461"/>
      <c r="X73" s="461"/>
      <c r="Y73" s="461"/>
      <c r="Z73" s="461"/>
      <c r="AA73" s="461"/>
      <c r="AB73" s="462"/>
      <c r="AC73" s="515" t="s">
        <v>748</v>
      </c>
      <c r="AD73" s="515"/>
      <c r="AE73" s="515"/>
      <c r="AF73" s="515"/>
      <c r="AG73" s="10">
        <f>'K1-K8 Önkormányzat'!AG74+'K1-K8 M.Óvoda'!AG73+'K1-K8 EAK'!AG73+'K1-K8 Polg.Hiv'!AG73</f>
        <v>6405000</v>
      </c>
      <c r="AH73" s="11">
        <f>'K1-K8 Önkormányzat'!AH74+'K1-K8 M.Óvoda'!AH73+'K1-K8 EAK'!AH73+'K1-K8 Polg.Hiv'!AH73</f>
        <v>5257764</v>
      </c>
      <c r="AJ73">
        <f>AG25+AG26+AG51+AG73+AG60</f>
        <v>370714043</v>
      </c>
      <c r="AK73">
        <f>AH25+AH26+AH51+AH73+AH60</f>
        <v>353394595</v>
      </c>
      <c r="AL73">
        <f>AK73/AJ73</f>
        <v>0.95328084185901751</v>
      </c>
    </row>
    <row r="74" spans="1:38">
      <c r="A74" s="504" t="s">
        <v>749</v>
      </c>
      <c r="B74" s="505"/>
      <c r="C74" s="516" t="s">
        <v>750</v>
      </c>
      <c r="D74" s="517"/>
      <c r="E74" s="517"/>
      <c r="F74" s="517"/>
      <c r="G74" s="517"/>
      <c r="H74" s="517"/>
      <c r="I74" s="517"/>
      <c r="J74" s="517"/>
      <c r="K74" s="517"/>
      <c r="L74" s="517"/>
      <c r="M74" s="517"/>
      <c r="N74" s="517"/>
      <c r="O74" s="517"/>
      <c r="P74" s="517"/>
      <c r="Q74" s="517"/>
      <c r="R74" s="517"/>
      <c r="S74" s="517"/>
      <c r="T74" s="517"/>
      <c r="U74" s="517"/>
      <c r="V74" s="517"/>
      <c r="W74" s="517"/>
      <c r="X74" s="517"/>
      <c r="Y74" s="517"/>
      <c r="Z74" s="517"/>
      <c r="AA74" s="517"/>
      <c r="AB74" s="518"/>
      <c r="AC74" s="506" t="s">
        <v>751</v>
      </c>
      <c r="AD74" s="506"/>
      <c r="AE74" s="506"/>
      <c r="AF74" s="506"/>
      <c r="AG74" s="10">
        <f>'K1-K8 Önkormányzat'!AG75+'K1-K8 M.Óvoda'!AG74+'K1-K8 EAK'!AG74+'K1-K8 Polg.Hiv'!AG74</f>
        <v>1610000</v>
      </c>
      <c r="AH74" s="11">
        <f>'K1-K8 Önkormányzat'!AH75+'K1-K8 M.Óvoda'!AH74+'K1-K8 EAK'!AH74+'K1-K8 Polg.Hiv'!AH74</f>
        <v>0</v>
      </c>
    </row>
    <row r="75" spans="1:38">
      <c r="A75" s="504" t="s">
        <v>752</v>
      </c>
      <c r="B75" s="505"/>
      <c r="C75" s="516" t="s">
        <v>753</v>
      </c>
      <c r="D75" s="517"/>
      <c r="E75" s="517"/>
      <c r="F75" s="517"/>
      <c r="G75" s="517"/>
      <c r="H75" s="517"/>
      <c r="I75" s="517"/>
      <c r="J75" s="517"/>
      <c r="K75" s="517"/>
      <c r="L75" s="517"/>
      <c r="M75" s="517"/>
      <c r="N75" s="517"/>
      <c r="O75" s="517"/>
      <c r="P75" s="517"/>
      <c r="Q75" s="517"/>
      <c r="R75" s="517"/>
      <c r="S75" s="517"/>
      <c r="T75" s="517"/>
      <c r="U75" s="517"/>
      <c r="V75" s="517"/>
      <c r="W75" s="517"/>
      <c r="X75" s="517"/>
      <c r="Y75" s="517"/>
      <c r="Z75" s="517"/>
      <c r="AA75" s="517"/>
      <c r="AB75" s="518"/>
      <c r="AC75" s="506" t="s">
        <v>754</v>
      </c>
      <c r="AD75" s="506"/>
      <c r="AE75" s="506"/>
      <c r="AF75" s="506"/>
      <c r="AG75" s="10">
        <f>'K1-K8 Önkormányzat'!AG76+'K1-K8 M.Óvoda'!AG75+'K1-K8 EAK'!AG75+'K1-K8 Polg.Hiv'!AG75</f>
        <v>267891000</v>
      </c>
      <c r="AH75" s="11">
        <f>'K1-K8 Önkormányzat'!AH76+'K1-K8 M.Óvoda'!AH75+'K1-K8 EAK'!AH75+'K1-K8 Polg.Hiv'!AH75</f>
        <v>2599330</v>
      </c>
      <c r="AJ75">
        <f>AG81+AG86</f>
        <v>302633709</v>
      </c>
      <c r="AK75">
        <f>AH81+AH86</f>
        <v>7288459</v>
      </c>
      <c r="AL75">
        <f t="shared" ref="AL75" si="0">AK75/AJ75</f>
        <v>2.4083434142493358E-2</v>
      </c>
    </row>
    <row r="76" spans="1:38">
      <c r="A76" s="504" t="s">
        <v>755</v>
      </c>
      <c r="B76" s="505"/>
      <c r="C76" s="516" t="s">
        <v>756</v>
      </c>
      <c r="D76" s="517"/>
      <c r="E76" s="517"/>
      <c r="F76" s="517"/>
      <c r="G76" s="517"/>
      <c r="H76" s="517"/>
      <c r="I76" s="517"/>
      <c r="J76" s="517"/>
      <c r="K76" s="517"/>
      <c r="L76" s="517"/>
      <c r="M76" s="517"/>
      <c r="N76" s="517"/>
      <c r="O76" s="517"/>
      <c r="P76" s="517"/>
      <c r="Q76" s="517"/>
      <c r="R76" s="517"/>
      <c r="S76" s="517"/>
      <c r="T76" s="517"/>
      <c r="U76" s="517"/>
      <c r="V76" s="517"/>
      <c r="W76" s="517"/>
      <c r="X76" s="517"/>
      <c r="Y76" s="517"/>
      <c r="Z76" s="517"/>
      <c r="AA76" s="517"/>
      <c r="AB76" s="518"/>
      <c r="AC76" s="506" t="s">
        <v>757</v>
      </c>
      <c r="AD76" s="506"/>
      <c r="AE76" s="506"/>
      <c r="AF76" s="506"/>
      <c r="AG76" s="10">
        <f>'K1-K8 Önkormányzat'!AG77+'K1-K8 M.Óvoda'!AG76+'K1-K8 EAK'!AG76+'K1-K8 Polg.Hiv'!AG76</f>
        <v>2893243</v>
      </c>
      <c r="AH76" s="11">
        <f>'K1-K8 Önkormányzat'!AH77+'K1-K8 M.Óvoda'!AH76+'K1-K8 EAK'!AH76+'K1-K8 Polg.Hiv'!AH76</f>
        <v>332825</v>
      </c>
    </row>
    <row r="77" spans="1:38">
      <c r="A77" s="504" t="s">
        <v>758</v>
      </c>
      <c r="B77" s="505"/>
      <c r="C77" s="516" t="s">
        <v>759</v>
      </c>
      <c r="D77" s="517"/>
      <c r="E77" s="517"/>
      <c r="F77" s="517"/>
      <c r="G77" s="517"/>
      <c r="H77" s="517"/>
      <c r="I77" s="517"/>
      <c r="J77" s="517"/>
      <c r="K77" s="517"/>
      <c r="L77" s="517"/>
      <c r="M77" s="517"/>
      <c r="N77" s="517"/>
      <c r="O77" s="517"/>
      <c r="P77" s="517"/>
      <c r="Q77" s="517"/>
      <c r="R77" s="517"/>
      <c r="S77" s="517"/>
      <c r="T77" s="517"/>
      <c r="U77" s="517"/>
      <c r="V77" s="517"/>
      <c r="W77" s="517"/>
      <c r="X77" s="517"/>
      <c r="Y77" s="517"/>
      <c r="Z77" s="517"/>
      <c r="AA77" s="517"/>
      <c r="AB77" s="518"/>
      <c r="AC77" s="506" t="s">
        <v>760</v>
      </c>
      <c r="AD77" s="506"/>
      <c r="AE77" s="506"/>
      <c r="AF77" s="506"/>
      <c r="AG77" s="10">
        <f>'K1-K8 Önkormányzat'!AG78+'K1-K8 M.Óvoda'!AG77+'K1-K8 EAK'!AG77+'K1-K8 Polg.Hiv'!AG77</f>
        <v>6567631</v>
      </c>
      <c r="AH77" s="11">
        <f>'K1-K8 Önkormányzat'!AH78+'K1-K8 M.Óvoda'!AH77+'K1-K8 EAK'!AH77+'K1-K8 Polg.Hiv'!AH77</f>
        <v>3100082</v>
      </c>
      <c r="AJ77">
        <f>SUM(AJ73:AJ75)</f>
        <v>673347752</v>
      </c>
      <c r="AK77">
        <f>SUM(AK73:AK75)</f>
        <v>360683054</v>
      </c>
    </row>
    <row r="78" spans="1:38">
      <c r="A78" s="504" t="s">
        <v>761</v>
      </c>
      <c r="B78" s="505"/>
      <c r="C78" s="423" t="s">
        <v>762</v>
      </c>
      <c r="D78" s="424"/>
      <c r="E78" s="424"/>
      <c r="F78" s="424"/>
      <c r="G78" s="424"/>
      <c r="H78" s="424"/>
      <c r="I78" s="424"/>
      <c r="J78" s="424"/>
      <c r="K78" s="424"/>
      <c r="L78" s="424"/>
      <c r="M78" s="424"/>
      <c r="N78" s="424"/>
      <c r="O78" s="424"/>
      <c r="P78" s="424"/>
      <c r="Q78" s="424"/>
      <c r="R78" s="424"/>
      <c r="S78" s="424"/>
      <c r="T78" s="424"/>
      <c r="U78" s="424"/>
      <c r="V78" s="424"/>
      <c r="W78" s="424"/>
      <c r="X78" s="424"/>
      <c r="Y78" s="424"/>
      <c r="Z78" s="424"/>
      <c r="AA78" s="424"/>
      <c r="AB78" s="425"/>
      <c r="AC78" s="506" t="s">
        <v>763</v>
      </c>
      <c r="AD78" s="506"/>
      <c r="AE78" s="506"/>
      <c r="AF78" s="506"/>
      <c r="AG78" s="10">
        <f>'K1-K8 Önkormányzat'!AG79+'K1-K8 M.Óvoda'!AG78+'K1-K8 EAK'!AG78+'K1-K8 Polg.Hiv'!AG78</f>
        <v>0</v>
      </c>
      <c r="AH78" s="11">
        <f>'K1-K8 Önkormányzat'!AH79+'K1-K8 M.Óvoda'!AH78+'K1-K8 EAK'!AH78+'K1-K8 Polg.Hiv'!AH78</f>
        <v>20233</v>
      </c>
    </row>
    <row r="79" spans="1:38">
      <c r="A79" s="504" t="s">
        <v>764</v>
      </c>
      <c r="B79" s="505"/>
      <c r="C79" s="423" t="s">
        <v>765</v>
      </c>
      <c r="D79" s="424"/>
      <c r="E79" s="424"/>
      <c r="F79" s="424"/>
      <c r="G79" s="424"/>
      <c r="H79" s="424"/>
      <c r="I79" s="424"/>
      <c r="J79" s="424"/>
      <c r="K79" s="424"/>
      <c r="L79" s="424"/>
      <c r="M79" s="424"/>
      <c r="N79" s="424"/>
      <c r="O79" s="424"/>
      <c r="P79" s="424"/>
      <c r="Q79" s="424"/>
      <c r="R79" s="424"/>
      <c r="S79" s="424"/>
      <c r="T79" s="424"/>
      <c r="U79" s="424"/>
      <c r="V79" s="424"/>
      <c r="W79" s="424"/>
      <c r="X79" s="424"/>
      <c r="Y79" s="424"/>
      <c r="Z79" s="424"/>
      <c r="AA79" s="424"/>
      <c r="AB79" s="425"/>
      <c r="AC79" s="506" t="s">
        <v>766</v>
      </c>
      <c r="AD79" s="506"/>
      <c r="AE79" s="506"/>
      <c r="AF79" s="506"/>
      <c r="AG79" s="10">
        <f>'K1-K8 Önkormányzat'!AG80+'K1-K8 M.Óvoda'!AG79+'K1-K8 EAK'!AG79+'K1-K8 Polg.Hiv'!AG79</f>
        <v>0</v>
      </c>
      <c r="AH79" s="11">
        <f>'K1-K8 Önkormányzat'!AH80+'K1-K8 M.Óvoda'!AH79+'K1-K8 EAK'!AH79+'K1-K8 Polg.Hiv'!AH79</f>
        <v>0</v>
      </c>
      <c r="AJ79">
        <f>AJ77-AG96</f>
        <v>0</v>
      </c>
    </row>
    <row r="80" spans="1:38">
      <c r="A80" s="504" t="s">
        <v>767</v>
      </c>
      <c r="B80" s="505"/>
      <c r="C80" s="423" t="s">
        <v>768</v>
      </c>
      <c r="D80" s="424"/>
      <c r="E80" s="424"/>
      <c r="F80" s="424"/>
      <c r="G80" s="424"/>
      <c r="H80" s="424"/>
      <c r="I80" s="424"/>
      <c r="J80" s="424"/>
      <c r="K80" s="424"/>
      <c r="L80" s="424"/>
      <c r="M80" s="424"/>
      <c r="N80" s="424"/>
      <c r="O80" s="424"/>
      <c r="P80" s="424"/>
      <c r="Q80" s="424"/>
      <c r="R80" s="424"/>
      <c r="S80" s="424"/>
      <c r="T80" s="424"/>
      <c r="U80" s="424"/>
      <c r="V80" s="424"/>
      <c r="W80" s="424"/>
      <c r="X80" s="424"/>
      <c r="Y80" s="424"/>
      <c r="Z80" s="424"/>
      <c r="AA80" s="424"/>
      <c r="AB80" s="425"/>
      <c r="AC80" s="506" t="s">
        <v>769</v>
      </c>
      <c r="AD80" s="506"/>
      <c r="AE80" s="506"/>
      <c r="AF80" s="506"/>
      <c r="AG80" s="10">
        <f>'K1-K8 Önkormányzat'!AG81+'K1-K8 M.Óvoda'!AG80+'K1-K8 EAK'!AG80+'K1-K8 Polg.Hiv'!AG80</f>
        <v>2175835</v>
      </c>
      <c r="AH80" s="11">
        <f>'K1-K8 Önkormányzat'!AH81+'K1-K8 M.Óvoda'!AH80+'K1-K8 EAK'!AH80+'K1-K8 Polg.Hiv'!AH80</f>
        <v>1000912</v>
      </c>
    </row>
    <row r="81" spans="1:34">
      <c r="A81" s="513" t="s">
        <v>770</v>
      </c>
      <c r="B81" s="514"/>
      <c r="C81" s="453" t="s">
        <v>771</v>
      </c>
      <c r="D81" s="454"/>
      <c r="E81" s="454"/>
      <c r="F81" s="454"/>
      <c r="G81" s="454"/>
      <c r="H81" s="454"/>
      <c r="I81" s="454"/>
      <c r="J81" s="454"/>
      <c r="K81" s="454"/>
      <c r="L81" s="454"/>
      <c r="M81" s="454"/>
      <c r="N81" s="454"/>
      <c r="O81" s="454"/>
      <c r="P81" s="454"/>
      <c r="Q81" s="454"/>
      <c r="R81" s="454"/>
      <c r="S81" s="454"/>
      <c r="T81" s="454"/>
      <c r="U81" s="454"/>
      <c r="V81" s="454"/>
      <c r="W81" s="454"/>
      <c r="X81" s="454"/>
      <c r="Y81" s="454"/>
      <c r="Z81" s="454"/>
      <c r="AA81" s="454"/>
      <c r="AB81" s="455"/>
      <c r="AC81" s="515" t="s">
        <v>772</v>
      </c>
      <c r="AD81" s="515"/>
      <c r="AE81" s="515"/>
      <c r="AF81" s="515"/>
      <c r="AG81" s="10">
        <f>'K1-K8 Önkormányzat'!AG82+'K1-K8 M.Óvoda'!AG81+'K1-K8 EAK'!AG81+'K1-K8 Polg.Hiv'!AG81</f>
        <v>281137709</v>
      </c>
      <c r="AH81" s="11">
        <f>'K1-K8 Önkormányzat'!AH82+'K1-K8 M.Óvoda'!AH81+'K1-K8 EAK'!AH81+'K1-K8 Polg.Hiv'!AH81</f>
        <v>7053382</v>
      </c>
    </row>
    <row r="82" spans="1:34">
      <c r="A82" s="504" t="s">
        <v>773</v>
      </c>
      <c r="B82" s="505"/>
      <c r="C82" s="456" t="s">
        <v>774</v>
      </c>
      <c r="D82" s="457"/>
      <c r="E82" s="457"/>
      <c r="F82" s="457"/>
      <c r="G82" s="457"/>
      <c r="H82" s="457"/>
      <c r="I82" s="457"/>
      <c r="J82" s="457"/>
      <c r="K82" s="457"/>
      <c r="L82" s="457"/>
      <c r="M82" s="457"/>
      <c r="N82" s="457"/>
      <c r="O82" s="457"/>
      <c r="P82" s="457"/>
      <c r="Q82" s="457"/>
      <c r="R82" s="457"/>
      <c r="S82" s="457"/>
      <c r="T82" s="457"/>
      <c r="U82" s="457"/>
      <c r="V82" s="457"/>
      <c r="W82" s="457"/>
      <c r="X82" s="457"/>
      <c r="Y82" s="457"/>
      <c r="Z82" s="457"/>
      <c r="AA82" s="457"/>
      <c r="AB82" s="458"/>
      <c r="AC82" s="506" t="s">
        <v>775</v>
      </c>
      <c r="AD82" s="506"/>
      <c r="AE82" s="506"/>
      <c r="AF82" s="506"/>
      <c r="AG82" s="10">
        <f>'K1-K8 Önkormányzat'!AG83+'K1-K8 M.Óvoda'!AG82+'K1-K8 EAK'!AG82+'K1-K8 Polg.Hiv'!AG82</f>
        <v>18600000</v>
      </c>
      <c r="AH82" s="11">
        <f>'K1-K8 Önkormányzat'!AH83+'K1-K8 M.Óvoda'!AH82+'K1-K8 EAK'!AH82+'K1-K8 Polg.Hiv'!AH82</f>
        <v>0</v>
      </c>
    </row>
    <row r="83" spans="1:34">
      <c r="A83" s="504" t="s">
        <v>776</v>
      </c>
      <c r="B83" s="505"/>
      <c r="C83" s="456" t="s">
        <v>777</v>
      </c>
      <c r="D83" s="457"/>
      <c r="E83" s="457"/>
      <c r="F83" s="457"/>
      <c r="G83" s="457"/>
      <c r="H83" s="457"/>
      <c r="I83" s="457"/>
      <c r="J83" s="457"/>
      <c r="K83" s="457"/>
      <c r="L83" s="457"/>
      <c r="M83" s="457"/>
      <c r="N83" s="457"/>
      <c r="O83" s="457"/>
      <c r="P83" s="457"/>
      <c r="Q83" s="457"/>
      <c r="R83" s="457"/>
      <c r="S83" s="457"/>
      <c r="T83" s="457"/>
      <c r="U83" s="457"/>
      <c r="V83" s="457"/>
      <c r="W83" s="457"/>
      <c r="X83" s="457"/>
      <c r="Y83" s="457"/>
      <c r="Z83" s="457"/>
      <c r="AA83" s="457"/>
      <c r="AB83" s="458"/>
      <c r="AC83" s="506" t="s">
        <v>778</v>
      </c>
      <c r="AD83" s="506"/>
      <c r="AE83" s="506"/>
      <c r="AF83" s="506"/>
      <c r="AG83" s="10">
        <f>'K1-K8 Önkormányzat'!AG84+'K1-K8 M.Óvoda'!AG83+'K1-K8 EAK'!AG83+'K1-K8 Polg.Hiv'!AG83</f>
        <v>0</v>
      </c>
      <c r="AH83" s="11">
        <f>'K1-K8 Önkormányzat'!AH84+'K1-K8 M.Óvoda'!AH83+'K1-K8 EAK'!AH83+'K1-K8 Polg.Hiv'!AH83</f>
        <v>0</v>
      </c>
    </row>
    <row r="84" spans="1:34">
      <c r="A84" s="504" t="s">
        <v>779</v>
      </c>
      <c r="B84" s="505"/>
      <c r="C84" s="456" t="s">
        <v>780</v>
      </c>
      <c r="D84" s="457"/>
      <c r="E84" s="457"/>
      <c r="F84" s="457"/>
      <c r="G84" s="457"/>
      <c r="H84" s="457"/>
      <c r="I84" s="457"/>
      <c r="J84" s="457"/>
      <c r="K84" s="457"/>
      <c r="L84" s="457"/>
      <c r="M84" s="457"/>
      <c r="N84" s="457"/>
      <c r="O84" s="457"/>
      <c r="P84" s="457"/>
      <c r="Q84" s="457"/>
      <c r="R84" s="457"/>
      <c r="S84" s="457"/>
      <c r="T84" s="457"/>
      <c r="U84" s="457"/>
      <c r="V84" s="457"/>
      <c r="W84" s="457"/>
      <c r="X84" s="457"/>
      <c r="Y84" s="457"/>
      <c r="Z84" s="457"/>
      <c r="AA84" s="457"/>
      <c r="AB84" s="458"/>
      <c r="AC84" s="506" t="s">
        <v>781</v>
      </c>
      <c r="AD84" s="506"/>
      <c r="AE84" s="506"/>
      <c r="AF84" s="506"/>
      <c r="AG84" s="10">
        <f>'K1-K8 Önkormányzat'!AG85+'K1-K8 M.Óvoda'!AG84+'K1-K8 EAK'!AG84+'K1-K8 Polg.Hiv'!AG84</f>
        <v>973000</v>
      </c>
      <c r="AH84" s="11">
        <f>'K1-K8 Önkormányzat'!AH85+'K1-K8 M.Óvoda'!AH84+'K1-K8 EAK'!AH84+'K1-K8 Polg.Hiv'!AH84</f>
        <v>185100</v>
      </c>
    </row>
    <row r="85" spans="1:34">
      <c r="A85" s="504" t="s">
        <v>782</v>
      </c>
      <c r="B85" s="505"/>
      <c r="C85" s="456" t="s">
        <v>783</v>
      </c>
      <c r="D85" s="457"/>
      <c r="E85" s="457"/>
      <c r="F85" s="457"/>
      <c r="G85" s="457"/>
      <c r="H85" s="457"/>
      <c r="I85" s="457"/>
      <c r="J85" s="457"/>
      <c r="K85" s="457"/>
      <c r="L85" s="457"/>
      <c r="M85" s="457"/>
      <c r="N85" s="457"/>
      <c r="O85" s="457"/>
      <c r="P85" s="457"/>
      <c r="Q85" s="457"/>
      <c r="R85" s="457"/>
      <c r="S85" s="457"/>
      <c r="T85" s="457"/>
      <c r="U85" s="457"/>
      <c r="V85" s="457"/>
      <c r="W85" s="457"/>
      <c r="X85" s="457"/>
      <c r="Y85" s="457"/>
      <c r="Z85" s="457"/>
      <c r="AA85" s="457"/>
      <c r="AB85" s="458"/>
      <c r="AC85" s="506" t="s">
        <v>784</v>
      </c>
      <c r="AD85" s="506"/>
      <c r="AE85" s="506"/>
      <c r="AF85" s="506"/>
      <c r="AG85" s="10">
        <f>'K1-K8 Önkormányzat'!AG86+'K1-K8 M.Óvoda'!AG85+'K1-K8 EAK'!AG85+'K1-K8 Polg.Hiv'!AG85</f>
        <v>1923000</v>
      </c>
      <c r="AH85" s="11">
        <f>'K1-K8 Önkormányzat'!AH86+'K1-K8 M.Óvoda'!AH85+'K1-K8 EAK'!AH85+'K1-K8 Polg.Hiv'!AH85</f>
        <v>49977</v>
      </c>
    </row>
    <row r="86" spans="1:34">
      <c r="A86" s="513" t="s">
        <v>785</v>
      </c>
      <c r="B86" s="514"/>
      <c r="C86" s="460" t="s">
        <v>786</v>
      </c>
      <c r="D86" s="461"/>
      <c r="E86" s="461"/>
      <c r="F86" s="461"/>
      <c r="G86" s="461"/>
      <c r="H86" s="461"/>
      <c r="I86" s="461"/>
      <c r="J86" s="461"/>
      <c r="K86" s="461"/>
      <c r="L86" s="461"/>
      <c r="M86" s="461"/>
      <c r="N86" s="461"/>
      <c r="O86" s="461"/>
      <c r="P86" s="461"/>
      <c r="Q86" s="461"/>
      <c r="R86" s="461"/>
      <c r="S86" s="461"/>
      <c r="T86" s="461"/>
      <c r="U86" s="461"/>
      <c r="V86" s="461"/>
      <c r="W86" s="461"/>
      <c r="X86" s="461"/>
      <c r="Y86" s="461"/>
      <c r="Z86" s="461"/>
      <c r="AA86" s="461"/>
      <c r="AB86" s="462"/>
      <c r="AC86" s="515" t="s">
        <v>787</v>
      </c>
      <c r="AD86" s="515"/>
      <c r="AE86" s="515"/>
      <c r="AF86" s="515"/>
      <c r="AG86" s="10">
        <f>'K1-K8 Önkormányzat'!AG87+'K1-K8 M.Óvoda'!AG86+'K1-K8 EAK'!AG86+'K1-K8 Polg.Hiv'!AG86</f>
        <v>21496000</v>
      </c>
      <c r="AH86" s="11">
        <f>'K1-K8 Önkormányzat'!AH87+'K1-K8 M.Óvoda'!AH86+'K1-K8 EAK'!AH86+'K1-K8 Polg.Hiv'!AH86</f>
        <v>235077</v>
      </c>
    </row>
    <row r="87" spans="1:34">
      <c r="A87" s="504" t="s">
        <v>788</v>
      </c>
      <c r="B87" s="505"/>
      <c r="C87" s="456" t="s">
        <v>789</v>
      </c>
      <c r="D87" s="457"/>
      <c r="E87" s="457"/>
      <c r="F87" s="457"/>
      <c r="G87" s="457"/>
      <c r="H87" s="457"/>
      <c r="I87" s="457"/>
      <c r="J87" s="457"/>
      <c r="K87" s="457"/>
      <c r="L87" s="457"/>
      <c r="M87" s="457"/>
      <c r="N87" s="457"/>
      <c r="O87" s="457"/>
      <c r="P87" s="457"/>
      <c r="Q87" s="457"/>
      <c r="R87" s="457"/>
      <c r="S87" s="457"/>
      <c r="T87" s="457"/>
      <c r="U87" s="457"/>
      <c r="V87" s="457"/>
      <c r="W87" s="457"/>
      <c r="X87" s="457"/>
      <c r="Y87" s="457"/>
      <c r="Z87" s="457"/>
      <c r="AA87" s="457"/>
      <c r="AB87" s="458"/>
      <c r="AC87" s="506" t="s">
        <v>790</v>
      </c>
      <c r="AD87" s="506"/>
      <c r="AE87" s="506"/>
      <c r="AF87" s="506"/>
      <c r="AG87" s="10">
        <f>'K1-K8 Önkormányzat'!AG88+'K1-K8 M.Óvoda'!AG87+'K1-K8 EAK'!AG87+'K1-K8 Polg.Hiv'!AG87</f>
        <v>0</v>
      </c>
      <c r="AH87" s="11">
        <f>'K1-K8 Önkormányzat'!AH88+'K1-K8 M.Óvoda'!AH87+'K1-K8 EAK'!AH87+'K1-K8 Polg.Hiv'!AH87</f>
        <v>0</v>
      </c>
    </row>
    <row r="88" spans="1:34">
      <c r="A88" s="504" t="s">
        <v>791</v>
      </c>
      <c r="B88" s="505"/>
      <c r="C88" s="456" t="s">
        <v>792</v>
      </c>
      <c r="D88" s="457"/>
      <c r="E88" s="457"/>
      <c r="F88" s="457"/>
      <c r="G88" s="457"/>
      <c r="H88" s="457"/>
      <c r="I88" s="457"/>
      <c r="J88" s="457"/>
      <c r="K88" s="457"/>
      <c r="L88" s="457"/>
      <c r="M88" s="457"/>
      <c r="N88" s="457"/>
      <c r="O88" s="457"/>
      <c r="P88" s="457"/>
      <c r="Q88" s="457"/>
      <c r="R88" s="457"/>
      <c r="S88" s="457"/>
      <c r="T88" s="457"/>
      <c r="U88" s="457"/>
      <c r="V88" s="457"/>
      <c r="W88" s="457"/>
      <c r="X88" s="457"/>
      <c r="Y88" s="457"/>
      <c r="Z88" s="457"/>
      <c r="AA88" s="457"/>
      <c r="AB88" s="458"/>
      <c r="AC88" s="506" t="s">
        <v>793</v>
      </c>
      <c r="AD88" s="506"/>
      <c r="AE88" s="506"/>
      <c r="AF88" s="506"/>
      <c r="AG88" s="10">
        <f>'K1-K8 Önkormányzat'!AG89+'K1-K8 M.Óvoda'!AG88+'K1-K8 EAK'!AG88+'K1-K8 Polg.Hiv'!AG88</f>
        <v>0</v>
      </c>
      <c r="AH88" s="11">
        <f>'K1-K8 Önkormányzat'!AH89+'K1-K8 M.Óvoda'!AH88+'K1-K8 EAK'!AH88+'K1-K8 Polg.Hiv'!AH88</f>
        <v>0</v>
      </c>
    </row>
    <row r="89" spans="1:34">
      <c r="A89" s="504" t="s">
        <v>794</v>
      </c>
      <c r="B89" s="505"/>
      <c r="C89" s="456" t="s">
        <v>795</v>
      </c>
      <c r="D89" s="457"/>
      <c r="E89" s="457"/>
      <c r="F89" s="457"/>
      <c r="G89" s="457"/>
      <c r="H89" s="457"/>
      <c r="I89" s="457"/>
      <c r="J89" s="457"/>
      <c r="K89" s="457"/>
      <c r="L89" s="457"/>
      <c r="M89" s="457"/>
      <c r="N89" s="457"/>
      <c r="O89" s="457"/>
      <c r="P89" s="457"/>
      <c r="Q89" s="457"/>
      <c r="R89" s="457"/>
      <c r="S89" s="457"/>
      <c r="T89" s="457"/>
      <c r="U89" s="457"/>
      <c r="V89" s="457"/>
      <c r="W89" s="457"/>
      <c r="X89" s="457"/>
      <c r="Y89" s="457"/>
      <c r="Z89" s="457"/>
      <c r="AA89" s="457"/>
      <c r="AB89" s="458"/>
      <c r="AC89" s="506" t="s">
        <v>796</v>
      </c>
      <c r="AD89" s="506"/>
      <c r="AE89" s="506"/>
      <c r="AF89" s="506"/>
      <c r="AG89" s="10">
        <f>'K1-K8 Önkormányzat'!AG90+'K1-K8 M.Óvoda'!AG89+'K1-K8 EAK'!AG89+'K1-K8 Polg.Hiv'!AG89</f>
        <v>0</v>
      </c>
      <c r="AH89" s="11">
        <f>'K1-K8 Önkormányzat'!AH90+'K1-K8 M.Óvoda'!AH89+'K1-K8 EAK'!AH89+'K1-K8 Polg.Hiv'!AH89</f>
        <v>0</v>
      </c>
    </row>
    <row r="90" spans="1:34">
      <c r="A90" s="504" t="s">
        <v>797</v>
      </c>
      <c r="B90" s="505"/>
      <c r="C90" s="456" t="s">
        <v>798</v>
      </c>
      <c r="D90" s="457"/>
      <c r="E90" s="457"/>
      <c r="F90" s="457"/>
      <c r="G90" s="457"/>
      <c r="H90" s="457"/>
      <c r="I90" s="457"/>
      <c r="J90" s="457"/>
      <c r="K90" s="457"/>
      <c r="L90" s="457"/>
      <c r="M90" s="457"/>
      <c r="N90" s="457"/>
      <c r="O90" s="457"/>
      <c r="P90" s="457"/>
      <c r="Q90" s="457"/>
      <c r="R90" s="457"/>
      <c r="S90" s="457"/>
      <c r="T90" s="457"/>
      <c r="U90" s="457"/>
      <c r="V90" s="457"/>
      <c r="W90" s="457"/>
      <c r="X90" s="457"/>
      <c r="Y90" s="457"/>
      <c r="Z90" s="457"/>
      <c r="AA90" s="457"/>
      <c r="AB90" s="458"/>
      <c r="AC90" s="506" t="s">
        <v>799</v>
      </c>
      <c r="AD90" s="506"/>
      <c r="AE90" s="506"/>
      <c r="AF90" s="506"/>
      <c r="AG90" s="10">
        <f>'K1-K8 Önkormányzat'!AG91+'K1-K8 M.Óvoda'!AG90+'K1-K8 EAK'!AG90+'K1-K8 Polg.Hiv'!AG90</f>
        <v>0</v>
      </c>
      <c r="AH90" s="11">
        <f>'K1-K8 Önkormányzat'!AH91+'K1-K8 M.Óvoda'!AH90+'K1-K8 EAK'!AH90+'K1-K8 Polg.Hiv'!AH90</f>
        <v>0</v>
      </c>
    </row>
    <row r="91" spans="1:34">
      <c r="A91" s="504" t="s">
        <v>800</v>
      </c>
      <c r="B91" s="505"/>
      <c r="C91" s="456" t="s">
        <v>801</v>
      </c>
      <c r="D91" s="457"/>
      <c r="E91" s="457"/>
      <c r="F91" s="457"/>
      <c r="G91" s="457"/>
      <c r="H91" s="457"/>
      <c r="I91" s="457"/>
      <c r="J91" s="457"/>
      <c r="K91" s="457"/>
      <c r="L91" s="457"/>
      <c r="M91" s="457"/>
      <c r="N91" s="457"/>
      <c r="O91" s="457"/>
      <c r="P91" s="457"/>
      <c r="Q91" s="457"/>
      <c r="R91" s="457"/>
      <c r="S91" s="457"/>
      <c r="T91" s="457"/>
      <c r="U91" s="457"/>
      <c r="V91" s="457"/>
      <c r="W91" s="457"/>
      <c r="X91" s="457"/>
      <c r="Y91" s="457"/>
      <c r="Z91" s="457"/>
      <c r="AA91" s="457"/>
      <c r="AB91" s="458"/>
      <c r="AC91" s="506" t="s">
        <v>802</v>
      </c>
      <c r="AD91" s="506"/>
      <c r="AE91" s="506"/>
      <c r="AF91" s="506"/>
      <c r="AG91" s="10">
        <f>'K1-K8 Önkormányzat'!AG92+'K1-K8 M.Óvoda'!AG91+'K1-K8 EAK'!AG91+'K1-K8 Polg.Hiv'!AG91</f>
        <v>0</v>
      </c>
      <c r="AH91" s="11">
        <f>'K1-K8 Önkormányzat'!AH92+'K1-K8 M.Óvoda'!AH91+'K1-K8 EAK'!AH91+'K1-K8 Polg.Hiv'!AH91</f>
        <v>0</v>
      </c>
    </row>
    <row r="92" spans="1:34">
      <c r="A92" s="504" t="s">
        <v>803</v>
      </c>
      <c r="B92" s="505"/>
      <c r="C92" s="456" t="s">
        <v>804</v>
      </c>
      <c r="D92" s="457"/>
      <c r="E92" s="457"/>
      <c r="F92" s="457"/>
      <c r="G92" s="457"/>
      <c r="H92" s="457"/>
      <c r="I92" s="457"/>
      <c r="J92" s="457"/>
      <c r="K92" s="457"/>
      <c r="L92" s="457"/>
      <c r="M92" s="457"/>
      <c r="N92" s="457"/>
      <c r="O92" s="457"/>
      <c r="P92" s="457"/>
      <c r="Q92" s="457"/>
      <c r="R92" s="457"/>
      <c r="S92" s="457"/>
      <c r="T92" s="457"/>
      <c r="U92" s="457"/>
      <c r="V92" s="457"/>
      <c r="W92" s="457"/>
      <c r="X92" s="457"/>
      <c r="Y92" s="457"/>
      <c r="Z92" s="457"/>
      <c r="AA92" s="457"/>
      <c r="AB92" s="458"/>
      <c r="AC92" s="506" t="s">
        <v>805</v>
      </c>
      <c r="AD92" s="506"/>
      <c r="AE92" s="506"/>
      <c r="AF92" s="506"/>
      <c r="AG92" s="10">
        <f>'K1-K8 Önkormányzat'!AG93+'K1-K8 M.Óvoda'!AG92+'K1-K8 EAK'!AG92+'K1-K8 Polg.Hiv'!AG92</f>
        <v>0</v>
      </c>
      <c r="AH92" s="11">
        <f>'K1-K8 Önkormányzat'!AH93+'K1-K8 M.Óvoda'!AH92+'K1-K8 EAK'!AH92+'K1-K8 Polg.Hiv'!AH92</f>
        <v>0</v>
      </c>
    </row>
    <row r="93" spans="1:34">
      <c r="A93" s="504" t="s">
        <v>806</v>
      </c>
      <c r="B93" s="505"/>
      <c r="C93" s="456" t="s">
        <v>807</v>
      </c>
      <c r="D93" s="457"/>
      <c r="E93" s="457"/>
      <c r="F93" s="457"/>
      <c r="G93" s="457"/>
      <c r="H93" s="457"/>
      <c r="I93" s="457"/>
      <c r="J93" s="457"/>
      <c r="K93" s="457"/>
      <c r="L93" s="457"/>
      <c r="M93" s="457"/>
      <c r="N93" s="457"/>
      <c r="O93" s="457"/>
      <c r="P93" s="457"/>
      <c r="Q93" s="457"/>
      <c r="R93" s="457"/>
      <c r="S93" s="457"/>
      <c r="T93" s="457"/>
      <c r="U93" s="457"/>
      <c r="V93" s="457"/>
      <c r="W93" s="457"/>
      <c r="X93" s="457"/>
      <c r="Y93" s="457"/>
      <c r="Z93" s="457"/>
      <c r="AA93" s="457"/>
      <c r="AB93" s="458"/>
      <c r="AC93" s="506" t="s">
        <v>808</v>
      </c>
      <c r="AD93" s="506"/>
      <c r="AE93" s="506"/>
      <c r="AF93" s="506"/>
      <c r="AG93" s="10">
        <f>'K1-K8 Önkormányzat'!AG94+'K1-K8 M.Óvoda'!AG93+'K1-K8 EAK'!AG93+'K1-K8 Polg.Hiv'!AG93</f>
        <v>0</v>
      </c>
      <c r="AH93" s="11">
        <f>'K1-K8 Önkormányzat'!AH94+'K1-K8 M.Óvoda'!AH93+'K1-K8 EAK'!AH93+'K1-K8 Polg.Hiv'!AH93</f>
        <v>0</v>
      </c>
    </row>
    <row r="94" spans="1:34">
      <c r="A94" s="504" t="s">
        <v>809</v>
      </c>
      <c r="B94" s="505"/>
      <c r="C94" s="456" t="s">
        <v>810</v>
      </c>
      <c r="D94" s="457"/>
      <c r="E94" s="457"/>
      <c r="F94" s="457"/>
      <c r="G94" s="457"/>
      <c r="H94" s="457"/>
      <c r="I94" s="457"/>
      <c r="J94" s="457"/>
      <c r="K94" s="457"/>
      <c r="L94" s="457"/>
      <c r="M94" s="457"/>
      <c r="N94" s="457"/>
      <c r="O94" s="457"/>
      <c r="P94" s="457"/>
      <c r="Q94" s="457"/>
      <c r="R94" s="457"/>
      <c r="S94" s="457"/>
      <c r="T94" s="457"/>
      <c r="U94" s="457"/>
      <c r="V94" s="457"/>
      <c r="W94" s="457"/>
      <c r="X94" s="457"/>
      <c r="Y94" s="457"/>
      <c r="Z94" s="457"/>
      <c r="AA94" s="457"/>
      <c r="AB94" s="458"/>
      <c r="AC94" s="506" t="s">
        <v>811</v>
      </c>
      <c r="AD94" s="506"/>
      <c r="AE94" s="506"/>
      <c r="AF94" s="506"/>
      <c r="AG94" s="10">
        <f>'K1-K8 Önkormányzat'!AG95+'K1-K8 M.Óvoda'!AG94+'K1-K8 EAK'!AG94+'K1-K8 Polg.Hiv'!AG94</f>
        <v>0</v>
      </c>
      <c r="AH94" s="11">
        <f>'K1-K8 Önkormányzat'!AH95+'K1-K8 M.Óvoda'!AH94+'K1-K8 EAK'!AH94+'K1-K8 Polg.Hiv'!AH94</f>
        <v>0</v>
      </c>
    </row>
    <row r="95" spans="1:34" ht="15.75" thickBot="1">
      <c r="A95" s="507" t="s">
        <v>812</v>
      </c>
      <c r="B95" s="508"/>
      <c r="C95" s="509" t="s">
        <v>813</v>
      </c>
      <c r="D95" s="510"/>
      <c r="E95" s="510"/>
      <c r="F95" s="510"/>
      <c r="G95" s="510"/>
      <c r="H95" s="510"/>
      <c r="I95" s="510"/>
      <c r="J95" s="510"/>
      <c r="K95" s="510"/>
      <c r="L95" s="510"/>
      <c r="M95" s="510"/>
      <c r="N95" s="510"/>
      <c r="O95" s="510"/>
      <c r="P95" s="510"/>
      <c r="Q95" s="510"/>
      <c r="R95" s="510"/>
      <c r="S95" s="510"/>
      <c r="T95" s="510"/>
      <c r="U95" s="510"/>
      <c r="V95" s="510"/>
      <c r="W95" s="510"/>
      <c r="X95" s="510"/>
      <c r="Y95" s="510"/>
      <c r="Z95" s="510"/>
      <c r="AA95" s="510"/>
      <c r="AB95" s="511"/>
      <c r="AC95" s="512" t="s">
        <v>814</v>
      </c>
      <c r="AD95" s="512"/>
      <c r="AE95" s="512"/>
      <c r="AF95" s="512"/>
      <c r="AG95" s="22">
        <f>'K1-K8 Önkormányzat'!AG96+'K1-K8 M.Óvoda'!AG95+'K1-K8 EAK'!AG95+'K1-K8 Polg.Hiv'!AG95</f>
        <v>0</v>
      </c>
      <c r="AH95" s="23">
        <f>'K1-K8 Önkormányzat'!AH96+'K1-K8 M.Óvoda'!AH95+'K1-K8 EAK'!AH95+'K1-K8 Polg.Hiv'!AH95</f>
        <v>0</v>
      </c>
    </row>
    <row r="96" spans="1:34" ht="15.75" thickBot="1">
      <c r="A96" s="500" t="s">
        <v>815</v>
      </c>
      <c r="B96" s="501"/>
      <c r="C96" s="469" t="s">
        <v>816</v>
      </c>
      <c r="D96" s="470"/>
      <c r="E96" s="470"/>
      <c r="F96" s="470"/>
      <c r="G96" s="470"/>
      <c r="H96" s="470"/>
      <c r="I96" s="470"/>
      <c r="J96" s="470"/>
      <c r="K96" s="470"/>
      <c r="L96" s="470"/>
      <c r="M96" s="470"/>
      <c r="N96" s="470"/>
      <c r="O96" s="470"/>
      <c r="P96" s="470"/>
      <c r="Q96" s="470"/>
      <c r="R96" s="470"/>
      <c r="S96" s="470"/>
      <c r="T96" s="470"/>
      <c r="U96" s="470"/>
      <c r="V96" s="470"/>
      <c r="W96" s="470"/>
      <c r="X96" s="470"/>
      <c r="Y96" s="470"/>
      <c r="Z96" s="470"/>
      <c r="AA96" s="470"/>
      <c r="AB96" s="498"/>
      <c r="AC96" s="502" t="s">
        <v>817</v>
      </c>
      <c r="AD96" s="502"/>
      <c r="AE96" s="502"/>
      <c r="AF96" s="503"/>
      <c r="AG96" s="39">
        <f>'K1-K8 Önkormányzat'!AG97+'K1-K8 M.Óvoda'!AG96+'K1-K8 EAK'!AG96+'K1-K8 Polg.Hiv'!AG96</f>
        <v>673347752</v>
      </c>
      <c r="AH96" s="20">
        <f>'K1-K8 Önkormányzat'!AH97+'K1-K8 M.Óvoda'!AH96+'K1-K8 EAK'!AH96+'K1-K8 Polg.Hiv'!AH96</f>
        <v>360683054</v>
      </c>
    </row>
  </sheetData>
  <mergeCells count="283">
    <mergeCell ref="A9:B9"/>
    <mergeCell ref="C9:AB9"/>
    <mergeCell ref="AC9:AF9"/>
    <mergeCell ref="AG4:AH4"/>
    <mergeCell ref="A6:B6"/>
    <mergeCell ref="C6:AB6"/>
    <mergeCell ref="AC6:AF6"/>
    <mergeCell ref="A7:B7"/>
    <mergeCell ref="C7:AB7"/>
    <mergeCell ref="AC7:AF7"/>
    <mergeCell ref="A3:AH3"/>
    <mergeCell ref="A2:AH2"/>
    <mergeCell ref="A8:B8"/>
    <mergeCell ref="C8:AB8"/>
    <mergeCell ref="AC8:AF8"/>
    <mergeCell ref="A4:AF4"/>
    <mergeCell ref="A5:B5"/>
    <mergeCell ref="C5:AB5"/>
    <mergeCell ref="AC5:AF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I4:AJ4"/>
    <mergeCell ref="AK4:AL4"/>
    <mergeCell ref="AM4:AN4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</mergeCells>
  <phoneticPr fontId="0" type="noConversion"/>
  <pageMargins left="0.7" right="0.7" top="0.75" bottom="0.75" header="0.3" footer="0.3"/>
  <pageSetup paperSize="9" scale="73" orientation="portrait" horizontalDpi="300" verticalDpi="300" r:id="rId1"/>
  <headerFooter>
    <oddHeader>&amp;L4.sz.melléklet 
&amp;Radatok forintban</oddHeader>
  </headerFooter>
  <colBreaks count="1" manualBreakCount="1"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"/>
  <sheetViews>
    <sheetView view="pageLayout" zoomScaleNormal="85" workbookViewId="0">
      <selection activeCell="AK13" sqref="AK13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30" max="32" width="9.140625" hidden="1" customWidth="1"/>
    <col min="33" max="34" width="10" bestFit="1" customWidth="1"/>
  </cols>
  <sheetData>
    <row r="1" spans="1:34">
      <c r="A1" s="426" t="s">
        <v>1008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7"/>
      <c r="AE1" s="427"/>
      <c r="AF1" s="427"/>
      <c r="AG1" s="427"/>
      <c r="AH1" s="428"/>
    </row>
    <row r="2" spans="1:34" ht="15.75">
      <c r="A2" s="435" t="s">
        <v>874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6"/>
    </row>
    <row r="3" spans="1:34">
      <c r="A3" s="443"/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  <c r="O3" s="444"/>
      <c r="P3" s="444"/>
      <c r="Q3" s="444"/>
      <c r="R3" s="444"/>
      <c r="S3" s="444"/>
      <c r="T3" s="444"/>
      <c r="U3" s="444"/>
      <c r="V3" s="444"/>
      <c r="W3" s="444"/>
      <c r="X3" s="444"/>
      <c r="Y3" s="444"/>
      <c r="Z3" s="444"/>
      <c r="AA3" s="444"/>
      <c r="AB3" s="444"/>
      <c r="AC3" s="444"/>
      <c r="AD3" s="444"/>
      <c r="AE3" s="444"/>
      <c r="AF3" s="444"/>
      <c r="AG3" s="482" t="s">
        <v>819</v>
      </c>
      <c r="AH3" s="482"/>
    </row>
    <row r="4" spans="1:34" ht="42.75" customHeight="1">
      <c r="A4" s="411" t="s">
        <v>542</v>
      </c>
      <c r="B4" s="412"/>
      <c r="C4" s="445" t="s">
        <v>543</v>
      </c>
      <c r="D4" s="446"/>
      <c r="E4" s="446"/>
      <c r="F4" s="446"/>
      <c r="G4" s="446"/>
      <c r="H4" s="446"/>
      <c r="I4" s="446"/>
      <c r="J4" s="446"/>
      <c r="K4" s="446"/>
      <c r="L4" s="446"/>
      <c r="M4" s="446"/>
      <c r="N4" s="446"/>
      <c r="O4" s="446"/>
      <c r="P4" s="446"/>
      <c r="Q4" s="446"/>
      <c r="R4" s="446"/>
      <c r="S4" s="446"/>
      <c r="T4" s="446"/>
      <c r="U4" s="446"/>
      <c r="V4" s="446"/>
      <c r="W4" s="446"/>
      <c r="X4" s="446"/>
      <c r="Y4" s="446"/>
      <c r="Z4" s="446"/>
      <c r="AA4" s="446"/>
      <c r="AB4" s="446"/>
      <c r="AC4" s="447" t="s">
        <v>544</v>
      </c>
      <c r="AD4" s="446"/>
      <c r="AE4" s="446"/>
      <c r="AF4" s="446"/>
      <c r="AG4" s="326" t="s">
        <v>1009</v>
      </c>
      <c r="AH4" s="327" t="s">
        <v>1010</v>
      </c>
    </row>
    <row r="5" spans="1:34">
      <c r="A5" s="483" t="s">
        <v>545</v>
      </c>
      <c r="B5" s="484"/>
      <c r="C5" s="402" t="s">
        <v>546</v>
      </c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3"/>
      <c r="U5" s="403"/>
      <c r="V5" s="403"/>
      <c r="W5" s="403"/>
      <c r="X5" s="403"/>
      <c r="Y5" s="403"/>
      <c r="Z5" s="403"/>
      <c r="AA5" s="403"/>
      <c r="AB5" s="403"/>
      <c r="AC5" s="402" t="s">
        <v>547</v>
      </c>
      <c r="AD5" s="403"/>
      <c r="AE5" s="403"/>
      <c r="AF5" s="404"/>
      <c r="AG5" s="8" t="s">
        <v>820</v>
      </c>
      <c r="AH5" s="9" t="s">
        <v>821</v>
      </c>
    </row>
    <row r="6" spans="1:34">
      <c r="A6" s="419" t="s">
        <v>548</v>
      </c>
      <c r="B6" s="459"/>
      <c r="C6" s="456" t="s">
        <v>828</v>
      </c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  <c r="P6" s="457"/>
      <c r="Q6" s="457"/>
      <c r="R6" s="457"/>
      <c r="S6" s="457"/>
      <c r="T6" s="457"/>
      <c r="U6" s="457"/>
      <c r="V6" s="457"/>
      <c r="W6" s="457"/>
      <c r="X6" s="457"/>
      <c r="Y6" s="457"/>
      <c r="Z6" s="457"/>
      <c r="AA6" s="457"/>
      <c r="AB6" s="458"/>
      <c r="AC6" s="420" t="s">
        <v>829</v>
      </c>
      <c r="AD6" s="421"/>
      <c r="AE6" s="421"/>
      <c r="AF6" s="421"/>
      <c r="AG6" s="10">
        <f>'K9 Önkormányzat'!AG7+'K9 M.Óvoda'!AG7+'K9 EAK'!AG7+'K9 Polg.Hiv'!AG7</f>
        <v>0</v>
      </c>
      <c r="AH6" s="11">
        <f>'K9 Önkormányzat'!AH7+'K9 M.Óvoda'!AH7+'K9 EAK'!AH7+'K9 Polg.Hiv'!AH7</f>
        <v>0</v>
      </c>
    </row>
    <row r="7" spans="1:34">
      <c r="A7" s="419" t="s">
        <v>551</v>
      </c>
      <c r="B7" s="459"/>
      <c r="C7" s="456" t="s">
        <v>830</v>
      </c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  <c r="P7" s="457"/>
      <c r="Q7" s="457"/>
      <c r="R7" s="457"/>
      <c r="S7" s="457"/>
      <c r="T7" s="457"/>
      <c r="U7" s="457"/>
      <c r="V7" s="457"/>
      <c r="W7" s="457"/>
      <c r="X7" s="457"/>
      <c r="Y7" s="457"/>
      <c r="Z7" s="457"/>
      <c r="AA7" s="457"/>
      <c r="AB7" s="458"/>
      <c r="AC7" s="420" t="s">
        <v>831</v>
      </c>
      <c r="AD7" s="421"/>
      <c r="AE7" s="421"/>
      <c r="AF7" s="421"/>
      <c r="AG7" s="10">
        <f>'K9 Önkormányzat'!AG8+'K9 M.Óvoda'!AG8+'K9 EAK'!AG8+'K9 Polg.Hiv'!AG8</f>
        <v>0</v>
      </c>
      <c r="AH7" s="11">
        <f>'K9 Önkormányzat'!AH8+'K9 M.Óvoda'!AH8+'K9 EAK'!AH8+'K9 Polg.Hiv'!AH8</f>
        <v>0</v>
      </c>
    </row>
    <row r="8" spans="1:34">
      <c r="A8" s="419" t="s">
        <v>554</v>
      </c>
      <c r="B8" s="459"/>
      <c r="C8" s="456" t="s">
        <v>832</v>
      </c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  <c r="P8" s="457"/>
      <c r="Q8" s="457"/>
      <c r="R8" s="457"/>
      <c r="S8" s="457"/>
      <c r="T8" s="457"/>
      <c r="U8" s="457"/>
      <c r="V8" s="457"/>
      <c r="W8" s="457"/>
      <c r="X8" s="457"/>
      <c r="Y8" s="457"/>
      <c r="Z8" s="457"/>
      <c r="AA8" s="457"/>
      <c r="AB8" s="458"/>
      <c r="AC8" s="420" t="s">
        <v>833</v>
      </c>
      <c r="AD8" s="421"/>
      <c r="AE8" s="421"/>
      <c r="AF8" s="421"/>
      <c r="AG8" s="10">
        <f>'K9 Önkormányzat'!AG9+'K9 M.Óvoda'!AG9+'K9 EAK'!AG9+'K9 Polg.Hiv'!AG9</f>
        <v>0</v>
      </c>
      <c r="AH8" s="11">
        <f>'K9 Önkormányzat'!AH9+'K9 M.Óvoda'!AH9+'K9 EAK'!AH9+'K9 Polg.Hiv'!AH9</f>
        <v>0</v>
      </c>
    </row>
    <row r="9" spans="1:34">
      <c r="A9" s="448" t="s">
        <v>557</v>
      </c>
      <c r="B9" s="463"/>
      <c r="C9" s="460" t="s">
        <v>834</v>
      </c>
      <c r="D9" s="461"/>
      <c r="E9" s="461"/>
      <c r="F9" s="461"/>
      <c r="G9" s="461"/>
      <c r="H9" s="461"/>
      <c r="I9" s="461"/>
      <c r="J9" s="461"/>
      <c r="K9" s="461"/>
      <c r="L9" s="461"/>
      <c r="M9" s="461"/>
      <c r="N9" s="461"/>
      <c r="O9" s="461"/>
      <c r="P9" s="461"/>
      <c r="Q9" s="461"/>
      <c r="R9" s="461"/>
      <c r="S9" s="461"/>
      <c r="T9" s="461"/>
      <c r="U9" s="461"/>
      <c r="V9" s="461"/>
      <c r="W9" s="461"/>
      <c r="X9" s="461"/>
      <c r="Y9" s="461"/>
      <c r="Z9" s="461"/>
      <c r="AA9" s="461"/>
      <c r="AB9" s="462"/>
      <c r="AC9" s="450" t="s">
        <v>835</v>
      </c>
      <c r="AD9" s="451"/>
      <c r="AE9" s="451"/>
      <c r="AF9" s="451"/>
      <c r="AG9" s="10">
        <f>'K9 Önkormányzat'!AG10+'K9 M.Óvoda'!AG10+'K9 EAK'!AG10+'K9 Polg.Hiv'!AG10</f>
        <v>0</v>
      </c>
      <c r="AH9" s="11">
        <f>'K9 Önkormányzat'!AH10+'K9 M.Óvoda'!AH10+'K9 EAK'!AH10+'K9 Polg.Hiv'!AH10</f>
        <v>0</v>
      </c>
    </row>
    <row r="10" spans="1:34">
      <c r="A10" s="419" t="s">
        <v>560</v>
      </c>
      <c r="B10" s="459"/>
      <c r="C10" s="485" t="s">
        <v>836</v>
      </c>
      <c r="D10" s="486"/>
      <c r="E10" s="486"/>
      <c r="F10" s="486"/>
      <c r="G10" s="486"/>
      <c r="H10" s="486"/>
      <c r="I10" s="486"/>
      <c r="J10" s="486"/>
      <c r="K10" s="486"/>
      <c r="L10" s="486"/>
      <c r="M10" s="486"/>
      <c r="N10" s="486"/>
      <c r="O10" s="486"/>
      <c r="P10" s="486"/>
      <c r="Q10" s="486"/>
      <c r="R10" s="486"/>
      <c r="S10" s="486"/>
      <c r="T10" s="486"/>
      <c r="U10" s="486"/>
      <c r="V10" s="486"/>
      <c r="W10" s="486"/>
      <c r="X10" s="486"/>
      <c r="Y10" s="486"/>
      <c r="Z10" s="486"/>
      <c r="AA10" s="486"/>
      <c r="AB10" s="487"/>
      <c r="AC10" s="420" t="s">
        <v>837</v>
      </c>
      <c r="AD10" s="421"/>
      <c r="AE10" s="421"/>
      <c r="AF10" s="421"/>
      <c r="AG10" s="10">
        <f>'K9 Önkormányzat'!AG11+'K9 M.Óvoda'!AG11+'K9 EAK'!AG11+'K9 Polg.Hiv'!AG11</f>
        <v>0</v>
      </c>
      <c r="AH10" s="11">
        <f>'K9 Önkormányzat'!AH11+'K9 M.Óvoda'!AH11+'K9 EAK'!AH11+'K9 Polg.Hiv'!AH11</f>
        <v>0</v>
      </c>
    </row>
    <row r="11" spans="1:34">
      <c r="A11" s="419" t="s">
        <v>563</v>
      </c>
      <c r="B11" s="459"/>
      <c r="C11" s="485" t="s">
        <v>838</v>
      </c>
      <c r="D11" s="486"/>
      <c r="E11" s="486"/>
      <c r="F11" s="486"/>
      <c r="G11" s="486"/>
      <c r="H11" s="486"/>
      <c r="I11" s="486"/>
      <c r="J11" s="486"/>
      <c r="K11" s="486"/>
      <c r="L11" s="486"/>
      <c r="M11" s="486"/>
      <c r="N11" s="486"/>
      <c r="O11" s="486"/>
      <c r="P11" s="486"/>
      <c r="Q11" s="486"/>
      <c r="R11" s="486"/>
      <c r="S11" s="486"/>
      <c r="T11" s="486"/>
      <c r="U11" s="486"/>
      <c r="V11" s="486"/>
      <c r="W11" s="486"/>
      <c r="X11" s="486"/>
      <c r="Y11" s="486"/>
      <c r="Z11" s="486"/>
      <c r="AA11" s="486"/>
      <c r="AB11" s="487"/>
      <c r="AC11" s="420" t="s">
        <v>839</v>
      </c>
      <c r="AD11" s="421"/>
      <c r="AE11" s="421"/>
      <c r="AF11" s="421"/>
      <c r="AG11" s="10">
        <f>'K9 Önkormányzat'!AG12+'K9 M.Óvoda'!AG12+'K9 EAK'!AG12+'K9 Polg.Hiv'!AG12</f>
        <v>0</v>
      </c>
      <c r="AH11" s="11">
        <f>'K9 Önkormányzat'!AH12+'K9 M.Óvoda'!AH12+'K9 EAK'!AH12+'K9 Polg.Hiv'!AH12</f>
        <v>0</v>
      </c>
    </row>
    <row r="12" spans="1:34">
      <c r="A12" s="419" t="s">
        <v>566</v>
      </c>
      <c r="B12" s="459"/>
      <c r="C12" s="456" t="s">
        <v>840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457"/>
      <c r="R12" s="457"/>
      <c r="S12" s="457"/>
      <c r="T12" s="457"/>
      <c r="U12" s="457"/>
      <c r="V12" s="457"/>
      <c r="W12" s="457"/>
      <c r="X12" s="457"/>
      <c r="Y12" s="457"/>
      <c r="Z12" s="457"/>
      <c r="AA12" s="457"/>
      <c r="AB12" s="458"/>
      <c r="AC12" s="420" t="s">
        <v>841</v>
      </c>
      <c r="AD12" s="421"/>
      <c r="AE12" s="421"/>
      <c r="AF12" s="421"/>
      <c r="AG12" s="10">
        <f>'K9 Önkormányzat'!AG13+'K9 M.Óvoda'!AG13+'K9 EAK'!AG13+'K9 Polg.Hiv'!AG13</f>
        <v>0</v>
      </c>
      <c r="AH12" s="11">
        <f>'K9 Önkormányzat'!AH13+'K9 M.Óvoda'!AH13+'K9 EAK'!AH13+'K9 Polg.Hiv'!AH13</f>
        <v>0</v>
      </c>
    </row>
    <row r="13" spans="1:34">
      <c r="A13" s="419" t="s">
        <v>569</v>
      </c>
      <c r="B13" s="459"/>
      <c r="C13" s="456" t="s">
        <v>842</v>
      </c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  <c r="P13" s="457"/>
      <c r="Q13" s="457"/>
      <c r="R13" s="457"/>
      <c r="S13" s="457"/>
      <c r="T13" s="457"/>
      <c r="U13" s="457"/>
      <c r="V13" s="457"/>
      <c r="W13" s="457"/>
      <c r="X13" s="457"/>
      <c r="Y13" s="457"/>
      <c r="Z13" s="457"/>
      <c r="AA13" s="457"/>
      <c r="AB13" s="458"/>
      <c r="AC13" s="420" t="s">
        <v>843</v>
      </c>
      <c r="AD13" s="421"/>
      <c r="AE13" s="421"/>
      <c r="AF13" s="421"/>
      <c r="AG13" s="10">
        <f>'K9 Önkormányzat'!AG14+'K9 M.Óvoda'!AG14+'K9 EAK'!AG14+'K9 Polg.Hiv'!AG14</f>
        <v>0</v>
      </c>
      <c r="AH13" s="11">
        <f>'K9 Önkormányzat'!AH14+'K9 M.Óvoda'!AH14+'K9 EAK'!AH14+'K9 Polg.Hiv'!AH14</f>
        <v>0</v>
      </c>
    </row>
    <row r="14" spans="1:34">
      <c r="A14" s="448" t="s">
        <v>572</v>
      </c>
      <c r="B14" s="463"/>
      <c r="C14" s="488" t="s">
        <v>844</v>
      </c>
      <c r="D14" s="489"/>
      <c r="E14" s="489"/>
      <c r="F14" s="489"/>
      <c r="G14" s="489"/>
      <c r="H14" s="489"/>
      <c r="I14" s="489"/>
      <c r="J14" s="489"/>
      <c r="K14" s="489"/>
      <c r="L14" s="489"/>
      <c r="M14" s="489"/>
      <c r="N14" s="489"/>
      <c r="O14" s="489"/>
      <c r="P14" s="489"/>
      <c r="Q14" s="489"/>
      <c r="R14" s="489"/>
      <c r="S14" s="489"/>
      <c r="T14" s="489"/>
      <c r="U14" s="489"/>
      <c r="V14" s="489"/>
      <c r="W14" s="489"/>
      <c r="X14" s="489"/>
      <c r="Y14" s="489"/>
      <c r="Z14" s="489"/>
      <c r="AA14" s="489"/>
      <c r="AB14" s="490"/>
      <c r="AC14" s="450" t="s">
        <v>845</v>
      </c>
      <c r="AD14" s="451"/>
      <c r="AE14" s="451"/>
      <c r="AF14" s="451"/>
      <c r="AG14" s="10">
        <f>'K9 Önkormányzat'!AG15+'K9 M.Óvoda'!AG15+'K9 EAK'!AG15+'K9 Polg.Hiv'!AG15</f>
        <v>0</v>
      </c>
      <c r="AH14" s="11">
        <f>'K9 Önkormányzat'!AH15+'K9 M.Óvoda'!AH15+'K9 EAK'!AH15+'K9 Polg.Hiv'!AH15</f>
        <v>0</v>
      </c>
    </row>
    <row r="15" spans="1:34">
      <c r="A15" s="419" t="s">
        <v>575</v>
      </c>
      <c r="B15" s="459"/>
      <c r="C15" s="485" t="s">
        <v>846</v>
      </c>
      <c r="D15" s="486"/>
      <c r="E15" s="486"/>
      <c r="F15" s="486"/>
      <c r="G15" s="486"/>
      <c r="H15" s="486"/>
      <c r="I15" s="486"/>
      <c r="J15" s="486"/>
      <c r="K15" s="486"/>
      <c r="L15" s="486"/>
      <c r="M15" s="486"/>
      <c r="N15" s="486"/>
      <c r="O15" s="486"/>
      <c r="P15" s="486"/>
      <c r="Q15" s="486"/>
      <c r="R15" s="486"/>
      <c r="S15" s="486"/>
      <c r="T15" s="486"/>
      <c r="U15" s="486"/>
      <c r="V15" s="486"/>
      <c r="W15" s="486"/>
      <c r="X15" s="486"/>
      <c r="Y15" s="486"/>
      <c r="Z15" s="486"/>
      <c r="AA15" s="486"/>
      <c r="AB15" s="487"/>
      <c r="AC15" s="420" t="s">
        <v>847</v>
      </c>
      <c r="AD15" s="421"/>
      <c r="AE15" s="421"/>
      <c r="AF15" s="421"/>
      <c r="AG15" s="10">
        <f>'K9 Önkormányzat'!AG16+'K9 M.Óvoda'!AG16+'K9 EAK'!AG16+'K9 Polg.Hiv'!AG16</f>
        <v>0</v>
      </c>
      <c r="AH15" s="11">
        <f>'K9 Önkormányzat'!AH16+'K9 M.Óvoda'!AH16+'K9 EAK'!AH16+'K9 Polg.Hiv'!AH16</f>
        <v>0</v>
      </c>
    </row>
    <row r="16" spans="1:34">
      <c r="A16" s="419" t="s">
        <v>578</v>
      </c>
      <c r="B16" s="459"/>
      <c r="C16" s="485" t="s">
        <v>848</v>
      </c>
      <c r="D16" s="486"/>
      <c r="E16" s="486"/>
      <c r="F16" s="486"/>
      <c r="G16" s="486"/>
      <c r="H16" s="486"/>
      <c r="I16" s="486"/>
      <c r="J16" s="486"/>
      <c r="K16" s="486"/>
      <c r="L16" s="486"/>
      <c r="M16" s="486"/>
      <c r="N16" s="486"/>
      <c r="O16" s="486"/>
      <c r="P16" s="486"/>
      <c r="Q16" s="486"/>
      <c r="R16" s="486"/>
      <c r="S16" s="486"/>
      <c r="T16" s="486"/>
      <c r="U16" s="486"/>
      <c r="V16" s="486"/>
      <c r="W16" s="486"/>
      <c r="X16" s="486"/>
      <c r="Y16" s="486"/>
      <c r="Z16" s="486"/>
      <c r="AA16" s="486"/>
      <c r="AB16" s="487"/>
      <c r="AC16" s="420" t="s">
        <v>849</v>
      </c>
      <c r="AD16" s="421"/>
      <c r="AE16" s="421"/>
      <c r="AF16" s="421"/>
      <c r="AG16" s="10">
        <f>'K9 Önkormányzat'!AG17+'K9 M.Óvoda'!AG17+'K9 EAK'!AG17+'K9 Polg.Hiv'!AG17</f>
        <v>7262993</v>
      </c>
      <c r="AH16" s="11">
        <f>'K9 Önkormányzat'!AH17+'K9 M.Óvoda'!AH17+'K9 EAK'!AH17+'K9 Polg.Hiv'!AH17</f>
        <v>7262993</v>
      </c>
    </row>
    <row r="17" spans="1:34">
      <c r="A17" s="419" t="s">
        <v>581</v>
      </c>
      <c r="B17" s="459"/>
      <c r="C17" s="485" t="s">
        <v>850</v>
      </c>
      <c r="D17" s="486"/>
      <c r="E17" s="486"/>
      <c r="F17" s="486"/>
      <c r="G17" s="486"/>
      <c r="H17" s="486"/>
      <c r="I17" s="486"/>
      <c r="J17" s="486"/>
      <c r="K17" s="486"/>
      <c r="L17" s="486"/>
      <c r="M17" s="486"/>
      <c r="N17" s="486"/>
      <c r="O17" s="486"/>
      <c r="P17" s="486"/>
      <c r="Q17" s="486"/>
      <c r="R17" s="486"/>
      <c r="S17" s="486"/>
      <c r="T17" s="486"/>
      <c r="U17" s="486"/>
      <c r="V17" s="486"/>
      <c r="W17" s="486"/>
      <c r="X17" s="486"/>
      <c r="Y17" s="486"/>
      <c r="Z17" s="486"/>
      <c r="AA17" s="486"/>
      <c r="AB17" s="487"/>
      <c r="AC17" s="420" t="s">
        <v>851</v>
      </c>
      <c r="AD17" s="421"/>
      <c r="AE17" s="421"/>
      <c r="AF17" s="421"/>
      <c r="AG17" s="10">
        <f>'K9 Önkormányzat'!AG18+'K9 M.Óvoda'!AG18+'K9 EAK'!AG18+'K9 Polg.Hiv'!AG18</f>
        <v>141406138</v>
      </c>
      <c r="AH17" s="11">
        <f>'K9 Önkormányzat'!AH18+'K9 M.Óvoda'!AH18+'K9 EAK'!AH18+'K9 Polg.Hiv'!AH18</f>
        <v>136421631</v>
      </c>
    </row>
    <row r="18" spans="1:34">
      <c r="A18" s="419" t="s">
        <v>584</v>
      </c>
      <c r="B18" s="459"/>
      <c r="C18" s="485" t="s">
        <v>852</v>
      </c>
      <c r="D18" s="486"/>
      <c r="E18" s="486"/>
      <c r="F18" s="486"/>
      <c r="G18" s="486"/>
      <c r="H18" s="486"/>
      <c r="I18" s="486"/>
      <c r="J18" s="486"/>
      <c r="K18" s="486"/>
      <c r="L18" s="486"/>
      <c r="M18" s="486"/>
      <c r="N18" s="486"/>
      <c r="O18" s="486"/>
      <c r="P18" s="486"/>
      <c r="Q18" s="486"/>
      <c r="R18" s="486"/>
      <c r="S18" s="486"/>
      <c r="T18" s="486"/>
      <c r="U18" s="486"/>
      <c r="V18" s="486"/>
      <c r="W18" s="486"/>
      <c r="X18" s="486"/>
      <c r="Y18" s="486"/>
      <c r="Z18" s="486"/>
      <c r="AA18" s="486"/>
      <c r="AB18" s="487"/>
      <c r="AC18" s="420" t="s">
        <v>853</v>
      </c>
      <c r="AD18" s="421"/>
      <c r="AE18" s="421"/>
      <c r="AF18" s="421"/>
      <c r="AG18" s="10">
        <f>'K9 Önkormányzat'!AG19+'K9 M.Óvoda'!AG19+'K9 EAK'!AG19+'K9 Polg.Hiv'!AG19</f>
        <v>0</v>
      </c>
      <c r="AH18" s="11">
        <f>'K9 Önkormányzat'!AH19+'K9 M.Óvoda'!AH19+'K9 EAK'!AH19+'K9 Polg.Hiv'!AH19</f>
        <v>0</v>
      </c>
    </row>
    <row r="19" spans="1:34">
      <c r="A19" s="419" t="s">
        <v>587</v>
      </c>
      <c r="B19" s="459"/>
      <c r="C19" s="485" t="s">
        <v>854</v>
      </c>
      <c r="D19" s="486"/>
      <c r="E19" s="486"/>
      <c r="F19" s="486"/>
      <c r="G19" s="486"/>
      <c r="H19" s="486"/>
      <c r="I19" s="486"/>
      <c r="J19" s="486"/>
      <c r="K19" s="486"/>
      <c r="L19" s="486"/>
      <c r="M19" s="486"/>
      <c r="N19" s="486"/>
      <c r="O19" s="486"/>
      <c r="P19" s="486"/>
      <c r="Q19" s="486"/>
      <c r="R19" s="486"/>
      <c r="S19" s="486"/>
      <c r="T19" s="486"/>
      <c r="U19" s="486"/>
      <c r="V19" s="486"/>
      <c r="W19" s="486"/>
      <c r="X19" s="486"/>
      <c r="Y19" s="486"/>
      <c r="Z19" s="486"/>
      <c r="AA19" s="486"/>
      <c r="AB19" s="487"/>
      <c r="AC19" s="420" t="s">
        <v>855</v>
      </c>
      <c r="AD19" s="421"/>
      <c r="AE19" s="421"/>
      <c r="AF19" s="421"/>
      <c r="AG19" s="10">
        <f>'K9 Önkormányzat'!AG20+'K9 M.Óvoda'!AG20+'K9 EAK'!AG20+'K9 Polg.Hiv'!AG20</f>
        <v>0</v>
      </c>
      <c r="AH19" s="11">
        <f>'K9 Önkormányzat'!AH20+'K9 M.Óvoda'!AH20+'K9 EAK'!AH20+'K9 Polg.Hiv'!AH20</f>
        <v>0</v>
      </c>
    </row>
    <row r="20" spans="1:34">
      <c r="A20" s="419" t="s">
        <v>590</v>
      </c>
      <c r="B20" s="459"/>
      <c r="C20" s="485" t="s">
        <v>856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20" t="s">
        <v>857</v>
      </c>
      <c r="AD20" s="421"/>
      <c r="AE20" s="421"/>
      <c r="AF20" s="421"/>
      <c r="AG20" s="10">
        <f>'K9 Önkormányzat'!AG21+'K9 M.Óvoda'!AG21+'K9 EAK'!AG21+'K9 Polg.Hiv'!AG21</f>
        <v>0</v>
      </c>
      <c r="AH20" s="11">
        <f>'K9 Önkormányzat'!AH21+'K9 M.Óvoda'!AH21+'K9 EAK'!AH21+'K9 Polg.Hiv'!AH21</f>
        <v>0</v>
      </c>
    </row>
    <row r="21" spans="1:34">
      <c r="A21" s="448" t="s">
        <v>593</v>
      </c>
      <c r="B21" s="463"/>
      <c r="C21" s="488" t="s">
        <v>858</v>
      </c>
      <c r="D21" s="489"/>
      <c r="E21" s="489"/>
      <c r="F21" s="489"/>
      <c r="G21" s="489"/>
      <c r="H21" s="489"/>
      <c r="I21" s="489"/>
      <c r="J21" s="489"/>
      <c r="K21" s="489"/>
      <c r="L21" s="489"/>
      <c r="M21" s="489"/>
      <c r="N21" s="489"/>
      <c r="O21" s="489"/>
      <c r="P21" s="489"/>
      <c r="Q21" s="489"/>
      <c r="R21" s="489"/>
      <c r="S21" s="489"/>
      <c r="T21" s="489"/>
      <c r="U21" s="489"/>
      <c r="V21" s="489"/>
      <c r="W21" s="489"/>
      <c r="X21" s="489"/>
      <c r="Y21" s="489"/>
      <c r="Z21" s="489"/>
      <c r="AA21" s="489"/>
      <c r="AB21" s="490"/>
      <c r="AC21" s="450" t="s">
        <v>859</v>
      </c>
      <c r="AD21" s="451"/>
      <c r="AE21" s="451"/>
      <c r="AF21" s="451"/>
      <c r="AG21" s="10">
        <f>'K9 Önkormányzat'!AG22+'K9 M.Óvoda'!AG22+'K9 EAK'!AG22+'K9 Polg.Hiv'!AG22</f>
        <v>148669131</v>
      </c>
      <c r="AH21" s="11">
        <f>'K9 Önkormányzat'!AH22+'K9 M.Óvoda'!AH22+'K9 EAK'!AH22+'K9 Polg.Hiv'!AH22</f>
        <v>143684624</v>
      </c>
    </row>
    <row r="22" spans="1:34">
      <c r="A22" s="419" t="s">
        <v>596</v>
      </c>
      <c r="B22" s="459"/>
      <c r="C22" s="485" t="s">
        <v>860</v>
      </c>
      <c r="D22" s="486"/>
      <c r="E22" s="486"/>
      <c r="F22" s="486"/>
      <c r="G22" s="486"/>
      <c r="H22" s="486"/>
      <c r="I22" s="486"/>
      <c r="J22" s="486"/>
      <c r="K22" s="486"/>
      <c r="L22" s="486"/>
      <c r="M22" s="486"/>
      <c r="N22" s="486"/>
      <c r="O22" s="486"/>
      <c r="P22" s="486"/>
      <c r="Q22" s="486"/>
      <c r="R22" s="486"/>
      <c r="S22" s="486"/>
      <c r="T22" s="486"/>
      <c r="U22" s="486"/>
      <c r="V22" s="486"/>
      <c r="W22" s="486"/>
      <c r="X22" s="486"/>
      <c r="Y22" s="486"/>
      <c r="Z22" s="486"/>
      <c r="AA22" s="486"/>
      <c r="AB22" s="487"/>
      <c r="AC22" s="420" t="s">
        <v>861</v>
      </c>
      <c r="AD22" s="421"/>
      <c r="AE22" s="421"/>
      <c r="AF22" s="421"/>
      <c r="AG22" s="10">
        <f>'K9 Önkormányzat'!AG23+'K9 M.Óvoda'!AG23+'K9 EAK'!AG23+'K9 Polg.Hiv'!AG23</f>
        <v>0</v>
      </c>
      <c r="AH22" s="11">
        <f>'K9 Önkormányzat'!AH23+'K9 M.Óvoda'!AH23+'K9 EAK'!AH23+'K9 Polg.Hiv'!AH23</f>
        <v>0</v>
      </c>
    </row>
    <row r="23" spans="1:34">
      <c r="A23" s="419" t="s">
        <v>599</v>
      </c>
      <c r="B23" s="459"/>
      <c r="C23" s="456" t="s">
        <v>862</v>
      </c>
      <c r="D23" s="457"/>
      <c r="E23" s="457"/>
      <c r="F23" s="457"/>
      <c r="G23" s="457"/>
      <c r="H23" s="457"/>
      <c r="I23" s="457"/>
      <c r="J23" s="457"/>
      <c r="K23" s="457"/>
      <c r="L23" s="457"/>
      <c r="M23" s="457"/>
      <c r="N23" s="457"/>
      <c r="O23" s="457"/>
      <c r="P23" s="457"/>
      <c r="Q23" s="457"/>
      <c r="R23" s="457"/>
      <c r="S23" s="457"/>
      <c r="T23" s="457"/>
      <c r="U23" s="457"/>
      <c r="V23" s="457"/>
      <c r="W23" s="457"/>
      <c r="X23" s="457"/>
      <c r="Y23" s="457"/>
      <c r="Z23" s="457"/>
      <c r="AA23" s="457"/>
      <c r="AB23" s="458"/>
      <c r="AC23" s="420" t="s">
        <v>863</v>
      </c>
      <c r="AD23" s="421"/>
      <c r="AE23" s="421"/>
      <c r="AF23" s="421"/>
      <c r="AG23" s="10">
        <f>'K9 Önkormányzat'!AG24+'K9 M.Óvoda'!AG24+'K9 EAK'!AG24+'K9 Polg.Hiv'!AG24</f>
        <v>0</v>
      </c>
      <c r="AH23" s="11">
        <f>'K9 Önkormányzat'!AH24+'K9 M.Óvoda'!AH24+'K9 EAK'!AH24+'K9 Polg.Hiv'!AH24</f>
        <v>0</v>
      </c>
    </row>
    <row r="24" spans="1:34">
      <c r="A24" s="419" t="s">
        <v>602</v>
      </c>
      <c r="B24" s="459"/>
      <c r="C24" s="485" t="s">
        <v>864</v>
      </c>
      <c r="D24" s="486"/>
      <c r="E24" s="486"/>
      <c r="F24" s="486"/>
      <c r="G24" s="486"/>
      <c r="H24" s="486"/>
      <c r="I24" s="486"/>
      <c r="J24" s="486"/>
      <c r="K24" s="486"/>
      <c r="L24" s="486"/>
      <c r="M24" s="486"/>
      <c r="N24" s="486"/>
      <c r="O24" s="486"/>
      <c r="P24" s="486"/>
      <c r="Q24" s="486"/>
      <c r="R24" s="486"/>
      <c r="S24" s="486"/>
      <c r="T24" s="486"/>
      <c r="U24" s="486"/>
      <c r="V24" s="486"/>
      <c r="W24" s="486"/>
      <c r="X24" s="486"/>
      <c r="Y24" s="486"/>
      <c r="Z24" s="486"/>
      <c r="AA24" s="486"/>
      <c r="AB24" s="487"/>
      <c r="AC24" s="420" t="s">
        <v>865</v>
      </c>
      <c r="AD24" s="421"/>
      <c r="AE24" s="421"/>
      <c r="AF24" s="421"/>
      <c r="AG24" s="10">
        <f>'K9 Önkormányzat'!AG25+'K9 M.Óvoda'!AG25+'K9 EAK'!AG25+'K9 Polg.Hiv'!AG25</f>
        <v>0</v>
      </c>
      <c r="AH24" s="11">
        <f>'K9 Önkormányzat'!AH25+'K9 M.Óvoda'!AH25+'K9 EAK'!AH25+'K9 Polg.Hiv'!AH25</f>
        <v>0</v>
      </c>
    </row>
    <row r="25" spans="1:34">
      <c r="A25" s="419" t="s">
        <v>605</v>
      </c>
      <c r="B25" s="459"/>
      <c r="C25" s="485" t="s">
        <v>866</v>
      </c>
      <c r="D25" s="486"/>
      <c r="E25" s="486"/>
      <c r="F25" s="486"/>
      <c r="G25" s="486"/>
      <c r="H25" s="486"/>
      <c r="I25" s="486"/>
      <c r="J25" s="486"/>
      <c r="K25" s="486"/>
      <c r="L25" s="486"/>
      <c r="M25" s="486"/>
      <c r="N25" s="486"/>
      <c r="O25" s="486"/>
      <c r="P25" s="486"/>
      <c r="Q25" s="486"/>
      <c r="R25" s="486"/>
      <c r="S25" s="486"/>
      <c r="T25" s="486"/>
      <c r="U25" s="486"/>
      <c r="V25" s="486"/>
      <c r="W25" s="486"/>
      <c r="X25" s="486"/>
      <c r="Y25" s="486"/>
      <c r="Z25" s="486"/>
      <c r="AA25" s="486"/>
      <c r="AB25" s="487"/>
      <c r="AC25" s="420" t="s">
        <v>867</v>
      </c>
      <c r="AD25" s="421"/>
      <c r="AE25" s="421"/>
      <c r="AF25" s="421"/>
      <c r="AG25" s="10">
        <f>'K9 Önkormányzat'!AG26+'K9 M.Óvoda'!AG26+'K9 EAK'!AG26+'K9 Polg.Hiv'!AG26</f>
        <v>0</v>
      </c>
      <c r="AH25" s="11">
        <f>'K9 Önkormányzat'!AH26+'K9 M.Óvoda'!AH26+'K9 EAK'!AH26+'K9 Polg.Hiv'!AH26</f>
        <v>0</v>
      </c>
    </row>
    <row r="26" spans="1:34">
      <c r="A26" s="448" t="s">
        <v>608</v>
      </c>
      <c r="B26" s="463"/>
      <c r="C26" s="488" t="s">
        <v>868</v>
      </c>
      <c r="D26" s="489"/>
      <c r="E26" s="489"/>
      <c r="F26" s="489"/>
      <c r="G26" s="489"/>
      <c r="H26" s="489"/>
      <c r="I26" s="489"/>
      <c r="J26" s="489"/>
      <c r="K26" s="489"/>
      <c r="L26" s="489"/>
      <c r="M26" s="489"/>
      <c r="N26" s="489"/>
      <c r="O26" s="489"/>
      <c r="P26" s="489"/>
      <c r="Q26" s="489"/>
      <c r="R26" s="489"/>
      <c r="S26" s="489"/>
      <c r="T26" s="489"/>
      <c r="U26" s="489"/>
      <c r="V26" s="489"/>
      <c r="W26" s="489"/>
      <c r="X26" s="489"/>
      <c r="Y26" s="489"/>
      <c r="Z26" s="489"/>
      <c r="AA26" s="489"/>
      <c r="AB26" s="490"/>
      <c r="AC26" s="450" t="s">
        <v>869</v>
      </c>
      <c r="AD26" s="451"/>
      <c r="AE26" s="451"/>
      <c r="AF26" s="451"/>
      <c r="AG26" s="10">
        <f>'K9 Önkormányzat'!AG27+'K9 M.Óvoda'!AG27+'K9 EAK'!AG27+'K9 Polg.Hiv'!AG27</f>
        <v>0</v>
      </c>
      <c r="AH26" s="11">
        <f>'K9 Önkormányzat'!AH27+'K9 M.Óvoda'!AH27+'K9 EAK'!AH27+'K9 Polg.Hiv'!AH27</f>
        <v>0</v>
      </c>
    </row>
    <row r="27" spans="1:34" ht="15.75" thickBot="1">
      <c r="A27" s="496" t="s">
        <v>611</v>
      </c>
      <c r="B27" s="497"/>
      <c r="C27" s="491" t="s">
        <v>870</v>
      </c>
      <c r="D27" s="492"/>
      <c r="E27" s="492"/>
      <c r="F27" s="492"/>
      <c r="G27" s="492"/>
      <c r="H27" s="492"/>
      <c r="I27" s="492"/>
      <c r="J27" s="492"/>
      <c r="K27" s="492"/>
      <c r="L27" s="492"/>
      <c r="M27" s="492"/>
      <c r="N27" s="492"/>
      <c r="O27" s="492"/>
      <c r="P27" s="492"/>
      <c r="Q27" s="492"/>
      <c r="R27" s="492"/>
      <c r="S27" s="492"/>
      <c r="T27" s="492"/>
      <c r="U27" s="492"/>
      <c r="V27" s="492"/>
      <c r="W27" s="492"/>
      <c r="X27" s="492"/>
      <c r="Y27" s="492"/>
      <c r="Z27" s="492"/>
      <c r="AA27" s="492"/>
      <c r="AB27" s="493"/>
      <c r="AC27" s="494" t="s">
        <v>871</v>
      </c>
      <c r="AD27" s="495"/>
      <c r="AE27" s="495"/>
      <c r="AF27" s="495"/>
      <c r="AG27" s="22">
        <f>'K9 Önkormányzat'!AG28+'K9 M.Óvoda'!AG28+'K9 EAK'!AG28+'K9 Polg.Hiv'!AG28</f>
        <v>0</v>
      </c>
      <c r="AH27" s="23">
        <f>'K9 Önkormányzat'!AH28+'K9 M.Óvoda'!AH28+'K9 EAK'!AH28+'K9 Polg.Hiv'!AH28</f>
        <v>0</v>
      </c>
    </row>
    <row r="28" spans="1:34" ht="15.75" thickBot="1">
      <c r="A28" s="464" t="s">
        <v>614</v>
      </c>
      <c r="B28" s="465"/>
      <c r="C28" s="469" t="s">
        <v>872</v>
      </c>
      <c r="D28" s="470"/>
      <c r="E28" s="470"/>
      <c r="F28" s="470"/>
      <c r="G28" s="470"/>
      <c r="H28" s="470"/>
      <c r="I28" s="470"/>
      <c r="J28" s="470"/>
      <c r="K28" s="470"/>
      <c r="L28" s="470"/>
      <c r="M28" s="470"/>
      <c r="N28" s="470"/>
      <c r="O28" s="470"/>
      <c r="P28" s="470"/>
      <c r="Q28" s="470"/>
      <c r="R28" s="470"/>
      <c r="S28" s="470"/>
      <c r="T28" s="470"/>
      <c r="U28" s="470"/>
      <c r="V28" s="470"/>
      <c r="W28" s="470"/>
      <c r="X28" s="470"/>
      <c r="Y28" s="470"/>
      <c r="Z28" s="470"/>
      <c r="AA28" s="470"/>
      <c r="AB28" s="498"/>
      <c r="AC28" s="466" t="s">
        <v>873</v>
      </c>
      <c r="AD28" s="467"/>
      <c r="AE28" s="467"/>
      <c r="AF28" s="467"/>
      <c r="AG28" s="39">
        <f>'K9 Önkormányzat'!AG29+'K9 M.Óvoda'!AG29+'K9 EAK'!AG29+'K9 Polg.Hiv'!AG29</f>
        <v>148669131</v>
      </c>
      <c r="AH28" s="20">
        <f>'K9 Önkormányzat'!AH29+'K9 M.Óvoda'!AH29+'K9 EAK'!AH29+'K9 Polg.Hiv'!AH29</f>
        <v>143684624</v>
      </c>
    </row>
  </sheetData>
  <mergeCells count="79">
    <mergeCell ref="A1:AH1"/>
    <mergeCell ref="AG3:AH3"/>
    <mergeCell ref="A27:B27"/>
    <mergeCell ref="C27:AB27"/>
    <mergeCell ref="AC27:AF27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18:B18"/>
    <mergeCell ref="C18:AB18"/>
    <mergeCell ref="AC18:AF18"/>
    <mergeCell ref="AC22:AF22"/>
    <mergeCell ref="A19:B19"/>
    <mergeCell ref="C19:AB19"/>
    <mergeCell ref="AC19:AF19"/>
    <mergeCell ref="A20:B20"/>
    <mergeCell ref="C20:AB20"/>
    <mergeCell ref="AC20:AF20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7:B7"/>
    <mergeCell ref="C7:AB7"/>
    <mergeCell ref="AC7:AF7"/>
    <mergeCell ref="A2:AH2"/>
    <mergeCell ref="A5:B5"/>
    <mergeCell ref="C5:AB5"/>
    <mergeCell ref="AC5:AF5"/>
    <mergeCell ref="A3:AF3"/>
    <mergeCell ref="A4:B4"/>
    <mergeCell ref="C4:AB4"/>
    <mergeCell ref="AC4:AF4"/>
  </mergeCells>
  <phoneticPr fontId="0" type="noConversion"/>
  <pageMargins left="0.7" right="0.7" top="0.75" bottom="0.75" header="0.3" footer="0.3"/>
  <pageSetup paperSize="9" scale="87" orientation="portrait" horizontalDpi="300" verticalDpi="300" r:id="rId1"/>
  <headerFooter>
    <oddHeader>&amp;L5.sz.melléklet &amp;Radatok forintban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3" sqref="B3"/>
    </sheetView>
  </sheetViews>
  <sheetFormatPr defaultRowHeight="15"/>
  <cols>
    <col min="1" max="1" width="5.5703125" bestFit="1" customWidth="1"/>
    <col min="2" max="2" width="82" bestFit="1" customWidth="1"/>
    <col min="4" max="5" width="10" bestFit="1" customWidth="1"/>
    <col min="6" max="6" width="10.7109375" customWidth="1"/>
    <col min="7" max="7" width="9.5703125" bestFit="1" customWidth="1"/>
    <col min="8" max="8" width="10.42578125" customWidth="1"/>
    <col min="11" max="11" width="10.140625" customWidth="1"/>
    <col min="12" max="12" width="10.5703125" customWidth="1"/>
  </cols>
  <sheetData>
    <row r="1" spans="1:70" ht="15.75" customHeight="1">
      <c r="A1" s="550" t="s">
        <v>910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  <c r="L1" s="552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2"/>
    </row>
    <row r="2" spans="1:70">
      <c r="A2" s="553" t="s">
        <v>987</v>
      </c>
      <c r="B2" s="554"/>
      <c r="C2" s="554"/>
      <c r="D2" s="554"/>
      <c r="E2" s="554"/>
      <c r="F2" s="554"/>
      <c r="G2" s="554"/>
      <c r="H2" s="554"/>
      <c r="I2" s="554"/>
      <c r="J2" s="554"/>
      <c r="K2" s="554"/>
      <c r="L2" s="555"/>
    </row>
    <row r="3" spans="1:70" s="1" customFormat="1" ht="89.25">
      <c r="A3" s="26" t="s">
        <v>875</v>
      </c>
      <c r="B3" s="27" t="s">
        <v>876</v>
      </c>
      <c r="C3" s="24" t="s">
        <v>877</v>
      </c>
      <c r="D3" s="24" t="s">
        <v>878</v>
      </c>
      <c r="E3" s="24" t="s">
        <v>879</v>
      </c>
      <c r="F3" s="24" t="s">
        <v>880</v>
      </c>
      <c r="G3" s="24" t="s">
        <v>881</v>
      </c>
      <c r="H3" s="28" t="s">
        <v>567</v>
      </c>
      <c r="I3" s="28" t="s">
        <v>882</v>
      </c>
      <c r="J3" s="28" t="s">
        <v>883</v>
      </c>
      <c r="K3" s="24" t="s">
        <v>884</v>
      </c>
      <c r="L3" s="24" t="s">
        <v>885</v>
      </c>
    </row>
    <row r="4" spans="1:70" s="1" customFormat="1">
      <c r="A4" s="29" t="s">
        <v>545</v>
      </c>
      <c r="B4" s="30" t="s">
        <v>546</v>
      </c>
      <c r="C4" s="25" t="s">
        <v>547</v>
      </c>
      <c r="D4" s="25" t="s">
        <v>820</v>
      </c>
      <c r="E4" s="29" t="s">
        <v>821</v>
      </c>
      <c r="F4" s="29" t="s">
        <v>822</v>
      </c>
      <c r="G4" s="29" t="s">
        <v>823</v>
      </c>
      <c r="H4" s="29" t="s">
        <v>824</v>
      </c>
      <c r="I4" s="29" t="s">
        <v>825</v>
      </c>
      <c r="J4" s="25" t="s">
        <v>826</v>
      </c>
      <c r="K4" s="25" t="s">
        <v>827</v>
      </c>
      <c r="L4" s="25" t="s">
        <v>886</v>
      </c>
    </row>
    <row r="5" spans="1:70">
      <c r="A5" s="36">
        <v>1</v>
      </c>
      <c r="B5" s="36" t="s">
        <v>887</v>
      </c>
      <c r="C5" s="36">
        <f>'Szem.jutt. Önkormányzat'!C5+'Szem.jutt. M.Óvoda'!C6+'Szem.jutt. EAK'!C6+'Szem.jutt. Polg.Hiv'!C6</f>
        <v>1</v>
      </c>
      <c r="D5" s="36">
        <f>'Szem.jutt. Önkormányzat'!D5+'Szem.jutt. M.Óvoda'!D6+'Szem.jutt. EAK'!D6+'Szem.jutt. Polg.Hiv'!D6</f>
        <v>5542291</v>
      </c>
      <c r="E5" s="36">
        <f>'Szem.jutt. Önkormányzat'!E5+'Szem.jutt. M.Óvoda'!E6+'Szem.jutt. EAK'!E6+'Szem.jutt. Polg.Hiv'!E6</f>
        <v>869600</v>
      </c>
      <c r="F5" s="36">
        <f>'Szem.jutt. Önkormányzat'!F5+'Szem.jutt. M.Óvoda'!F6+'Szem.jutt. EAK'!F6+'Szem.jutt. Polg.Hiv'!F6</f>
        <v>0</v>
      </c>
      <c r="G5" s="36">
        <f>'Szem.jutt. Önkormányzat'!G5+'Szem.jutt. M.Óvoda'!G6+'Szem.jutt. EAK'!G6+'Szem.jutt. Polg.Hiv'!G6</f>
        <v>0</v>
      </c>
      <c r="H5" s="36">
        <f>'Szem.jutt. Önkormányzat'!H5+'Szem.jutt. M.Óvoda'!H6+'Szem.jutt. EAK'!H6+'Szem.jutt. Polg.Hiv'!H6</f>
        <v>174688</v>
      </c>
      <c r="I5" s="36">
        <f>'Szem.jutt. Önkormányzat'!I5+'Szem.jutt. M.Óvoda'!I6+'Szem.jutt. EAK'!I6+'Szem.jutt. Polg.Hiv'!I6</f>
        <v>251078</v>
      </c>
      <c r="J5" s="36">
        <f>'Szem.jutt. Önkormányzat'!J5+'Szem.jutt. M.Óvoda'!J6+'Szem.jutt. EAK'!J6+'Szem.jutt. Polg.Hiv'!J6</f>
        <v>0</v>
      </c>
      <c r="K5" s="36">
        <f>'Szem.jutt. Önkormányzat'!K5+'Szem.jutt. M.Óvoda'!K6+'Szem.jutt. EAK'!K6+'Szem.jutt. Polg.Hiv'!K6</f>
        <v>0</v>
      </c>
      <c r="L5" s="36">
        <f>'Szem.jutt. Önkormányzat'!L5+'Szem.jutt. M.Óvoda'!L6+'Szem.jutt. EAK'!L6+'Szem.jutt. Polg.Hiv'!L6</f>
        <v>0</v>
      </c>
    </row>
    <row r="6" spans="1:70">
      <c r="A6" s="36">
        <v>2</v>
      </c>
      <c r="B6" s="36" t="s">
        <v>888</v>
      </c>
      <c r="C6" s="36">
        <f>'Szem.jutt. Önkormányzat'!C6+'Szem.jutt. M.Óvoda'!C7+'Szem.jutt. EAK'!C7+'Szem.jutt. Polg.Hiv'!C7</f>
        <v>4</v>
      </c>
      <c r="D6" s="36">
        <f>'Szem.jutt. Önkormányzat'!D6+'Szem.jutt. M.Óvoda'!D7+'Szem.jutt. EAK'!D7+'Szem.jutt. Polg.Hiv'!D7</f>
        <v>13808703</v>
      </c>
      <c r="E6" s="36">
        <f>'Szem.jutt. Önkormányzat'!E6+'Szem.jutt. M.Óvoda'!E7+'Szem.jutt. EAK'!E7+'Szem.jutt. Polg.Hiv'!E7</f>
        <v>1100100</v>
      </c>
      <c r="F6" s="36">
        <f>'Szem.jutt. Önkormányzat'!F6+'Szem.jutt. M.Óvoda'!F7+'Szem.jutt. EAK'!F7+'Szem.jutt. Polg.Hiv'!F7</f>
        <v>0</v>
      </c>
      <c r="G6" s="36">
        <f>'Szem.jutt. Önkormányzat'!G6+'Szem.jutt. M.Óvoda'!G7+'Szem.jutt. EAK'!G7+'Szem.jutt. Polg.Hiv'!G7</f>
        <v>0</v>
      </c>
      <c r="H6" s="36">
        <f>'Szem.jutt. Önkormányzat'!H6+'Szem.jutt. M.Óvoda'!H7+'Szem.jutt. EAK'!H7+'Szem.jutt. Polg.Hiv'!H7</f>
        <v>651366</v>
      </c>
      <c r="I6" s="36">
        <f>'Szem.jutt. Önkormányzat'!I6+'Szem.jutt. M.Óvoda'!I7+'Szem.jutt. EAK'!I7+'Szem.jutt. Polg.Hiv'!I7</f>
        <v>469602</v>
      </c>
      <c r="J6" s="36">
        <f>'Szem.jutt. Önkormányzat'!J6+'Szem.jutt. M.Óvoda'!J7+'Szem.jutt. EAK'!J7+'Szem.jutt. Polg.Hiv'!J7</f>
        <v>0</v>
      </c>
      <c r="K6" s="36">
        <f>'Szem.jutt. Önkormányzat'!K6+'Szem.jutt. M.Óvoda'!K7+'Szem.jutt. EAK'!K7+'Szem.jutt. Polg.Hiv'!K7</f>
        <v>45415</v>
      </c>
      <c r="L6" s="36">
        <f>'Szem.jutt. Önkormányzat'!L6+'Szem.jutt. M.Óvoda'!L7+'Szem.jutt. EAK'!L7+'Szem.jutt. Polg.Hiv'!L7</f>
        <v>0</v>
      </c>
    </row>
    <row r="7" spans="1:70">
      <c r="A7" s="36">
        <v>3</v>
      </c>
      <c r="B7" s="36" t="s">
        <v>889</v>
      </c>
      <c r="C7" s="36">
        <f>'Szem.jutt. Önkormányzat'!C7+'Szem.jutt. M.Óvoda'!C8+'Szem.jutt. EAK'!C8+'Szem.jutt. Polg.Hiv'!C8</f>
        <v>3</v>
      </c>
      <c r="D7" s="36">
        <f>'Szem.jutt. Önkormányzat'!D7+'Szem.jutt. M.Óvoda'!D8+'Szem.jutt. EAK'!D8+'Szem.jutt. Polg.Hiv'!D8</f>
        <v>4300500</v>
      </c>
      <c r="E7" s="36">
        <f>'Szem.jutt. Önkormányzat'!E7+'Szem.jutt. M.Óvoda'!E8+'Szem.jutt. EAK'!E8+'Szem.jutt. Polg.Hiv'!E8</f>
        <v>459600</v>
      </c>
      <c r="F7" s="36">
        <f>'Szem.jutt. Önkormányzat'!F7+'Szem.jutt. M.Óvoda'!F8+'Szem.jutt. EAK'!F8+'Szem.jutt. Polg.Hiv'!F8</f>
        <v>0</v>
      </c>
      <c r="G7" s="36">
        <f>'Szem.jutt. Önkormányzat'!G7+'Szem.jutt. M.Óvoda'!G8+'Szem.jutt. EAK'!G8+'Szem.jutt. Polg.Hiv'!G8</f>
        <v>0</v>
      </c>
      <c r="H7" s="36">
        <f>'Szem.jutt. Önkormányzat'!H7+'Szem.jutt. M.Óvoda'!H8+'Szem.jutt. EAK'!H8+'Szem.jutt. Polg.Hiv'!H8</f>
        <v>453892</v>
      </c>
      <c r="I7" s="36">
        <f>'Szem.jutt. Önkormányzat'!I7+'Szem.jutt. M.Óvoda'!I8+'Szem.jutt. EAK'!I8+'Szem.jutt. Polg.Hiv'!I8</f>
        <v>40046</v>
      </c>
      <c r="J7" s="36">
        <f>'Szem.jutt. Önkormányzat'!J7+'Szem.jutt. M.Óvoda'!J8+'Szem.jutt. EAK'!J8+'Szem.jutt. Polg.Hiv'!J8</f>
        <v>0</v>
      </c>
      <c r="K7" s="36">
        <f>'Szem.jutt. Önkormányzat'!K7+'Szem.jutt. M.Óvoda'!K8+'Szem.jutt. EAK'!K8+'Szem.jutt. Polg.Hiv'!K8</f>
        <v>199200</v>
      </c>
      <c r="L7" s="36">
        <f>'Szem.jutt. Önkormányzat'!L7+'Szem.jutt. M.Óvoda'!L8+'Szem.jutt. EAK'!L8+'Szem.jutt. Polg.Hiv'!L8</f>
        <v>0</v>
      </c>
    </row>
    <row r="8" spans="1:70">
      <c r="A8" s="36">
        <v>4</v>
      </c>
      <c r="B8" s="36" t="s">
        <v>890</v>
      </c>
      <c r="C8" s="36">
        <f>'Szem.jutt. Önkormányzat'!C8+'Szem.jutt. M.Óvoda'!C9+'Szem.jutt. EAK'!C9+'Szem.jutt. Polg.Hiv'!C9</f>
        <v>0</v>
      </c>
      <c r="D8" s="36">
        <f>'Szem.jutt. Önkormányzat'!D8+'Szem.jutt. M.Óvoda'!D9+'Szem.jutt. EAK'!D9+'Szem.jutt. Polg.Hiv'!D9</f>
        <v>0</v>
      </c>
      <c r="E8" s="36">
        <f>'Szem.jutt. Önkormányzat'!E8+'Szem.jutt. M.Óvoda'!E9+'Szem.jutt. EAK'!E9+'Szem.jutt. Polg.Hiv'!E9</f>
        <v>0</v>
      </c>
      <c r="F8" s="36">
        <f>'Szem.jutt. Önkormányzat'!F8+'Szem.jutt. M.Óvoda'!F9+'Szem.jutt. EAK'!F9+'Szem.jutt. Polg.Hiv'!F9</f>
        <v>0</v>
      </c>
      <c r="G8" s="36">
        <f>'Szem.jutt. Önkormányzat'!G8+'Szem.jutt. M.Óvoda'!G9+'Szem.jutt. EAK'!G9+'Szem.jutt. Polg.Hiv'!G9</f>
        <v>0</v>
      </c>
      <c r="H8" s="36">
        <f>'Szem.jutt. Önkormányzat'!H8+'Szem.jutt. M.Óvoda'!H9+'Szem.jutt. EAK'!H9+'Szem.jutt. Polg.Hiv'!H9</f>
        <v>0</v>
      </c>
      <c r="I8" s="36">
        <f>'Szem.jutt. Önkormányzat'!I8+'Szem.jutt. M.Óvoda'!I9+'Szem.jutt. EAK'!I9+'Szem.jutt. Polg.Hiv'!I9</f>
        <v>0</v>
      </c>
      <c r="J8" s="36">
        <f>'Szem.jutt. Önkormányzat'!J8+'Szem.jutt. M.Óvoda'!J9+'Szem.jutt. EAK'!J9+'Szem.jutt. Polg.Hiv'!J9</f>
        <v>0</v>
      </c>
      <c r="K8" s="36">
        <f>'Szem.jutt. Önkormányzat'!K8+'Szem.jutt. M.Óvoda'!K9+'Szem.jutt. EAK'!K9+'Szem.jutt. Polg.Hiv'!K9</f>
        <v>0</v>
      </c>
      <c r="L8" s="36">
        <f>'Szem.jutt. Önkormányzat'!L8+'Szem.jutt. M.Óvoda'!L9+'Szem.jutt. EAK'!L9+'Szem.jutt. Polg.Hiv'!L9</f>
        <v>0</v>
      </c>
    </row>
    <row r="9" spans="1:70" s="14" customFormat="1">
      <c r="A9" s="36">
        <v>5</v>
      </c>
      <c r="B9" s="37" t="s">
        <v>891</v>
      </c>
      <c r="C9" s="37">
        <f>SUM(C5:C8)</f>
        <v>8</v>
      </c>
      <c r="D9" s="37">
        <f t="shared" ref="D9:L9" si="0">SUM(D5:D8)</f>
        <v>23651494</v>
      </c>
      <c r="E9" s="37">
        <f t="shared" si="0"/>
        <v>2429300</v>
      </c>
      <c r="F9" s="37">
        <f t="shared" si="0"/>
        <v>0</v>
      </c>
      <c r="G9" s="37">
        <f t="shared" si="0"/>
        <v>0</v>
      </c>
      <c r="H9" s="37">
        <f t="shared" si="0"/>
        <v>1279946</v>
      </c>
      <c r="I9" s="37">
        <f t="shared" si="0"/>
        <v>760726</v>
      </c>
      <c r="J9" s="37">
        <f t="shared" si="0"/>
        <v>0</v>
      </c>
      <c r="K9" s="37">
        <f t="shared" si="0"/>
        <v>244615</v>
      </c>
      <c r="L9" s="37">
        <f t="shared" si="0"/>
        <v>0</v>
      </c>
    </row>
    <row r="10" spans="1:70">
      <c r="A10" s="36">
        <v>6</v>
      </c>
      <c r="B10" s="36" t="s">
        <v>892</v>
      </c>
      <c r="C10" s="36">
        <f>'Szem.jutt. Önkormányzat'!C10+'Szem.jutt. M.Óvoda'!C11+'Szem.jutt. EAK'!C11+'Szem.jutt. Polg.Hiv'!C11</f>
        <v>1</v>
      </c>
      <c r="D10" s="36">
        <f>'Szem.jutt. Önkormányzat'!D10+'Szem.jutt. M.Óvoda'!D11+'Szem.jutt. EAK'!D11+'Szem.jutt. Polg.Hiv'!D11</f>
        <v>2518023</v>
      </c>
      <c r="E10" s="36">
        <f>'Szem.jutt. Önkormányzat'!E10+'Szem.jutt. M.Óvoda'!E11+'Szem.jutt. EAK'!E11+'Szem.jutt. Polg.Hiv'!E11</f>
        <v>0</v>
      </c>
      <c r="F10" s="36">
        <f>'Szem.jutt. Önkormányzat'!F10+'Szem.jutt. M.Óvoda'!F11+'Szem.jutt. EAK'!F11+'Szem.jutt. Polg.Hiv'!F11</f>
        <v>0</v>
      </c>
      <c r="G10" s="36">
        <f>'Szem.jutt. Önkormányzat'!G10+'Szem.jutt. M.Óvoda'!G11+'Szem.jutt. EAK'!G11+'Szem.jutt. Polg.Hiv'!G11</f>
        <v>0</v>
      </c>
      <c r="H10" s="36">
        <f>'Szem.jutt. Önkormányzat'!H10+'Szem.jutt. M.Óvoda'!H11+'Szem.jutt. EAK'!H11+'Szem.jutt. Polg.Hiv'!H11</f>
        <v>20000</v>
      </c>
      <c r="I10" s="36">
        <f>'Szem.jutt. Önkormányzat'!I10+'Szem.jutt. M.Óvoda'!I11+'Szem.jutt. EAK'!I11+'Szem.jutt. Polg.Hiv'!I11</f>
        <v>5570</v>
      </c>
      <c r="J10" s="36">
        <f>'Szem.jutt. Önkormányzat'!J10+'Szem.jutt. M.Óvoda'!J11+'Szem.jutt. EAK'!J11+'Szem.jutt. Polg.Hiv'!J11</f>
        <v>0</v>
      </c>
      <c r="K10" s="36">
        <f>'Szem.jutt. Önkormányzat'!K10+'Szem.jutt. M.Óvoda'!K11+'Szem.jutt. EAK'!K11+'Szem.jutt. Polg.Hiv'!K11</f>
        <v>106000</v>
      </c>
      <c r="L10" s="36">
        <f>'Szem.jutt. Önkormányzat'!L10+'Szem.jutt. M.Óvoda'!L11+'Szem.jutt. EAK'!L11+'Szem.jutt. Polg.Hiv'!L11</f>
        <v>0</v>
      </c>
    </row>
    <row r="11" spans="1:70">
      <c r="A11" s="36">
        <v>7</v>
      </c>
      <c r="B11" s="36" t="s">
        <v>893</v>
      </c>
      <c r="C11" s="36">
        <f>'Szem.jutt. Önkormányzat'!C11+'Szem.jutt. M.Óvoda'!C12+'Szem.jutt. EAK'!C12+'Szem.jutt. Polg.Hiv'!C12</f>
        <v>15</v>
      </c>
      <c r="D11" s="36">
        <f>'Szem.jutt. Önkormányzat'!D11+'Szem.jutt. M.Óvoda'!D12+'Szem.jutt. EAK'!D12+'Szem.jutt. Polg.Hiv'!D12</f>
        <v>23905072</v>
      </c>
      <c r="E11" s="36">
        <f>'Szem.jutt. Önkormányzat'!E11+'Szem.jutt. M.Óvoda'!E12+'Szem.jutt. EAK'!E12+'Szem.jutt. Polg.Hiv'!E12</f>
        <v>0</v>
      </c>
      <c r="F11" s="36">
        <f>'Szem.jutt. Önkormányzat'!F11+'Szem.jutt. M.Óvoda'!F12+'Szem.jutt. EAK'!F12+'Szem.jutt. Polg.Hiv'!F12</f>
        <v>527066</v>
      </c>
      <c r="G11" s="36">
        <f>'Szem.jutt. Önkormányzat'!G11+'Szem.jutt. M.Óvoda'!G12+'Szem.jutt. EAK'!G12+'Szem.jutt. Polg.Hiv'!G12</f>
        <v>0</v>
      </c>
      <c r="H11" s="36">
        <f>'Szem.jutt. Önkormányzat'!H11+'Szem.jutt. M.Óvoda'!H12+'Szem.jutt. EAK'!H12+'Szem.jutt. Polg.Hiv'!H12</f>
        <v>180000</v>
      </c>
      <c r="I11" s="36">
        <f>'Szem.jutt. Önkormányzat'!I11+'Szem.jutt. M.Óvoda'!I12+'Szem.jutt. EAK'!I12+'Szem.jutt. Polg.Hiv'!I12</f>
        <v>227074</v>
      </c>
      <c r="J11" s="36">
        <f>'Szem.jutt. Önkormányzat'!J11+'Szem.jutt. M.Óvoda'!J12+'Szem.jutt. EAK'!J12+'Szem.jutt. Polg.Hiv'!J12</f>
        <v>0</v>
      </c>
      <c r="K11" s="36">
        <f>'Szem.jutt. Önkormányzat'!K11+'Szem.jutt. M.Óvoda'!K12+'Szem.jutt. EAK'!K12+'Szem.jutt. Polg.Hiv'!K12</f>
        <v>2448840</v>
      </c>
      <c r="L11" s="36">
        <f>'Szem.jutt. Önkormányzat'!L11+'Szem.jutt. M.Óvoda'!L12+'Szem.jutt. EAK'!L12+'Szem.jutt. Polg.Hiv'!L12</f>
        <v>0</v>
      </c>
    </row>
    <row r="12" spans="1:70">
      <c r="A12" s="36">
        <v>8</v>
      </c>
      <c r="B12" s="36" t="s">
        <v>894</v>
      </c>
      <c r="C12" s="36">
        <f>'Szem.jutt. Önkormányzat'!C12+'Szem.jutt. M.Óvoda'!C13+'Szem.jutt. EAK'!C13+'Szem.jutt. Polg.Hiv'!C13</f>
        <v>7</v>
      </c>
      <c r="D12" s="36">
        <f>'Szem.jutt. Önkormányzat'!D12+'Szem.jutt. M.Óvoda'!D13+'Szem.jutt. EAK'!D13+'Szem.jutt. Polg.Hiv'!D13</f>
        <v>12804490</v>
      </c>
      <c r="E12" s="36">
        <f>'Szem.jutt. Önkormányzat'!E12+'Szem.jutt. M.Óvoda'!E13+'Szem.jutt. EAK'!E13+'Szem.jutt. Polg.Hiv'!E13</f>
        <v>0</v>
      </c>
      <c r="F12" s="36">
        <f>'Szem.jutt. Önkormányzat'!F12+'Szem.jutt. M.Óvoda'!F13+'Szem.jutt. EAK'!F13+'Szem.jutt. Polg.Hiv'!F13</f>
        <v>96411</v>
      </c>
      <c r="G12" s="36">
        <f>'Szem.jutt. Önkormányzat'!G12+'Szem.jutt. M.Óvoda'!G13+'Szem.jutt. EAK'!G13+'Szem.jutt. Polg.Hiv'!G13</f>
        <v>0</v>
      </c>
      <c r="H12" s="36">
        <f>'Szem.jutt. Önkormányzat'!H12+'Szem.jutt. M.Óvoda'!H13+'Szem.jutt. EAK'!H13+'Szem.jutt. Polg.Hiv'!H13</f>
        <v>100000</v>
      </c>
      <c r="I12" s="36">
        <f>'Szem.jutt. Önkormányzat'!I12+'Szem.jutt. M.Óvoda'!I13+'Szem.jutt. EAK'!I13+'Szem.jutt. Polg.Hiv'!I13</f>
        <v>1450</v>
      </c>
      <c r="J12" s="36">
        <f>'Szem.jutt. Önkormányzat'!J12+'Szem.jutt. M.Óvoda'!J13+'Szem.jutt. EAK'!J13+'Szem.jutt. Polg.Hiv'!J13</f>
        <v>0</v>
      </c>
      <c r="K12" s="36">
        <f>'Szem.jutt. Önkormányzat'!K12+'Szem.jutt. M.Óvoda'!K13+'Szem.jutt. EAK'!K13+'Szem.jutt. Polg.Hiv'!K13</f>
        <v>900306</v>
      </c>
      <c r="L12" s="36">
        <f>'Szem.jutt. Önkormányzat'!L12+'Szem.jutt. M.Óvoda'!L13+'Szem.jutt. EAK'!L13+'Szem.jutt. Polg.Hiv'!L13</f>
        <v>0</v>
      </c>
    </row>
    <row r="13" spans="1:70">
      <c r="A13" s="36">
        <v>9</v>
      </c>
      <c r="B13" s="36" t="s">
        <v>895</v>
      </c>
      <c r="C13" s="36">
        <f>'Szem.jutt. Önkormányzat'!C13+'Szem.jutt. M.Óvoda'!C14+'Szem.jutt. EAK'!C14+'Szem.jutt. Polg.Hiv'!C14</f>
        <v>5</v>
      </c>
      <c r="D13" s="36">
        <f>'Szem.jutt. Önkormányzat'!D13+'Szem.jutt. M.Óvoda'!D14+'Szem.jutt. EAK'!D14+'Szem.jutt. Polg.Hiv'!D14</f>
        <v>10394636</v>
      </c>
      <c r="E13" s="36">
        <f>'Szem.jutt. Önkormányzat'!E13+'Szem.jutt. M.Óvoda'!E14+'Szem.jutt. EAK'!E14+'Szem.jutt. Polg.Hiv'!E14</f>
        <v>0</v>
      </c>
      <c r="F13" s="36">
        <f>'Szem.jutt. Önkormányzat'!F13+'Szem.jutt. M.Óvoda'!F14+'Szem.jutt. EAK'!F14+'Szem.jutt. Polg.Hiv'!F14</f>
        <v>13103</v>
      </c>
      <c r="G13" s="36">
        <f>'Szem.jutt. Önkormányzat'!G13+'Szem.jutt. M.Óvoda'!G14+'Szem.jutt. EAK'!G14+'Szem.jutt. Polg.Hiv'!G14</f>
        <v>0</v>
      </c>
      <c r="H13" s="36">
        <f>'Szem.jutt. Önkormányzat'!H13+'Szem.jutt. M.Óvoda'!H14+'Szem.jutt. EAK'!H14+'Szem.jutt. Polg.Hiv'!H14</f>
        <v>55000</v>
      </c>
      <c r="I13" s="36">
        <f>'Szem.jutt. Önkormányzat'!I13+'Szem.jutt. M.Óvoda'!I14+'Szem.jutt. EAK'!I14+'Szem.jutt. Polg.Hiv'!I14</f>
        <v>462103</v>
      </c>
      <c r="J13" s="36">
        <f>'Szem.jutt. Önkormányzat'!J13+'Szem.jutt. M.Óvoda'!J14+'Szem.jutt. EAK'!J14+'Szem.jutt. Polg.Hiv'!J14</f>
        <v>0</v>
      </c>
      <c r="K13" s="36">
        <f>'Szem.jutt. Önkormányzat'!K13+'Szem.jutt. M.Óvoda'!K14+'Szem.jutt. EAK'!K14+'Szem.jutt. Polg.Hiv'!K14</f>
        <v>689064</v>
      </c>
      <c r="L13" s="36">
        <f>'Szem.jutt. Önkormányzat'!L13+'Szem.jutt. M.Óvoda'!L14+'Szem.jutt. EAK'!L14+'Szem.jutt. Polg.Hiv'!L14</f>
        <v>0</v>
      </c>
    </row>
    <row r="14" spans="1:70">
      <c r="A14" s="36">
        <v>10</v>
      </c>
      <c r="B14" s="36" t="s">
        <v>896</v>
      </c>
      <c r="C14" s="36">
        <f>'Szem.jutt. Önkormányzat'!C14+'Szem.jutt. M.Óvoda'!C15+'Szem.jutt. EAK'!C15+'Szem.jutt. Polg.Hiv'!C15</f>
        <v>0</v>
      </c>
      <c r="D14" s="36">
        <f>'Szem.jutt. Önkormányzat'!D14+'Szem.jutt. M.Óvoda'!D15+'Szem.jutt. EAK'!D15+'Szem.jutt. Polg.Hiv'!D15</f>
        <v>0</v>
      </c>
      <c r="E14" s="36">
        <f>'Szem.jutt. Önkormányzat'!E14+'Szem.jutt. M.Óvoda'!E15+'Szem.jutt. EAK'!E15+'Szem.jutt. Polg.Hiv'!E15</f>
        <v>0</v>
      </c>
      <c r="F14" s="36">
        <f>'Szem.jutt. Önkormányzat'!F14+'Szem.jutt. M.Óvoda'!F15+'Szem.jutt. EAK'!F15+'Szem.jutt. Polg.Hiv'!F15</f>
        <v>0</v>
      </c>
      <c r="G14" s="36">
        <f>'Szem.jutt. Önkormányzat'!G14+'Szem.jutt. M.Óvoda'!G15+'Szem.jutt. EAK'!G15+'Szem.jutt. Polg.Hiv'!G15</f>
        <v>0</v>
      </c>
      <c r="H14" s="36">
        <f>'Szem.jutt. Önkormányzat'!H14+'Szem.jutt. M.Óvoda'!H15+'Szem.jutt. EAK'!H15+'Szem.jutt. Polg.Hiv'!H15</f>
        <v>0</v>
      </c>
      <c r="I14" s="36">
        <f>'Szem.jutt. Önkormányzat'!I14+'Szem.jutt. M.Óvoda'!I15+'Szem.jutt. EAK'!I15+'Szem.jutt. Polg.Hiv'!I15</f>
        <v>0</v>
      </c>
      <c r="J14" s="36">
        <f>'Szem.jutt. Önkormányzat'!J14+'Szem.jutt. M.Óvoda'!J15+'Szem.jutt. EAK'!J15+'Szem.jutt. Polg.Hiv'!J15</f>
        <v>0</v>
      </c>
      <c r="K14" s="36">
        <f>'Szem.jutt. Önkormányzat'!K14+'Szem.jutt. M.Óvoda'!K15+'Szem.jutt. EAK'!K15+'Szem.jutt. Polg.Hiv'!K15</f>
        <v>0</v>
      </c>
      <c r="L14" s="36">
        <f>'Szem.jutt. Önkormányzat'!L14+'Szem.jutt. M.Óvoda'!L15+'Szem.jutt. EAK'!L15+'Szem.jutt. Polg.Hiv'!L15</f>
        <v>0</v>
      </c>
    </row>
    <row r="15" spans="1:70">
      <c r="A15" s="36">
        <v>11</v>
      </c>
      <c r="B15" s="36" t="s">
        <v>897</v>
      </c>
      <c r="C15" s="36">
        <f>'Szem.jutt. Önkormányzat'!C15+'Szem.jutt. M.Óvoda'!C16+'Szem.jutt. EAK'!C16+'Szem.jutt. Polg.Hiv'!C16</f>
        <v>4</v>
      </c>
      <c r="D15" s="36">
        <f>'Szem.jutt. Önkormányzat'!D15+'Szem.jutt. M.Óvoda'!D16+'Szem.jutt. EAK'!D16+'Szem.jutt. Polg.Hiv'!D16</f>
        <v>13746189</v>
      </c>
      <c r="E15" s="36">
        <f>'Szem.jutt. Önkormányzat'!E15+'Szem.jutt. M.Óvoda'!E16+'Szem.jutt. EAK'!E16+'Szem.jutt. Polg.Hiv'!E16</f>
        <v>0</v>
      </c>
      <c r="F15" s="36">
        <f>'Szem.jutt. Önkormányzat'!F15+'Szem.jutt. M.Óvoda'!F16+'Szem.jutt. EAK'!F16+'Szem.jutt. Polg.Hiv'!F16</f>
        <v>0</v>
      </c>
      <c r="G15" s="36">
        <f>'Szem.jutt. Önkormányzat'!G15+'Szem.jutt. M.Óvoda'!G16+'Szem.jutt. EAK'!G16+'Szem.jutt. Polg.Hiv'!G16</f>
        <v>565800</v>
      </c>
      <c r="H15" s="36">
        <f>'Szem.jutt. Önkormányzat'!H15+'Szem.jutt. M.Óvoda'!H16+'Szem.jutt. EAK'!H16+'Szem.jutt. Polg.Hiv'!H16</f>
        <v>100000</v>
      </c>
      <c r="I15" s="36">
        <f>'Szem.jutt. Önkormányzat'!I15+'Szem.jutt. M.Óvoda'!I16+'Szem.jutt. EAK'!I16+'Szem.jutt. Polg.Hiv'!I16</f>
        <v>25503</v>
      </c>
      <c r="J15" s="36">
        <f>'Szem.jutt. Önkormányzat'!J15+'Szem.jutt. M.Óvoda'!J16+'Szem.jutt. EAK'!J16+'Szem.jutt. Polg.Hiv'!J16</f>
        <v>0</v>
      </c>
      <c r="K15" s="36">
        <f>'Szem.jutt. Önkormányzat'!K15+'Szem.jutt. M.Óvoda'!K16+'Szem.jutt. EAK'!K16+'Szem.jutt. Polg.Hiv'!K16</f>
        <v>94300</v>
      </c>
      <c r="L15" s="36">
        <f>'Szem.jutt. Önkormányzat'!L15+'Szem.jutt. M.Óvoda'!L16+'Szem.jutt. EAK'!L16+'Szem.jutt. Polg.Hiv'!L16</f>
        <v>0</v>
      </c>
    </row>
    <row r="16" spans="1:70">
      <c r="A16" s="36">
        <v>12</v>
      </c>
      <c r="B16" s="36" t="s">
        <v>898</v>
      </c>
      <c r="C16" s="36">
        <f>'Szem.jutt. Önkormányzat'!C16+'Szem.jutt. M.Óvoda'!C17+'Szem.jutt. EAK'!C17+'Szem.jutt. Polg.Hiv'!C17</f>
        <v>0</v>
      </c>
      <c r="D16" s="36">
        <f>'Szem.jutt. Önkormányzat'!D16+'Szem.jutt. M.Óvoda'!D17+'Szem.jutt. EAK'!D17+'Szem.jutt. Polg.Hiv'!D17</f>
        <v>0</v>
      </c>
      <c r="E16" s="36">
        <f>'Szem.jutt. Önkormányzat'!E16+'Szem.jutt. M.Óvoda'!E17+'Szem.jutt. EAK'!E17+'Szem.jutt. Polg.Hiv'!E17</f>
        <v>0</v>
      </c>
      <c r="F16" s="36">
        <f>'Szem.jutt. Önkormányzat'!F16+'Szem.jutt. M.Óvoda'!F17+'Szem.jutt. EAK'!F17+'Szem.jutt. Polg.Hiv'!F17</f>
        <v>0</v>
      </c>
      <c r="G16" s="36">
        <f>'Szem.jutt. Önkormányzat'!G16+'Szem.jutt. M.Óvoda'!G17+'Szem.jutt. EAK'!G17+'Szem.jutt. Polg.Hiv'!G17</f>
        <v>0</v>
      </c>
      <c r="H16" s="36">
        <f>'Szem.jutt. Önkormányzat'!H16+'Szem.jutt. M.Óvoda'!H17+'Szem.jutt. EAK'!H17+'Szem.jutt. Polg.Hiv'!H17</f>
        <v>0</v>
      </c>
      <c r="I16" s="36">
        <f>'Szem.jutt. Önkormányzat'!I16+'Szem.jutt. M.Óvoda'!I17+'Szem.jutt. EAK'!I17+'Szem.jutt. Polg.Hiv'!I17</f>
        <v>0</v>
      </c>
      <c r="J16" s="36">
        <f>'Szem.jutt. Önkormányzat'!J16+'Szem.jutt. M.Óvoda'!J17+'Szem.jutt. EAK'!J17+'Szem.jutt. Polg.Hiv'!J17</f>
        <v>0</v>
      </c>
      <c r="K16" s="36">
        <f>'Szem.jutt. Önkormányzat'!K16+'Szem.jutt. M.Óvoda'!K17+'Szem.jutt. EAK'!K17+'Szem.jutt. Polg.Hiv'!K17</f>
        <v>0</v>
      </c>
      <c r="L16" s="36">
        <f>'Szem.jutt. Önkormányzat'!L16+'Szem.jutt. M.Óvoda'!L17+'Szem.jutt. EAK'!L17+'Szem.jutt. Polg.Hiv'!L17</f>
        <v>0</v>
      </c>
    </row>
    <row r="17" spans="1:12">
      <c r="A17" s="36">
        <v>13</v>
      </c>
      <c r="B17" s="36" t="s">
        <v>899</v>
      </c>
      <c r="C17" s="36">
        <f>'Szem.jutt. Önkormányzat'!C17+'Szem.jutt. M.Óvoda'!C18+'Szem.jutt. EAK'!C18+'Szem.jutt. Polg.Hiv'!C18</f>
        <v>0</v>
      </c>
      <c r="D17" s="36">
        <f>'Szem.jutt. Önkormányzat'!D17+'Szem.jutt. M.Óvoda'!D18+'Szem.jutt. EAK'!D18+'Szem.jutt. Polg.Hiv'!D18</f>
        <v>0</v>
      </c>
      <c r="E17" s="36">
        <f>'Szem.jutt. Önkormányzat'!E17+'Szem.jutt. M.Óvoda'!E18+'Szem.jutt. EAK'!E18+'Szem.jutt. Polg.Hiv'!E18</f>
        <v>0</v>
      </c>
      <c r="F17" s="36">
        <f>'Szem.jutt. Önkormányzat'!F17+'Szem.jutt. M.Óvoda'!F18+'Szem.jutt. EAK'!F18+'Szem.jutt. Polg.Hiv'!F18</f>
        <v>0</v>
      </c>
      <c r="G17" s="36">
        <f>'Szem.jutt. Önkormányzat'!G17+'Szem.jutt. M.Óvoda'!G18+'Szem.jutt. EAK'!G18+'Szem.jutt. Polg.Hiv'!G18</f>
        <v>0</v>
      </c>
      <c r="H17" s="36">
        <f>'Szem.jutt. Önkormányzat'!H17+'Szem.jutt. M.Óvoda'!H18+'Szem.jutt. EAK'!H18+'Szem.jutt. Polg.Hiv'!H18</f>
        <v>0</v>
      </c>
      <c r="I17" s="36">
        <f>'Szem.jutt. Önkormányzat'!I17+'Szem.jutt. M.Óvoda'!I18+'Szem.jutt. EAK'!I18+'Szem.jutt. Polg.Hiv'!I18</f>
        <v>0</v>
      </c>
      <c r="J17" s="36">
        <f>'Szem.jutt. Önkormányzat'!J17+'Szem.jutt. M.Óvoda'!J18+'Szem.jutt. EAK'!J18+'Szem.jutt. Polg.Hiv'!J18</f>
        <v>0</v>
      </c>
      <c r="K17" s="36">
        <f>'Szem.jutt. Önkormányzat'!K17+'Szem.jutt. M.Óvoda'!K18+'Szem.jutt. EAK'!K18+'Szem.jutt. Polg.Hiv'!K18</f>
        <v>0</v>
      </c>
      <c r="L17" s="36">
        <f>'Szem.jutt. Önkormányzat'!L17+'Szem.jutt. M.Óvoda'!L18+'Szem.jutt. EAK'!L18+'Szem.jutt. Polg.Hiv'!L18</f>
        <v>0</v>
      </c>
    </row>
    <row r="18" spans="1:12">
      <c r="A18" s="36">
        <v>14</v>
      </c>
      <c r="B18" s="36" t="s">
        <v>900</v>
      </c>
      <c r="C18" s="36">
        <f>'Szem.jutt. Önkormányzat'!C18+'Szem.jutt. M.Óvoda'!C19+'Szem.jutt. EAK'!C19+'Szem.jutt. Polg.Hiv'!C19</f>
        <v>2</v>
      </c>
      <c r="D18" s="36">
        <f>'Szem.jutt. Önkormányzat'!D18+'Szem.jutt. M.Óvoda'!D19+'Szem.jutt. EAK'!D19+'Szem.jutt. Polg.Hiv'!D19</f>
        <v>9322995</v>
      </c>
      <c r="E18" s="36">
        <f>'Szem.jutt. Önkormányzat'!E18+'Szem.jutt. M.Óvoda'!E19+'Szem.jutt. EAK'!E19+'Szem.jutt. Polg.Hiv'!E19</f>
        <v>0</v>
      </c>
      <c r="F18" s="36">
        <f>'Szem.jutt. Önkormányzat'!F18+'Szem.jutt. M.Óvoda'!F19+'Szem.jutt. EAK'!F19+'Szem.jutt. Polg.Hiv'!F19</f>
        <v>0</v>
      </c>
      <c r="G18" s="36">
        <f>'Szem.jutt. Önkormányzat'!G18+'Szem.jutt. M.Óvoda'!G19+'Szem.jutt. EAK'!G19+'Szem.jutt. Polg.Hiv'!G19</f>
        <v>0</v>
      </c>
      <c r="H18" s="36">
        <f>'Szem.jutt. Önkormányzat'!H18+'Szem.jutt. M.Óvoda'!H19+'Szem.jutt. EAK'!H19+'Szem.jutt. Polg.Hiv'!H19</f>
        <v>75000</v>
      </c>
      <c r="I18" s="36">
        <f>'Szem.jutt. Önkormányzat'!I18+'Szem.jutt. M.Óvoda'!I19+'Szem.jutt. EAK'!I19+'Szem.jutt. Polg.Hiv'!I19</f>
        <v>4516</v>
      </c>
      <c r="J18" s="36">
        <f>'Szem.jutt. Önkormányzat'!J18+'Szem.jutt. M.Óvoda'!J19+'Szem.jutt. EAK'!J19+'Szem.jutt. Polg.Hiv'!J19</f>
        <v>0</v>
      </c>
      <c r="K18" s="36">
        <f>'Szem.jutt. Önkormányzat'!K18+'Szem.jutt. M.Óvoda'!K19+'Szem.jutt. EAK'!K19+'Szem.jutt. Polg.Hiv'!K19</f>
        <v>62867</v>
      </c>
      <c r="L18" s="36">
        <f>'Szem.jutt. Önkormányzat'!L18+'Szem.jutt. M.Óvoda'!L19+'Szem.jutt. EAK'!L19+'Szem.jutt. Polg.Hiv'!L19</f>
        <v>0</v>
      </c>
    </row>
    <row r="19" spans="1:12" s="14" customFormat="1">
      <c r="A19" s="36">
        <v>15</v>
      </c>
      <c r="B19" s="37" t="s">
        <v>901</v>
      </c>
      <c r="C19" s="37">
        <f>SUM(C10:C18)</f>
        <v>34</v>
      </c>
      <c r="D19" s="37">
        <f t="shared" ref="D19:L19" si="1">SUM(D10:D18)</f>
        <v>72691405</v>
      </c>
      <c r="E19" s="37">
        <f t="shared" si="1"/>
        <v>0</v>
      </c>
      <c r="F19" s="37">
        <f t="shared" si="1"/>
        <v>636580</v>
      </c>
      <c r="G19" s="37">
        <f t="shared" si="1"/>
        <v>565800</v>
      </c>
      <c r="H19" s="37">
        <f t="shared" si="1"/>
        <v>530000</v>
      </c>
      <c r="I19" s="37">
        <f t="shared" si="1"/>
        <v>726216</v>
      </c>
      <c r="J19" s="37">
        <f t="shared" si="1"/>
        <v>0</v>
      </c>
      <c r="K19" s="37">
        <f t="shared" si="1"/>
        <v>4301377</v>
      </c>
      <c r="L19" s="37">
        <f t="shared" si="1"/>
        <v>0</v>
      </c>
    </row>
    <row r="20" spans="1:12">
      <c r="A20" s="36">
        <v>16</v>
      </c>
      <c r="B20" s="36" t="s">
        <v>902</v>
      </c>
      <c r="C20" s="36">
        <f>'Szem.jutt. Önkormányzat'!C20+'Szem.jutt. M.Óvoda'!C21+'Szem.jutt. EAK'!C21+'Szem.jutt. Polg.Hiv'!C21</f>
        <v>28</v>
      </c>
      <c r="D20" s="36">
        <f>'Szem.jutt. Önkormányzat'!D20+'Szem.jutt. M.Óvoda'!D21+'Szem.jutt. EAK'!D21+'Szem.jutt. Polg.Hiv'!D21</f>
        <v>25800563</v>
      </c>
      <c r="E20" s="36">
        <f>'Szem.jutt. Önkormányzat'!E20+'Szem.jutt. M.Óvoda'!E21+'Szem.jutt. EAK'!E21+'Szem.jutt. Polg.Hiv'!E21</f>
        <v>0</v>
      </c>
      <c r="F20" s="36">
        <f>'Szem.jutt. Önkormányzat'!F20+'Szem.jutt. M.Óvoda'!F21+'Szem.jutt. EAK'!F21+'Szem.jutt. Polg.Hiv'!F21</f>
        <v>0</v>
      </c>
      <c r="G20" s="36">
        <f>'Szem.jutt. Önkormányzat'!G20+'Szem.jutt. M.Óvoda'!G21+'Szem.jutt. EAK'!G21+'Szem.jutt. Polg.Hiv'!G21</f>
        <v>0</v>
      </c>
      <c r="H20" s="36">
        <f>'Szem.jutt. Önkormányzat'!H20+'Szem.jutt. M.Óvoda'!H21+'Szem.jutt. EAK'!H21+'Szem.jutt. Polg.Hiv'!H21</f>
        <v>0</v>
      </c>
      <c r="I20" s="36">
        <f>'Szem.jutt. Önkormányzat'!I20+'Szem.jutt. M.Óvoda'!I21+'Szem.jutt. EAK'!I21+'Szem.jutt. Polg.Hiv'!I21</f>
        <v>0</v>
      </c>
      <c r="J20" s="36">
        <f>'Szem.jutt. Önkormányzat'!J20+'Szem.jutt. M.Óvoda'!J21+'Szem.jutt. EAK'!J21+'Szem.jutt. Polg.Hiv'!J21</f>
        <v>0</v>
      </c>
      <c r="K20" s="36">
        <f>'Szem.jutt. Önkormányzat'!K20+'Szem.jutt. M.Óvoda'!K21+'Szem.jutt. EAK'!K21+'Szem.jutt. Polg.Hiv'!K21</f>
        <v>595682</v>
      </c>
      <c r="L20" s="36">
        <f>'Szem.jutt. Önkormányzat'!L20+'Szem.jutt. M.Óvoda'!L21+'Szem.jutt. EAK'!L21+'Szem.jutt. Polg.Hiv'!L21</f>
        <v>0</v>
      </c>
    </row>
    <row r="21" spans="1:12">
      <c r="A21" s="36">
        <v>17</v>
      </c>
      <c r="B21" s="36" t="s">
        <v>903</v>
      </c>
      <c r="C21" s="36">
        <f>'Szem.jutt. Önkormányzat'!C21+'Szem.jutt. M.Óvoda'!C22+'Szem.jutt. EAK'!C22+'Szem.jutt. Polg.Hiv'!C22</f>
        <v>4</v>
      </c>
      <c r="D21" s="36">
        <f>'Szem.jutt. Önkormányzat'!D21+'Szem.jutt. M.Óvoda'!D22+'Szem.jutt. EAK'!D22+'Szem.jutt. Polg.Hiv'!D22</f>
        <v>6550313</v>
      </c>
      <c r="E21" s="36">
        <f>'Szem.jutt. Önkormányzat'!E21+'Szem.jutt. M.Óvoda'!E22+'Szem.jutt. EAK'!E22+'Szem.jutt. Polg.Hiv'!E22</f>
        <v>704000</v>
      </c>
      <c r="F21" s="36">
        <f>'Szem.jutt. Önkormányzat'!F21+'Szem.jutt. M.Óvoda'!F22+'Szem.jutt. EAK'!F22+'Szem.jutt. Polg.Hiv'!F22</f>
        <v>0</v>
      </c>
      <c r="G21" s="36">
        <f>'Szem.jutt. Önkormányzat'!G21+'Szem.jutt. M.Óvoda'!G22+'Szem.jutt. EAK'!G22+'Szem.jutt. Polg.Hiv'!G22</f>
        <v>0</v>
      </c>
      <c r="H21" s="36">
        <f>'Szem.jutt. Önkormányzat'!H21+'Szem.jutt. M.Óvoda'!H22+'Szem.jutt. EAK'!H22+'Szem.jutt. Polg.Hiv'!H22</f>
        <v>30000</v>
      </c>
      <c r="I21" s="36">
        <f>'Szem.jutt. Önkormányzat'!I21+'Szem.jutt. M.Óvoda'!I22+'Szem.jutt. EAK'!I22+'Szem.jutt. Polg.Hiv'!I22</f>
        <v>106414</v>
      </c>
      <c r="J21" s="36">
        <f>'Szem.jutt. Önkormányzat'!J21+'Szem.jutt. M.Óvoda'!J22+'Szem.jutt. EAK'!J22+'Szem.jutt. Polg.Hiv'!J22</f>
        <v>0</v>
      </c>
      <c r="K21" s="36">
        <f>'Szem.jutt. Önkormányzat'!K21+'Szem.jutt. M.Óvoda'!K22+'Szem.jutt. EAK'!K22+'Szem.jutt. Polg.Hiv'!K22</f>
        <v>0</v>
      </c>
      <c r="L21" s="36">
        <f>'Szem.jutt. Önkormányzat'!L21+'Szem.jutt. M.Óvoda'!L22+'Szem.jutt. EAK'!L22+'Szem.jutt. Polg.Hiv'!L22</f>
        <v>0</v>
      </c>
    </row>
    <row r="22" spans="1:12" s="14" customFormat="1">
      <c r="A22" s="36">
        <v>18</v>
      </c>
      <c r="B22" s="37" t="s">
        <v>904</v>
      </c>
      <c r="C22" s="37">
        <f>SUM(C20:C21)</f>
        <v>32</v>
      </c>
      <c r="D22" s="37">
        <f t="shared" ref="D22:L22" si="2">SUM(D20:D21)</f>
        <v>32350876</v>
      </c>
      <c r="E22" s="37">
        <f t="shared" si="2"/>
        <v>704000</v>
      </c>
      <c r="F22" s="37">
        <f t="shared" si="2"/>
        <v>0</v>
      </c>
      <c r="G22" s="37">
        <f t="shared" si="2"/>
        <v>0</v>
      </c>
      <c r="H22" s="37">
        <f t="shared" si="2"/>
        <v>30000</v>
      </c>
      <c r="I22" s="37">
        <f t="shared" si="2"/>
        <v>106414</v>
      </c>
      <c r="J22" s="37">
        <f t="shared" si="2"/>
        <v>0</v>
      </c>
      <c r="K22" s="37">
        <f t="shared" si="2"/>
        <v>595682</v>
      </c>
      <c r="L22" s="37">
        <f t="shared" si="2"/>
        <v>0</v>
      </c>
    </row>
    <row r="23" spans="1:12">
      <c r="A23" s="36">
        <v>19</v>
      </c>
      <c r="B23" s="36" t="s">
        <v>905</v>
      </c>
      <c r="C23" s="36">
        <f>'Szem.jutt. Önkormányzat'!C23+'Szem.jutt. M.Óvoda'!C24+'Szem.jutt. EAK'!C24+'Szem.jutt. Polg.Hiv'!C24</f>
        <v>1</v>
      </c>
      <c r="D23" s="36">
        <f>'Szem.jutt. Önkormányzat'!D23+'Szem.jutt. M.Óvoda'!D24+'Szem.jutt. EAK'!D24+'Szem.jutt. Polg.Hiv'!D24</f>
        <v>0</v>
      </c>
      <c r="E23" s="36">
        <f>'Szem.jutt. Önkormányzat'!E23+'Szem.jutt. M.Óvoda'!E24+'Szem.jutt. EAK'!E24+'Szem.jutt. Polg.Hiv'!E24</f>
        <v>0</v>
      </c>
      <c r="F23" s="36">
        <f>'Szem.jutt. Önkormányzat'!F23+'Szem.jutt. M.Óvoda'!F24+'Szem.jutt. EAK'!F24+'Szem.jutt. Polg.Hiv'!F24</f>
        <v>0</v>
      </c>
      <c r="G23" s="36">
        <f>'Szem.jutt. Önkormányzat'!G23+'Szem.jutt. M.Óvoda'!G24+'Szem.jutt. EAK'!G24+'Szem.jutt. Polg.Hiv'!G24</f>
        <v>0</v>
      </c>
      <c r="H23" s="36">
        <f>'Szem.jutt. Önkormányzat'!H23+'Szem.jutt. M.Óvoda'!H24+'Szem.jutt. EAK'!H24+'Szem.jutt. Polg.Hiv'!H24</f>
        <v>0</v>
      </c>
      <c r="I23" s="36">
        <f>'Szem.jutt. Önkormányzat'!I23+'Szem.jutt. M.Óvoda'!I24+'Szem.jutt. EAK'!I24+'Szem.jutt. Polg.Hiv'!I24</f>
        <v>0</v>
      </c>
      <c r="J23" s="36">
        <f>'Szem.jutt. Önkormányzat'!J23+'Szem.jutt. M.Óvoda'!J24+'Szem.jutt. EAK'!J24+'Szem.jutt. Polg.Hiv'!J24</f>
        <v>0</v>
      </c>
      <c r="K23" s="36">
        <f>'Szem.jutt. Önkormányzat'!K23+'Szem.jutt. M.Óvoda'!K24+'Szem.jutt. EAK'!K24+'Szem.jutt. Polg.Hiv'!K24</f>
        <v>0</v>
      </c>
      <c r="L23" s="36">
        <f>'Szem.jutt. Önkormányzat'!L23+'Szem.jutt. M.Óvoda'!L24+'Szem.jutt. EAK'!L24+'Szem.jutt. Polg.Hiv'!L24</f>
        <v>6301798</v>
      </c>
    </row>
    <row r="24" spans="1:12">
      <c r="A24" s="36">
        <v>20</v>
      </c>
      <c r="B24" s="36" t="s">
        <v>906</v>
      </c>
      <c r="C24" s="36">
        <f>'Szem.jutt. Önkormányzat'!C24+'Szem.jutt. M.Óvoda'!C25+'Szem.jutt. EAK'!C25+'Szem.jutt. Polg.Hiv'!C25</f>
        <v>5</v>
      </c>
      <c r="D24" s="36">
        <f>'Szem.jutt. Önkormányzat'!D24+'Szem.jutt. M.Óvoda'!D25+'Szem.jutt. EAK'!D25+'Szem.jutt. Polg.Hiv'!D25</f>
        <v>0</v>
      </c>
      <c r="E24" s="36">
        <f>'Szem.jutt. Önkormányzat'!E24+'Szem.jutt. M.Óvoda'!E25+'Szem.jutt. EAK'!E25+'Szem.jutt. Polg.Hiv'!E25</f>
        <v>0</v>
      </c>
      <c r="F24" s="36">
        <f>'Szem.jutt. Önkormányzat'!F24+'Szem.jutt. M.Óvoda'!F25+'Szem.jutt. EAK'!F25+'Szem.jutt. Polg.Hiv'!F25</f>
        <v>0</v>
      </c>
      <c r="G24" s="36">
        <f>'Szem.jutt. Önkormányzat'!G24+'Szem.jutt. M.Óvoda'!G25+'Szem.jutt. EAK'!G25+'Szem.jutt. Polg.Hiv'!G25</f>
        <v>0</v>
      </c>
      <c r="H24" s="36">
        <f>'Szem.jutt. Önkormányzat'!H24+'Szem.jutt. M.Óvoda'!H25+'Szem.jutt. EAK'!H25+'Szem.jutt. Polg.Hiv'!H25</f>
        <v>0</v>
      </c>
      <c r="I24" s="36">
        <f>'Szem.jutt. Önkormányzat'!I24+'Szem.jutt. M.Óvoda'!I25+'Szem.jutt. EAK'!I25+'Szem.jutt. Polg.Hiv'!I25</f>
        <v>0</v>
      </c>
      <c r="J24" s="36">
        <f>'Szem.jutt. Önkormányzat'!J24+'Szem.jutt. M.Óvoda'!J25+'Szem.jutt. EAK'!J25+'Szem.jutt. Polg.Hiv'!J25</f>
        <v>0</v>
      </c>
      <c r="K24" s="36">
        <f>'Szem.jutt. Önkormányzat'!K24+'Szem.jutt. M.Óvoda'!K25+'Szem.jutt. EAK'!K25+'Szem.jutt. Polg.Hiv'!K25</f>
        <v>0</v>
      </c>
      <c r="L24" s="36">
        <f>'Szem.jutt. Önkormányzat'!L24+'Szem.jutt. M.Óvoda'!L25+'Szem.jutt. EAK'!L25+'Szem.jutt. Polg.Hiv'!L25</f>
        <v>1169335</v>
      </c>
    </row>
    <row r="25" spans="1:12">
      <c r="A25" s="36">
        <v>21</v>
      </c>
      <c r="B25" s="36" t="s">
        <v>907</v>
      </c>
      <c r="C25" s="36">
        <f>'Szem.jutt. Önkormányzat'!C25+'Szem.jutt. M.Óvoda'!C26+'Szem.jutt. EAK'!C26+'Szem.jutt. Polg.Hiv'!C26</f>
        <v>1</v>
      </c>
      <c r="D25" s="36">
        <f>'Szem.jutt. Önkormányzat'!D25+'Szem.jutt. M.Óvoda'!D26+'Szem.jutt. EAK'!D26+'Szem.jutt. Polg.Hiv'!D26</f>
        <v>0</v>
      </c>
      <c r="E25" s="36">
        <f>'Szem.jutt. Önkormányzat'!E25+'Szem.jutt. M.Óvoda'!E26+'Szem.jutt. EAK'!E26+'Szem.jutt. Polg.Hiv'!E26</f>
        <v>0</v>
      </c>
      <c r="F25" s="36">
        <f>'Szem.jutt. Önkormányzat'!F25+'Szem.jutt. M.Óvoda'!F26+'Szem.jutt. EAK'!F26+'Szem.jutt. Polg.Hiv'!F26</f>
        <v>0</v>
      </c>
      <c r="G25" s="36">
        <f>'Szem.jutt. Önkormányzat'!G25+'Szem.jutt. M.Óvoda'!G26+'Szem.jutt. EAK'!G26+'Szem.jutt. Polg.Hiv'!G26</f>
        <v>0</v>
      </c>
      <c r="H25" s="36">
        <f>'Szem.jutt. Önkormányzat'!H25+'Szem.jutt. M.Óvoda'!H26+'Szem.jutt. EAK'!H26+'Szem.jutt. Polg.Hiv'!H26</f>
        <v>0</v>
      </c>
      <c r="I25" s="36">
        <f>'Szem.jutt. Önkormányzat'!I25+'Szem.jutt. M.Óvoda'!I26+'Szem.jutt. EAK'!I26+'Szem.jutt. Polg.Hiv'!I26</f>
        <v>0</v>
      </c>
      <c r="J25" s="36">
        <f>'Szem.jutt. Önkormányzat'!J25+'Szem.jutt. M.Óvoda'!J26+'Szem.jutt. EAK'!J26+'Szem.jutt. Polg.Hiv'!J26</f>
        <v>0</v>
      </c>
      <c r="K25" s="36">
        <f>'Szem.jutt. Önkormányzat'!K25+'Szem.jutt. M.Óvoda'!K26+'Szem.jutt. EAK'!K26+'Szem.jutt. Polg.Hiv'!K26</f>
        <v>0</v>
      </c>
      <c r="L25" s="36">
        <f>'Szem.jutt. Önkormányzat'!L25+'Szem.jutt. M.Óvoda'!L26+'Szem.jutt. EAK'!L26+'Szem.jutt. Polg.Hiv'!L26</f>
        <v>2041105</v>
      </c>
    </row>
    <row r="26" spans="1:12" s="14" customFormat="1">
      <c r="A26" s="36">
        <v>22</v>
      </c>
      <c r="B26" s="37" t="s">
        <v>908</v>
      </c>
      <c r="C26" s="37">
        <f>SUM(C23:C25)</f>
        <v>7</v>
      </c>
      <c r="D26" s="37">
        <f t="shared" ref="D26:L26" si="3">SUM(D23:D25)</f>
        <v>0</v>
      </c>
      <c r="E26" s="37">
        <f t="shared" si="3"/>
        <v>0</v>
      </c>
      <c r="F26" s="37">
        <f t="shared" si="3"/>
        <v>0</v>
      </c>
      <c r="G26" s="37">
        <f t="shared" si="3"/>
        <v>0</v>
      </c>
      <c r="H26" s="37">
        <f t="shared" si="3"/>
        <v>0</v>
      </c>
      <c r="I26" s="37">
        <f t="shared" si="3"/>
        <v>0</v>
      </c>
      <c r="J26" s="37">
        <f t="shared" si="3"/>
        <v>0</v>
      </c>
      <c r="K26" s="37">
        <f t="shared" si="3"/>
        <v>0</v>
      </c>
      <c r="L26" s="37">
        <f t="shared" si="3"/>
        <v>9512238</v>
      </c>
    </row>
    <row r="27" spans="1:12" s="14" customFormat="1">
      <c r="A27" s="36">
        <v>23</v>
      </c>
      <c r="B27" s="37" t="s">
        <v>909</v>
      </c>
      <c r="C27" s="37">
        <f>C9+C19+C22+C26</f>
        <v>81</v>
      </c>
      <c r="D27" s="37">
        <f t="shared" ref="D27:L27" si="4">D9+D19+D22+D26</f>
        <v>128693775</v>
      </c>
      <c r="E27" s="37">
        <f t="shared" si="4"/>
        <v>3133300</v>
      </c>
      <c r="F27" s="37">
        <f t="shared" si="4"/>
        <v>636580</v>
      </c>
      <c r="G27" s="37">
        <f t="shared" si="4"/>
        <v>565800</v>
      </c>
      <c r="H27" s="37">
        <f t="shared" si="4"/>
        <v>1839946</v>
      </c>
      <c r="I27" s="37">
        <f t="shared" si="4"/>
        <v>1593356</v>
      </c>
      <c r="J27" s="37">
        <f t="shared" si="4"/>
        <v>0</v>
      </c>
      <c r="K27" s="37">
        <f t="shared" si="4"/>
        <v>5141674</v>
      </c>
      <c r="L27" s="37">
        <f t="shared" si="4"/>
        <v>9512238</v>
      </c>
    </row>
  </sheetData>
  <mergeCells count="2">
    <mergeCell ref="A1:L1"/>
    <mergeCell ref="A2:L2"/>
  </mergeCells>
  <phoneticPr fontId="0" type="noConversion"/>
  <pageMargins left="0.7" right="0.7" top="0.75" bottom="0.75" header="0.3" footer="0.3"/>
  <pageSetup paperSize="9" scale="70" orientation="landscape" r:id="rId1"/>
  <headerFooter>
    <oddHeader>&amp;L6.sz.melléklet 
&amp;Radatok forintban</oddHeader>
  </headerFooter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topLeftCell="A28" zoomScaleNormal="100" workbookViewId="0">
      <selection activeCell="G38" sqref="G38"/>
    </sheetView>
  </sheetViews>
  <sheetFormatPr defaultRowHeight="15"/>
  <cols>
    <col min="1" max="1" width="4.85546875" bestFit="1" customWidth="1"/>
    <col min="2" max="2" width="49.85546875" customWidth="1"/>
    <col min="3" max="4" width="12.140625" bestFit="1" customWidth="1"/>
    <col min="5" max="5" width="11.140625" bestFit="1" customWidth="1"/>
    <col min="6" max="6" width="10.140625" customWidth="1"/>
    <col min="7" max="7" width="49.140625" customWidth="1"/>
    <col min="8" max="8" width="14.85546875" bestFit="1" customWidth="1"/>
    <col min="9" max="10" width="12.140625" bestFit="1" customWidth="1"/>
    <col min="11" max="11" width="11.140625" bestFit="1" customWidth="1"/>
  </cols>
  <sheetData>
    <row r="1" spans="1:14" ht="47.25" customHeight="1">
      <c r="A1" s="556" t="s">
        <v>329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</row>
    <row r="2" spans="1:14" ht="15.75" thickBot="1">
      <c r="A2" s="43"/>
      <c r="B2" s="46"/>
      <c r="C2" s="43"/>
      <c r="D2" s="43"/>
      <c r="E2" s="43"/>
      <c r="F2" s="43"/>
      <c r="G2" s="43"/>
      <c r="H2" s="47" t="s">
        <v>974</v>
      </c>
    </row>
    <row r="3" spans="1:14" ht="15.75" thickBot="1">
      <c r="A3" s="557" t="s">
        <v>542</v>
      </c>
      <c r="B3" s="48" t="s">
        <v>194</v>
      </c>
      <c r="C3" s="49"/>
      <c r="D3" s="194"/>
      <c r="E3" s="194"/>
      <c r="F3" s="194"/>
      <c r="G3" s="565" t="s">
        <v>195</v>
      </c>
      <c r="H3" s="566"/>
      <c r="I3" s="566"/>
      <c r="J3" s="566"/>
      <c r="K3" s="567"/>
    </row>
    <row r="4" spans="1:14" ht="36.75" customHeight="1" thickBot="1">
      <c r="A4" s="558"/>
      <c r="B4" s="51" t="s">
        <v>914</v>
      </c>
      <c r="C4" s="52" t="s">
        <v>1012</v>
      </c>
      <c r="D4" s="195" t="s">
        <v>326</v>
      </c>
      <c r="E4" s="195" t="s">
        <v>327</v>
      </c>
      <c r="F4" s="195" t="s">
        <v>328</v>
      </c>
      <c r="G4" s="51" t="s">
        <v>914</v>
      </c>
      <c r="H4" s="52" t="s">
        <v>1012</v>
      </c>
      <c r="I4" s="195" t="s">
        <v>326</v>
      </c>
      <c r="J4" s="195" t="s">
        <v>327</v>
      </c>
      <c r="K4" s="195" t="s">
        <v>328</v>
      </c>
    </row>
    <row r="5" spans="1:14" ht="15.75" thickBot="1">
      <c r="A5" s="53">
        <v>1</v>
      </c>
      <c r="B5" s="54">
        <v>2</v>
      </c>
      <c r="C5" s="55" t="s">
        <v>547</v>
      </c>
      <c r="D5" s="562" t="s">
        <v>1017</v>
      </c>
      <c r="E5" s="563"/>
      <c r="F5" s="564"/>
      <c r="G5" s="54" t="s">
        <v>820</v>
      </c>
      <c r="H5" s="56" t="s">
        <v>821</v>
      </c>
      <c r="I5" s="562" t="s">
        <v>1017</v>
      </c>
      <c r="J5" s="563"/>
      <c r="K5" s="564"/>
    </row>
    <row r="6" spans="1:14">
      <c r="A6" s="57" t="s">
        <v>545</v>
      </c>
      <c r="B6" s="58" t="s">
        <v>231</v>
      </c>
      <c r="C6" s="59">
        <f>'B1-B7'!AH12</f>
        <v>194453249</v>
      </c>
      <c r="D6" s="196">
        <f>'Feladatonkénti részl. Önkorm'!D6+'Feladatonkénti részl. M.Óvoda'!D6+'Feladatonkénti részl. EAK'!D6+'Feladatonkénti részletezés PH'!D6</f>
        <v>194453249</v>
      </c>
      <c r="E6" s="196">
        <f>'Feladatonkénti részl. Önkorm'!E6+'Feladatonkénti részl. M.Óvoda'!E6+'Feladatonkénti részl. EAK'!E6+'Feladatonkénti részletezés PH'!E6</f>
        <v>0</v>
      </c>
      <c r="F6" s="196">
        <f>'Feladatonkénti részl. Önkorm'!F6+'Feladatonkénti részl. M.Óvoda'!F6+'Feladatonkénti részl. EAK'!F6+'Feladatonkénti részletezés PH'!F6</f>
        <v>0</v>
      </c>
      <c r="G6" s="58" t="s">
        <v>197</v>
      </c>
      <c r="H6" s="60">
        <f>'K1-K8'!AH25</f>
        <v>153882894</v>
      </c>
      <c r="I6" s="196">
        <f>'Feladatonkénti részl. Önkorm'!I6+'Feladatonkénti részl. M.Óvoda'!I6+'Feladatonkénti részl. EAK'!I6+'Feladatonkénti részletezés PH'!I6</f>
        <v>85700032</v>
      </c>
      <c r="J6" s="196">
        <f>'Feladatonkénti részl. Önkorm'!J6+'Feladatonkénti részl. M.Óvoda'!J6+'Feladatonkénti részl. EAK'!J6+'Feladatonkénti részletezés PH'!J6</f>
        <v>39509577</v>
      </c>
      <c r="K6" s="196">
        <f>'Feladatonkénti részl. Önkorm'!K6+'Feladatonkénti részl. M.Óvoda'!K6+'Feladatonkénti részl. EAK'!K6+'Feladatonkénti részletezés PH'!K6</f>
        <v>28673285</v>
      </c>
      <c r="M6" s="211"/>
      <c r="N6" s="211"/>
    </row>
    <row r="7" spans="1:14">
      <c r="A7" s="61" t="s">
        <v>546</v>
      </c>
      <c r="B7" s="62" t="s">
        <v>232</v>
      </c>
      <c r="C7" s="63">
        <f>SUM('B1-B7'!AH13:AH17)</f>
        <v>46482398</v>
      </c>
      <c r="D7" s="196">
        <f>'Feladatonkénti részl. Önkorm'!D7+'Feladatonkénti részl. M.Óvoda'!D7+'Feladatonkénti részl. EAK'!D7+'Feladatonkénti részletezés PH'!D7</f>
        <v>44943294</v>
      </c>
      <c r="E7" s="196">
        <f>'Feladatonkénti részl. Önkorm'!E7+'Feladatonkénti részl. M.Óvoda'!E7+'Feladatonkénti részl. EAK'!E7+'Feladatonkénti részletezés PH'!E7</f>
        <v>0</v>
      </c>
      <c r="F7" s="196">
        <f>'Feladatonkénti részl. Önkorm'!F7+'Feladatonkénti részl. M.Óvoda'!F7+'Feladatonkénti részl. EAK'!F7+'Feladatonkénti részletezés PH'!F7</f>
        <v>594934</v>
      </c>
      <c r="G7" s="62" t="s">
        <v>198</v>
      </c>
      <c r="H7" s="64">
        <f>'K1-K8'!AH26</f>
        <v>38339639</v>
      </c>
      <c r="I7" s="196">
        <f>'Feladatonkénti részl. Önkorm'!I7+'Feladatonkénti részl. M.Óvoda'!I7+'Feladatonkénti részl. EAK'!I7+'Feladatonkénti részletezés PH'!I7</f>
        <v>19793012</v>
      </c>
      <c r="J7" s="196">
        <f>'Feladatonkénti részl. Önkorm'!J7+'Feladatonkénti részl. M.Óvoda'!J7+'Feladatonkénti részl. EAK'!J7+'Feladatonkénti részletezés PH'!J7</f>
        <v>10838417</v>
      </c>
      <c r="K7" s="196">
        <f>'Feladatonkénti részl. Önkorm'!K7+'Feladatonkénti részl. M.Óvoda'!K7+'Feladatonkénti részl. EAK'!K7+'Feladatonkénti részletezés PH'!K7</f>
        <v>7708210</v>
      </c>
      <c r="M7" s="211"/>
      <c r="N7" s="211"/>
    </row>
    <row r="8" spans="1:14">
      <c r="A8" s="61" t="s">
        <v>547</v>
      </c>
      <c r="B8" s="62" t="s">
        <v>196</v>
      </c>
      <c r="C8" s="63">
        <f>'B1-B7'!AH38</f>
        <v>34186499</v>
      </c>
      <c r="D8" s="196">
        <f>'Feladatonkénti részl. Önkorm'!D8+'Feladatonkénti részl. M.Óvoda'!D8+'Feladatonkénti részl. EAK'!D8+'Feladatonkénti részletezés PH'!D8</f>
        <v>34186499</v>
      </c>
      <c r="E8" s="196">
        <f>'Feladatonkénti részl. Önkorm'!E8+'Feladatonkénti részl. M.Óvoda'!E8+'Feladatonkénti részl. EAK'!E8+'Feladatonkénti részletezés PH'!E8</f>
        <v>0</v>
      </c>
      <c r="F8" s="196">
        <f>'Feladatonkénti részl. Önkorm'!F8+'Feladatonkénti részl. M.Óvoda'!F8+'Feladatonkénti részl. EAK'!F8+'Feladatonkénti részletezés PH'!F8</f>
        <v>0</v>
      </c>
      <c r="G8" s="62" t="s">
        <v>199</v>
      </c>
      <c r="H8" s="64">
        <f>'K1-K8'!AH51</f>
        <v>141573932</v>
      </c>
      <c r="I8" s="196">
        <f>'Feladatonkénti részl. Önkorm'!I8+'Feladatonkénti részl. M.Óvoda'!I8+'Feladatonkénti részl. EAK'!I8+'Feladatonkénti részletezés PH'!I8</f>
        <v>84239900</v>
      </c>
      <c r="J8" s="196">
        <f>'Feladatonkénti részl. Önkorm'!J8+'Feladatonkénti részl. M.Óvoda'!J8+'Feladatonkénti részl. EAK'!J8+'Feladatonkénti részletezés PH'!J8</f>
        <v>51326324</v>
      </c>
      <c r="K8" s="196">
        <f>'Feladatonkénti részl. Önkorm'!K8+'Feladatonkénti részl. M.Óvoda'!K8+'Feladatonkénti részl. EAK'!K8+'Feladatonkénti részletezés PH'!K8</f>
        <v>6007708</v>
      </c>
      <c r="M8" s="211"/>
      <c r="N8" s="211"/>
    </row>
    <row r="9" spans="1:14">
      <c r="A9" s="61" t="s">
        <v>820</v>
      </c>
      <c r="B9" s="65" t="s">
        <v>32</v>
      </c>
      <c r="C9" s="63">
        <f>'B1-B7'!AH49</f>
        <v>73705923</v>
      </c>
      <c r="D9" s="196">
        <f>'Feladatonkénti részl. Önkorm'!D9+'Feladatonkénti részl. M.Óvoda'!D9+'Feladatonkénti részl. EAK'!D9+'Feladatonkénti részletezés PH'!D9</f>
        <v>20308088</v>
      </c>
      <c r="E9" s="196">
        <f>'Feladatonkénti részl. Önkorm'!E9+'Feladatonkénti részl. M.Óvoda'!E9+'Feladatonkénti részl. EAK'!E9+'Feladatonkénti részletezés PH'!E9</f>
        <v>53317643</v>
      </c>
      <c r="F9" s="196">
        <f>'Feladatonkénti részl. Önkorm'!F9+'Feladatonkénti részl. M.Óvoda'!F9+'Feladatonkénti részl. EAK'!F9+'Feladatonkénti részletezés PH'!F9</f>
        <v>0</v>
      </c>
      <c r="G9" s="62" t="s">
        <v>200</v>
      </c>
      <c r="H9" s="64">
        <f>'K1-K8'!AH60</f>
        <v>14340366</v>
      </c>
      <c r="I9" s="196">
        <f>'Feladatonkénti részl. Önkorm'!I9+'Feladatonkénti részl. M.Óvoda'!I9+'Feladatonkénti részl. EAK'!I9+'Feladatonkénti részletezés PH'!I9</f>
        <v>14340366</v>
      </c>
      <c r="J9" s="196">
        <f>'Feladatonkénti részl. Önkorm'!J9+'Feladatonkénti részl. M.Óvoda'!J9+'Feladatonkénti részl. EAK'!J9+'Feladatonkénti részletezés PH'!J9</f>
        <v>0</v>
      </c>
      <c r="K9" s="196">
        <f>'Feladatonkénti részl. Önkorm'!K9+'Feladatonkénti részl. M.Óvoda'!K9+'Feladatonkénti részl. EAK'!K9+'Feladatonkénti részletezés PH'!K9</f>
        <v>0</v>
      </c>
      <c r="M9" s="211"/>
      <c r="N9" s="211"/>
    </row>
    <row r="10" spans="1:14">
      <c r="A10" s="61" t="s">
        <v>821</v>
      </c>
      <c r="B10" s="62" t="s">
        <v>233</v>
      </c>
      <c r="C10" s="63">
        <f>'B1-B7'!AH59</f>
        <v>431500</v>
      </c>
      <c r="D10" s="196">
        <f>'Feladatonkénti részl. Önkorm'!D10+'Feladatonkénti részl. M.Óvoda'!D10+'Feladatonkénti részl. EAK'!D10+'Feladatonkénti részletezés PH'!D10</f>
        <v>431500</v>
      </c>
      <c r="E10" s="196">
        <f>'Feladatonkénti részl. Önkorm'!E10+'Feladatonkénti részl. M.Óvoda'!E10+'Feladatonkénti részl. EAK'!E10+'Feladatonkénti részletezés PH'!E10</f>
        <v>0</v>
      </c>
      <c r="F10" s="196">
        <f>'Feladatonkénti részl. Önkorm'!F10+'Feladatonkénti részl. M.Óvoda'!F10+'Feladatonkénti részl. EAK'!F10+'Feladatonkénti részletezés PH'!F10</f>
        <v>0</v>
      </c>
      <c r="G10" s="62" t="s">
        <v>201</v>
      </c>
      <c r="H10" s="64">
        <f>'K1-K8'!AH73</f>
        <v>5257764</v>
      </c>
      <c r="I10" s="196">
        <f>'Feladatonkénti részl. Önkorm'!I10+'Feladatonkénti részl. M.Óvoda'!I10+'Feladatonkénti részl. EAK'!I10+'Feladatonkénti részletezés PH'!I10</f>
        <v>848209</v>
      </c>
      <c r="J10" s="196">
        <f>'Feladatonkénti részl. Önkorm'!J10+'Feladatonkénti részl. M.Óvoda'!J10+'Feladatonkénti részl. EAK'!J10+'Feladatonkénti részletezés PH'!J10</f>
        <v>4409555</v>
      </c>
      <c r="K10" s="196">
        <f>'Feladatonkénti részl. Önkorm'!K10+'Feladatonkénti részl. M.Óvoda'!K10+'Feladatonkénti részl. EAK'!K10+'Feladatonkénti részletezés PH'!K10</f>
        <v>0</v>
      </c>
      <c r="M10" s="211"/>
      <c r="N10" s="211"/>
    </row>
    <row r="11" spans="1:14">
      <c r="A11" s="61" t="s">
        <v>822</v>
      </c>
      <c r="B11" s="62"/>
      <c r="C11" s="66"/>
      <c r="D11" s="198"/>
      <c r="E11" s="198"/>
      <c r="F11" s="198"/>
      <c r="G11" s="62"/>
      <c r="H11" s="64"/>
      <c r="I11" s="198"/>
      <c r="J11" s="198"/>
      <c r="K11" s="198"/>
    </row>
    <row r="12" spans="1:14" ht="15.75" thickBot="1">
      <c r="A12" s="61" t="s">
        <v>886</v>
      </c>
      <c r="B12" s="68"/>
      <c r="C12" s="69"/>
      <c r="D12" s="199"/>
      <c r="E12" s="199"/>
      <c r="F12" s="199"/>
      <c r="G12" s="67"/>
      <c r="H12" s="70"/>
      <c r="I12" s="199"/>
      <c r="J12" s="199"/>
      <c r="K12" s="199"/>
    </row>
    <row r="13" spans="1:14" ht="15.75" thickBot="1">
      <c r="A13" s="71" t="s">
        <v>149</v>
      </c>
      <c r="B13" s="72" t="s">
        <v>202</v>
      </c>
      <c r="C13" s="73">
        <f>SUM(C6:C12)</f>
        <v>349259569</v>
      </c>
      <c r="D13" s="212">
        <f>SUM(D6:D12)</f>
        <v>294322630</v>
      </c>
      <c r="E13" s="212">
        <f>SUM(E6:E12)</f>
        <v>53317643</v>
      </c>
      <c r="F13" s="73">
        <f>SUM(F6:F12)</f>
        <v>594934</v>
      </c>
      <c r="G13" s="72" t="s">
        <v>203</v>
      </c>
      <c r="H13" s="74">
        <f>SUM(H6:H12)</f>
        <v>353394595</v>
      </c>
      <c r="I13" s="74">
        <f>SUM(I6:I12)</f>
        <v>204921519</v>
      </c>
      <c r="J13" s="74">
        <f>SUM(J6:J12)</f>
        <v>106083873</v>
      </c>
      <c r="K13" s="74">
        <f>SUM(K6:K12)</f>
        <v>42389203</v>
      </c>
      <c r="M13" s="211"/>
      <c r="N13" s="211"/>
    </row>
    <row r="14" spans="1:14">
      <c r="A14" s="75" t="s">
        <v>150</v>
      </c>
      <c r="B14" s="76" t="s">
        <v>204</v>
      </c>
      <c r="C14" s="77">
        <f>+C15+C16+C17+C18</f>
        <v>37107386</v>
      </c>
      <c r="D14" s="83">
        <f>+D15+D16+D17+D18</f>
        <v>43572548</v>
      </c>
      <c r="E14" s="63"/>
      <c r="F14" s="196"/>
      <c r="G14" s="78" t="s">
        <v>205</v>
      </c>
      <c r="H14" s="79"/>
      <c r="I14" s="196">
        <f>'Feladatonkénti részl. Önkorm'!I14+'Feladatonkénti részl. M.Óvoda'!I14+'Feladatonkénti részl. EAK'!I14+'Feladatonkénti részletezés PH'!I14</f>
        <v>0</v>
      </c>
      <c r="J14" s="196">
        <f>'Feladatonkénti részl. Önkorm'!J14+'Feladatonkénti részl. M.Óvoda'!J14+'Feladatonkénti részl. EAK'!J14+'Feladatonkénti részletezés PH'!J14</f>
        <v>0</v>
      </c>
      <c r="K14" s="196">
        <f>'Feladatonkénti részl. Önkorm'!K14+'Feladatonkénti részl. M.Óvoda'!K14+'Feladatonkénti részl. EAK'!K14+'Feladatonkénti részletezés PH'!K14</f>
        <v>0</v>
      </c>
    </row>
    <row r="15" spans="1:14">
      <c r="A15" s="80" t="s">
        <v>151</v>
      </c>
      <c r="B15" s="78" t="s">
        <v>206</v>
      </c>
      <c r="C15" s="81">
        <f>'B8'!AH17</f>
        <v>37107386</v>
      </c>
      <c r="D15" s="63">
        <f>'Feladatonkénti részl. Önkorm'!D15+'Feladatonkénti részl. M.Óvoda'!D15+'Feladatonkénti részl. EAK'!D15+'Feladatonkénti részletezés PH'!D15</f>
        <v>43572548</v>
      </c>
      <c r="E15" s="63">
        <f>'Feladatonkénti részl. Önkorm'!E15+'Feladatonkénti részl. M.Óvoda'!E15+'Feladatonkénti részl. EAK'!E15+'Feladatonkénti részletezés PH'!E15</f>
        <v>0</v>
      </c>
      <c r="F15" s="196">
        <f>'Feladatonkénti részl. Önkorm'!F15+'Feladatonkénti részl. M.Óvoda'!F15+'Feladatonkénti részl. EAK'!F15+'Feladatonkénti részletezés PH'!F15</f>
        <v>0</v>
      </c>
      <c r="G15" s="78" t="s">
        <v>207</v>
      </c>
      <c r="H15" s="82"/>
      <c r="I15" s="196">
        <f>'Feladatonkénti részl. Önkorm'!I15+'Feladatonkénti részl. M.Óvoda'!I15+'Feladatonkénti részl. EAK'!I15+'Feladatonkénti részletezés PH'!I15</f>
        <v>0</v>
      </c>
      <c r="J15" s="196">
        <f>'Feladatonkénti részl. Önkorm'!J15+'Feladatonkénti részl. M.Óvoda'!J15+'Feladatonkénti részl. EAK'!J15+'Feladatonkénti részletezés PH'!J15</f>
        <v>0</v>
      </c>
      <c r="K15" s="196">
        <f>'Feladatonkénti részl. Önkorm'!K15+'Feladatonkénti részl. M.Óvoda'!K15+'Feladatonkénti részl. EAK'!K15+'Feladatonkénti részletezés PH'!K15</f>
        <v>0</v>
      </c>
    </row>
    <row r="16" spans="1:14">
      <c r="A16" s="80" t="s">
        <v>152</v>
      </c>
      <c r="B16" s="78" t="s">
        <v>208</v>
      </c>
      <c r="C16" s="81"/>
      <c r="D16" s="196">
        <f>'Feladatonkénti részl. Önkorm'!D16+'Feladatonkénti részl. M.Óvoda'!D16+'Feladatonkénti részl. EAK'!D16+'Feladatonkénti részletezés PH'!D16</f>
        <v>0</v>
      </c>
      <c r="E16" s="196">
        <f>'Feladatonkénti részl. Önkorm'!E16+'Feladatonkénti részl. M.Óvoda'!E16+'Feladatonkénti részl. EAK'!E16+'Feladatonkénti részletezés PH'!E16</f>
        <v>0</v>
      </c>
      <c r="F16" s="196">
        <f>'Feladatonkénti részl. Önkorm'!F16+'Feladatonkénti részl. M.Óvoda'!F16+'Feladatonkénti részl. EAK'!F16+'Feladatonkénti részletezés PH'!F16</f>
        <v>0</v>
      </c>
      <c r="G16" s="78" t="s">
        <v>209</v>
      </c>
      <c r="H16" s="82"/>
      <c r="I16" s="196">
        <f>'Feladatonkénti részl. Önkorm'!I16+'Feladatonkénti részl. M.Óvoda'!I16+'Feladatonkénti részl. EAK'!I16+'Feladatonkénti részletezés PH'!I16</f>
        <v>0</v>
      </c>
      <c r="J16" s="196">
        <f>'Feladatonkénti részl. Önkorm'!J16+'Feladatonkénti részl. M.Óvoda'!J16+'Feladatonkénti részl. EAK'!J16+'Feladatonkénti részletezés PH'!J16</f>
        <v>0</v>
      </c>
      <c r="K16" s="196">
        <f>'Feladatonkénti részl. Önkorm'!K16+'Feladatonkénti részl. M.Óvoda'!K16+'Feladatonkénti részl. EAK'!K16+'Feladatonkénti részletezés PH'!K16</f>
        <v>0</v>
      </c>
    </row>
    <row r="17" spans="1:11">
      <c r="A17" s="80" t="s">
        <v>153</v>
      </c>
      <c r="B17" s="78" t="s">
        <v>210</v>
      </c>
      <c r="C17" s="81"/>
      <c r="D17" s="196">
        <f>'Feladatonkénti részl. Önkorm'!D17+'Feladatonkénti részl. M.Óvoda'!D17+'Feladatonkénti részl. EAK'!D17+'Feladatonkénti részletezés PH'!D17</f>
        <v>0</v>
      </c>
      <c r="E17" s="196">
        <f>'Feladatonkénti részl. Önkorm'!E17+'Feladatonkénti részl. M.Óvoda'!E17+'Feladatonkénti részl. EAK'!E17+'Feladatonkénti részletezés PH'!E17</f>
        <v>0</v>
      </c>
      <c r="F17" s="196">
        <f>'Feladatonkénti részl. Önkorm'!F17+'Feladatonkénti részl. M.Óvoda'!F17+'Feladatonkénti részl. EAK'!F17+'Feladatonkénti részletezés PH'!F17</f>
        <v>0</v>
      </c>
      <c r="G17" s="78" t="s">
        <v>211</v>
      </c>
      <c r="H17" s="82"/>
      <c r="I17" s="196">
        <f>'Feladatonkénti részl. Önkorm'!I17+'Feladatonkénti részl. M.Óvoda'!I17+'Feladatonkénti részl. EAK'!I17+'Feladatonkénti részletezés PH'!I17</f>
        <v>0</v>
      </c>
      <c r="J17" s="196">
        <f>'Feladatonkénti részl. Önkorm'!J17+'Feladatonkénti részl. M.Óvoda'!J17+'Feladatonkénti részl. EAK'!J17+'Feladatonkénti részletezés PH'!J17</f>
        <v>0</v>
      </c>
      <c r="K17" s="196">
        <f>'Feladatonkénti részl. Önkorm'!K17+'Feladatonkénti részl. M.Óvoda'!K17+'Feladatonkénti részl. EAK'!K17+'Feladatonkénti részletezés PH'!K17</f>
        <v>0</v>
      </c>
    </row>
    <row r="18" spans="1:11">
      <c r="A18" s="80" t="s">
        <v>154</v>
      </c>
      <c r="B18" s="78" t="s">
        <v>212</v>
      </c>
      <c r="C18" s="81"/>
      <c r="D18" s="196"/>
      <c r="E18" s="196"/>
      <c r="F18" s="196"/>
      <c r="G18" s="76" t="s">
        <v>213</v>
      </c>
      <c r="H18" s="82"/>
      <c r="I18" s="196">
        <f>'Feladatonkénti részl. Önkorm'!I18+'Feladatonkénti részl. M.Óvoda'!I18+'Feladatonkénti részl. EAK'!I18+'Feladatonkénti részletezés PH'!I18</f>
        <v>0</v>
      </c>
      <c r="J18" s="196">
        <f>'Feladatonkénti részl. Önkorm'!J18+'Feladatonkénti részl. M.Óvoda'!J18+'Feladatonkénti részl. EAK'!J18+'Feladatonkénti részletezés PH'!J18</f>
        <v>0</v>
      </c>
      <c r="K18" s="196">
        <f>'Feladatonkénti részl. Önkorm'!K18+'Feladatonkénti részl. M.Óvoda'!K18+'Feladatonkénti részl. EAK'!K18+'Feladatonkénti részletezés PH'!K18</f>
        <v>0</v>
      </c>
    </row>
    <row r="19" spans="1:11">
      <c r="A19" s="80" t="s">
        <v>155</v>
      </c>
      <c r="B19" s="78" t="s">
        <v>214</v>
      </c>
      <c r="C19" s="83">
        <f>+C20+C21</f>
        <v>0</v>
      </c>
      <c r="D19" s="196">
        <f>'Feladatonkénti részl. Önkorm'!D19+'Feladatonkénti részl. M.Óvoda'!D19+'Feladatonkénti részl. EAK'!D19+'Feladatonkénti részletezés PH'!D19</f>
        <v>0</v>
      </c>
      <c r="E19" s="196">
        <f>'Feladatonkénti részl. Önkorm'!E19+'Feladatonkénti részl. M.Óvoda'!E19+'Feladatonkénti részl. EAK'!E19+'Feladatonkénti részletezés PH'!E19</f>
        <v>0</v>
      </c>
      <c r="F19" s="196">
        <f>'Feladatonkénti részl. Önkorm'!F19+'Feladatonkénti részl. M.Óvoda'!F19+'Feladatonkénti részl. EAK'!F19+'Feladatonkénti részletezés PH'!F19</f>
        <v>0</v>
      </c>
      <c r="G19" s="78" t="s">
        <v>215</v>
      </c>
      <c r="H19" s="82"/>
      <c r="I19" s="196">
        <f>'Feladatonkénti részl. Önkorm'!I19+'Feladatonkénti részl. M.Óvoda'!I19+'Feladatonkénti részl. EAK'!I19+'Feladatonkénti részletezés PH'!I19</f>
        <v>0</v>
      </c>
      <c r="J19" s="196">
        <f>'Feladatonkénti részl. Önkorm'!J19+'Feladatonkénti részl. M.Óvoda'!J19+'Feladatonkénti részl. EAK'!J19+'Feladatonkénti részletezés PH'!J19</f>
        <v>0</v>
      </c>
      <c r="K19" s="196">
        <f>'Feladatonkénti részl. Önkorm'!K19+'Feladatonkénti részl. M.Óvoda'!K19+'Feladatonkénti részl. EAK'!K19+'Feladatonkénti részletezés PH'!K19</f>
        <v>0</v>
      </c>
    </row>
    <row r="20" spans="1:11">
      <c r="A20" s="75" t="s">
        <v>156</v>
      </c>
      <c r="B20" s="76" t="s">
        <v>216</v>
      </c>
      <c r="C20" s="84"/>
      <c r="D20" s="196">
        <f>'Feladatonkénti részl. Önkorm'!D20+'Feladatonkénti részl. M.Óvoda'!D20+'Feladatonkénti részl. EAK'!D20+'Feladatonkénti részletezés PH'!D20</f>
        <v>0</v>
      </c>
      <c r="E20" s="196">
        <f>'Feladatonkénti részl. Önkorm'!E20+'Feladatonkénti részl. M.Óvoda'!E20+'Feladatonkénti részl. EAK'!E20+'Feladatonkénti részletezés PH'!E20</f>
        <v>0</v>
      </c>
      <c r="F20" s="196">
        <f>'Feladatonkénti részl. Önkorm'!F20+'Feladatonkénti részl. M.Óvoda'!F20+'Feladatonkénti részl. EAK'!F20+'Feladatonkénti részletezés PH'!F20</f>
        <v>0</v>
      </c>
      <c r="G20" s="58" t="s">
        <v>217</v>
      </c>
      <c r="H20" s="79"/>
      <c r="I20" s="196">
        <f>'Feladatonkénti részl. Önkorm'!I20+'Feladatonkénti részl. M.Óvoda'!I20+'Feladatonkénti részl. EAK'!I20+'Feladatonkénti részletezés PH'!I20</f>
        <v>0</v>
      </c>
      <c r="J20" s="196">
        <f>'Feladatonkénti részl. Önkorm'!J20+'Feladatonkénti részl. M.Óvoda'!J20+'Feladatonkénti részl. EAK'!J20+'Feladatonkénti részletezés PH'!J20</f>
        <v>0</v>
      </c>
      <c r="K20" s="196">
        <f>'Feladatonkénti részl. Önkorm'!K20+'Feladatonkénti részl. M.Óvoda'!K20+'Feladatonkénti részl. EAK'!K20+'Feladatonkénti részletezés PH'!K20</f>
        <v>0</v>
      </c>
    </row>
    <row r="21" spans="1:11" ht="15.75" thickBot="1">
      <c r="A21" s="80" t="s">
        <v>157</v>
      </c>
      <c r="B21" s="78" t="s">
        <v>218</v>
      </c>
      <c r="C21" s="81"/>
      <c r="D21" s="196">
        <f>'Feladatonkénti részl. Önkorm'!D21+'Feladatonkénti részl. M.Óvoda'!D21+'Feladatonkénti részl. EAK'!D21+'Feladatonkénti részletezés PH'!D21</f>
        <v>0</v>
      </c>
      <c r="E21" s="196">
        <f>'Feladatonkénti részl. Önkorm'!E21+'Feladatonkénti részl. M.Óvoda'!E21+'Feladatonkénti részl. EAK'!E21+'Feladatonkénti részletezés PH'!E21</f>
        <v>0</v>
      </c>
      <c r="F21" s="196">
        <f>'Feladatonkénti részl. Önkorm'!F21+'Feladatonkénti részl. M.Óvoda'!F21+'Feladatonkénti részl. EAK'!F21+'Feladatonkénti részletezés PH'!F21</f>
        <v>0</v>
      </c>
      <c r="G21" s="67"/>
      <c r="H21" s="82"/>
      <c r="I21" s="196"/>
      <c r="J21" s="196">
        <f>'Feladatonkénti részl. Önkorm'!J21+'Feladatonkénti részl. M.Óvoda'!J21+'Feladatonkénti részl. EAK'!J21+'Feladatonkénti részletezés PH'!J21</f>
        <v>0</v>
      </c>
      <c r="K21" s="196">
        <f>'Feladatonkénti részl. Önkorm'!K21+'Feladatonkénti részl. M.Óvoda'!K21+'Feladatonkénti részl. EAK'!K21+'Feladatonkénti részletezés PH'!K21</f>
        <v>0</v>
      </c>
    </row>
    <row r="22" spans="1:11" ht="15.75" thickBot="1">
      <c r="A22" s="71" t="s">
        <v>164</v>
      </c>
      <c r="B22" s="72" t="s">
        <v>219</v>
      </c>
      <c r="C22" s="73">
        <f>+C14+C19</f>
        <v>37107386</v>
      </c>
      <c r="D22" s="73">
        <f>+D14+D19</f>
        <v>43572548</v>
      </c>
      <c r="E22" s="73">
        <f>+E14+E19</f>
        <v>0</v>
      </c>
      <c r="F22" s="73">
        <f>+F14+F19</f>
        <v>0</v>
      </c>
      <c r="G22" s="72" t="s">
        <v>220</v>
      </c>
      <c r="H22" s="74">
        <f>SUM(H14:H21)</f>
        <v>0</v>
      </c>
      <c r="I22" s="200"/>
      <c r="J22" s="200"/>
      <c r="K22" s="200"/>
    </row>
    <row r="23" spans="1:11" ht="15.75" thickBot="1">
      <c r="A23" s="71" t="s">
        <v>165</v>
      </c>
      <c r="B23" s="85" t="s">
        <v>221</v>
      </c>
      <c r="C23" s="73">
        <f>+C13+C22</f>
        <v>386366955</v>
      </c>
      <c r="D23" s="73">
        <f>+D13+D22</f>
        <v>337895178</v>
      </c>
      <c r="E23" s="73">
        <f>+E13+E22</f>
        <v>53317643</v>
      </c>
      <c r="F23" s="73">
        <f>+F13+F22</f>
        <v>594934</v>
      </c>
      <c r="G23" s="85" t="s">
        <v>222</v>
      </c>
      <c r="H23" s="74">
        <f>+H13+H22</f>
        <v>353394595</v>
      </c>
      <c r="I23" s="74">
        <f>+I13+I22</f>
        <v>204921519</v>
      </c>
      <c r="J23" s="74">
        <f>+J13+J22</f>
        <v>106083873</v>
      </c>
      <c r="K23" s="74">
        <f>+K13+K22</f>
        <v>42389203</v>
      </c>
    </row>
    <row r="24" spans="1:11" ht="15.75" thickBot="1">
      <c r="A24" s="71" t="s">
        <v>166</v>
      </c>
      <c r="B24" s="72" t="s">
        <v>223</v>
      </c>
      <c r="C24" s="86"/>
      <c r="D24" s="204"/>
      <c r="E24" s="204"/>
      <c r="F24" s="204"/>
      <c r="G24" s="72" t="s">
        <v>224</v>
      </c>
      <c r="H24" s="87"/>
      <c r="I24" s="204"/>
      <c r="J24" s="204"/>
      <c r="K24" s="204"/>
    </row>
    <row r="25" spans="1:11" ht="15.75" thickBot="1">
      <c r="A25" s="71" t="s">
        <v>167</v>
      </c>
      <c r="B25" s="88" t="s">
        <v>225</v>
      </c>
      <c r="C25" s="89">
        <f>+C23+C24</f>
        <v>386366955</v>
      </c>
      <c r="D25" s="89">
        <f>+D23+D24</f>
        <v>337895178</v>
      </c>
      <c r="E25" s="89">
        <f>+E23+E24</f>
        <v>53317643</v>
      </c>
      <c r="F25" s="89">
        <f>+F23+F24</f>
        <v>594934</v>
      </c>
      <c r="G25" s="88" t="s">
        <v>226</v>
      </c>
      <c r="H25" s="89">
        <f>+H23+H24</f>
        <v>353394595</v>
      </c>
      <c r="I25" s="89">
        <f>+I23+I24</f>
        <v>204921519</v>
      </c>
      <c r="J25" s="89">
        <f>+J23+J24</f>
        <v>106083873</v>
      </c>
      <c r="K25" s="89">
        <f>+K23+K24</f>
        <v>42389203</v>
      </c>
    </row>
    <row r="26" spans="1:11" ht="15.75" thickBot="1">
      <c r="A26" s="71" t="s">
        <v>168</v>
      </c>
      <c r="B26" s="88" t="s">
        <v>227</v>
      </c>
      <c r="C26" s="89">
        <f>IF(C13-H13&lt;0,H13-C13,"-")</f>
        <v>4135026</v>
      </c>
      <c r="D26" s="205"/>
      <c r="E26" s="205"/>
      <c r="F26" s="205"/>
      <c r="G26" s="88" t="s">
        <v>228</v>
      </c>
      <c r="H26" s="89" t="str">
        <f>IF(C13-H13&gt;0,C13-H13,"-")</f>
        <v>-</v>
      </c>
      <c r="I26" s="208"/>
      <c r="J26" s="205"/>
      <c r="K26" s="89"/>
    </row>
    <row r="27" spans="1:11" ht="15.75" thickBot="1">
      <c r="A27" s="71" t="s">
        <v>169</v>
      </c>
      <c r="B27" s="88" t="s">
        <v>229</v>
      </c>
      <c r="C27" s="89" t="str">
        <f>IF(C13+C14-H23&lt;0,H23-(C13+C14),"-")</f>
        <v>-</v>
      </c>
      <c r="D27" s="205"/>
      <c r="E27" s="205"/>
      <c r="F27" s="205"/>
      <c r="G27" s="88" t="s">
        <v>230</v>
      </c>
      <c r="H27" s="89">
        <f>IF(C13+C14-H23&gt;0,C13+C14-H23,"-")</f>
        <v>32972360</v>
      </c>
      <c r="I27" s="208"/>
      <c r="J27" s="205"/>
      <c r="K27" s="89"/>
    </row>
    <row r="29" spans="1:11" ht="36" customHeight="1">
      <c r="A29" s="556" t="s">
        <v>330</v>
      </c>
      <c r="B29" s="556"/>
      <c r="C29" s="556"/>
      <c r="D29" s="556"/>
      <c r="E29" s="556"/>
      <c r="F29" s="556"/>
      <c r="G29" s="556"/>
      <c r="H29" s="556"/>
      <c r="I29" s="556"/>
      <c r="J29" s="556"/>
      <c r="K29" s="556"/>
    </row>
    <row r="30" spans="1:11" ht="15.75" thickBot="1">
      <c r="A30" s="43"/>
      <c r="B30" s="46"/>
      <c r="C30" s="43"/>
      <c r="D30" s="43"/>
      <c r="E30" s="43"/>
      <c r="F30" s="43"/>
      <c r="G30" s="43"/>
      <c r="H30" s="47" t="s">
        <v>974</v>
      </c>
    </row>
    <row r="31" spans="1:11" ht="15.75" thickBot="1">
      <c r="A31" s="559" t="s">
        <v>542</v>
      </c>
      <c r="B31" s="48" t="s">
        <v>194</v>
      </c>
      <c r="C31" s="49"/>
      <c r="D31" s="194"/>
      <c r="E31" s="194"/>
      <c r="F31" s="194"/>
      <c r="G31" s="565" t="s">
        <v>195</v>
      </c>
      <c r="H31" s="566"/>
      <c r="I31" s="566"/>
      <c r="J31" s="566"/>
      <c r="K31" s="567"/>
    </row>
    <row r="32" spans="1:11" ht="36.75" thickBot="1">
      <c r="A32" s="560"/>
      <c r="B32" s="51" t="s">
        <v>914</v>
      </c>
      <c r="C32" s="52" t="s">
        <v>1012</v>
      </c>
      <c r="D32" s="195" t="s">
        <v>326</v>
      </c>
      <c r="E32" s="195" t="s">
        <v>327</v>
      </c>
      <c r="F32" s="195" t="s">
        <v>328</v>
      </c>
      <c r="G32" s="51" t="s">
        <v>914</v>
      </c>
      <c r="H32" s="52" t="s">
        <v>1012</v>
      </c>
      <c r="I32" s="195" t="s">
        <v>326</v>
      </c>
      <c r="J32" s="195" t="s">
        <v>327</v>
      </c>
      <c r="K32" s="195" t="s">
        <v>328</v>
      </c>
    </row>
    <row r="33" spans="1:11" ht="15.75" customHeight="1" thickBot="1">
      <c r="A33" s="53">
        <v>1</v>
      </c>
      <c r="B33" s="54">
        <v>2</v>
      </c>
      <c r="C33" s="55">
        <v>3</v>
      </c>
      <c r="D33" s="562" t="s">
        <v>1017</v>
      </c>
      <c r="E33" s="563"/>
      <c r="F33" s="564"/>
      <c r="G33" s="54">
        <v>4</v>
      </c>
      <c r="H33" s="56">
        <v>5</v>
      </c>
      <c r="I33" s="562" t="s">
        <v>1017</v>
      </c>
      <c r="J33" s="563"/>
      <c r="K33" s="564"/>
    </row>
    <row r="34" spans="1:11">
      <c r="A34" s="57" t="s">
        <v>545</v>
      </c>
      <c r="B34" s="58" t="s">
        <v>258</v>
      </c>
      <c r="C34" s="59">
        <f>'B1-B7'!AH24</f>
        <v>9069057</v>
      </c>
      <c r="D34" s="196">
        <f>'Feladatonkénti részl. Önkorm'!D34+'Feladatonkénti részl. M.Óvoda'!D34+'Feladatonkénti részl. EAK'!D34+'Feladatonkénti részletezés PH'!D34</f>
        <v>9069057</v>
      </c>
      <c r="E34" s="196">
        <f>'Feladatonkénti részl. Önkorm'!E34+'Feladatonkénti részl. M.Óvoda'!E34+'Feladatonkénti részl. EAK'!E34+'Feladatonkénti részletezés PH'!E34</f>
        <v>0</v>
      </c>
      <c r="F34" s="196">
        <f>'Feladatonkénti részl. Önkorm'!F34+'Feladatonkénti részl. M.Óvoda'!F34+'Feladatonkénti részl. EAK'!F34+'Feladatonkénti részletezés PH'!F34</f>
        <v>0</v>
      </c>
      <c r="G34" s="58" t="s">
        <v>261</v>
      </c>
      <c r="H34" s="60">
        <f>'K1-K8'!AH81</f>
        <v>7053382</v>
      </c>
      <c r="I34" s="196">
        <f>'Feladatonkénti részl. Önkorm'!I34+'Feladatonkénti részl. M.Óvoda'!I34+'Feladatonkénti részl. EAK'!I34+'Feladatonkénti részletezés PH'!I34</f>
        <v>6088675</v>
      </c>
      <c r="J34" s="196">
        <f>'Feladatonkénti részl. Önkorm'!J34+'Feladatonkénti részl. M.Óvoda'!J34+'Feladatonkénti részl. EAK'!J34+'Feladatonkénti részletezés PH'!J34</f>
        <v>950737</v>
      </c>
      <c r="K34" s="196">
        <f>'Feladatonkénti részl. Önkorm'!K34+'Feladatonkénti részl. M.Óvoda'!K34+'Feladatonkénti részl. EAK'!K34+'Feladatonkénti részletezés PH'!K34</f>
        <v>0</v>
      </c>
    </row>
    <row r="35" spans="1:11">
      <c r="A35" s="61" t="s">
        <v>546</v>
      </c>
      <c r="B35" s="62" t="s">
        <v>259</v>
      </c>
      <c r="C35" s="63">
        <f>'B1-B7'!AH55</f>
        <v>387190</v>
      </c>
      <c r="D35" s="196">
        <f>'Feladatonkénti részl. Önkorm'!D35+'Feladatonkénti részl. M.Óvoda'!D35+'Feladatonkénti részl. EAK'!D35+'Feladatonkénti részletezés PH'!D35</f>
        <v>0</v>
      </c>
      <c r="E35" s="196">
        <f>'Feladatonkénti részl. Önkorm'!E35+'Feladatonkénti részl. M.Óvoda'!E35+'Feladatonkénti részl. EAK'!E35+'Feladatonkénti részletezés PH'!E35</f>
        <v>0</v>
      </c>
      <c r="F35" s="196">
        <f>'Feladatonkénti részl. Önkorm'!F35+'Feladatonkénti részl. M.Óvoda'!F35+'Feladatonkénti részl. EAK'!F35+'Feladatonkénti részletezés PH'!F35</f>
        <v>0</v>
      </c>
      <c r="G35" s="62" t="s">
        <v>262</v>
      </c>
      <c r="H35" s="64">
        <f>'K1-K8'!AH86</f>
        <v>235077</v>
      </c>
      <c r="I35" s="196">
        <f>'Feladatonkénti részl. Önkorm'!I35+'Feladatonkénti részl. M.Óvoda'!I35+'Feladatonkénti részl. EAK'!I35+'Feladatonkénti részletezés PH'!I35</f>
        <v>0</v>
      </c>
      <c r="J35" s="196">
        <f>'Feladatonkénti részl. Önkorm'!J35+'Feladatonkénti részl. M.Óvoda'!J35+'Feladatonkénti részl. EAK'!J35+'Feladatonkénti részletezés PH'!J35</f>
        <v>235077</v>
      </c>
      <c r="K35" s="196">
        <f>'Feladatonkénti részl. Önkorm'!K35+'Feladatonkénti részl. M.Óvoda'!K35+'Feladatonkénti részl. EAK'!K35+'Feladatonkénti részletezés PH'!K35</f>
        <v>0</v>
      </c>
    </row>
    <row r="36" spans="1:11">
      <c r="A36" s="61" t="s">
        <v>547</v>
      </c>
      <c r="B36" s="62" t="s">
        <v>260</v>
      </c>
      <c r="C36" s="63">
        <f>'B1-B7'!AH63</f>
        <v>1828803</v>
      </c>
      <c r="D36" s="196">
        <f>'Feladatonkénti részl. Önkorm'!D36+'Feladatonkénti részl. M.Óvoda'!D36+'Feladatonkénti részl. EAK'!D36+'Feladatonkénti részletezés PH'!D36</f>
        <v>0</v>
      </c>
      <c r="E36" s="196">
        <f>'Feladatonkénti részl. Önkorm'!E36+'Feladatonkénti részl. M.Óvoda'!E36+'Feladatonkénti részl. EAK'!E36+'Feladatonkénti részletezés PH'!E36</f>
        <v>200000</v>
      </c>
      <c r="F36" s="196">
        <f>'Feladatonkénti részl. Önkorm'!F36+'Feladatonkénti részl. M.Óvoda'!F36+'Feladatonkénti részl. EAK'!F36+'Feladatonkénti részletezés PH'!F36</f>
        <v>0</v>
      </c>
      <c r="G36" s="62" t="s">
        <v>263</v>
      </c>
      <c r="H36" s="64">
        <f>'K1-K8'!AH95</f>
        <v>0</v>
      </c>
      <c r="I36" s="196">
        <f>'Feladatonkénti részl. Önkorm'!I36+'Feladatonkénti részl. M.Óvoda'!I36+'Feladatonkénti részl. EAK'!I36+'Feladatonkénti részletezés PH'!I36</f>
        <v>0</v>
      </c>
      <c r="J36" s="196">
        <f>'Feladatonkénti részl. Önkorm'!J36+'Feladatonkénti részl. M.Óvoda'!J36+'Feladatonkénti részl. EAK'!J36+'Feladatonkénti részletezés PH'!J36</f>
        <v>0</v>
      </c>
      <c r="K36" s="196">
        <f>'Feladatonkénti részl. Önkorm'!K36+'Feladatonkénti részl. M.Óvoda'!K36+'Feladatonkénti részl. EAK'!K36+'Feladatonkénti részletezés PH'!K36</f>
        <v>0</v>
      </c>
    </row>
    <row r="37" spans="1:11">
      <c r="A37" s="61" t="s">
        <v>820</v>
      </c>
      <c r="B37" s="62"/>
      <c r="C37" s="63"/>
      <c r="D37" s="197"/>
      <c r="E37" s="197"/>
      <c r="F37" s="197"/>
      <c r="G37" s="62"/>
      <c r="H37" s="64"/>
      <c r="I37" s="197"/>
      <c r="J37" s="197"/>
      <c r="K37" s="197"/>
    </row>
    <row r="38" spans="1:11">
      <c r="A38" s="61" t="s">
        <v>827</v>
      </c>
      <c r="B38" s="62"/>
      <c r="C38" s="66"/>
      <c r="D38" s="63"/>
      <c r="E38" s="63"/>
      <c r="F38" s="63"/>
      <c r="G38" s="209"/>
      <c r="H38" s="64"/>
      <c r="I38" s="63"/>
      <c r="J38" s="63"/>
      <c r="K38" s="63"/>
    </row>
    <row r="39" spans="1:11" ht="15.75" thickBot="1">
      <c r="A39" s="90" t="s">
        <v>886</v>
      </c>
      <c r="B39" s="91"/>
      <c r="C39" s="92"/>
      <c r="D39" s="206"/>
      <c r="E39" s="206"/>
      <c r="F39" s="206"/>
      <c r="G39" s="91"/>
      <c r="H39" s="93"/>
      <c r="I39" s="206"/>
      <c r="J39" s="206"/>
      <c r="K39" s="206"/>
    </row>
    <row r="40" spans="1:11" ht="15.75" thickBot="1">
      <c r="A40" s="71" t="s">
        <v>149</v>
      </c>
      <c r="B40" s="72" t="s">
        <v>235</v>
      </c>
      <c r="C40" s="73">
        <f>SUM(C34:C39)</f>
        <v>11285050</v>
      </c>
      <c r="D40" s="73">
        <f>SUM(D34:D39)</f>
        <v>9069057</v>
      </c>
      <c r="E40" s="73">
        <f>SUM(E34:E39)</f>
        <v>200000</v>
      </c>
      <c r="F40" s="73">
        <f>SUM(F34:F39)</f>
        <v>0</v>
      </c>
      <c r="G40" s="72" t="s">
        <v>236</v>
      </c>
      <c r="H40" s="74">
        <f>+H34+H35+H36+H38+H39</f>
        <v>7288459</v>
      </c>
      <c r="I40" s="74">
        <f>+I34+I35+I36+I38+I39</f>
        <v>6088675</v>
      </c>
      <c r="J40" s="74">
        <f>+J34+J35+J36+J38+J39</f>
        <v>1185814</v>
      </c>
      <c r="K40" s="74">
        <f>+K34+K35+K36+K38+K39</f>
        <v>0</v>
      </c>
    </row>
    <row r="41" spans="1:11">
      <c r="A41" s="94" t="s">
        <v>150</v>
      </c>
      <c r="B41" s="95" t="s">
        <v>237</v>
      </c>
      <c r="C41" s="96">
        <f>+C42+C43+C44+C45+C46</f>
        <v>0</v>
      </c>
      <c r="D41" s="196">
        <f>'Feladatonkénti részl. Önkorm'!D41+'Feladatonkénti részl. M.Óvoda'!D41+'Feladatonkénti részl. EAK'!D41+'Feladatonkénti részletezés PH'!D41</f>
        <v>0</v>
      </c>
      <c r="E41" s="196"/>
      <c r="F41" s="196">
        <f>'Feladatonkénti részl. Önkorm'!F41+'Feladatonkénti részl. M.Óvoda'!F41+'Feladatonkénti részl. EAK'!F41+'Feladatonkénti részletezés PH'!F41</f>
        <v>0</v>
      </c>
      <c r="G41" s="78" t="s">
        <v>205</v>
      </c>
      <c r="H41" s="97"/>
      <c r="I41" s="196">
        <f>'Feladatonkénti részl. Önkorm'!I41+'Feladatonkénti részl. M.Óvoda'!I41+'Feladatonkénti részl. EAK'!I41+'Feladatonkénti részletezés PH'!I41</f>
        <v>0</v>
      </c>
      <c r="J41" s="196">
        <f>'Feladatonkénti részl. Önkorm'!J41+'Feladatonkénti részl. M.Óvoda'!J41+'Feladatonkénti részl. EAK'!J41+'Feladatonkénti részletezés PH'!J41</f>
        <v>0</v>
      </c>
      <c r="K41" s="196">
        <f>'Feladatonkénti részl. Önkorm'!K41+'Feladatonkénti részl. M.Óvoda'!K41+'Feladatonkénti részl. EAK'!K41+'Feladatonkénti részletezés PH'!K41</f>
        <v>0</v>
      </c>
    </row>
    <row r="42" spans="1:11">
      <c r="A42" s="61" t="s">
        <v>151</v>
      </c>
      <c r="B42" s="98" t="s">
        <v>238</v>
      </c>
      <c r="C42" s="81"/>
      <c r="D42" s="196">
        <f>'Feladatonkénti részl. Önkorm'!D42+'Feladatonkénti részl. M.Óvoda'!D42+'Feladatonkénti részl. EAK'!D42+'Feladatonkénti részletezés PH'!D42</f>
        <v>0</v>
      </c>
      <c r="E42" s="196">
        <f>'Feladatonkénti részl. Önkorm'!E42+'Feladatonkénti részl. M.Óvoda'!E42+'Feladatonkénti részl. EAK'!E42+'Feladatonkénti részletezés PH'!E42</f>
        <v>0</v>
      </c>
      <c r="F42" s="196">
        <f>'Feladatonkénti részl. Önkorm'!F42+'Feladatonkénti részl. M.Óvoda'!F42+'Feladatonkénti részl. EAK'!F42+'Feladatonkénti részletezés PH'!F42</f>
        <v>0</v>
      </c>
      <c r="G42" s="78" t="s">
        <v>239</v>
      </c>
      <c r="H42" s="82"/>
      <c r="I42" s="196">
        <f>'Feladatonkénti részl. Önkorm'!I42+'Feladatonkénti részl. M.Óvoda'!I42+'Feladatonkénti részl. EAK'!I42+'Feladatonkénti részletezés PH'!I42</f>
        <v>0</v>
      </c>
      <c r="J42" s="196">
        <f>'Feladatonkénti részl. Önkorm'!J42+'Feladatonkénti részl. M.Óvoda'!J42+'Feladatonkénti részl. EAK'!J42+'Feladatonkénti részletezés PH'!J42</f>
        <v>0</v>
      </c>
      <c r="K42" s="196">
        <f>'Feladatonkénti részl. Önkorm'!K42+'Feladatonkénti részl. M.Óvoda'!K42+'Feladatonkénti részl. EAK'!K42+'Feladatonkénti részletezés PH'!K42</f>
        <v>0</v>
      </c>
    </row>
    <row r="43" spans="1:11">
      <c r="A43" s="94" t="s">
        <v>152</v>
      </c>
      <c r="B43" s="98" t="s">
        <v>240</v>
      </c>
      <c r="C43" s="81"/>
      <c r="D43" s="196">
        <f>'Feladatonkénti részl. Önkorm'!D43+'Feladatonkénti részl. M.Óvoda'!D43+'Feladatonkénti részl. EAK'!D43+'Feladatonkénti részletezés PH'!D43</f>
        <v>0</v>
      </c>
      <c r="E43" s="196">
        <f>'Feladatonkénti részl. Önkorm'!E43+'Feladatonkénti részl. M.Óvoda'!E43+'Feladatonkénti részl. EAK'!E43+'Feladatonkénti részletezés PH'!E43</f>
        <v>0</v>
      </c>
      <c r="F43" s="196">
        <f>'Feladatonkénti részl. Önkorm'!F43+'Feladatonkénti részl. M.Óvoda'!F43+'Feladatonkénti részl. EAK'!F43+'Feladatonkénti részletezés PH'!F43</f>
        <v>0</v>
      </c>
      <c r="G43" s="78" t="s">
        <v>209</v>
      </c>
      <c r="H43" s="82">
        <f>'K9'!AH8</f>
        <v>0</v>
      </c>
      <c r="I43" s="196">
        <f>'Feladatonkénti részl. Önkorm'!I43+'Feladatonkénti részl. M.Óvoda'!I43+'Feladatonkénti részl. EAK'!I43+'Feladatonkénti részletezés PH'!I43</f>
        <v>0</v>
      </c>
      <c r="J43" s="196">
        <f>'Feladatonkénti részl. Önkorm'!J43+'Feladatonkénti részl. M.Óvoda'!J43+'Feladatonkénti részl. EAK'!J43+'Feladatonkénti részletezés PH'!J43</f>
        <v>0</v>
      </c>
      <c r="K43" s="196">
        <f>'Feladatonkénti részl. Önkorm'!K43+'Feladatonkénti részl. M.Óvoda'!K43+'Feladatonkénti részl. EAK'!K43+'Feladatonkénti részletezés PH'!K43</f>
        <v>0</v>
      </c>
    </row>
    <row r="44" spans="1:11">
      <c r="A44" s="61" t="s">
        <v>153</v>
      </c>
      <c r="B44" s="98" t="s">
        <v>241</v>
      </c>
      <c r="C44" s="81"/>
      <c r="D44" s="196">
        <f>'Feladatonkénti részl. Önkorm'!D44+'Feladatonkénti részl. M.Óvoda'!D44+'Feladatonkénti részl. EAK'!D44+'Feladatonkénti részletezés PH'!D44</f>
        <v>0</v>
      </c>
      <c r="E44" s="196">
        <f>'Feladatonkénti részl. Önkorm'!E44+'Feladatonkénti részl. M.Óvoda'!E44+'Feladatonkénti részl. EAK'!E44+'Feladatonkénti részletezés PH'!E44</f>
        <v>0</v>
      </c>
      <c r="F44" s="196">
        <f>'Feladatonkénti részl. Önkorm'!F44+'Feladatonkénti részl. M.Óvoda'!F44+'Feladatonkénti részl. EAK'!F44+'Feladatonkénti részletezés PH'!F44</f>
        <v>0</v>
      </c>
      <c r="G44" s="78" t="s">
        <v>211</v>
      </c>
      <c r="H44" s="82"/>
      <c r="I44" s="196">
        <f>'Feladatonkénti részl. Önkorm'!I44+'Feladatonkénti részl. M.Óvoda'!I44+'Feladatonkénti részl. EAK'!I44+'Feladatonkénti részletezés PH'!I44</f>
        <v>0</v>
      </c>
      <c r="J44" s="196">
        <f>'Feladatonkénti részl. Önkorm'!J44+'Feladatonkénti részl. M.Óvoda'!J44+'Feladatonkénti részl. EAK'!J44+'Feladatonkénti részletezés PH'!J44</f>
        <v>0</v>
      </c>
      <c r="K44" s="196">
        <f>'Feladatonkénti részl. Önkorm'!K44+'Feladatonkénti részl. M.Óvoda'!K44+'Feladatonkénti részl. EAK'!K44+'Feladatonkénti részletezés PH'!K44</f>
        <v>0</v>
      </c>
    </row>
    <row r="45" spans="1:11">
      <c r="A45" s="94" t="s">
        <v>154</v>
      </c>
      <c r="B45" s="98" t="s">
        <v>242</v>
      </c>
      <c r="C45" s="81"/>
      <c r="D45" s="196">
        <f>'Feladatonkénti részl. Önkorm'!D45+'Feladatonkénti részl. M.Óvoda'!D45+'Feladatonkénti részl. EAK'!D45+'Feladatonkénti részletezés PH'!D45</f>
        <v>0</v>
      </c>
      <c r="E45" s="196">
        <f>'Feladatonkénti részl. Önkorm'!E45+'Feladatonkénti részl. M.Óvoda'!E45+'Feladatonkénti részl. EAK'!E45+'Feladatonkénti részletezés PH'!E45</f>
        <v>0</v>
      </c>
      <c r="F45" s="196">
        <f>'Feladatonkénti részl. Önkorm'!F45+'Feladatonkénti részl. M.Óvoda'!F45+'Feladatonkénti részl. EAK'!F45+'Feladatonkénti részletezés PH'!F45</f>
        <v>0</v>
      </c>
      <c r="G45" s="76" t="s">
        <v>213</v>
      </c>
      <c r="H45" s="82"/>
      <c r="I45" s="196">
        <f>'Feladatonkénti részl. Önkorm'!I45+'Feladatonkénti részl. M.Óvoda'!I45+'Feladatonkénti részl. EAK'!I45+'Feladatonkénti részletezés PH'!I45</f>
        <v>0</v>
      </c>
      <c r="J45" s="196">
        <f>'Feladatonkénti részl. Önkorm'!J45+'Feladatonkénti részl. M.Óvoda'!J45+'Feladatonkénti részl. EAK'!J45+'Feladatonkénti részletezés PH'!J45</f>
        <v>0</v>
      </c>
      <c r="K45" s="196">
        <f>'Feladatonkénti részl. Önkorm'!K45+'Feladatonkénti részl. M.Óvoda'!K45+'Feladatonkénti részl. EAK'!K45+'Feladatonkénti részletezés PH'!K45</f>
        <v>0</v>
      </c>
    </row>
    <row r="46" spans="1:11">
      <c r="A46" s="61" t="s">
        <v>155</v>
      </c>
      <c r="B46" s="99" t="s">
        <v>243</v>
      </c>
      <c r="C46" s="81"/>
      <c r="D46" s="196">
        <f>'Feladatonkénti részl. Önkorm'!D46+'Feladatonkénti részl. M.Óvoda'!D46+'Feladatonkénti részl. EAK'!D46+'Feladatonkénti részletezés PH'!D46</f>
        <v>0</v>
      </c>
      <c r="E46" s="196"/>
      <c r="F46" s="196">
        <f>'Feladatonkénti részl. Önkorm'!F46+'Feladatonkénti részl. M.Óvoda'!F46+'Feladatonkénti részl. EAK'!F46+'Feladatonkénti részletezés PH'!F46</f>
        <v>0</v>
      </c>
      <c r="G46" s="78" t="s">
        <v>244</v>
      </c>
      <c r="H46" s="82"/>
      <c r="I46" s="196">
        <f>'Feladatonkénti részl. Önkorm'!I46+'Feladatonkénti részl. M.Óvoda'!I46+'Feladatonkénti részl. EAK'!I46+'Feladatonkénti részletezés PH'!I46</f>
        <v>0</v>
      </c>
      <c r="J46" s="196">
        <f>'Feladatonkénti részl. Önkorm'!J46+'Feladatonkénti részl. M.Óvoda'!J46+'Feladatonkénti részl. EAK'!J46+'Feladatonkénti részletezés PH'!J46</f>
        <v>0</v>
      </c>
      <c r="K46" s="196">
        <f>'Feladatonkénti részl. Önkorm'!K46+'Feladatonkénti részl. M.Óvoda'!K46+'Feladatonkénti részl. EAK'!K46+'Feladatonkénti részletezés PH'!K46</f>
        <v>0</v>
      </c>
    </row>
    <row r="47" spans="1:11">
      <c r="A47" s="94" t="s">
        <v>156</v>
      </c>
      <c r="B47" s="100" t="s">
        <v>245</v>
      </c>
      <c r="C47" s="83">
        <f>+C48+C49+C50+C51+C52</f>
        <v>0</v>
      </c>
      <c r="D47" s="196">
        <f>'Feladatonkénti részl. Önkorm'!D47+'Feladatonkénti részl. M.Óvoda'!D47+'Feladatonkénti részl. EAK'!D47+'Feladatonkénti részletezés PH'!D47</f>
        <v>0</v>
      </c>
      <c r="E47" s="196">
        <f>'Feladatonkénti részl. Önkorm'!E47+'Feladatonkénti részl. M.Óvoda'!E47+'Feladatonkénti részl. EAK'!E47+'Feladatonkénti részletezés PH'!E47</f>
        <v>0</v>
      </c>
      <c r="F47" s="196">
        <f>'Feladatonkénti részl. Önkorm'!F47+'Feladatonkénti részl. M.Óvoda'!F47+'Feladatonkénti részl. EAK'!F47+'Feladatonkénti részletezés PH'!F47</f>
        <v>0</v>
      </c>
      <c r="G47" s="101" t="s">
        <v>217</v>
      </c>
      <c r="H47" s="82"/>
      <c r="I47" s="196">
        <f>'Feladatonkénti részl. Önkorm'!I47+'Feladatonkénti részl. M.Óvoda'!I47+'Feladatonkénti részl. EAK'!I47+'Feladatonkénti részletezés PH'!I47</f>
        <v>0</v>
      </c>
      <c r="J47" s="196">
        <f>'Feladatonkénti részl. Önkorm'!J47+'Feladatonkénti részl. M.Óvoda'!J47+'Feladatonkénti részl. EAK'!J47+'Feladatonkénti részletezés PH'!J47</f>
        <v>0</v>
      </c>
      <c r="K47" s="196">
        <f>'Feladatonkénti részl. Önkorm'!K47+'Feladatonkénti részl. M.Óvoda'!K47+'Feladatonkénti részl. EAK'!K47+'Feladatonkénti részletezés PH'!K47</f>
        <v>0</v>
      </c>
    </row>
    <row r="48" spans="1:11">
      <c r="A48" s="61" t="s">
        <v>157</v>
      </c>
      <c r="B48" s="99" t="s">
        <v>246</v>
      </c>
      <c r="C48" s="81"/>
      <c r="D48" s="196">
        <f>'Feladatonkénti részl. Önkorm'!D48+'Feladatonkénti részl. M.Óvoda'!D48+'Feladatonkénti részl. EAK'!D48+'Feladatonkénti részletezés PH'!D48</f>
        <v>0</v>
      </c>
      <c r="E48" s="196">
        <f>'Feladatonkénti részl. Önkorm'!E48+'Feladatonkénti részl. M.Óvoda'!E48+'Feladatonkénti részl. EAK'!E48+'Feladatonkénti részletezés PH'!E48</f>
        <v>0</v>
      </c>
      <c r="F48" s="196">
        <f>'Feladatonkénti részl. Önkorm'!F48+'Feladatonkénti részl. M.Óvoda'!F48+'Feladatonkénti részl. EAK'!F48+'Feladatonkénti részletezés PH'!F48</f>
        <v>0</v>
      </c>
      <c r="G48" s="101" t="s">
        <v>247</v>
      </c>
      <c r="H48" s="82"/>
      <c r="I48" s="196">
        <f>'Feladatonkénti részl. Önkorm'!I48+'Feladatonkénti részl. M.Óvoda'!I48+'Feladatonkénti részl. EAK'!I48+'Feladatonkénti részletezés PH'!I48</f>
        <v>0</v>
      </c>
      <c r="J48" s="196">
        <f>'Feladatonkénti részl. Önkorm'!J48+'Feladatonkénti részl. M.Óvoda'!J48+'Feladatonkénti részl. EAK'!J48+'Feladatonkénti részletezés PH'!J48</f>
        <v>0</v>
      </c>
      <c r="K48" s="196">
        <f>'Feladatonkénti részl. Önkorm'!K48+'Feladatonkénti részl. M.Óvoda'!K48+'Feladatonkénti részl. EAK'!K48+'Feladatonkénti részletezés PH'!K48</f>
        <v>0</v>
      </c>
    </row>
    <row r="49" spans="1:11">
      <c r="A49" s="94" t="s">
        <v>164</v>
      </c>
      <c r="B49" s="99" t="s">
        <v>248</v>
      </c>
      <c r="C49" s="81"/>
      <c r="D49" s="196">
        <f>'Feladatonkénti részl. Önkorm'!D49+'Feladatonkénti részl. M.Óvoda'!D49+'Feladatonkénti részl. EAK'!D49+'Feladatonkénti részletezés PH'!D49</f>
        <v>0</v>
      </c>
      <c r="E49" s="196">
        <f>'Feladatonkénti részl. Önkorm'!E49+'Feladatonkénti részl. M.Óvoda'!E49+'Feladatonkénti részl. EAK'!E49+'Feladatonkénti részletezés PH'!E49</f>
        <v>0</v>
      </c>
      <c r="F49" s="196">
        <f>'Feladatonkénti részl. Önkorm'!F49+'Feladatonkénti részl. M.Óvoda'!F49+'Feladatonkénti részl. EAK'!F49+'Feladatonkénti részletezés PH'!F49</f>
        <v>0</v>
      </c>
      <c r="G49" s="102"/>
      <c r="H49" s="82"/>
      <c r="I49" s="196">
        <f>'Feladatonkénti részl. Önkorm'!I49+'Feladatonkénti részl. M.Óvoda'!I49+'Feladatonkénti részl. EAK'!I49+'Feladatonkénti részletezés PH'!I49</f>
        <v>0</v>
      </c>
      <c r="J49" s="196">
        <f>'Feladatonkénti részl. Önkorm'!J49+'Feladatonkénti részl. M.Óvoda'!J49+'Feladatonkénti részl. EAK'!J49+'Feladatonkénti részletezés PH'!J49</f>
        <v>0</v>
      </c>
      <c r="K49" s="196">
        <f>'Feladatonkénti részl. Önkorm'!K49+'Feladatonkénti részl. M.Óvoda'!K49+'Feladatonkénti részl. EAK'!K49+'Feladatonkénti részletezés PH'!K49</f>
        <v>0</v>
      </c>
    </row>
    <row r="50" spans="1:11">
      <c r="A50" s="61" t="s">
        <v>165</v>
      </c>
      <c r="B50" s="98" t="s">
        <v>249</v>
      </c>
      <c r="C50" s="81"/>
      <c r="D50" s="196">
        <f>'Feladatonkénti részl. Önkorm'!D50+'Feladatonkénti részl. M.Óvoda'!D50+'Feladatonkénti részl. EAK'!D50+'Feladatonkénti részletezés PH'!D50</f>
        <v>0</v>
      </c>
      <c r="E50" s="196">
        <f>'Feladatonkénti részl. Önkorm'!E50+'Feladatonkénti részl. M.Óvoda'!E50+'Feladatonkénti részl. EAK'!E50+'Feladatonkénti részletezés PH'!E50</f>
        <v>0</v>
      </c>
      <c r="F50" s="196">
        <f>'Feladatonkénti részl. Önkorm'!F50+'Feladatonkénti részl. M.Óvoda'!F50+'Feladatonkénti részl. EAK'!F50+'Feladatonkénti részletezés PH'!F50</f>
        <v>0</v>
      </c>
      <c r="G50" s="103"/>
      <c r="H50" s="82"/>
      <c r="I50" s="196">
        <f>'Feladatonkénti részl. Önkorm'!I50+'Feladatonkénti részl. M.Óvoda'!I50+'Feladatonkénti részl. EAK'!I50+'Feladatonkénti részletezés PH'!I50</f>
        <v>0</v>
      </c>
      <c r="J50" s="196">
        <f>'Feladatonkénti részl. Önkorm'!J50+'Feladatonkénti részl. M.Óvoda'!J50+'Feladatonkénti részl. EAK'!J50+'Feladatonkénti részletezés PH'!J50</f>
        <v>0</v>
      </c>
      <c r="K50" s="196">
        <f>'Feladatonkénti részl. Önkorm'!K50+'Feladatonkénti részl. M.Óvoda'!K50+'Feladatonkénti részl. EAK'!K50+'Feladatonkénti részletezés PH'!K50</f>
        <v>0</v>
      </c>
    </row>
    <row r="51" spans="1:11">
      <c r="A51" s="94" t="s">
        <v>166</v>
      </c>
      <c r="B51" s="104" t="s">
        <v>250</v>
      </c>
      <c r="C51" s="81"/>
      <c r="D51" s="196">
        <f>'Feladatonkénti részl. Önkorm'!D51+'Feladatonkénti részl. M.Óvoda'!D51+'Feladatonkénti részl. EAK'!D51+'Feladatonkénti részletezés PH'!D51</f>
        <v>0</v>
      </c>
      <c r="E51" s="196">
        <f>'Feladatonkénti részl. Önkorm'!E51+'Feladatonkénti részl. M.Óvoda'!E51+'Feladatonkénti részl. EAK'!E51+'Feladatonkénti részletezés PH'!E51</f>
        <v>0</v>
      </c>
      <c r="F51" s="196">
        <f>'Feladatonkénti részl. Önkorm'!F51+'Feladatonkénti részl. M.Óvoda'!F51+'Feladatonkénti részl. EAK'!F51+'Feladatonkénti részletezés PH'!F51</f>
        <v>0</v>
      </c>
      <c r="G51" s="67"/>
      <c r="H51" s="82"/>
      <c r="I51" s="196">
        <f>'Feladatonkénti részl. Önkorm'!I51+'Feladatonkénti részl. M.Óvoda'!I51+'Feladatonkénti részl. EAK'!I51+'Feladatonkénti részletezés PH'!I51</f>
        <v>0</v>
      </c>
      <c r="J51" s="196">
        <f>'Feladatonkénti részl. Önkorm'!J51+'Feladatonkénti részl. M.Óvoda'!J51+'Feladatonkénti részl. EAK'!J51+'Feladatonkénti részletezés PH'!J51</f>
        <v>0</v>
      </c>
      <c r="K51" s="196">
        <f>'Feladatonkénti részl. Önkorm'!K51+'Feladatonkénti részl. M.Óvoda'!K51+'Feladatonkénti részl. EAK'!K51+'Feladatonkénti részletezés PH'!K51</f>
        <v>0</v>
      </c>
    </row>
    <row r="52" spans="1:11" ht="15.75" thickBot="1">
      <c r="A52" s="61" t="s">
        <v>167</v>
      </c>
      <c r="B52" s="105" t="s">
        <v>251</v>
      </c>
      <c r="C52" s="81"/>
      <c r="D52" s="196">
        <f>'Feladatonkénti részl. Önkorm'!D52+'Feladatonkénti részl. M.Óvoda'!D52+'Feladatonkénti részl. EAK'!D52+'Feladatonkénti részletezés PH'!D52</f>
        <v>0</v>
      </c>
      <c r="E52" s="196">
        <f>'Feladatonkénti részl. Önkorm'!E52+'Feladatonkénti részl. M.Óvoda'!E52+'Feladatonkénti részl. EAK'!E52+'Feladatonkénti részletezés PH'!E52</f>
        <v>0</v>
      </c>
      <c r="F52" s="196">
        <f>'Feladatonkénti részl. Önkorm'!F52+'Feladatonkénti részl. M.Óvoda'!F52+'Feladatonkénti részl. EAK'!F52+'Feladatonkénti részletezés PH'!F52</f>
        <v>0</v>
      </c>
      <c r="G52" s="103"/>
      <c r="H52" s="82"/>
      <c r="I52" s="196">
        <f>'Feladatonkénti részl. Önkorm'!I52+'Feladatonkénti részl. M.Óvoda'!I52+'Feladatonkénti részl. EAK'!I52+'Feladatonkénti részletezés PH'!I52</f>
        <v>0</v>
      </c>
      <c r="J52" s="196">
        <f>'Feladatonkénti részl. Önkorm'!J52+'Feladatonkénti részl. M.Óvoda'!J52+'Feladatonkénti részl. EAK'!J52+'Feladatonkénti részletezés PH'!J52</f>
        <v>0</v>
      </c>
      <c r="K52" s="196">
        <f>'Feladatonkénti részl. Önkorm'!K52+'Feladatonkénti részl. M.Óvoda'!K52+'Feladatonkénti részl. EAK'!K52+'Feladatonkénti részletezés PH'!K52</f>
        <v>0</v>
      </c>
    </row>
    <row r="53" spans="1:11" ht="21.75" thickBot="1">
      <c r="A53" s="71" t="s">
        <v>168</v>
      </c>
      <c r="B53" s="72" t="s">
        <v>252</v>
      </c>
      <c r="C53" s="73">
        <f>+C41+C47</f>
        <v>0</v>
      </c>
      <c r="D53" s="73">
        <f>+D41+D47</f>
        <v>0</v>
      </c>
      <c r="E53" s="73">
        <f>+E41+E47</f>
        <v>0</v>
      </c>
      <c r="F53" s="73">
        <f>+F41+F47</f>
        <v>0</v>
      </c>
      <c r="G53" s="72" t="s">
        <v>253</v>
      </c>
      <c r="H53" s="74">
        <f>SUM(H41:H52)</f>
        <v>0</v>
      </c>
      <c r="I53" s="74">
        <f>SUM(I41:I52)</f>
        <v>0</v>
      </c>
      <c r="J53" s="74">
        <f>SUM(J41:J52)</f>
        <v>0</v>
      </c>
      <c r="K53" s="74">
        <f>SUM(K41:K52)</f>
        <v>0</v>
      </c>
    </row>
    <row r="54" spans="1:11" ht="15.75" thickBot="1">
      <c r="A54" s="71" t="s">
        <v>169</v>
      </c>
      <c r="B54" s="85" t="s">
        <v>254</v>
      </c>
      <c r="C54" s="73">
        <f>+C40+C53</f>
        <v>11285050</v>
      </c>
      <c r="D54" s="73">
        <f>+D40+D53</f>
        <v>9069057</v>
      </c>
      <c r="E54" s="73">
        <f>+E40+E53</f>
        <v>200000</v>
      </c>
      <c r="F54" s="73">
        <f>+F40+F53</f>
        <v>0</v>
      </c>
      <c r="G54" s="85" t="s">
        <v>255</v>
      </c>
      <c r="H54" s="74">
        <f>+H40+H53</f>
        <v>7288459</v>
      </c>
      <c r="I54" s="74">
        <f>+I40+I53</f>
        <v>6088675</v>
      </c>
      <c r="J54" s="74">
        <f>+J40+J53</f>
        <v>1185814</v>
      </c>
      <c r="K54" s="74">
        <f>+K40+K53</f>
        <v>0</v>
      </c>
    </row>
    <row r="55" spans="1:11" ht="15.75" thickBot="1">
      <c r="A55" s="71" t="s">
        <v>170</v>
      </c>
      <c r="B55" s="72" t="s">
        <v>223</v>
      </c>
      <c r="C55" s="86"/>
      <c r="D55" s="204"/>
      <c r="E55" s="204"/>
      <c r="F55" s="204"/>
      <c r="G55" s="72" t="s">
        <v>224</v>
      </c>
      <c r="H55" s="87"/>
      <c r="I55" s="204"/>
      <c r="J55" s="204"/>
      <c r="K55" s="204"/>
    </row>
    <row r="56" spans="1:11" ht="15.75" thickBot="1">
      <c r="A56" s="71" t="s">
        <v>171</v>
      </c>
      <c r="B56" s="88" t="s">
        <v>256</v>
      </c>
      <c r="C56" s="89">
        <f>+C54+C55</f>
        <v>11285050</v>
      </c>
      <c r="D56" s="89">
        <f>+D54+D55</f>
        <v>9069057</v>
      </c>
      <c r="E56" s="89">
        <f>+E54+E55</f>
        <v>200000</v>
      </c>
      <c r="F56" s="89">
        <f>+F54+F55</f>
        <v>0</v>
      </c>
      <c r="G56" s="88" t="s">
        <v>257</v>
      </c>
      <c r="H56" s="89">
        <f>+H54+H55</f>
        <v>7288459</v>
      </c>
      <c r="I56" s="89">
        <f>+I54+I55</f>
        <v>6088675</v>
      </c>
      <c r="J56" s="89">
        <f>+J54+J55</f>
        <v>1185814</v>
      </c>
      <c r="K56" s="89">
        <f>+K54+K55</f>
        <v>0</v>
      </c>
    </row>
    <row r="57" spans="1:11" ht="15.75" thickBot="1">
      <c r="A57" s="71" t="s">
        <v>172</v>
      </c>
      <c r="B57" s="88" t="s">
        <v>227</v>
      </c>
      <c r="C57" s="89" t="str">
        <f>IF(C40-H40&lt;0,H40-C40,"-")</f>
        <v>-</v>
      </c>
      <c r="D57" s="205"/>
      <c r="E57" s="205"/>
      <c r="F57" s="205"/>
      <c r="G57" s="88" t="s">
        <v>228</v>
      </c>
      <c r="H57" s="89">
        <f>IF(C40-H40&gt;0,C40-H40,"-")</f>
        <v>3996591</v>
      </c>
      <c r="I57" s="208"/>
      <c r="J57" s="205"/>
      <c r="K57" s="89"/>
    </row>
    <row r="58" spans="1:11" ht="15.75" thickBot="1">
      <c r="A58" s="71" t="s">
        <v>173</v>
      </c>
      <c r="B58" s="88" t="s">
        <v>229</v>
      </c>
      <c r="C58" s="89" t="str">
        <f>IF(C40+C41-H54&lt;0,H54-(C40+C41),"-")</f>
        <v>-</v>
      </c>
      <c r="D58" s="205"/>
      <c r="E58" s="205"/>
      <c r="F58" s="205"/>
      <c r="G58" s="88" t="s">
        <v>230</v>
      </c>
      <c r="H58" s="89">
        <f>IF(C40+C41-H54&gt;0,C40+C41-H54,"-")</f>
        <v>3996591</v>
      </c>
      <c r="I58" s="208"/>
      <c r="J58" s="205"/>
      <c r="K58" s="89"/>
    </row>
    <row r="61" spans="1:11">
      <c r="A61" s="561" t="s">
        <v>264</v>
      </c>
      <c r="B61" s="561"/>
      <c r="C61" s="561"/>
      <c r="D61" s="561"/>
      <c r="E61" s="561"/>
      <c r="F61" s="561"/>
      <c r="G61" s="561"/>
      <c r="H61" s="561"/>
    </row>
    <row r="62" spans="1:11" ht="15.75" thickBot="1"/>
    <row r="63" spans="1:11" ht="15.75" thickBot="1">
      <c r="A63" s="71" t="s">
        <v>171</v>
      </c>
      <c r="B63" s="88" t="s">
        <v>256</v>
      </c>
      <c r="C63" s="89">
        <f>C56+C25</f>
        <v>397652005</v>
      </c>
      <c r="D63" s="205"/>
      <c r="E63" s="205"/>
      <c r="F63" s="205"/>
      <c r="G63" s="88" t="s">
        <v>257</v>
      </c>
      <c r="H63" s="89">
        <f>H56+H25</f>
        <v>360683054</v>
      </c>
    </row>
    <row r="64" spans="1:11" ht="15.75" thickBot="1">
      <c r="A64" s="71" t="s">
        <v>172</v>
      </c>
      <c r="B64" s="88" t="s">
        <v>227</v>
      </c>
      <c r="C64" s="89" t="str">
        <f>IF(C63-H63&lt;0,H63-C63,"-")</f>
        <v>-</v>
      </c>
      <c r="D64" s="205"/>
      <c r="E64" s="205"/>
      <c r="F64" s="205"/>
      <c r="G64" s="88" t="s">
        <v>228</v>
      </c>
      <c r="H64" s="89">
        <f>IF(C63-H63&gt;0,C63-H63,"-")</f>
        <v>36968951</v>
      </c>
    </row>
  </sheetData>
  <mergeCells count="11">
    <mergeCell ref="A1:K1"/>
    <mergeCell ref="A29:K29"/>
    <mergeCell ref="A3:A4"/>
    <mergeCell ref="A31:A32"/>
    <mergeCell ref="A61:H61"/>
    <mergeCell ref="D5:F5"/>
    <mergeCell ref="I5:K5"/>
    <mergeCell ref="G3:K3"/>
    <mergeCell ref="I33:K33"/>
    <mergeCell ref="G31:K31"/>
    <mergeCell ref="D33:F3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6" orientation="landscape" horizontalDpi="300" verticalDpi="300" r:id="rId1"/>
  <headerFooter>
    <oddHeader xml:space="preserve">&amp;L7.sz. melléklet 
</oddHeader>
  </headerFooter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45</vt:i4>
      </vt:variant>
      <vt:variant>
        <vt:lpstr>Névvel ellátott tartományok</vt:lpstr>
      </vt:variant>
      <vt:variant>
        <vt:i4>8</vt:i4>
      </vt:variant>
    </vt:vector>
  </HeadingPairs>
  <TitlesOfParts>
    <vt:vector size="53" baseType="lpstr">
      <vt:lpstr>Fedlap</vt:lpstr>
      <vt:lpstr>tartalomjegyzék</vt:lpstr>
      <vt:lpstr>összesítés</vt:lpstr>
      <vt:lpstr>B1-B7</vt:lpstr>
      <vt:lpstr>B8</vt:lpstr>
      <vt:lpstr>K1-K8</vt:lpstr>
      <vt:lpstr>K9</vt:lpstr>
      <vt:lpstr>Szem.jutt.</vt:lpstr>
      <vt:lpstr>Feladatonkénti részletezés</vt:lpstr>
      <vt:lpstr>Műk-Felh.mérlegek</vt:lpstr>
      <vt:lpstr>Felhalmozási kiadások</vt:lpstr>
      <vt:lpstr>EU-s projektek</vt:lpstr>
      <vt:lpstr>Céljellegű támogatások</vt:lpstr>
      <vt:lpstr>Közvetett támogatások</vt:lpstr>
      <vt:lpstr>összesítés Önkormányzat</vt:lpstr>
      <vt:lpstr>B1-B7 Önkormányzat</vt:lpstr>
      <vt:lpstr>B8 Önkormányzat</vt:lpstr>
      <vt:lpstr>K1-K8 Önkormányzat</vt:lpstr>
      <vt:lpstr>K9 Önkormányzat</vt:lpstr>
      <vt:lpstr>Szem.jutt. Önkormányzat</vt:lpstr>
      <vt:lpstr>Feladatonkénti részl. Önkorm</vt:lpstr>
      <vt:lpstr>összesítés M.Óvoda</vt:lpstr>
      <vt:lpstr>B1-B7 M.Óvoda</vt:lpstr>
      <vt:lpstr>B8 M.Óvoda</vt:lpstr>
      <vt:lpstr>K1-K8 M.Óvoda</vt:lpstr>
      <vt:lpstr>K9 M.Óvoda</vt:lpstr>
      <vt:lpstr>Szem.jutt. M.Óvoda</vt:lpstr>
      <vt:lpstr>Feladatonkénti részl. M.Óvoda</vt:lpstr>
      <vt:lpstr>összesítés EAK</vt:lpstr>
      <vt:lpstr>B1-B7 EAK</vt:lpstr>
      <vt:lpstr>B8 EAK</vt:lpstr>
      <vt:lpstr>K1-K8 EAK</vt:lpstr>
      <vt:lpstr>K9 EAK</vt:lpstr>
      <vt:lpstr>Szem.jutt. EAK</vt:lpstr>
      <vt:lpstr>Feladatonkénti részl. EAK</vt:lpstr>
      <vt:lpstr>összesítés Polg.Hiv</vt:lpstr>
      <vt:lpstr>B1-B7 Polg.Hiv</vt:lpstr>
      <vt:lpstr>B8 Polg.Hiv</vt:lpstr>
      <vt:lpstr>K1-K8 Polg.Hiv</vt:lpstr>
      <vt:lpstr>K9 Polg.Hiv</vt:lpstr>
      <vt:lpstr>Szem.jutt. Polg.Hiv</vt:lpstr>
      <vt:lpstr>Feladatonkénti részletezés PH</vt:lpstr>
      <vt:lpstr>EI felhasználási terv</vt:lpstr>
      <vt:lpstr>Többéves</vt:lpstr>
      <vt:lpstr>adatszolgáltatás</vt:lpstr>
      <vt:lpstr>'K1-K8 EAK'!Nyomtatási_terület</vt:lpstr>
      <vt:lpstr>'K1-K8 M.Óvoda'!Nyomtatási_terület</vt:lpstr>
      <vt:lpstr>'K1-K8 Polg.Hiv'!Nyomtatási_terület</vt:lpstr>
      <vt:lpstr>Szem.jutt.!Nyomtatási_terület</vt:lpstr>
      <vt:lpstr>'Szem.jutt. EAK'!Nyomtatási_terület</vt:lpstr>
      <vt:lpstr>'Szem.jutt. M.Óvoda'!Nyomtatási_terület</vt:lpstr>
      <vt:lpstr>'Szem.jutt. Önkormányzat'!Nyomtatási_terület</vt:lpstr>
      <vt:lpstr>'Szem.jutt. Polg.Hiv'!Nyomtatási_terület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Bollók László</cp:lastModifiedBy>
  <cp:lastPrinted>2017-05-08T12:05:57Z</cp:lastPrinted>
  <dcterms:created xsi:type="dcterms:W3CDTF">2014-01-23T12:07:09Z</dcterms:created>
  <dcterms:modified xsi:type="dcterms:W3CDTF">2017-05-08T15:02:43Z</dcterms:modified>
</cp:coreProperties>
</file>