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 firstSheet="3" activeTab="7"/>
  </bookViews>
  <sheets>
    <sheet name="1.melléklet" sheetId="1" r:id="rId1"/>
    <sheet name="2.1 melléklet" sheetId="2" r:id="rId2"/>
    <sheet name="2.2.melléklet" sheetId="3" r:id="rId3"/>
    <sheet name="3.melléklet" sheetId="4" r:id="rId4"/>
    <sheet name="4.melléklet" sheetId="5" r:id="rId5"/>
    <sheet name="5.melléklet" sheetId="6" r:id="rId6"/>
    <sheet name="6. melléklet" sheetId="7" r:id="rId7"/>
    <sheet name="7.1 melléklet" sheetId="8" r:id="rId8"/>
    <sheet name="7.2 melléklet" sheetId="9" r:id="rId9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51" i="9"/>
  <c r="C45"/>
  <c r="C56" s="1"/>
  <c r="C37"/>
  <c r="C30"/>
  <c r="C26"/>
  <c r="C20"/>
  <c r="C9"/>
  <c r="C36" s="1"/>
  <c r="C41" s="1"/>
  <c r="C144" i="8"/>
  <c r="C139"/>
  <c r="C134"/>
  <c r="C130"/>
  <c r="C149" s="1"/>
  <c r="C126"/>
  <c r="C129" s="1"/>
  <c r="C150" s="1"/>
  <c r="C112"/>
  <c r="C96"/>
  <c r="C85"/>
  <c r="C81"/>
  <c r="C78"/>
  <c r="C73"/>
  <c r="C91" s="1"/>
  <c r="C69"/>
  <c r="C63"/>
  <c r="C58"/>
  <c r="C52"/>
  <c r="C41"/>
  <c r="C34"/>
  <c r="C27"/>
  <c r="C20"/>
  <c r="C12"/>
  <c r="C68" s="1"/>
  <c r="C92" s="1"/>
  <c r="E25" i="7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5" s="1"/>
  <c r="F6"/>
  <c r="E25" i="6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5" s="1"/>
  <c r="B28" i="5"/>
  <c r="N28" i="4"/>
  <c r="M28"/>
  <c r="L28"/>
  <c r="K28"/>
  <c r="J28"/>
  <c r="I28"/>
  <c r="H28"/>
  <c r="G28"/>
  <c r="F28"/>
  <c r="E28"/>
  <c r="D28"/>
  <c r="C28"/>
  <c r="O28" s="1"/>
  <c r="O27"/>
  <c r="O26"/>
  <c r="O25"/>
  <c r="O24"/>
  <c r="O23"/>
  <c r="O22"/>
  <c r="O21"/>
  <c r="O20"/>
  <c r="O19"/>
  <c r="O18"/>
  <c r="N16"/>
  <c r="N29" s="1"/>
  <c r="M16"/>
  <c r="M29" s="1"/>
  <c r="L16"/>
  <c r="L29" s="1"/>
  <c r="K16"/>
  <c r="K29" s="1"/>
  <c r="J16"/>
  <c r="J29" s="1"/>
  <c r="I16"/>
  <c r="I29" s="1"/>
  <c r="H16"/>
  <c r="H29" s="1"/>
  <c r="G16"/>
  <c r="G29" s="1"/>
  <c r="F16"/>
  <c r="F29" s="1"/>
  <c r="E16"/>
  <c r="E29" s="1"/>
  <c r="D16"/>
  <c r="D29" s="1"/>
  <c r="C16"/>
  <c r="C29" s="1"/>
  <c r="O15"/>
  <c r="O14"/>
  <c r="O13"/>
  <c r="O12"/>
  <c r="O11"/>
  <c r="O10"/>
  <c r="O9"/>
  <c r="O8"/>
  <c r="O7"/>
  <c r="E32" i="3"/>
  <c r="E31"/>
  <c r="C25"/>
  <c r="C31" s="1"/>
  <c r="C19"/>
  <c r="E18"/>
  <c r="C18"/>
  <c r="E34" s="1"/>
  <c r="E29" i="2"/>
  <c r="C29"/>
  <c r="C26"/>
  <c r="C21"/>
  <c r="E20"/>
  <c r="E30" s="1"/>
  <c r="C20"/>
  <c r="C30" s="1"/>
  <c r="C165" i="1"/>
  <c r="C160"/>
  <c r="C155"/>
  <c r="C151"/>
  <c r="C147"/>
  <c r="C133"/>
  <c r="C117"/>
  <c r="C150" s="1"/>
  <c r="C171" s="1"/>
  <c r="C80"/>
  <c r="C76"/>
  <c r="C73"/>
  <c r="C68"/>
  <c r="C64"/>
  <c r="C86" s="1"/>
  <c r="C58"/>
  <c r="C53"/>
  <c r="C47"/>
  <c r="C36"/>
  <c r="C29"/>
  <c r="C22"/>
  <c r="C15"/>
  <c r="C7"/>
  <c r="C63" s="1"/>
  <c r="C87" s="1"/>
  <c r="C32" i="3" l="1"/>
  <c r="C31" i="2"/>
  <c r="O16" i="4"/>
  <c r="E33" i="3"/>
</calcChain>
</file>

<file path=xl/sharedStrings.xml><?xml version="1.0" encoding="utf-8"?>
<sst xmlns="http://schemas.openxmlformats.org/spreadsheetml/2006/main" count="940" uniqueCount="407">
  <si>
    <t>B E V É T E L E K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</si>
  <si>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</si>
  <si>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</si>
  <si>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</si>
  <si>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</si>
  <si>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</si>
  <si>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</si>
  <si>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</si>
  <si>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</si>
  <si>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</si>
  <si>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</si>
  <si>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</si>
  <si>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</si>
  <si>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</si>
  <si>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</si>
  <si>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</si>
  <si>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Önkormányzatok kulturális feladatainak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</si>
  <si>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</si>
  <si>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</si>
  <si>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</si>
  <si>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</si>
  <si>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</si>
  <si>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</si>
  <si>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</si>
  <si>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</si>
  <si>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</si>
  <si>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</si>
  <si>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</si>
  <si>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</si>
  <si>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</si>
  <si>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</si>
  <si>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</si>
  <si>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</si>
  <si>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</si>
  <si>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</si>
  <si>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</si>
  <si>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</si>
  <si>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</si>
  <si>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</si>
  <si>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</si>
  <si>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</si>
  <si>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</si>
  <si>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</si>
  <si>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</si>
  <si>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</si>
  <si>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</si>
  <si>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</si>
  <si>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</si>
  <si>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</si>
  <si>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</si>
  <si>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</si>
  <si>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</si>
  <si>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</si>
  <si>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</si>
  <si>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</si>
  <si>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</si>
  <si>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</si>
  <si>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</si>
  <si>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</si>
  <si>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</si>
  <si>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</si>
  <si>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</si>
  <si>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</si>
  <si>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</si>
  <si>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</si>
  <si>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</si>
  <si>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</si>
  <si>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</si>
  <si>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</si>
  <si>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</si>
  <si>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</si>
  <si>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</si>
  <si>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</si>
  <si>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</si>
  <si>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</si>
  <si>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</si>
  <si>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</si>
  <si>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</si>
  <si>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</si>
  <si>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</si>
  <si>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</si>
  <si>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</si>
  <si>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</si>
  <si>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</si>
  <si>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</si>
  <si>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</si>
  <si>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</si>
  <si>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</si>
  <si>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</si>
  <si>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</si>
  <si>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</si>
  <si>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</si>
  <si>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</si>
  <si>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</si>
  <si>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</si>
  <si>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</si>
  <si>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</si>
  <si>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</si>
  <si>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</si>
  <si>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</si>
  <si>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</si>
  <si>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</si>
  <si>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</si>
  <si>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</si>
  <si>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</si>
  <si>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</si>
  <si>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</si>
  <si>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</si>
  <si>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</si>
  <si>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</si>
  <si>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</si>
  <si>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</si>
  <si>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</si>
  <si>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</si>
  <si>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</si>
  <si>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</si>
  <si>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</si>
  <si>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</si>
  <si>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</si>
  <si>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</si>
  <si>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</si>
  <si>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</si>
  <si>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</si>
  <si>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</si>
  <si>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</si>
  <si>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</si>
  <si>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</si>
  <si>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</si>
  <si>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</si>
  <si>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</si>
  <si>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</si>
  <si>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</si>
  <si>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</si>
  <si>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</si>
  <si>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</si>
  <si>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</si>
  <si>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</si>
  <si>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</si>
  <si>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</si>
  <si>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</si>
  <si>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</si>
  <si>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</si>
  <si>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</si>
  <si>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</si>
  <si>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</si>
  <si>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</si>
  <si>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</si>
  <si>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</si>
  <si>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</si>
  <si>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</si>
  <si>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</si>
  <si>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</si>
  <si>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</si>
  <si>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</si>
  <si>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</si>
  <si>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</si>
  <si>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</si>
  <si>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</si>
  <si>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</si>
  <si>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</si>
  <si>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</si>
  <si>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</si>
  <si>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</si>
  <si>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</si>
  <si>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</si>
  <si>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</si>
  <si>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</si>
  <si>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</si>
  <si>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</si>
  <si>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</si>
  <si>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</si>
  <si>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</si>
  <si>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</si>
  <si>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</si>
  <si>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</si>
  <si>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</si>
  <si>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</si>
  <si>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Előző évek elszámolásából származó elvonások és befizetések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</si>
  <si>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</si>
  <si>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</si>
  <si>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</si>
  <si>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</si>
  <si>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</si>
  <si>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</si>
  <si>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</si>
  <si>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</si>
  <si>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</si>
  <si>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</si>
  <si>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</si>
  <si>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</si>
  <si>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</si>
  <si>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</si>
  <si>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</si>
  <si>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</si>
  <si>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</si>
  <si>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</si>
  <si>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</si>
  <si>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</si>
  <si>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</si>
  <si>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</si>
  <si>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</si>
  <si>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</si>
  <si>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</si>
  <si>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</si>
  <si>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</si>
  <si>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</si>
  <si>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</si>
  <si>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</si>
  <si>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</si>
  <si>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</si>
  <si>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</si>
  <si>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</si>
  <si>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</si>
  <si>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</si>
  <si>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</si>
  <si>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</si>
  <si>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</si>
  <si>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</si>
  <si>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</si>
  <si>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</si>
  <si>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</si>
  <si>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</si>
  <si>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</si>
  <si>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</si>
  <si>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</si>
  <si>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</si>
  <si>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</si>
  <si>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</si>
  <si>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</si>
  <si>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</si>
  <si>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</si>
  <si>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</si>
  <si>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</si>
  <si>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</si>
  <si>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</si>
  <si>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</si>
  <si>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</si>
  <si>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</si>
  <si>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</si>
  <si>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</si>
  <si>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</si>
  <si>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</si>
  <si>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</si>
  <si>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</si>
  <si>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</si>
  <si>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</si>
  <si>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</si>
  <si>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</si>
  <si>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</si>
  <si>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</si>
  <si>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</si>
  <si>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</si>
  <si>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</si>
  <si>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</si>
  <si>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</si>
  <si>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</si>
  <si>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</si>
  <si>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</si>
  <si>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</si>
  <si>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</si>
  <si>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</si>
  <si>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</si>
  <si>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</si>
  <si>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</si>
  <si>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</si>
  <si>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</si>
  <si>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</si>
  <si>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</si>
  <si>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</si>
  <si>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</si>
  <si>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</si>
  <si>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</si>
  <si>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</si>
  <si>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</si>
  <si>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</si>
  <si>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</si>
  <si>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</si>
  <si>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</si>
  <si>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</si>
  <si>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</si>
  <si>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</si>
  <si>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</si>
  <si>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</si>
  <si>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</si>
  <si>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</si>
  <si>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</si>
  <si>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</si>
  <si>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</si>
  <si>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</si>
  <si>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</si>
  <si>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</si>
  <si>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</si>
  <si>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</si>
  <si>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</si>
  <si>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</si>
  <si>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</si>
  <si>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</si>
  <si>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</si>
  <si>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</si>
  <si>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</si>
  <si>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</si>
  <si>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</si>
  <si>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</si>
  <si>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</si>
  <si>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</si>
  <si>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</si>
  <si>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</si>
  <si>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</si>
  <si>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</si>
  <si>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</si>
  <si>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</si>
  <si>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</si>
  <si>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</si>
  <si>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Előirányzat-felhasználási terv 2020.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</si>
  <si>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</si>
  <si>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</si>
  <si>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</si>
  <si>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</si>
  <si>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</si>
  <si>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</si>
  <si>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</si>
  <si>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</si>
  <si>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</si>
  <si>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</si>
  <si>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</si>
  <si>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</si>
  <si>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</si>
  <si>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</si>
  <si>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</si>
  <si>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</si>
  <si>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</si>
  <si>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</si>
  <si>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</si>
  <si>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</si>
  <si>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</si>
  <si>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</si>
  <si>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</si>
  <si>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 2020. évi általános működés és ágazati feladatok támogatásának alakulása jogcímenként</t>
  </si>
  <si>
    <t>adatok forintban</t>
  </si>
  <si>
    <t>Jogcím</t>
  </si>
  <si>
    <t>2020.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</si>
  <si>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</si>
  <si>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</si>
  <si>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</si>
  <si>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Beruházási kiadások előirányzata felújításonként</t>
  </si>
  <si>
    <t>Felújítás  megnevezése</t>
  </si>
  <si>
    <t>Teljes költség</t>
  </si>
  <si>
    <t>Kivitelezés kezdési és befejezési éve</t>
  </si>
  <si>
    <t>Felhasználás 2020. XII.31-ig</t>
  </si>
  <si>
    <t>2020. év utáni szükséglet
(6=2 - 4 - 5)</t>
  </si>
  <si>
    <t>kamerarendszer kiépítése</t>
  </si>
  <si>
    <t>park kialakítása/puszta pince/</t>
  </si>
  <si>
    <t>szőnyegek/óvodába/</t>
  </si>
  <si>
    <t>gázzsámoly és tartozékai</t>
  </si>
  <si>
    <t>használt sörpadgarnitúra/15 db/</t>
  </si>
  <si>
    <t>ÖSSZESEN:</t>
  </si>
  <si>
    <t>Felújítási kiadások előirányzata felújításonként</t>
  </si>
  <si>
    <t>árok felújítása</t>
  </si>
  <si>
    <t>útpadkák felújítása a községbe, bevezető tagutak murvázása</t>
  </si>
  <si>
    <t>051 Hrsz.052 Hrsz.175 Hrsz. számú utak felújítása/Magyar Falu Program/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</si>
  <si>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</si>
  <si>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</si>
  <si>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</si>
  <si>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</si>
  <si>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</si>
  <si>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</si>
  <si>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7.1. melléklet a ./2020 (……..) önkormányzati rendelethez</t>
  </si>
  <si>
    <t>- Egyéb működési célú tám. ÁH-n belülre</t>
  </si>
  <si>
    <t>- Garancia és kezességváll. Kif. ÁH-n kívülre</t>
  </si>
  <si>
    <t>Irányító szervi támogatás</t>
  </si>
  <si>
    <t>Éves engedélyezett létszám előirányzat (fő)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</si>
  <si>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</si>
  <si>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</si>
  <si>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</si>
  <si>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</si>
  <si>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</si>
  <si>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</si>
  <si>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</si>
  <si>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</si>
  <si>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</si>
  <si>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</si>
  <si>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</si>
  <si>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</si>
  <si>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</si>
  <si>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</si>
  <si>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</si>
  <si>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</si>
  <si>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</si>
  <si>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</si>
  <si>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</si>
  <si>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</si>
  <si>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</si>
  <si>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</si>
  <si>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</si>
  <si>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</si>
  <si>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Közfoglalkoztatottak létszáma (fő)</t>
  </si>
  <si>
    <t>3.melléklet 7/2020. (VII.31.)  önkormányzati rendelethez</t>
  </si>
  <si>
    <t>1.melléklet 7/2020. (VII.31.) önkormányzati rendelethez</t>
  </si>
  <si>
    <t>2.1 melléklet az  7/2020. (VII.31.) önkormányzati rendelethez</t>
  </si>
  <si>
    <t>2.2. melléklet az 7/2020. (VII.31.) önkormányzati rendelethez</t>
  </si>
  <si>
    <t>4.melléklet  7/2020. (VII.31.) önkormányzati rendelethez</t>
  </si>
  <si>
    <t>5.melléklet 7/2020. (VII.31.) önkormányzati rendelethez</t>
  </si>
  <si>
    <t>6.melléklet 7/2020. (VII.31.) önkormányzati rendelethez</t>
  </si>
  <si>
    <t>7.1 melléklet a 7/2020. (VII.31.) önkormányzati rendelethez</t>
  </si>
  <si>
    <t>7.2. melléklet a 7/2020. (VII.31.) önkormányzati rendelethez</t>
  </si>
  <si>
    <t>7.2. melléklet a 7./2020 (VII.31.) önkormányzati rendelethez</t>
  </si>
  <si>
    <t>7.1 melléklet a 7/2020. (VII.31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</si>
</sst>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238">
    <xf numFmtId="0" fontId="0" fillId="0" borderId="0" xfId="0"/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left" vertical="center" wrapText="1"/>
      <protection locked="0"/>
    </xf>
    <xf numFmtId="164" fontId="7" fillId="0" borderId="40" xfId="0" applyNumberFormat="1" applyFont="1" applyBorder="1" applyAlignment="1" applyProtection="1">
      <alignment horizontal="righ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43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4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51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45" xfId="0" applyFont="1" applyBorder="1" applyAlignment="1" applyProtection="1">
      <alignment horizontal="center" vertical="center" wrapText="1"/>
    </xf>
    <xf numFmtId="49" fontId="4" fillId="0" borderId="46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51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wrapText="1"/>
    </xf>
    <xf numFmtId="0" fontId="2" fillId="0" borderId="4" xfId="1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</cellXfs>
  <cellStyles count="2">
    <cellStyle name="Excel Built-in Explanatory Text" xfId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2"/>
  <sheetViews>
    <sheetView topLeftCell="A104" zoomScaleNormal="100" workbookViewId="0">
      <selection activeCell="B43" sqref="B43"/>
    </sheetView>
  </sheetViews>
  <sheetFormatPr defaultColWidth="8.7109375" defaultRowHeight="15"/>
  <cols>
    <col min="2" max="2" width="60.140625" customWidth="1"/>
    <col min="3" max="3" width="18.140625" customWidth="1"/>
  </cols>
  <sheetData>
    <row r="2" spans="1:3">
      <c r="B2" t="s">
        <v>397</v>
      </c>
    </row>
    <row r="3" spans="1:3" ht="20.100000000000001" customHeight="1">
      <c r="A3" s="228" t="s">
        <v>0</v>
      </c>
      <c r="B3" s="228"/>
      <c r="C3" s="228"/>
    </row>
    <row r="4" spans="1:3" ht="20.100000000000001" customHeight="1">
      <c r="A4" s="229"/>
      <c r="B4" s="229"/>
      <c r="C4" s="1" t="s">
        <v>1</v>
      </c>
    </row>
    <row r="5" spans="1:3" ht="24" customHeight="1">
      <c r="A5" s="2" t="s">
        <v>2</v>
      </c>
      <c r="B5" s="3" t="s">
        <v>3</v>
      </c>
      <c r="C5" s="4" t="s">
        <v>4</v>
      </c>
    </row>
    <row r="6" spans="1:3" ht="15" customHeight="1">
      <c r="A6" s="5">
        <v>1</v>
      </c>
      <c r="B6" s="6">
        <v>2</v>
      </c>
      <c r="C6" s="7">
        <v>3</v>
      </c>
    </row>
    <row r="7" spans="1:3" ht="15" customHeight="1">
      <c r="A7" s="8" t="s">
        <v>5</v>
      </c>
      <c r="B7" s="9" t="s">
        <v>6</v>
      </c>
      <c r="C7" s="10">
        <f>+C8+C9+C10+C11+C12+C13+C14</f>
        <v>34393445</v>
      </c>
    </row>
    <row r="8" spans="1:3" ht="15" customHeight="1">
      <c r="A8" s="11" t="s">
        <v>7</v>
      </c>
      <c r="B8" s="12" t="s">
        <v>8</v>
      </c>
      <c r="C8" s="13">
        <v>14140455</v>
      </c>
    </row>
    <row r="9" spans="1:3" ht="15" customHeight="1">
      <c r="A9" s="14" t="s">
        <v>9</v>
      </c>
      <c r="B9" s="15" t="s">
        <v>10</v>
      </c>
      <c r="C9" s="16">
        <v>12710425</v>
      </c>
    </row>
    <row r="10" spans="1:3" ht="15" customHeight="1">
      <c r="A10" s="14" t="s">
        <v>11</v>
      </c>
      <c r="B10" s="15" t="s">
        <v>12</v>
      </c>
      <c r="C10" s="16">
        <v>3311300</v>
      </c>
    </row>
    <row r="11" spans="1:3" ht="15" customHeight="1">
      <c r="A11" s="14" t="s">
        <v>13</v>
      </c>
      <c r="B11" s="15" t="s">
        <v>14</v>
      </c>
      <c r="C11" s="16">
        <v>2331265</v>
      </c>
    </row>
    <row r="12" spans="1:3" ht="15" customHeight="1">
      <c r="A12" s="14" t="s">
        <v>15</v>
      </c>
      <c r="B12" s="15" t="s">
        <v>16</v>
      </c>
      <c r="C12" s="16">
        <v>1900000</v>
      </c>
    </row>
    <row r="13" spans="1:3" ht="15" customHeight="1">
      <c r="A13" s="14" t="s">
        <v>17</v>
      </c>
      <c r="B13" s="15" t="s">
        <v>18</v>
      </c>
      <c r="C13" s="16"/>
    </row>
    <row r="14" spans="1:3" ht="15" customHeight="1">
      <c r="A14" s="17" t="s">
        <v>19</v>
      </c>
      <c r="B14" s="18" t="s">
        <v>20</v>
      </c>
      <c r="C14" s="16"/>
    </row>
    <row r="15" spans="1:3" ht="15" customHeight="1">
      <c r="A15" s="8" t="s">
        <v>21</v>
      </c>
      <c r="B15" s="19" t="s">
        <v>22</v>
      </c>
      <c r="C15" s="10">
        <f>+C16+C17+C18+C19+C20</f>
        <v>0</v>
      </c>
    </row>
    <row r="16" spans="1:3" ht="15" customHeight="1">
      <c r="A16" s="11" t="s">
        <v>23</v>
      </c>
      <c r="B16" s="12" t="s">
        <v>24</v>
      </c>
      <c r="C16" s="13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/>
    </row>
    <row r="20" spans="1:3" ht="15" customHeight="1">
      <c r="A20" s="14" t="s">
        <v>31</v>
      </c>
      <c r="B20" s="15" t="s">
        <v>32</v>
      </c>
      <c r="C20" s="16"/>
    </row>
    <row r="21" spans="1:3" ht="15" customHeight="1">
      <c r="A21" s="17" t="s">
        <v>33</v>
      </c>
      <c r="B21" s="18" t="s">
        <v>34</v>
      </c>
      <c r="C21" s="20"/>
    </row>
    <row r="22" spans="1:3" ht="12" customHeight="1">
      <c r="A22" s="8" t="s">
        <v>35</v>
      </c>
      <c r="B22" s="9" t="s">
        <v>36</v>
      </c>
      <c r="C22" s="10">
        <f>+C23+C24+C25+C26+C27</f>
        <v>29783519</v>
      </c>
    </row>
    <row r="23" spans="1:3" ht="12" customHeight="1">
      <c r="A23" s="11" t="s">
        <v>37</v>
      </c>
      <c r="B23" s="12" t="s">
        <v>38</v>
      </c>
      <c r="C23" s="13"/>
    </row>
    <row r="24" spans="1:3" ht="12" customHeight="1">
      <c r="A24" s="14" t="s">
        <v>39</v>
      </c>
      <c r="B24" s="15" t="s">
        <v>40</v>
      </c>
      <c r="C24" s="16"/>
    </row>
    <row r="25" spans="1:3" ht="12" customHeight="1">
      <c r="A25" s="14" t="s">
        <v>41</v>
      </c>
      <c r="B25" s="15" t="s">
        <v>42</v>
      </c>
      <c r="C25" s="16"/>
    </row>
    <row r="26" spans="1:3" ht="12" customHeight="1">
      <c r="A26" s="14" t="s">
        <v>43</v>
      </c>
      <c r="B26" s="15" t="s">
        <v>44</v>
      </c>
      <c r="C26" s="16"/>
    </row>
    <row r="27" spans="1:3" ht="12" customHeight="1">
      <c r="A27" s="14" t="s">
        <v>45</v>
      </c>
      <c r="B27" s="15" t="s">
        <v>46</v>
      </c>
      <c r="C27" s="16">
        <v>29783519</v>
      </c>
    </row>
    <row r="28" spans="1:3" ht="12" customHeight="1">
      <c r="A28" s="17" t="s">
        <v>47</v>
      </c>
      <c r="B28" s="18" t="s">
        <v>48</v>
      </c>
      <c r="C28" s="20"/>
    </row>
    <row r="29" spans="1:3" ht="15" customHeight="1">
      <c r="A29" s="8" t="s">
        <v>49</v>
      </c>
      <c r="B29" s="9" t="s">
        <v>50</v>
      </c>
      <c r="C29" s="10">
        <f>+C30+C33+C34+C35</f>
        <v>3380415</v>
      </c>
    </row>
    <row r="30" spans="1:3" ht="15" customHeight="1">
      <c r="A30" s="11" t="s">
        <v>51</v>
      </c>
      <c r="B30" s="12" t="s">
        <v>52</v>
      </c>
      <c r="C30" s="21">
        <v>2960268</v>
      </c>
    </row>
    <row r="31" spans="1:3" ht="15" customHeight="1">
      <c r="A31" s="14" t="s">
        <v>53</v>
      </c>
      <c r="B31" s="15" t="s">
        <v>54</v>
      </c>
      <c r="C31" s="16">
        <v>0</v>
      </c>
    </row>
    <row r="32" spans="1:3" ht="15" customHeight="1">
      <c r="A32" s="14" t="s">
        <v>55</v>
      </c>
      <c r="B32" s="15" t="s">
        <v>56</v>
      </c>
      <c r="C32" s="16">
        <v>2960268</v>
      </c>
    </row>
    <row r="33" spans="1:3" ht="15" customHeight="1">
      <c r="A33" s="14" t="s">
        <v>57</v>
      </c>
      <c r="B33" s="15" t="s">
        <v>58</v>
      </c>
      <c r="C33" s="16"/>
    </row>
    <row r="34" spans="1:3" ht="15" customHeight="1">
      <c r="A34" s="14" t="s">
        <v>59</v>
      </c>
      <c r="B34" s="15" t="s">
        <v>60</v>
      </c>
      <c r="C34" s="16">
        <v>0</v>
      </c>
    </row>
    <row r="35" spans="1:3" ht="15" customHeight="1">
      <c r="A35" s="17" t="s">
        <v>61</v>
      </c>
      <c r="B35" s="18" t="s">
        <v>62</v>
      </c>
      <c r="C35" s="20">
        <v>420147</v>
      </c>
    </row>
    <row r="36" spans="1:3" ht="15" customHeight="1">
      <c r="A36" s="8" t="s">
        <v>63</v>
      </c>
      <c r="B36" s="9" t="s">
        <v>64</v>
      </c>
      <c r="C36" s="10">
        <f>SUM(C37:C46)</f>
        <v>1729095</v>
      </c>
    </row>
    <row r="37" spans="1:3" ht="15" customHeight="1">
      <c r="A37" s="11" t="s">
        <v>65</v>
      </c>
      <c r="B37" s="12" t="s">
        <v>66</v>
      </c>
      <c r="C37" s="13"/>
    </row>
    <row r="38" spans="1:3" ht="15" customHeight="1">
      <c r="A38" s="14" t="s">
        <v>67</v>
      </c>
      <c r="B38" s="15" t="s">
        <v>68</v>
      </c>
      <c r="C38" s="16">
        <v>730000</v>
      </c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>
        <v>0</v>
      </c>
    </row>
    <row r="41" spans="1:3" ht="15" customHeight="1">
      <c r="A41" s="14" t="s">
        <v>73</v>
      </c>
      <c r="B41" s="15" t="s">
        <v>74</v>
      </c>
      <c r="C41" s="16">
        <v>950000</v>
      </c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405</v>
      </c>
      <c r="C43" s="16"/>
    </row>
    <row r="44" spans="1:3" ht="15" customHeight="1">
      <c r="A44" s="14" t="s">
        <v>79</v>
      </c>
      <c r="B44" s="15" t="s">
        <v>80</v>
      </c>
      <c r="C44" s="16">
        <v>1000</v>
      </c>
    </row>
    <row r="45" spans="1:3" ht="15" customHeight="1">
      <c r="A45" s="14" t="s">
        <v>81</v>
      </c>
      <c r="B45" s="15" t="s">
        <v>82</v>
      </c>
      <c r="C45" s="16"/>
    </row>
    <row r="46" spans="1:3" ht="15" customHeight="1">
      <c r="A46" s="17" t="s">
        <v>83</v>
      </c>
      <c r="B46" s="18" t="s">
        <v>84</v>
      </c>
      <c r="C46" s="20">
        <v>48095</v>
      </c>
    </row>
    <row r="47" spans="1:3" ht="15" customHeight="1">
      <c r="A47" s="8" t="s">
        <v>85</v>
      </c>
      <c r="B47" s="9" t="s">
        <v>86</v>
      </c>
      <c r="C47" s="10">
        <f>SUM(C48:C52)</f>
        <v>0</v>
      </c>
    </row>
    <row r="48" spans="1:3" ht="15" customHeight="1">
      <c r="A48" s="11" t="s">
        <v>87</v>
      </c>
      <c r="B48" s="12" t="s">
        <v>88</v>
      </c>
      <c r="C48" s="13"/>
    </row>
    <row r="49" spans="1:3" ht="15" customHeight="1">
      <c r="A49" s="14" t="s">
        <v>89</v>
      </c>
      <c r="B49" s="15" t="s">
        <v>90</v>
      </c>
      <c r="C49" s="16"/>
    </row>
    <row r="50" spans="1:3" ht="15" customHeight="1">
      <c r="A50" s="14" t="s">
        <v>91</v>
      </c>
      <c r="B50" s="15" t="s">
        <v>92</v>
      </c>
      <c r="C50" s="16"/>
    </row>
    <row r="51" spans="1:3" ht="12" customHeight="1">
      <c r="A51" s="14" t="s">
        <v>93</v>
      </c>
      <c r="B51" s="15" t="s">
        <v>94</v>
      </c>
      <c r="C51" s="16"/>
    </row>
    <row r="52" spans="1:3" ht="12" customHeight="1">
      <c r="A52" s="17" t="s">
        <v>95</v>
      </c>
      <c r="B52" s="18" t="s">
        <v>96</v>
      </c>
      <c r="C52" s="20"/>
    </row>
    <row r="53" spans="1:3" ht="12" customHeight="1">
      <c r="A53" s="8" t="s">
        <v>97</v>
      </c>
      <c r="B53" s="9" t="s">
        <v>98</v>
      </c>
      <c r="C53" s="10">
        <f>SUM(C54:C56)</f>
        <v>0</v>
      </c>
    </row>
    <row r="54" spans="1:3" ht="12" customHeight="1">
      <c r="A54" s="11" t="s">
        <v>99</v>
      </c>
      <c r="B54" s="12" t="s">
        <v>100</v>
      </c>
      <c r="C54" s="13"/>
    </row>
    <row r="55" spans="1:3" ht="12" customHeight="1">
      <c r="A55" s="14" t="s">
        <v>101</v>
      </c>
      <c r="B55" s="15" t="s">
        <v>102</v>
      </c>
      <c r="C55" s="16"/>
    </row>
    <row r="56" spans="1:3" ht="12" customHeight="1">
      <c r="A56" s="14" t="s">
        <v>103</v>
      </c>
      <c r="B56" s="15" t="s">
        <v>104</v>
      </c>
      <c r="C56" s="16"/>
    </row>
    <row r="57" spans="1:3" ht="12" customHeight="1">
      <c r="A57" s="17" t="s">
        <v>105</v>
      </c>
      <c r="B57" s="18" t="s">
        <v>106</v>
      </c>
      <c r="C57" s="20"/>
    </row>
    <row r="58" spans="1:3" ht="12" customHeight="1">
      <c r="A58" s="8" t="s">
        <v>107</v>
      </c>
      <c r="B58" s="19" t="s">
        <v>108</v>
      </c>
      <c r="C58" s="10">
        <f>SUM(C59:C61)</f>
        <v>0</v>
      </c>
    </row>
    <row r="59" spans="1:3" ht="12" customHeight="1">
      <c r="A59" s="11" t="s">
        <v>109</v>
      </c>
      <c r="B59" s="12" t="s">
        <v>110</v>
      </c>
      <c r="C59" s="16"/>
    </row>
    <row r="60" spans="1:3" ht="12" customHeight="1">
      <c r="A60" s="14" t="s">
        <v>111</v>
      </c>
      <c r="B60" s="15" t="s">
        <v>112</v>
      </c>
      <c r="C60" s="16"/>
    </row>
    <row r="61" spans="1:3" ht="12" customHeight="1">
      <c r="A61" s="14" t="s">
        <v>113</v>
      </c>
      <c r="B61" s="15" t="s">
        <v>114</v>
      </c>
      <c r="C61" s="16"/>
    </row>
    <row r="62" spans="1:3" ht="12" customHeight="1">
      <c r="A62" s="17" t="s">
        <v>115</v>
      </c>
      <c r="B62" s="18" t="s">
        <v>116</v>
      </c>
      <c r="C62" s="16"/>
    </row>
    <row r="63" spans="1:3" ht="15" customHeight="1">
      <c r="A63" s="8" t="s">
        <v>117</v>
      </c>
      <c r="B63" s="9" t="s">
        <v>118</v>
      </c>
      <c r="C63" s="10">
        <f>+C7+C15+C22+C29+C36+C47+C53+C58</f>
        <v>69286474</v>
      </c>
    </row>
    <row r="64" spans="1:3" ht="15" customHeight="1">
      <c r="A64" s="22" t="s">
        <v>119</v>
      </c>
      <c r="B64" s="19" t="s">
        <v>120</v>
      </c>
      <c r="C64" s="10">
        <f>SUM(C65:C67)</f>
        <v>0</v>
      </c>
    </row>
    <row r="65" spans="1:3" ht="15" customHeight="1">
      <c r="A65" s="11" t="s">
        <v>121</v>
      </c>
      <c r="B65" s="12" t="s">
        <v>122</v>
      </c>
      <c r="C65" s="16"/>
    </row>
    <row r="66" spans="1:3" ht="15" customHeight="1">
      <c r="A66" s="14" t="s">
        <v>123</v>
      </c>
      <c r="B66" s="15" t="s">
        <v>124</v>
      </c>
      <c r="C66" s="16"/>
    </row>
    <row r="67" spans="1:3" ht="15" customHeight="1">
      <c r="A67" s="17" t="s">
        <v>125</v>
      </c>
      <c r="B67" s="23" t="s">
        <v>126</v>
      </c>
      <c r="C67" s="16"/>
    </row>
    <row r="68" spans="1:3" ht="15" customHeight="1">
      <c r="A68" s="22" t="s">
        <v>127</v>
      </c>
      <c r="B68" s="19" t="s">
        <v>128</v>
      </c>
      <c r="C68" s="10">
        <f>SUM(C69:C72)</f>
        <v>0</v>
      </c>
    </row>
    <row r="69" spans="1:3" ht="15" customHeight="1">
      <c r="A69" s="11" t="s">
        <v>129</v>
      </c>
      <c r="B69" s="12" t="s">
        <v>130</v>
      </c>
      <c r="C69" s="16"/>
    </row>
    <row r="70" spans="1:3" ht="15" customHeight="1">
      <c r="A70" s="14" t="s">
        <v>131</v>
      </c>
      <c r="B70" s="15" t="s">
        <v>132</v>
      </c>
      <c r="C70" s="16"/>
    </row>
    <row r="71" spans="1:3" ht="15" customHeight="1">
      <c r="A71" s="14" t="s">
        <v>133</v>
      </c>
      <c r="B71" s="15" t="s">
        <v>134</v>
      </c>
      <c r="C71" s="16"/>
    </row>
    <row r="72" spans="1:3" ht="15" customHeight="1">
      <c r="A72" s="17" t="s">
        <v>135</v>
      </c>
      <c r="B72" s="18" t="s">
        <v>136</v>
      </c>
      <c r="C72" s="16"/>
    </row>
    <row r="73" spans="1:3" ht="15" customHeight="1">
      <c r="A73" s="22" t="s">
        <v>137</v>
      </c>
      <c r="B73" s="19" t="s">
        <v>138</v>
      </c>
      <c r="C73" s="10">
        <f>SUM(C74:C75)</f>
        <v>10789901</v>
      </c>
    </row>
    <row r="74" spans="1:3" ht="15" customHeight="1">
      <c r="A74" s="11" t="s">
        <v>139</v>
      </c>
      <c r="B74" s="12" t="s">
        <v>140</v>
      </c>
      <c r="C74" s="16">
        <v>10789901</v>
      </c>
    </row>
    <row r="75" spans="1:3" ht="12" customHeight="1">
      <c r="A75" s="17" t="s">
        <v>141</v>
      </c>
      <c r="B75" s="18" t="s">
        <v>142</v>
      </c>
      <c r="C75" s="16"/>
    </row>
    <row r="76" spans="1:3" ht="12" customHeight="1">
      <c r="A76" s="22" t="s">
        <v>143</v>
      </c>
      <c r="B76" s="19" t="s">
        <v>144</v>
      </c>
      <c r="C76" s="10">
        <f>SUM(C77:C79)</f>
        <v>0</v>
      </c>
    </row>
    <row r="77" spans="1:3" ht="12" customHeight="1">
      <c r="A77" s="11" t="s">
        <v>145</v>
      </c>
      <c r="B77" s="12" t="s">
        <v>146</v>
      </c>
      <c r="C77" s="16"/>
    </row>
    <row r="78" spans="1:3" ht="12" customHeight="1">
      <c r="A78" s="14" t="s">
        <v>147</v>
      </c>
      <c r="B78" s="15" t="s">
        <v>148</v>
      </c>
      <c r="C78" s="16"/>
    </row>
    <row r="79" spans="1:3" ht="12" customHeight="1">
      <c r="A79" s="17" t="s">
        <v>149</v>
      </c>
      <c r="B79" s="18" t="s">
        <v>150</v>
      </c>
      <c r="C79" s="16"/>
    </row>
    <row r="80" spans="1:3" ht="12" customHeight="1">
      <c r="A80" s="22" t="s">
        <v>151</v>
      </c>
      <c r="B80" s="19" t="s">
        <v>152</v>
      </c>
      <c r="C80" s="10">
        <f>SUM(C81:C84)</f>
        <v>0</v>
      </c>
    </row>
    <row r="81" spans="1:3" ht="12" customHeight="1">
      <c r="A81" s="24" t="s">
        <v>153</v>
      </c>
      <c r="B81" s="12" t="s">
        <v>154</v>
      </c>
      <c r="C81" s="16"/>
    </row>
    <row r="82" spans="1:3" ht="12" customHeight="1">
      <c r="A82" s="25" t="s">
        <v>155</v>
      </c>
      <c r="B82" s="15" t="s">
        <v>156</v>
      </c>
      <c r="C82" s="16"/>
    </row>
    <row r="83" spans="1:3" ht="12" customHeight="1">
      <c r="A83" s="25" t="s">
        <v>157</v>
      </c>
      <c r="B83" s="15" t="s">
        <v>158</v>
      </c>
      <c r="C83" s="16"/>
    </row>
    <row r="84" spans="1:3" ht="12" customHeight="1">
      <c r="A84" s="26" t="s">
        <v>159</v>
      </c>
      <c r="B84" s="18" t="s">
        <v>160</v>
      </c>
      <c r="C84" s="16"/>
    </row>
    <row r="85" spans="1:3" ht="12" customHeight="1">
      <c r="A85" s="22" t="s">
        <v>161</v>
      </c>
      <c r="B85" s="19" t="s">
        <v>162</v>
      </c>
      <c r="C85" s="27"/>
    </row>
    <row r="86" spans="1:3" ht="15" customHeight="1">
      <c r="A86" s="22" t="s">
        <v>163</v>
      </c>
      <c r="B86" s="28" t="s">
        <v>164</v>
      </c>
      <c r="C86" s="10">
        <f>+C64+C68+C73+C76+C80+C85</f>
        <v>10789901</v>
      </c>
    </row>
    <row r="87" spans="1:3" ht="15" customHeight="1">
      <c r="A87" s="29" t="s">
        <v>165</v>
      </c>
      <c r="B87" s="30" t="s">
        <v>166</v>
      </c>
      <c r="C87" s="10">
        <f>+C63+C86</f>
        <v>80076375</v>
      </c>
    </row>
    <row r="88" spans="1:3" ht="15" customHeight="1">
      <c r="A88" s="31"/>
      <c r="B88" s="31"/>
      <c r="C88" s="32"/>
    </row>
    <row r="89" spans="1:3" ht="15" customHeight="1">
      <c r="A89" s="31"/>
      <c r="B89" s="31"/>
      <c r="C89" s="32"/>
    </row>
    <row r="90" spans="1:3" ht="15" customHeight="1">
      <c r="A90" s="31"/>
      <c r="B90" s="31"/>
      <c r="C90" s="32"/>
    </row>
    <row r="91" spans="1:3" ht="15" customHeight="1">
      <c r="A91" s="31"/>
      <c r="B91" s="31"/>
      <c r="C91" s="32"/>
    </row>
    <row r="92" spans="1:3" ht="15" customHeight="1">
      <c r="A92" s="31"/>
      <c r="B92" s="31"/>
      <c r="C92" s="32"/>
    </row>
    <row r="93" spans="1:3" ht="15" customHeight="1">
      <c r="A93" s="31"/>
      <c r="B93" s="31"/>
      <c r="C93" s="32"/>
    </row>
    <row r="94" spans="1:3" ht="15" customHeight="1">
      <c r="A94" s="31"/>
      <c r="B94" s="31"/>
      <c r="C94" s="32"/>
    </row>
    <row r="95" spans="1:3" ht="15" customHeight="1">
      <c r="A95" s="31"/>
      <c r="B95" s="31"/>
      <c r="C95" s="32"/>
    </row>
    <row r="96" spans="1:3" ht="15" customHeight="1">
      <c r="A96" s="31"/>
      <c r="B96" s="31"/>
      <c r="C96" s="32"/>
    </row>
    <row r="97" spans="1:3" ht="15" customHeight="1">
      <c r="A97" s="31"/>
      <c r="B97" s="31"/>
      <c r="C97" s="32"/>
    </row>
    <row r="98" spans="1:3" ht="15" customHeight="1">
      <c r="A98" s="31"/>
      <c r="B98" s="31"/>
      <c r="C98" s="32"/>
    </row>
    <row r="99" spans="1:3" ht="15" customHeight="1">
      <c r="A99" s="31"/>
      <c r="B99" s="31"/>
      <c r="C99" s="32"/>
    </row>
    <row r="100" spans="1:3" ht="15" customHeight="1">
      <c r="A100" s="31"/>
      <c r="B100" s="31"/>
      <c r="C100" s="32"/>
    </row>
    <row r="101" spans="1:3" ht="15" customHeight="1">
      <c r="A101" s="31"/>
      <c r="B101" s="31"/>
      <c r="C101" s="32"/>
    </row>
    <row r="102" spans="1:3" ht="15" customHeight="1">
      <c r="A102" s="31"/>
      <c r="B102" s="31"/>
      <c r="C102" s="32"/>
    </row>
    <row r="103" spans="1:3" ht="15" customHeight="1">
      <c r="A103" s="31"/>
      <c r="B103" s="31"/>
      <c r="C103" s="32"/>
    </row>
    <row r="104" spans="1:3" ht="15" customHeight="1">
      <c r="A104" s="31"/>
      <c r="B104" s="31"/>
      <c r="C104" s="32"/>
    </row>
    <row r="105" spans="1:3" ht="15" customHeight="1">
      <c r="A105" s="31"/>
      <c r="B105" s="31"/>
      <c r="C105" s="32"/>
    </row>
    <row r="106" spans="1:3" ht="15" customHeight="1">
      <c r="A106" s="31"/>
      <c r="B106" s="31"/>
      <c r="C106" s="32"/>
    </row>
    <row r="107" spans="1:3" ht="15" customHeight="1">
      <c r="A107" s="31"/>
      <c r="B107" s="31"/>
      <c r="C107" s="32"/>
    </row>
    <row r="108" spans="1:3" ht="15" customHeight="1">
      <c r="A108" s="31"/>
      <c r="B108" s="31"/>
      <c r="C108" s="32"/>
    </row>
    <row r="109" spans="1:3" ht="15" customHeight="1">
      <c r="A109" s="31"/>
      <c r="B109" s="31"/>
      <c r="C109" s="32"/>
    </row>
    <row r="110" spans="1:3" ht="15" customHeight="1">
      <c r="A110" s="31"/>
      <c r="B110" s="31"/>
      <c r="C110" s="32"/>
    </row>
    <row r="111" spans="1:3" ht="15" customHeight="1">
      <c r="A111" s="31"/>
      <c r="B111" s="31"/>
      <c r="C111" s="32"/>
    </row>
    <row r="112" spans="1:3" ht="20.100000000000001" customHeight="1">
      <c r="A112" s="33"/>
      <c r="B112" t="s">
        <v>397</v>
      </c>
      <c r="C112" s="34"/>
    </row>
    <row r="113" spans="1:3" ht="20.100000000000001" customHeight="1">
      <c r="A113" s="228" t="s">
        <v>167</v>
      </c>
      <c r="B113" s="228"/>
      <c r="C113" s="228"/>
    </row>
    <row r="114" spans="1:3" ht="20.100000000000001" customHeight="1">
      <c r="A114" s="230"/>
      <c r="B114" s="230"/>
      <c r="C114" s="35" t="s">
        <v>1</v>
      </c>
    </row>
    <row r="115" spans="1:3" ht="24.75" customHeight="1">
      <c r="A115" s="2" t="s">
        <v>2</v>
      </c>
      <c r="B115" s="3" t="s">
        <v>168</v>
      </c>
      <c r="C115" s="4" t="s">
        <v>4</v>
      </c>
    </row>
    <row r="116" spans="1:3" ht="15" customHeight="1">
      <c r="A116" s="36">
        <v>1</v>
      </c>
      <c r="B116" s="37">
        <v>2</v>
      </c>
      <c r="C116" s="38">
        <v>3</v>
      </c>
    </row>
    <row r="117" spans="1:3" ht="15" customHeight="1">
      <c r="A117" s="39" t="s">
        <v>5</v>
      </c>
      <c r="B117" s="40" t="s">
        <v>169</v>
      </c>
      <c r="C117" s="41">
        <f>SUM(C118:C122)</f>
        <v>45654943</v>
      </c>
    </row>
    <row r="118" spans="1:3" ht="15" customHeight="1">
      <c r="A118" s="42" t="s">
        <v>7</v>
      </c>
      <c r="B118" s="43" t="s">
        <v>170</v>
      </c>
      <c r="C118" s="44">
        <v>21660599</v>
      </c>
    </row>
    <row r="119" spans="1:3" ht="15" customHeight="1">
      <c r="A119" s="14" t="s">
        <v>9</v>
      </c>
      <c r="B119" s="45" t="s">
        <v>171</v>
      </c>
      <c r="C119" s="16">
        <v>3775731</v>
      </c>
    </row>
    <row r="120" spans="1:3" ht="15" customHeight="1">
      <c r="A120" s="14" t="s">
        <v>11</v>
      </c>
      <c r="B120" s="45" t="s">
        <v>172</v>
      </c>
      <c r="C120" s="20">
        <v>15862029</v>
      </c>
    </row>
    <row r="121" spans="1:3" ht="15" customHeight="1">
      <c r="A121" s="14" t="s">
        <v>13</v>
      </c>
      <c r="B121" s="46" t="s">
        <v>173</v>
      </c>
      <c r="C121" s="20">
        <v>2934500</v>
      </c>
    </row>
    <row r="122" spans="1:3" ht="15" customHeight="1">
      <c r="A122" s="14" t="s">
        <v>174</v>
      </c>
      <c r="B122" s="47" t="s">
        <v>175</v>
      </c>
      <c r="C122" s="20">
        <v>1422084</v>
      </c>
    </row>
    <row r="123" spans="1:3" ht="15" customHeight="1">
      <c r="A123" s="14" t="s">
        <v>17</v>
      </c>
      <c r="B123" s="45" t="s">
        <v>176</v>
      </c>
      <c r="C123" s="20">
        <v>80084</v>
      </c>
    </row>
    <row r="124" spans="1:3" ht="15" customHeight="1">
      <c r="A124" s="14" t="s">
        <v>19</v>
      </c>
      <c r="B124" s="48" t="s">
        <v>177</v>
      </c>
      <c r="C124" s="20"/>
    </row>
    <row r="125" spans="1:3" ht="15" customHeight="1">
      <c r="A125" s="14" t="s">
        <v>178</v>
      </c>
      <c r="B125" s="49" t="s">
        <v>179</v>
      </c>
      <c r="C125" s="20"/>
    </row>
    <row r="126" spans="1:3" ht="15" customHeight="1">
      <c r="A126" s="14" t="s">
        <v>180</v>
      </c>
      <c r="B126" s="49" t="s">
        <v>181</v>
      </c>
      <c r="C126" s="20"/>
    </row>
    <row r="127" spans="1:3" ht="15" customHeight="1">
      <c r="A127" s="14" t="s">
        <v>182</v>
      </c>
      <c r="B127" s="48" t="s">
        <v>183</v>
      </c>
      <c r="C127" s="20">
        <v>1072000</v>
      </c>
    </row>
    <row r="128" spans="1:3" ht="15" customHeight="1">
      <c r="A128" s="14" t="s">
        <v>184</v>
      </c>
      <c r="B128" s="48" t="s">
        <v>185</v>
      </c>
      <c r="C128" s="20"/>
    </row>
    <row r="129" spans="1:3" ht="15" customHeight="1">
      <c r="A129" s="14" t="s">
        <v>186</v>
      </c>
      <c r="B129" s="49" t="s">
        <v>187</v>
      </c>
      <c r="C129" s="20"/>
    </row>
    <row r="130" spans="1:3" ht="15" customHeight="1">
      <c r="A130" s="50" t="s">
        <v>188</v>
      </c>
      <c r="B130" s="51" t="s">
        <v>189</v>
      </c>
      <c r="C130" s="20"/>
    </row>
    <row r="131" spans="1:3" ht="15" customHeight="1">
      <c r="A131" s="14" t="s">
        <v>190</v>
      </c>
      <c r="B131" s="51" t="s">
        <v>191</v>
      </c>
      <c r="C131" s="20"/>
    </row>
    <row r="132" spans="1:3" ht="15" customHeight="1">
      <c r="A132" s="52" t="s">
        <v>192</v>
      </c>
      <c r="B132" s="53" t="s">
        <v>193</v>
      </c>
      <c r="C132" s="54">
        <v>270000</v>
      </c>
    </row>
    <row r="133" spans="1:3" ht="15" customHeight="1">
      <c r="A133" s="8" t="s">
        <v>21</v>
      </c>
      <c r="B133" s="55" t="s">
        <v>194</v>
      </c>
      <c r="C133" s="10">
        <f>+C134+C136+C138</f>
        <v>32598147</v>
      </c>
    </row>
    <row r="134" spans="1:3" ht="11.1" customHeight="1">
      <c r="A134" s="11" t="s">
        <v>23</v>
      </c>
      <c r="B134" s="45" t="s">
        <v>195</v>
      </c>
      <c r="C134" s="13">
        <v>971628</v>
      </c>
    </row>
    <row r="135" spans="1:3" ht="11.1" customHeight="1">
      <c r="A135" s="11" t="s">
        <v>25</v>
      </c>
      <c r="B135" s="56" t="s">
        <v>196</v>
      </c>
      <c r="C135" s="13"/>
    </row>
    <row r="136" spans="1:3" ht="11.1" customHeight="1">
      <c r="A136" s="11" t="s">
        <v>27</v>
      </c>
      <c r="B136" s="56" t="s">
        <v>197</v>
      </c>
      <c r="C136" s="16">
        <v>31626519</v>
      </c>
    </row>
    <row r="137" spans="1:3" ht="11.1" customHeight="1">
      <c r="A137" s="11" t="s">
        <v>29</v>
      </c>
      <c r="B137" s="56" t="s">
        <v>198</v>
      </c>
      <c r="C137" s="57"/>
    </row>
    <row r="138" spans="1:3" ht="11.1" customHeight="1">
      <c r="A138" s="11" t="s">
        <v>31</v>
      </c>
      <c r="B138" s="58" t="s">
        <v>199</v>
      </c>
      <c r="C138" s="57"/>
    </row>
    <row r="139" spans="1:3" ht="11.1" customHeight="1">
      <c r="A139" s="11" t="s">
        <v>33</v>
      </c>
      <c r="B139" s="59" t="s">
        <v>200</v>
      </c>
      <c r="C139" s="57"/>
    </row>
    <row r="140" spans="1:3" ht="11.1" customHeight="1">
      <c r="A140" s="11" t="s">
        <v>201</v>
      </c>
      <c r="B140" s="60" t="s">
        <v>202</v>
      </c>
      <c r="C140" s="57"/>
    </row>
    <row r="141" spans="1:3" ht="11.1" customHeight="1">
      <c r="A141" s="11" t="s">
        <v>203</v>
      </c>
      <c r="B141" s="49" t="s">
        <v>181</v>
      </c>
      <c r="C141" s="57"/>
    </row>
    <row r="142" spans="1:3" ht="11.1" customHeight="1">
      <c r="A142" s="11" t="s">
        <v>204</v>
      </c>
      <c r="B142" s="49" t="s">
        <v>205</v>
      </c>
      <c r="C142" s="57"/>
    </row>
    <row r="143" spans="1:3" ht="11.1" customHeight="1">
      <c r="A143" s="11" t="s">
        <v>206</v>
      </c>
      <c r="B143" s="49" t="s">
        <v>207</v>
      </c>
      <c r="C143" s="57"/>
    </row>
    <row r="144" spans="1:3" ht="11.1" customHeight="1">
      <c r="A144" s="11" t="s">
        <v>208</v>
      </c>
      <c r="B144" s="49" t="s">
        <v>187</v>
      </c>
      <c r="C144" s="57"/>
    </row>
    <row r="145" spans="1:3" ht="11.1" customHeight="1">
      <c r="A145" s="11" t="s">
        <v>209</v>
      </c>
      <c r="B145" s="61" t="s">
        <v>210</v>
      </c>
      <c r="C145" s="57"/>
    </row>
    <row r="146" spans="1:3" ht="11.1" customHeight="1">
      <c r="A146" s="50" t="s">
        <v>211</v>
      </c>
      <c r="B146" s="61" t="s">
        <v>212</v>
      </c>
      <c r="C146" s="62"/>
    </row>
    <row r="147" spans="1:3" ht="15" customHeight="1">
      <c r="A147" s="8" t="s">
        <v>35</v>
      </c>
      <c r="B147" s="9" t="s">
        <v>213</v>
      </c>
      <c r="C147" s="10">
        <f>+C148+C149</f>
        <v>471387</v>
      </c>
    </row>
    <row r="148" spans="1:3" ht="15" customHeight="1">
      <c r="A148" s="11" t="s">
        <v>37</v>
      </c>
      <c r="B148" s="63" t="s">
        <v>214</v>
      </c>
      <c r="C148" s="13">
        <v>471387</v>
      </c>
    </row>
    <row r="149" spans="1:3" ht="15" customHeight="1">
      <c r="A149" s="17" t="s">
        <v>39</v>
      </c>
      <c r="B149" s="56" t="s">
        <v>215</v>
      </c>
      <c r="C149" s="20"/>
    </row>
    <row r="150" spans="1:3" ht="15" customHeight="1">
      <c r="A150" s="8" t="s">
        <v>49</v>
      </c>
      <c r="B150" s="9" t="s">
        <v>216</v>
      </c>
      <c r="C150" s="10">
        <f>+C117+C133+C147</f>
        <v>78724477</v>
      </c>
    </row>
    <row r="151" spans="1:3" ht="15" customHeight="1">
      <c r="A151" s="8" t="s">
        <v>63</v>
      </c>
      <c r="B151" s="9" t="s">
        <v>217</v>
      </c>
      <c r="C151" s="10">
        <f>+C152+C153+C154</f>
        <v>0</v>
      </c>
    </row>
    <row r="152" spans="1:3" ht="11.1" customHeight="1">
      <c r="A152" s="11" t="s">
        <v>65</v>
      </c>
      <c r="B152" s="63" t="s">
        <v>218</v>
      </c>
      <c r="C152" s="57"/>
    </row>
    <row r="153" spans="1:3" ht="11.1" customHeight="1">
      <c r="A153" s="11" t="s">
        <v>67</v>
      </c>
      <c r="B153" s="63" t="s">
        <v>219</v>
      </c>
      <c r="C153" s="57"/>
    </row>
    <row r="154" spans="1:3" ht="11.1" customHeight="1">
      <c r="A154" s="50" t="s">
        <v>69</v>
      </c>
      <c r="B154" s="64" t="s">
        <v>220</v>
      </c>
      <c r="C154" s="57"/>
    </row>
    <row r="155" spans="1:3" ht="11.1" customHeight="1">
      <c r="A155" s="8" t="s">
        <v>85</v>
      </c>
      <c r="B155" s="9" t="s">
        <v>221</v>
      </c>
      <c r="C155" s="10">
        <f>+C156+C157+C158+C159</f>
        <v>0</v>
      </c>
    </row>
    <row r="156" spans="1:3" ht="11.1" customHeight="1">
      <c r="A156" s="11" t="s">
        <v>87</v>
      </c>
      <c r="B156" s="63" t="s">
        <v>222</v>
      </c>
      <c r="C156" s="57"/>
    </row>
    <row r="157" spans="1:3" ht="11.1" customHeight="1">
      <c r="A157" s="11" t="s">
        <v>89</v>
      </c>
      <c r="B157" s="63" t="s">
        <v>223</v>
      </c>
      <c r="C157" s="57"/>
    </row>
    <row r="158" spans="1:3" ht="11.1" customHeight="1">
      <c r="A158" s="11" t="s">
        <v>91</v>
      </c>
      <c r="B158" s="63" t="s">
        <v>224</v>
      </c>
      <c r="C158" s="57"/>
    </row>
    <row r="159" spans="1:3" ht="11.1" customHeight="1">
      <c r="A159" s="50" t="s">
        <v>93</v>
      </c>
      <c r="B159" s="64" t="s">
        <v>225</v>
      </c>
      <c r="C159" s="57"/>
    </row>
    <row r="160" spans="1:3" ht="11.1" customHeight="1">
      <c r="A160" s="8" t="s">
        <v>97</v>
      </c>
      <c r="B160" s="9" t="s">
        <v>226</v>
      </c>
      <c r="C160" s="10">
        <f>+C161+C162+C163+C164</f>
        <v>1351898</v>
      </c>
    </row>
    <row r="161" spans="1:3" ht="11.1" customHeight="1">
      <c r="A161" s="11" t="s">
        <v>99</v>
      </c>
      <c r="B161" s="63" t="s">
        <v>227</v>
      </c>
      <c r="C161" s="57"/>
    </row>
    <row r="162" spans="1:3" ht="11.1" customHeight="1">
      <c r="A162" s="11" t="s">
        <v>101</v>
      </c>
      <c r="B162" s="63" t="s">
        <v>228</v>
      </c>
      <c r="C162" s="57">
        <v>1351898</v>
      </c>
    </row>
    <row r="163" spans="1:3" ht="11.1" customHeight="1">
      <c r="A163" s="11" t="s">
        <v>103</v>
      </c>
      <c r="B163" s="63" t="s">
        <v>229</v>
      </c>
      <c r="C163" s="57"/>
    </row>
    <row r="164" spans="1:3" ht="11.1" customHeight="1">
      <c r="A164" s="50" t="s">
        <v>105</v>
      </c>
      <c r="B164" s="64" t="s">
        <v>230</v>
      </c>
      <c r="C164" s="57"/>
    </row>
    <row r="165" spans="1:3" ht="11.1" customHeight="1">
      <c r="A165" s="8" t="s">
        <v>107</v>
      </c>
      <c r="B165" s="9" t="s">
        <v>231</v>
      </c>
      <c r="C165" s="65">
        <f>+C166+C167+C168+C169</f>
        <v>0</v>
      </c>
    </row>
    <row r="166" spans="1:3" ht="11.1" customHeight="1">
      <c r="A166" s="11" t="s">
        <v>109</v>
      </c>
      <c r="B166" s="63" t="s">
        <v>232</v>
      </c>
      <c r="C166" s="57"/>
    </row>
    <row r="167" spans="1:3" ht="11.1" customHeight="1">
      <c r="A167" s="11" t="s">
        <v>111</v>
      </c>
      <c r="B167" s="63" t="s">
        <v>233</v>
      </c>
      <c r="C167" s="57"/>
    </row>
    <row r="168" spans="1:3" ht="11.1" customHeight="1">
      <c r="A168" s="11" t="s">
        <v>113</v>
      </c>
      <c r="B168" s="63" t="s">
        <v>234</v>
      </c>
      <c r="C168" s="57"/>
    </row>
    <row r="169" spans="1:3" ht="11.1" customHeight="1">
      <c r="A169" s="11" t="s">
        <v>115</v>
      </c>
      <c r="B169" s="63" t="s">
        <v>235</v>
      </c>
      <c r="C169" s="57"/>
    </row>
    <row r="170" spans="1:3" ht="11.1" customHeight="1">
      <c r="A170" s="8" t="s">
        <v>117</v>
      </c>
      <c r="B170" s="9" t="s">
        <v>236</v>
      </c>
      <c r="C170" s="66">
        <v>1351898</v>
      </c>
    </row>
    <row r="171" spans="1:3" ht="15" customHeight="1">
      <c r="A171" s="67" t="s">
        <v>119</v>
      </c>
      <c r="B171" s="68" t="s">
        <v>237</v>
      </c>
      <c r="C171" s="66">
        <f>+C150+C170</f>
        <v>80076375</v>
      </c>
    </row>
    <row r="172" spans="1:3" ht="20.100000000000001" customHeight="1"/>
  </sheetData>
  <mergeCells count="4">
    <mergeCell ref="A3:C3"/>
    <mergeCell ref="A4:B4"/>
    <mergeCell ref="A113:C113"/>
    <mergeCell ref="A114:B114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3"/>
  <sheetViews>
    <sheetView zoomScaleNormal="100" workbookViewId="0">
      <selection activeCell="B43" sqref="B43"/>
    </sheetView>
  </sheetViews>
  <sheetFormatPr defaultColWidth="8.7109375"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398</v>
      </c>
    </row>
    <row r="3" spans="1:5" ht="30" customHeight="1">
      <c r="A3" s="69"/>
      <c r="B3" s="231" t="s">
        <v>238</v>
      </c>
      <c r="C3" s="231"/>
      <c r="D3" s="231"/>
      <c r="E3" s="231"/>
    </row>
    <row r="4" spans="1:5" ht="20.100000000000001" customHeight="1">
      <c r="A4" s="69"/>
      <c r="B4" s="70"/>
      <c r="C4" s="69"/>
      <c r="D4" s="69"/>
      <c r="E4" s="71" t="s">
        <v>239</v>
      </c>
    </row>
    <row r="5" spans="1:5" ht="20.100000000000001" customHeight="1">
      <c r="A5" s="232" t="s">
        <v>2</v>
      </c>
      <c r="B5" s="233" t="s">
        <v>240</v>
      </c>
      <c r="C5" s="233"/>
      <c r="D5" s="232" t="s">
        <v>241</v>
      </c>
      <c r="E5" s="232"/>
    </row>
    <row r="6" spans="1:5" ht="20.100000000000001" customHeight="1">
      <c r="A6" s="232"/>
      <c r="B6" s="72" t="s">
        <v>242</v>
      </c>
      <c r="C6" s="73" t="s">
        <v>4</v>
      </c>
      <c r="D6" s="72" t="s">
        <v>242</v>
      </c>
      <c r="E6" s="74" t="s">
        <v>4</v>
      </c>
    </row>
    <row r="7" spans="1:5" ht="20.100000000000001" customHeight="1">
      <c r="A7" s="75">
        <v>1</v>
      </c>
      <c r="B7" s="76">
        <v>2</v>
      </c>
      <c r="C7" s="77" t="s">
        <v>35</v>
      </c>
      <c r="D7" s="76" t="s">
        <v>49</v>
      </c>
      <c r="E7" s="78" t="s">
        <v>63</v>
      </c>
    </row>
    <row r="8" spans="1:5" ht="20.100000000000001" customHeight="1">
      <c r="A8" s="79" t="s">
        <v>5</v>
      </c>
      <c r="B8" s="80" t="s">
        <v>243</v>
      </c>
      <c r="C8" s="81">
        <v>34393445</v>
      </c>
      <c r="D8" s="80" t="s">
        <v>244</v>
      </c>
      <c r="E8" s="13">
        <v>9986000</v>
      </c>
    </row>
    <row r="9" spans="1:5" ht="20.100000000000001" customHeight="1">
      <c r="A9" s="82" t="s">
        <v>21</v>
      </c>
      <c r="B9" s="83" t="s">
        <v>245</v>
      </c>
      <c r="C9" s="84"/>
      <c r="D9" s="83" t="s">
        <v>171</v>
      </c>
      <c r="E9" s="16">
        <v>1775000</v>
      </c>
    </row>
    <row r="10" spans="1:5" ht="20.100000000000001" customHeight="1">
      <c r="A10" s="82" t="s">
        <v>35</v>
      </c>
      <c r="B10" s="83" t="s">
        <v>246</v>
      </c>
      <c r="C10" s="84"/>
      <c r="D10" s="83" t="s">
        <v>247</v>
      </c>
      <c r="E10" s="16">
        <v>11759800</v>
      </c>
    </row>
    <row r="11" spans="1:5" ht="20.100000000000001" customHeight="1">
      <c r="A11" s="82" t="s">
        <v>49</v>
      </c>
      <c r="B11" s="83" t="s">
        <v>248</v>
      </c>
      <c r="C11" s="84">
        <v>3380415</v>
      </c>
      <c r="D11" s="83" t="s">
        <v>173</v>
      </c>
      <c r="E11" s="16">
        <v>2934500</v>
      </c>
    </row>
    <row r="12" spans="1:5" ht="20.100000000000001" customHeight="1">
      <c r="A12" s="82" t="s">
        <v>63</v>
      </c>
      <c r="B12" s="85" t="s">
        <v>249</v>
      </c>
      <c r="C12" s="84"/>
      <c r="D12" s="83" t="s">
        <v>175</v>
      </c>
      <c r="E12" s="16">
        <v>1422084</v>
      </c>
    </row>
    <row r="13" spans="1:5" ht="20.100000000000001" customHeight="1">
      <c r="A13" s="82" t="s">
        <v>85</v>
      </c>
      <c r="B13" s="83" t="s">
        <v>250</v>
      </c>
      <c r="C13" s="86"/>
      <c r="D13" s="83" t="s">
        <v>251</v>
      </c>
      <c r="E13" s="16">
        <v>471387</v>
      </c>
    </row>
    <row r="14" spans="1:5" ht="20.100000000000001" customHeight="1">
      <c r="A14" s="82" t="s">
        <v>97</v>
      </c>
      <c r="B14" s="83" t="s">
        <v>84</v>
      </c>
      <c r="C14" s="84">
        <v>1476512</v>
      </c>
      <c r="D14" s="87"/>
      <c r="E14" s="16"/>
    </row>
    <row r="15" spans="1:5" ht="15" customHeight="1">
      <c r="A15" s="82" t="s">
        <v>107</v>
      </c>
      <c r="B15" s="87"/>
      <c r="C15" s="84"/>
      <c r="D15" s="87"/>
      <c r="E15" s="16"/>
    </row>
    <row r="16" spans="1:5" ht="15" customHeight="1">
      <c r="A16" s="82" t="s">
        <v>117</v>
      </c>
      <c r="B16" s="88"/>
      <c r="C16" s="86"/>
      <c r="D16" s="87"/>
      <c r="E16" s="16"/>
    </row>
    <row r="17" spans="1:5" ht="15" customHeight="1">
      <c r="A17" s="82" t="s">
        <v>119</v>
      </c>
      <c r="B17" s="87"/>
      <c r="C17" s="84"/>
      <c r="D17" s="87"/>
      <c r="E17" s="16"/>
    </row>
    <row r="18" spans="1:5" ht="15" customHeight="1">
      <c r="A18" s="82" t="s">
        <v>127</v>
      </c>
      <c r="B18" s="87"/>
      <c r="C18" s="84"/>
      <c r="D18" s="87"/>
      <c r="E18" s="16"/>
    </row>
    <row r="19" spans="1:5" ht="15" customHeight="1">
      <c r="A19" s="82" t="s">
        <v>137</v>
      </c>
      <c r="B19" s="89"/>
      <c r="C19" s="90"/>
      <c r="D19" s="87"/>
      <c r="E19" s="20"/>
    </row>
    <row r="20" spans="1:5" ht="20.100000000000001" customHeight="1">
      <c r="A20" s="91" t="s">
        <v>143</v>
      </c>
      <c r="B20" s="92" t="s">
        <v>252</v>
      </c>
      <c r="C20" s="93">
        <f>+C8+C9+C11+C12+C14+C15+C16+C17+C18+C19</f>
        <v>39250372</v>
      </c>
      <c r="D20" s="92" t="s">
        <v>253</v>
      </c>
      <c r="E20" s="10">
        <f>SUM(E8:E19)</f>
        <v>28348771</v>
      </c>
    </row>
    <row r="21" spans="1:5" ht="20.100000000000001" customHeight="1">
      <c r="A21" s="94" t="s">
        <v>151</v>
      </c>
      <c r="B21" s="95" t="s">
        <v>254</v>
      </c>
      <c r="C21" s="96">
        <f>+C22+C23+C24+C25</f>
        <v>10452188</v>
      </c>
      <c r="D21" s="83" t="s">
        <v>255</v>
      </c>
      <c r="E21" s="97"/>
    </row>
    <row r="22" spans="1:5" ht="20.100000000000001" customHeight="1">
      <c r="A22" s="98" t="s">
        <v>161</v>
      </c>
      <c r="B22" s="83" t="s">
        <v>256</v>
      </c>
      <c r="C22" s="84">
        <v>10452188</v>
      </c>
      <c r="D22" s="83" t="s">
        <v>257</v>
      </c>
      <c r="E22" s="16"/>
    </row>
    <row r="23" spans="1:5" ht="20.100000000000001" customHeight="1">
      <c r="A23" s="98" t="s">
        <v>163</v>
      </c>
      <c r="B23" s="83" t="s">
        <v>258</v>
      </c>
      <c r="C23" s="84"/>
      <c r="D23" s="83" t="s">
        <v>259</v>
      </c>
      <c r="E23" s="16"/>
    </row>
    <row r="24" spans="1:5" ht="20.100000000000001" customHeight="1">
      <c r="A24" s="98" t="s">
        <v>165</v>
      </c>
      <c r="B24" s="83" t="s">
        <v>260</v>
      </c>
      <c r="C24" s="84"/>
      <c r="D24" s="83" t="s">
        <v>261</v>
      </c>
      <c r="E24" s="16"/>
    </row>
    <row r="25" spans="1:5" ht="20.100000000000001" customHeight="1">
      <c r="A25" s="98" t="s">
        <v>262</v>
      </c>
      <c r="B25" s="83" t="s">
        <v>263</v>
      </c>
      <c r="C25" s="84"/>
      <c r="D25" s="95" t="s">
        <v>264</v>
      </c>
      <c r="E25" s="16"/>
    </row>
    <row r="26" spans="1:5" ht="20.100000000000001" customHeight="1">
      <c r="A26" s="98" t="s">
        <v>265</v>
      </c>
      <c r="B26" s="83" t="s">
        <v>266</v>
      </c>
      <c r="C26" s="99">
        <f>+C27+C28</f>
        <v>0</v>
      </c>
      <c r="D26" s="83" t="s">
        <v>267</v>
      </c>
      <c r="E26" s="16"/>
    </row>
    <row r="27" spans="1:5" ht="20.100000000000001" customHeight="1">
      <c r="A27" s="94" t="s">
        <v>268</v>
      </c>
      <c r="B27" s="95" t="s">
        <v>269</v>
      </c>
      <c r="C27" s="100"/>
      <c r="D27" s="80" t="s">
        <v>228</v>
      </c>
      <c r="E27" s="97">
        <v>1351898</v>
      </c>
    </row>
    <row r="28" spans="1:5" ht="20.100000000000001" customHeight="1">
      <c r="A28" s="98" t="s">
        <v>270</v>
      </c>
      <c r="B28" s="83" t="s">
        <v>271</v>
      </c>
      <c r="C28" s="84"/>
      <c r="D28" s="87" t="s">
        <v>272</v>
      </c>
      <c r="E28" s="16">
        <v>17187263</v>
      </c>
    </row>
    <row r="29" spans="1:5" ht="20.100000000000001" customHeight="1">
      <c r="A29" s="91" t="s">
        <v>273</v>
      </c>
      <c r="B29" s="92" t="s">
        <v>274</v>
      </c>
      <c r="C29" s="93">
        <f>+C21+C26</f>
        <v>10452188</v>
      </c>
      <c r="D29" s="92" t="s">
        <v>275</v>
      </c>
      <c r="E29" s="10">
        <f>SUM(E21:E28)</f>
        <v>18539161</v>
      </c>
    </row>
    <row r="30" spans="1:5" ht="20.100000000000001" customHeight="1">
      <c r="A30" s="91" t="s">
        <v>276</v>
      </c>
      <c r="B30" s="101" t="s">
        <v>277</v>
      </c>
      <c r="C30" s="102">
        <f>+C20+C29</f>
        <v>49702560</v>
      </c>
      <c r="D30" s="101" t="s">
        <v>278</v>
      </c>
      <c r="E30" s="102">
        <f>+E20+E29</f>
        <v>46887932</v>
      </c>
    </row>
    <row r="31" spans="1:5" ht="20.100000000000001" customHeight="1">
      <c r="A31" s="91" t="s">
        <v>279</v>
      </c>
      <c r="B31" s="101" t="s">
        <v>280</v>
      </c>
      <c r="C31" s="102" t="str">
        <f>IF(C20-E20&lt;0,E20-C20,"-")</f>
        <v>-</v>
      </c>
      <c r="D31" s="101" t="s">
        <v>281</v>
      </c>
      <c r="E31" s="102"/>
    </row>
    <row r="32" spans="1:5" ht="20.100000000000001" customHeight="1">
      <c r="A32" s="91" t="s">
        <v>282</v>
      </c>
      <c r="B32" s="101" t="s">
        <v>283</v>
      </c>
      <c r="C32" s="102"/>
      <c r="D32" s="101" t="s">
        <v>284</v>
      </c>
      <c r="E32" s="102"/>
    </row>
    <row r="43" spans="2:2">
      <c r="B43" t="s">
        <v>405</v>
      </c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3"/>
  <sheetViews>
    <sheetView zoomScaleNormal="100" workbookViewId="0">
      <selection activeCell="B43" sqref="B43"/>
    </sheetView>
  </sheetViews>
  <sheetFormatPr defaultColWidth="8.7109375"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399</v>
      </c>
    </row>
    <row r="2" spans="1:5" ht="35.1" customHeight="1">
      <c r="A2" s="69"/>
      <c r="B2" s="231" t="s">
        <v>285</v>
      </c>
      <c r="C2" s="231"/>
      <c r="D2" s="231"/>
      <c r="E2" s="231"/>
    </row>
    <row r="3" spans="1:5" ht="15" customHeight="1">
      <c r="A3" s="69"/>
      <c r="B3" s="70"/>
      <c r="C3" s="69"/>
      <c r="D3" s="69"/>
      <c r="E3" s="71" t="s">
        <v>239</v>
      </c>
    </row>
    <row r="4" spans="1:5" ht="20.100000000000001" customHeight="1">
      <c r="A4" s="232" t="s">
        <v>2</v>
      </c>
      <c r="B4" s="233" t="s">
        <v>240</v>
      </c>
      <c r="C4" s="233"/>
      <c r="D4" s="232" t="s">
        <v>241</v>
      </c>
      <c r="E4" s="232"/>
    </row>
    <row r="5" spans="1:5" ht="20.100000000000001" customHeight="1">
      <c r="A5" s="232"/>
      <c r="B5" s="72" t="s">
        <v>242</v>
      </c>
      <c r="C5" s="73" t="s">
        <v>4</v>
      </c>
      <c r="D5" s="72" t="s">
        <v>242</v>
      </c>
      <c r="E5" s="73" t="s">
        <v>4</v>
      </c>
    </row>
    <row r="6" spans="1:5" ht="20.100000000000001" customHeight="1">
      <c r="A6" s="75">
        <v>1</v>
      </c>
      <c r="B6" s="76">
        <v>2</v>
      </c>
      <c r="C6" s="77">
        <v>3</v>
      </c>
      <c r="D6" s="76">
        <v>4</v>
      </c>
      <c r="E6" s="78">
        <v>5</v>
      </c>
    </row>
    <row r="7" spans="1:5" ht="15" customHeight="1">
      <c r="A7" s="79" t="s">
        <v>5</v>
      </c>
      <c r="B7" s="80" t="s">
        <v>286</v>
      </c>
      <c r="C7" s="81">
        <v>29783519</v>
      </c>
      <c r="D7" s="80" t="s">
        <v>195</v>
      </c>
      <c r="E7" s="13">
        <v>971628</v>
      </c>
    </row>
    <row r="8" spans="1:5" ht="15" customHeight="1">
      <c r="A8" s="82" t="s">
        <v>21</v>
      </c>
      <c r="B8" s="83" t="s">
        <v>287</v>
      </c>
      <c r="C8" s="84"/>
      <c r="D8" s="83" t="s">
        <v>288</v>
      </c>
      <c r="E8" s="16"/>
    </row>
    <row r="9" spans="1:5" ht="15" customHeight="1">
      <c r="A9" s="82" t="s">
        <v>35</v>
      </c>
      <c r="B9" s="83" t="s">
        <v>289</v>
      </c>
      <c r="C9" s="84"/>
      <c r="D9" s="83" t="s">
        <v>197</v>
      </c>
      <c r="E9" s="16">
        <v>31626519</v>
      </c>
    </row>
    <row r="10" spans="1:5" ht="15" customHeight="1">
      <c r="A10" s="82" t="s">
        <v>49</v>
      </c>
      <c r="B10" s="83" t="s">
        <v>290</v>
      </c>
      <c r="C10" s="84"/>
      <c r="D10" s="83" t="s">
        <v>291</v>
      </c>
      <c r="E10" s="16"/>
    </row>
    <row r="11" spans="1:5" ht="15" customHeight="1">
      <c r="A11" s="82" t="s">
        <v>63</v>
      </c>
      <c r="B11" s="83" t="s">
        <v>292</v>
      </c>
      <c r="C11" s="84"/>
      <c r="D11" s="83" t="s">
        <v>199</v>
      </c>
      <c r="E11" s="16">
        <v>0</v>
      </c>
    </row>
    <row r="12" spans="1:5" ht="15" customHeight="1">
      <c r="A12" s="82" t="s">
        <v>85</v>
      </c>
      <c r="B12" s="83" t="s">
        <v>293</v>
      </c>
      <c r="C12" s="86"/>
      <c r="D12" s="87"/>
      <c r="E12" s="16"/>
    </row>
    <row r="13" spans="1:5" ht="12" customHeight="1">
      <c r="A13" s="82" t="s">
        <v>97</v>
      </c>
      <c r="B13" s="87"/>
      <c r="C13" s="84"/>
      <c r="D13" s="87"/>
      <c r="E13" s="16"/>
    </row>
    <row r="14" spans="1:5" ht="12" customHeight="1">
      <c r="A14" s="82" t="s">
        <v>107</v>
      </c>
      <c r="B14" s="87"/>
      <c r="C14" s="84"/>
      <c r="D14" s="87"/>
      <c r="E14" s="16"/>
    </row>
    <row r="15" spans="1:5" ht="12" customHeight="1">
      <c r="A15" s="82" t="s">
        <v>117</v>
      </c>
      <c r="B15" s="87"/>
      <c r="C15" s="86"/>
      <c r="D15" s="87"/>
      <c r="E15" s="16"/>
    </row>
    <row r="16" spans="1:5" ht="12" customHeight="1">
      <c r="A16" s="82" t="s">
        <v>119</v>
      </c>
      <c r="B16" s="87"/>
      <c r="C16" s="86"/>
      <c r="D16" s="87"/>
      <c r="E16" s="16"/>
    </row>
    <row r="17" spans="1:5" ht="12" customHeight="1">
      <c r="A17" s="103" t="s">
        <v>127</v>
      </c>
      <c r="B17" s="104"/>
      <c r="C17" s="105"/>
      <c r="D17" s="95" t="s">
        <v>251</v>
      </c>
      <c r="E17" s="97"/>
    </row>
    <row r="18" spans="1:5" ht="20.100000000000001" customHeight="1">
      <c r="A18" s="91" t="s">
        <v>137</v>
      </c>
      <c r="B18" s="92" t="s">
        <v>294</v>
      </c>
      <c r="C18" s="93">
        <f>+C7+C9+C10+C12+C13+C14+C15+C16+C17</f>
        <v>29783519</v>
      </c>
      <c r="D18" s="92" t="s">
        <v>295</v>
      </c>
      <c r="E18" s="10">
        <f>+E7+E9+E11+E12+E13+E14+E15+E16+E17</f>
        <v>32598147</v>
      </c>
    </row>
    <row r="19" spans="1:5" ht="12" customHeight="1">
      <c r="A19" s="79" t="s">
        <v>143</v>
      </c>
      <c r="B19" s="106" t="s">
        <v>296</v>
      </c>
      <c r="C19" s="107">
        <f>+C20+C21+C22+C23+C24</f>
        <v>0</v>
      </c>
      <c r="D19" s="83" t="s">
        <v>255</v>
      </c>
      <c r="E19" s="13"/>
    </row>
    <row r="20" spans="1:5" ht="12" customHeight="1">
      <c r="A20" s="82" t="s">
        <v>151</v>
      </c>
      <c r="B20" s="108" t="s">
        <v>256</v>
      </c>
      <c r="C20" s="84"/>
      <c r="D20" s="83" t="s">
        <v>297</v>
      </c>
      <c r="E20" s="16"/>
    </row>
    <row r="21" spans="1:5" ht="12" customHeight="1">
      <c r="A21" s="79" t="s">
        <v>161</v>
      </c>
      <c r="B21" s="108" t="s">
        <v>258</v>
      </c>
      <c r="C21" s="84"/>
      <c r="D21" s="83" t="s">
        <v>259</v>
      </c>
      <c r="E21" s="16"/>
    </row>
    <row r="22" spans="1:5" ht="12" customHeight="1">
      <c r="A22" s="82" t="s">
        <v>163</v>
      </c>
      <c r="B22" s="108" t="s">
        <v>260</v>
      </c>
      <c r="C22" s="84"/>
      <c r="D22" s="83" t="s">
        <v>261</v>
      </c>
      <c r="E22" s="16"/>
    </row>
    <row r="23" spans="1:5" ht="12" customHeight="1">
      <c r="A23" s="79" t="s">
        <v>165</v>
      </c>
      <c r="B23" s="108" t="s">
        <v>298</v>
      </c>
      <c r="C23" s="84"/>
      <c r="D23" s="95" t="s">
        <v>264</v>
      </c>
      <c r="E23" s="16"/>
    </row>
    <row r="24" spans="1:5" ht="12" customHeight="1">
      <c r="A24" s="82" t="s">
        <v>262</v>
      </c>
      <c r="B24" s="109" t="s">
        <v>263</v>
      </c>
      <c r="C24" s="84"/>
      <c r="D24" s="83" t="s">
        <v>299</v>
      </c>
      <c r="E24" s="16"/>
    </row>
    <row r="25" spans="1:5" ht="12" customHeight="1">
      <c r="A25" s="79" t="s">
        <v>265</v>
      </c>
      <c r="B25" s="110" t="s">
        <v>300</v>
      </c>
      <c r="C25" s="99">
        <f>+C26+C27+C28+C29+C30</f>
        <v>0</v>
      </c>
      <c r="D25" s="80" t="s">
        <v>301</v>
      </c>
      <c r="E25" s="16"/>
    </row>
    <row r="26" spans="1:5" ht="12" customHeight="1">
      <c r="A26" s="82" t="s">
        <v>268</v>
      </c>
      <c r="B26" s="109" t="s">
        <v>302</v>
      </c>
      <c r="C26" s="84"/>
      <c r="D26" s="80" t="s">
        <v>230</v>
      </c>
      <c r="E26" s="16"/>
    </row>
    <row r="27" spans="1:5" ht="12" customHeight="1">
      <c r="A27" s="79" t="s">
        <v>270</v>
      </c>
      <c r="B27" s="109" t="s">
        <v>269</v>
      </c>
      <c r="C27" s="84"/>
      <c r="D27" s="111"/>
      <c r="E27" s="16"/>
    </row>
    <row r="28" spans="1:5" ht="12" customHeight="1">
      <c r="A28" s="82" t="s">
        <v>273</v>
      </c>
      <c r="B28" s="108" t="s">
        <v>303</v>
      </c>
      <c r="C28" s="84"/>
      <c r="D28" s="111"/>
      <c r="E28" s="16"/>
    </row>
    <row r="29" spans="1:5" ht="12" customHeight="1">
      <c r="A29" s="79" t="s">
        <v>276</v>
      </c>
      <c r="B29" s="112" t="s">
        <v>304</v>
      </c>
      <c r="C29" s="84"/>
      <c r="D29" s="87"/>
      <c r="E29" s="16"/>
    </row>
    <row r="30" spans="1:5" ht="12" customHeight="1">
      <c r="A30" s="82" t="s">
        <v>279</v>
      </c>
      <c r="B30" s="113" t="s">
        <v>305</v>
      </c>
      <c r="C30" s="84"/>
      <c r="D30" s="111"/>
      <c r="E30" s="16"/>
    </row>
    <row r="31" spans="1:5" ht="20.100000000000001" customHeight="1">
      <c r="A31" s="91" t="s">
        <v>282</v>
      </c>
      <c r="B31" s="92" t="s">
        <v>306</v>
      </c>
      <c r="C31" s="10">
        <f>SUM(C19:C30)</f>
        <v>0</v>
      </c>
      <c r="D31" s="92" t="s">
        <v>307</v>
      </c>
      <c r="E31" s="10">
        <f>SUM(E19:E30)</f>
        <v>0</v>
      </c>
    </row>
    <row r="32" spans="1:5" ht="20.100000000000001" customHeight="1">
      <c r="A32" s="91" t="s">
        <v>308</v>
      </c>
      <c r="B32" s="101" t="s">
        <v>309</v>
      </c>
      <c r="C32" s="102">
        <f>+C18+C31</f>
        <v>29783519</v>
      </c>
      <c r="D32" s="101" t="s">
        <v>310</v>
      </c>
      <c r="E32" s="102">
        <f>+E18+E31</f>
        <v>32598147</v>
      </c>
    </row>
    <row r="33" spans="1:5" ht="15" customHeight="1">
      <c r="A33" s="91" t="s">
        <v>311</v>
      </c>
      <c r="B33" s="101" t="s">
        <v>280</v>
      </c>
      <c r="C33" s="102"/>
      <c r="D33" s="101" t="s">
        <v>281</v>
      </c>
      <c r="E33" s="102" t="str">
        <f>IF(C18-E18&gt;0,C18-E18,"-")</f>
        <v>-</v>
      </c>
    </row>
    <row r="34" spans="1:5" ht="15" customHeight="1">
      <c r="A34" s="91" t="s">
        <v>312</v>
      </c>
      <c r="B34" s="101" t="s">
        <v>283</v>
      </c>
      <c r="C34" s="102"/>
      <c r="D34" s="101" t="s">
        <v>284</v>
      </c>
      <c r="E34" s="102" t="str">
        <f>IF(C18+C19-E32&gt;0,C18+C19-E32,"-")</f>
        <v>-</v>
      </c>
    </row>
    <row r="35" spans="1:5" ht="20.100000000000001" customHeight="1"/>
    <row r="43" spans="1:5">
      <c r="B43" t="s">
        <v>405</v>
      </c>
    </row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43"/>
  <sheetViews>
    <sheetView zoomScaleNormal="100" workbookViewId="0">
      <selection activeCell="B43" sqref="B43"/>
    </sheetView>
  </sheetViews>
  <sheetFormatPr defaultColWidth="8.7109375" defaultRowHeight="15"/>
  <cols>
    <col min="1" max="1" width="7.42578125" customWidth="1"/>
    <col min="2" max="2" width="27.28515625" customWidth="1"/>
    <col min="3" max="5" width="7.5703125" customWidth="1"/>
    <col min="6" max="6" width="7.85546875" customWidth="1"/>
    <col min="7" max="7" width="7.7109375" customWidth="1"/>
    <col min="8" max="8" width="7.85546875" customWidth="1"/>
    <col min="9" max="9" width="8.42578125" customWidth="1"/>
    <col min="10" max="11" width="7.7109375" customWidth="1"/>
    <col min="12" max="12" width="7.85546875" customWidth="1"/>
  </cols>
  <sheetData>
    <row r="2" spans="1:15">
      <c r="B2" t="s">
        <v>396</v>
      </c>
    </row>
    <row r="3" spans="1:15" ht="30" customHeight="1">
      <c r="A3" s="234" t="s">
        <v>313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1:15" ht="20.100000000000001" customHeight="1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 t="s">
        <v>239</v>
      </c>
    </row>
    <row r="5" spans="1:15" ht="20.100000000000001" customHeight="1">
      <c r="A5" s="117" t="s">
        <v>314</v>
      </c>
      <c r="B5" s="118" t="s">
        <v>242</v>
      </c>
      <c r="C5" s="118" t="s">
        <v>315</v>
      </c>
      <c r="D5" s="118" t="s">
        <v>316</v>
      </c>
      <c r="E5" s="118" t="s">
        <v>317</v>
      </c>
      <c r="F5" s="118" t="s">
        <v>318</v>
      </c>
      <c r="G5" s="118" t="s">
        <v>319</v>
      </c>
      <c r="H5" s="118" t="s">
        <v>320</v>
      </c>
      <c r="I5" s="118" t="s">
        <v>321</v>
      </c>
      <c r="J5" s="118" t="s">
        <v>322</v>
      </c>
      <c r="K5" s="118" t="s">
        <v>323</v>
      </c>
      <c r="L5" s="118" t="s">
        <v>324</v>
      </c>
      <c r="M5" s="118" t="s">
        <v>325</v>
      </c>
      <c r="N5" s="118" t="s">
        <v>326</v>
      </c>
      <c r="O5" s="119" t="s">
        <v>327</v>
      </c>
    </row>
    <row r="6" spans="1:15" ht="20.100000000000001" customHeight="1">
      <c r="A6" s="120" t="s">
        <v>5</v>
      </c>
      <c r="B6" s="235" t="s">
        <v>240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</row>
    <row r="7" spans="1:15" ht="21" customHeight="1">
      <c r="A7" s="121" t="s">
        <v>21</v>
      </c>
      <c r="B7" s="122" t="s">
        <v>243</v>
      </c>
      <c r="C7" s="123">
        <v>2866120</v>
      </c>
      <c r="D7" s="123">
        <v>2866120</v>
      </c>
      <c r="E7" s="123">
        <v>2866120</v>
      </c>
      <c r="F7" s="123">
        <v>2866120</v>
      </c>
      <c r="G7" s="123">
        <v>2866120</v>
      </c>
      <c r="H7" s="123">
        <v>2866120</v>
      </c>
      <c r="I7" s="123">
        <v>2866120</v>
      </c>
      <c r="J7" s="123">
        <v>2866121</v>
      </c>
      <c r="K7" s="123">
        <v>2866121</v>
      </c>
      <c r="L7" s="123">
        <v>2866121</v>
      </c>
      <c r="M7" s="123">
        <v>2866121</v>
      </c>
      <c r="N7" s="123">
        <v>2866121</v>
      </c>
      <c r="O7" s="124">
        <f t="shared" ref="O7:O16" si="0">SUM(C7:N7)</f>
        <v>34393445</v>
      </c>
    </row>
    <row r="8" spans="1:15" ht="21.75" customHeight="1">
      <c r="A8" s="125" t="s">
        <v>35</v>
      </c>
      <c r="B8" s="126" t="s">
        <v>328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8">
        <f t="shared" si="0"/>
        <v>0</v>
      </c>
    </row>
    <row r="9" spans="1:15" ht="21.75" customHeight="1">
      <c r="A9" s="125" t="s">
        <v>49</v>
      </c>
      <c r="B9" s="129" t="s">
        <v>329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29783519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1">
        <f t="shared" si="0"/>
        <v>29783519</v>
      </c>
    </row>
    <row r="10" spans="1:15" ht="20.100000000000001" customHeight="1">
      <c r="A10" s="125" t="s">
        <v>63</v>
      </c>
      <c r="B10" s="132" t="s">
        <v>248</v>
      </c>
      <c r="C10" s="127">
        <v>281701</v>
      </c>
      <c r="D10" s="127">
        <v>281701</v>
      </c>
      <c r="E10" s="127">
        <v>281701</v>
      </c>
      <c r="F10" s="127">
        <v>281701</v>
      </c>
      <c r="G10" s="127">
        <v>281701</v>
      </c>
      <c r="H10" s="127">
        <v>281701</v>
      </c>
      <c r="I10" s="127">
        <v>281701</v>
      </c>
      <c r="J10" s="127">
        <v>281701</v>
      </c>
      <c r="K10" s="127">
        <v>281701</v>
      </c>
      <c r="L10" s="127">
        <v>281702</v>
      </c>
      <c r="M10" s="127">
        <v>281702</v>
      </c>
      <c r="N10" s="127">
        <v>281702</v>
      </c>
      <c r="O10" s="128">
        <f t="shared" si="0"/>
        <v>3380415</v>
      </c>
    </row>
    <row r="11" spans="1:15" ht="20.100000000000001" customHeight="1">
      <c r="A11" s="125" t="s">
        <v>85</v>
      </c>
      <c r="B11" s="132" t="s">
        <v>330</v>
      </c>
      <c r="C11" s="127">
        <v>123043</v>
      </c>
      <c r="D11" s="127">
        <v>123043</v>
      </c>
      <c r="E11" s="127">
        <v>123043</v>
      </c>
      <c r="F11" s="127">
        <v>123043</v>
      </c>
      <c r="G11" s="127">
        <v>123043</v>
      </c>
      <c r="H11" s="127">
        <v>123043</v>
      </c>
      <c r="I11" s="127">
        <v>123043</v>
      </c>
      <c r="J11" s="127">
        <v>123043</v>
      </c>
      <c r="K11" s="127">
        <v>123042</v>
      </c>
      <c r="L11" s="127">
        <v>123042</v>
      </c>
      <c r="M11" s="127">
        <v>123042</v>
      </c>
      <c r="N11" s="127">
        <v>123042</v>
      </c>
      <c r="O11" s="128">
        <f t="shared" si="0"/>
        <v>1476512</v>
      </c>
    </row>
    <row r="12" spans="1:15" ht="20.100000000000001" customHeight="1">
      <c r="A12" s="125" t="s">
        <v>97</v>
      </c>
      <c r="B12" s="132" t="s">
        <v>289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>
        <f t="shared" si="0"/>
        <v>0</v>
      </c>
    </row>
    <row r="13" spans="1:15" ht="20.100000000000001" customHeight="1">
      <c r="A13" s="125" t="s">
        <v>107</v>
      </c>
      <c r="B13" s="132" t="s">
        <v>249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8">
        <f t="shared" si="0"/>
        <v>0</v>
      </c>
    </row>
    <row r="14" spans="1:15" ht="21" customHeight="1">
      <c r="A14" s="125" t="s">
        <v>117</v>
      </c>
      <c r="B14" s="126" t="s">
        <v>331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8">
        <f t="shared" si="0"/>
        <v>0</v>
      </c>
    </row>
    <row r="15" spans="1:15" ht="20.100000000000001" customHeight="1">
      <c r="A15" s="125" t="s">
        <v>119</v>
      </c>
      <c r="B15" s="132" t="s">
        <v>332</v>
      </c>
      <c r="C15" s="127">
        <v>871016</v>
      </c>
      <c r="D15" s="127">
        <v>871016</v>
      </c>
      <c r="E15" s="127">
        <v>871016</v>
      </c>
      <c r="F15" s="127">
        <v>871016</v>
      </c>
      <c r="G15" s="127">
        <v>871016</v>
      </c>
      <c r="H15" s="127">
        <v>871016</v>
      </c>
      <c r="I15" s="127">
        <v>871016</v>
      </c>
      <c r="J15" s="127">
        <v>871016</v>
      </c>
      <c r="K15" s="127">
        <v>871015</v>
      </c>
      <c r="L15" s="127">
        <v>871015</v>
      </c>
      <c r="M15" s="127">
        <v>871015</v>
      </c>
      <c r="N15" s="127">
        <v>871015</v>
      </c>
      <c r="O15" s="128">
        <f t="shared" si="0"/>
        <v>10452188</v>
      </c>
    </row>
    <row r="16" spans="1:15" ht="20.100000000000001" customHeight="1">
      <c r="A16" s="120" t="s">
        <v>127</v>
      </c>
      <c r="B16" s="133" t="s">
        <v>333</v>
      </c>
      <c r="C16" s="134">
        <f t="shared" ref="C16:N16" si="1">SUM(C7:C15)</f>
        <v>4141880</v>
      </c>
      <c r="D16" s="134">
        <f t="shared" si="1"/>
        <v>4141880</v>
      </c>
      <c r="E16" s="134">
        <f t="shared" si="1"/>
        <v>4141880</v>
      </c>
      <c r="F16" s="134">
        <f t="shared" si="1"/>
        <v>4141880</v>
      </c>
      <c r="G16" s="134">
        <f t="shared" si="1"/>
        <v>4141880</v>
      </c>
      <c r="H16" s="134">
        <f t="shared" si="1"/>
        <v>4141880</v>
      </c>
      <c r="I16" s="134">
        <f t="shared" si="1"/>
        <v>33925399</v>
      </c>
      <c r="J16" s="134">
        <f t="shared" si="1"/>
        <v>4141881</v>
      </c>
      <c r="K16" s="134">
        <f t="shared" si="1"/>
        <v>4141879</v>
      </c>
      <c r="L16" s="134">
        <f t="shared" si="1"/>
        <v>4141880</v>
      </c>
      <c r="M16" s="134">
        <f t="shared" si="1"/>
        <v>4141880</v>
      </c>
      <c r="N16" s="134">
        <f t="shared" si="1"/>
        <v>4141880</v>
      </c>
      <c r="O16" s="135">
        <f t="shared" si="0"/>
        <v>79486079</v>
      </c>
    </row>
    <row r="17" spans="1:15" ht="20.100000000000001" customHeight="1">
      <c r="A17" s="120" t="s">
        <v>137</v>
      </c>
      <c r="B17" s="235" t="s">
        <v>241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</row>
    <row r="18" spans="1:15" ht="20.100000000000001" customHeight="1">
      <c r="A18" s="136" t="s">
        <v>143</v>
      </c>
      <c r="B18" s="137" t="s">
        <v>244</v>
      </c>
      <c r="C18" s="130">
        <v>832167</v>
      </c>
      <c r="D18" s="130">
        <v>832167</v>
      </c>
      <c r="E18" s="130">
        <v>832167</v>
      </c>
      <c r="F18" s="130">
        <v>832167</v>
      </c>
      <c r="G18" s="130">
        <v>832167</v>
      </c>
      <c r="H18" s="130">
        <v>832167</v>
      </c>
      <c r="I18" s="130">
        <v>832167</v>
      </c>
      <c r="J18" s="130">
        <v>832167</v>
      </c>
      <c r="K18" s="130">
        <v>832166</v>
      </c>
      <c r="L18" s="130">
        <v>832166</v>
      </c>
      <c r="M18" s="130">
        <v>832166</v>
      </c>
      <c r="N18" s="130">
        <v>832166</v>
      </c>
      <c r="O18" s="131">
        <f t="shared" ref="O18:O28" si="2">SUM(C18:N18)</f>
        <v>9986000</v>
      </c>
    </row>
    <row r="19" spans="1:15" ht="21.75" customHeight="1">
      <c r="A19" s="125" t="s">
        <v>151</v>
      </c>
      <c r="B19" s="126" t="s">
        <v>171</v>
      </c>
      <c r="C19" s="127">
        <v>147917</v>
      </c>
      <c r="D19" s="127">
        <v>147917</v>
      </c>
      <c r="E19" s="127">
        <v>147917</v>
      </c>
      <c r="F19" s="127">
        <v>147917</v>
      </c>
      <c r="G19" s="127">
        <v>147917</v>
      </c>
      <c r="H19" s="127">
        <v>147917</v>
      </c>
      <c r="I19" s="127">
        <v>147917</v>
      </c>
      <c r="J19" s="127">
        <v>147917</v>
      </c>
      <c r="K19" s="127">
        <v>147916</v>
      </c>
      <c r="L19" s="127">
        <v>147916</v>
      </c>
      <c r="M19" s="127">
        <v>147916</v>
      </c>
      <c r="N19" s="127">
        <v>147916</v>
      </c>
      <c r="O19" s="128">
        <f t="shared" si="2"/>
        <v>1775000</v>
      </c>
    </row>
    <row r="20" spans="1:15" ht="20.100000000000001" customHeight="1">
      <c r="A20" s="125" t="s">
        <v>161</v>
      </c>
      <c r="B20" s="132" t="s">
        <v>172</v>
      </c>
      <c r="C20" s="127">
        <v>979983</v>
      </c>
      <c r="D20" s="127">
        <v>979983</v>
      </c>
      <c r="E20" s="127">
        <v>979983</v>
      </c>
      <c r="F20" s="127">
        <v>979983</v>
      </c>
      <c r="G20" s="127">
        <v>979983</v>
      </c>
      <c r="H20" s="127">
        <v>979983</v>
      </c>
      <c r="I20" s="127">
        <v>979983</v>
      </c>
      <c r="J20" s="127">
        <v>979983</v>
      </c>
      <c r="K20" s="127">
        <v>979984</v>
      </c>
      <c r="L20" s="127">
        <v>979984</v>
      </c>
      <c r="M20" s="127">
        <v>979984</v>
      </c>
      <c r="N20" s="127">
        <v>979984</v>
      </c>
      <c r="O20" s="128">
        <f t="shared" si="2"/>
        <v>11759800</v>
      </c>
    </row>
    <row r="21" spans="1:15" ht="20.100000000000001" customHeight="1">
      <c r="A21" s="125" t="s">
        <v>163</v>
      </c>
      <c r="B21" s="132" t="s">
        <v>173</v>
      </c>
      <c r="C21" s="127">
        <v>244542</v>
      </c>
      <c r="D21" s="127">
        <v>244542</v>
      </c>
      <c r="E21" s="127">
        <v>244542</v>
      </c>
      <c r="F21" s="127">
        <v>244542</v>
      </c>
      <c r="G21" s="127">
        <v>244542</v>
      </c>
      <c r="H21" s="127">
        <v>244542</v>
      </c>
      <c r="I21" s="127">
        <v>244542</v>
      </c>
      <c r="J21" s="127">
        <v>244542</v>
      </c>
      <c r="K21" s="127">
        <v>244541</v>
      </c>
      <c r="L21" s="127">
        <v>244541</v>
      </c>
      <c r="M21" s="127">
        <v>244541</v>
      </c>
      <c r="N21" s="127">
        <v>244541</v>
      </c>
      <c r="O21" s="128">
        <f t="shared" si="2"/>
        <v>2934500</v>
      </c>
    </row>
    <row r="22" spans="1:15" ht="20.100000000000001" customHeight="1">
      <c r="A22" s="125" t="s">
        <v>165</v>
      </c>
      <c r="B22" s="132" t="s">
        <v>175</v>
      </c>
      <c r="C22" s="127">
        <v>118507</v>
      </c>
      <c r="D22" s="127">
        <v>118507</v>
      </c>
      <c r="E22" s="127">
        <v>118507</v>
      </c>
      <c r="F22" s="127">
        <v>118507</v>
      </c>
      <c r="G22" s="127">
        <v>118507</v>
      </c>
      <c r="H22" s="127">
        <v>118507</v>
      </c>
      <c r="I22" s="127">
        <v>118507</v>
      </c>
      <c r="J22" s="127">
        <v>118507</v>
      </c>
      <c r="K22" s="127">
        <v>118507</v>
      </c>
      <c r="L22" s="127">
        <v>118507</v>
      </c>
      <c r="M22" s="127">
        <v>118507</v>
      </c>
      <c r="N22" s="127">
        <v>118507</v>
      </c>
      <c r="O22" s="128">
        <f t="shared" si="2"/>
        <v>1422084</v>
      </c>
    </row>
    <row r="23" spans="1:15" ht="20.100000000000001" customHeight="1">
      <c r="A23" s="125" t="s">
        <v>262</v>
      </c>
      <c r="B23" s="132" t="s">
        <v>251</v>
      </c>
      <c r="C23" s="127">
        <v>39282</v>
      </c>
      <c r="D23" s="127">
        <v>39282</v>
      </c>
      <c r="E23" s="127">
        <v>39282</v>
      </c>
      <c r="F23" s="127">
        <v>39282</v>
      </c>
      <c r="G23" s="127">
        <v>39282</v>
      </c>
      <c r="H23" s="127">
        <v>39282</v>
      </c>
      <c r="I23" s="127">
        <v>39282</v>
      </c>
      <c r="J23" s="127">
        <v>39282</v>
      </c>
      <c r="K23" s="127">
        <v>39282</v>
      </c>
      <c r="L23" s="127">
        <v>39283</v>
      </c>
      <c r="M23" s="127">
        <v>39283</v>
      </c>
      <c r="N23" s="127">
        <v>39283</v>
      </c>
      <c r="O23" s="128">
        <f t="shared" si="2"/>
        <v>471387</v>
      </c>
    </row>
    <row r="24" spans="1:15" ht="20.100000000000001" customHeight="1">
      <c r="A24" s="125" t="s">
        <v>265</v>
      </c>
      <c r="B24" s="132" t="s">
        <v>195</v>
      </c>
      <c r="C24" s="127">
        <v>80969</v>
      </c>
      <c r="D24" s="127">
        <v>80969</v>
      </c>
      <c r="E24" s="127">
        <v>80969</v>
      </c>
      <c r="F24" s="127">
        <v>80969</v>
      </c>
      <c r="G24" s="127">
        <v>80969</v>
      </c>
      <c r="H24" s="127">
        <v>80969</v>
      </c>
      <c r="I24" s="127">
        <v>80969</v>
      </c>
      <c r="J24" s="127">
        <v>80969</v>
      </c>
      <c r="K24" s="127">
        <v>80969</v>
      </c>
      <c r="L24" s="127">
        <v>80969</v>
      </c>
      <c r="M24" s="127">
        <v>80969</v>
      </c>
      <c r="N24" s="127">
        <v>80969</v>
      </c>
      <c r="O24" s="128">
        <f t="shared" si="2"/>
        <v>971628</v>
      </c>
    </row>
    <row r="25" spans="1:15" ht="20.100000000000001" customHeight="1">
      <c r="A25" s="125" t="s">
        <v>268</v>
      </c>
      <c r="B25" s="126" t="s">
        <v>197</v>
      </c>
      <c r="C25" s="127">
        <v>153583</v>
      </c>
      <c r="D25" s="127">
        <v>153583</v>
      </c>
      <c r="E25" s="127">
        <v>153583</v>
      </c>
      <c r="F25" s="127">
        <v>153583</v>
      </c>
      <c r="G25" s="127">
        <v>153583</v>
      </c>
      <c r="H25" s="127">
        <v>153583</v>
      </c>
      <c r="I25" s="127">
        <v>29937102</v>
      </c>
      <c r="J25" s="127">
        <v>153583</v>
      </c>
      <c r="K25" s="127">
        <v>153584</v>
      </c>
      <c r="L25" s="127">
        <v>153584</v>
      </c>
      <c r="M25" s="127">
        <v>153584</v>
      </c>
      <c r="N25" s="127">
        <v>153584</v>
      </c>
      <c r="O25" s="128">
        <f t="shared" si="2"/>
        <v>31626519</v>
      </c>
    </row>
    <row r="26" spans="1:15" ht="20.100000000000001" customHeight="1">
      <c r="A26" s="125" t="s">
        <v>270</v>
      </c>
      <c r="B26" s="132" t="s">
        <v>199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>
        <f t="shared" si="2"/>
        <v>0</v>
      </c>
    </row>
    <row r="27" spans="1:15" ht="20.100000000000001" customHeight="1">
      <c r="A27" s="125" t="s">
        <v>273</v>
      </c>
      <c r="B27" s="132" t="s">
        <v>334</v>
      </c>
      <c r="C27" s="127">
        <v>1544930</v>
      </c>
      <c r="D27" s="127">
        <v>1544930</v>
      </c>
      <c r="E27" s="127">
        <v>1544930</v>
      </c>
      <c r="F27" s="127">
        <v>1544930</v>
      </c>
      <c r="G27" s="127">
        <v>1544930</v>
      </c>
      <c r="H27" s="127">
        <v>1544930</v>
      </c>
      <c r="I27" s="127">
        <v>1544930</v>
      </c>
      <c r="J27" s="127">
        <v>1544931</v>
      </c>
      <c r="K27" s="127">
        <v>1544930</v>
      </c>
      <c r="L27" s="127">
        <v>1544930</v>
      </c>
      <c r="M27" s="127">
        <v>1544930</v>
      </c>
      <c r="N27" s="127">
        <v>1544930</v>
      </c>
      <c r="O27" s="128">
        <f t="shared" si="2"/>
        <v>18539161</v>
      </c>
    </row>
    <row r="28" spans="1:15" ht="20.100000000000001" customHeight="1">
      <c r="A28" s="138" t="s">
        <v>276</v>
      </c>
      <c r="B28" s="133" t="s">
        <v>335</v>
      </c>
      <c r="C28" s="134">
        <f t="shared" ref="C28:N28" si="3">SUM(C18:C27)</f>
        <v>4141880</v>
      </c>
      <c r="D28" s="134">
        <f t="shared" si="3"/>
        <v>4141880</v>
      </c>
      <c r="E28" s="134">
        <f t="shared" si="3"/>
        <v>4141880</v>
      </c>
      <c r="F28" s="134">
        <f t="shared" si="3"/>
        <v>4141880</v>
      </c>
      <c r="G28" s="134">
        <f t="shared" si="3"/>
        <v>4141880</v>
      </c>
      <c r="H28" s="134">
        <f t="shared" si="3"/>
        <v>4141880</v>
      </c>
      <c r="I28" s="134">
        <f t="shared" si="3"/>
        <v>33925399</v>
      </c>
      <c r="J28" s="134">
        <f t="shared" si="3"/>
        <v>4141881</v>
      </c>
      <c r="K28" s="134">
        <f t="shared" si="3"/>
        <v>4141879</v>
      </c>
      <c r="L28" s="134">
        <f t="shared" si="3"/>
        <v>4141880</v>
      </c>
      <c r="M28" s="134">
        <f t="shared" si="3"/>
        <v>4141880</v>
      </c>
      <c r="N28" s="134">
        <f t="shared" si="3"/>
        <v>4141880</v>
      </c>
      <c r="O28" s="135">
        <f t="shared" si="2"/>
        <v>79486079</v>
      </c>
    </row>
    <row r="29" spans="1:15" ht="20.100000000000001" customHeight="1">
      <c r="A29" s="138" t="s">
        <v>279</v>
      </c>
      <c r="B29" s="139" t="s">
        <v>336</v>
      </c>
      <c r="C29" s="140">
        <f t="shared" ref="C29:N29" si="4">C16-C28</f>
        <v>0</v>
      </c>
      <c r="D29" s="140">
        <f t="shared" si="4"/>
        <v>0</v>
      </c>
      <c r="E29" s="140">
        <f t="shared" si="4"/>
        <v>0</v>
      </c>
      <c r="F29" s="140">
        <f t="shared" si="4"/>
        <v>0</v>
      </c>
      <c r="G29" s="140">
        <f t="shared" si="4"/>
        <v>0</v>
      </c>
      <c r="H29" s="140">
        <f t="shared" si="4"/>
        <v>0</v>
      </c>
      <c r="I29" s="140">
        <f t="shared" si="4"/>
        <v>0</v>
      </c>
      <c r="J29" s="140">
        <f t="shared" si="4"/>
        <v>0</v>
      </c>
      <c r="K29" s="140">
        <f t="shared" si="4"/>
        <v>0</v>
      </c>
      <c r="L29" s="140">
        <f t="shared" si="4"/>
        <v>0</v>
      </c>
      <c r="M29" s="140">
        <f t="shared" si="4"/>
        <v>0</v>
      </c>
      <c r="N29" s="140">
        <f t="shared" si="4"/>
        <v>0</v>
      </c>
      <c r="O29" s="140">
        <v>0</v>
      </c>
    </row>
    <row r="43" spans="2:2">
      <c r="B43" t="s">
        <v>405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3"/>
  <sheetViews>
    <sheetView zoomScaleNormal="100" workbookViewId="0">
      <selection activeCell="B43" sqref="B43"/>
    </sheetView>
  </sheetViews>
  <sheetFormatPr defaultColWidth="8.7109375" defaultRowHeight="15"/>
  <cols>
    <col min="1" max="1" width="52" customWidth="1"/>
    <col min="2" max="2" width="36.140625" customWidth="1"/>
  </cols>
  <sheetData>
    <row r="1" spans="1:2">
      <c r="A1" t="s">
        <v>400</v>
      </c>
    </row>
    <row r="4" spans="1:2" ht="20.100000000000001" customHeight="1">
      <c r="A4" s="236" t="s">
        <v>337</v>
      </c>
      <c r="B4" s="236"/>
    </row>
    <row r="5" spans="1:2" ht="20.100000000000001" customHeight="1">
      <c r="A5" s="141"/>
      <c r="B5" s="142" t="s">
        <v>338</v>
      </c>
    </row>
    <row r="6" spans="1:2" ht="20.100000000000001" customHeight="1">
      <c r="A6" s="143" t="s">
        <v>339</v>
      </c>
      <c r="B6" s="144" t="s">
        <v>340</v>
      </c>
    </row>
    <row r="7" spans="1:2" ht="20.100000000000001" customHeight="1">
      <c r="A7" s="145">
        <v>1</v>
      </c>
      <c r="B7" s="146">
        <v>2</v>
      </c>
    </row>
    <row r="8" spans="1:2" ht="20.100000000000001" customHeight="1">
      <c r="A8" s="147" t="s">
        <v>8</v>
      </c>
      <c r="B8" s="148">
        <v>14140455</v>
      </c>
    </row>
    <row r="9" spans="1:2" ht="20.100000000000001" customHeight="1">
      <c r="A9" s="149" t="s">
        <v>341</v>
      </c>
      <c r="B9" s="148">
        <v>12710425</v>
      </c>
    </row>
    <row r="10" spans="1:2" ht="20.100000000000001" customHeight="1">
      <c r="A10" s="149" t="s">
        <v>342</v>
      </c>
      <c r="B10" s="148">
        <v>5642565</v>
      </c>
    </row>
    <row r="11" spans="1:2" ht="20.100000000000001" customHeight="1">
      <c r="A11" s="149" t="s">
        <v>343</v>
      </c>
      <c r="B11" s="148">
        <v>1900000</v>
      </c>
    </row>
    <row r="12" spans="1:2" ht="20.100000000000001" customHeight="1">
      <c r="A12" s="149" t="s">
        <v>18</v>
      </c>
      <c r="B12" s="148"/>
    </row>
    <row r="13" spans="1:2" ht="20.100000000000001" customHeight="1">
      <c r="A13" s="149"/>
      <c r="B13" s="148"/>
    </row>
    <row r="14" spans="1:2" ht="20.100000000000001" customHeight="1">
      <c r="A14" s="149"/>
      <c r="B14" s="148"/>
    </row>
    <row r="15" spans="1:2" ht="20.100000000000001" customHeight="1">
      <c r="A15" s="149"/>
      <c r="B15" s="148"/>
    </row>
    <row r="16" spans="1:2" ht="20.100000000000001" customHeight="1">
      <c r="A16" s="149"/>
      <c r="B16" s="148"/>
    </row>
    <row r="17" spans="1:2" ht="20.100000000000001" customHeight="1">
      <c r="A17" s="149"/>
      <c r="B17" s="148"/>
    </row>
    <row r="18" spans="1:2" ht="20.100000000000001" customHeight="1">
      <c r="A18" s="149"/>
      <c r="B18" s="148"/>
    </row>
    <row r="19" spans="1:2" ht="20.100000000000001" customHeight="1">
      <c r="A19" s="149"/>
      <c r="B19" s="148"/>
    </row>
    <row r="20" spans="1:2" ht="20.100000000000001" customHeight="1">
      <c r="A20" s="149"/>
      <c r="B20" s="148"/>
    </row>
    <row r="21" spans="1:2" ht="20.100000000000001" customHeight="1">
      <c r="A21" s="149"/>
      <c r="B21" s="148"/>
    </row>
    <row r="22" spans="1:2" ht="20.100000000000001" customHeight="1">
      <c r="A22" s="149"/>
      <c r="B22" s="148"/>
    </row>
    <row r="23" spans="1:2" ht="20.100000000000001" customHeight="1">
      <c r="A23" s="149"/>
      <c r="B23" s="148"/>
    </row>
    <row r="24" spans="1:2" ht="20.100000000000001" customHeight="1">
      <c r="A24" s="149"/>
      <c r="B24" s="148"/>
    </row>
    <row r="25" spans="1:2" ht="20.100000000000001" customHeight="1">
      <c r="A25" s="149"/>
      <c r="B25" s="148"/>
    </row>
    <row r="26" spans="1:2" ht="20.100000000000001" customHeight="1">
      <c r="A26" s="149"/>
      <c r="B26" s="148"/>
    </row>
    <row r="27" spans="1:2" ht="20.100000000000001" customHeight="1">
      <c r="A27" s="150"/>
      <c r="B27" s="148"/>
    </row>
    <row r="28" spans="1:2" ht="20.100000000000001" customHeight="1">
      <c r="A28" s="151" t="s">
        <v>327</v>
      </c>
      <c r="B28" s="152">
        <f>SUM(B8:B27)</f>
        <v>34393445</v>
      </c>
    </row>
    <row r="43" spans="2:2">
      <c r="B43" t="s">
        <v>405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zoomScaleNormal="100" workbookViewId="0">
      <selection activeCell="B43" sqref="B43"/>
    </sheetView>
  </sheetViews>
  <sheetFormatPr defaultColWidth="8.7109375" defaultRowHeight="15"/>
  <cols>
    <col min="1" max="1" width="26.42578125" customWidth="1"/>
    <col min="2" max="2" width="14.5703125" customWidth="1"/>
    <col min="3" max="3" width="9.28515625" customWidth="1"/>
    <col min="4" max="4" width="10.7109375" customWidth="1"/>
    <col min="5" max="5" width="13.5703125" customWidth="1"/>
    <col min="6" max="6" width="11.28515625" customWidth="1"/>
  </cols>
  <sheetData>
    <row r="1" spans="1:6">
      <c r="A1" t="s">
        <v>401</v>
      </c>
    </row>
    <row r="2" spans="1:6" ht="15.75" customHeight="1">
      <c r="A2" s="237" t="s">
        <v>344</v>
      </c>
      <c r="B2" s="237"/>
      <c r="C2" s="237"/>
      <c r="D2" s="237"/>
      <c r="E2" s="237"/>
      <c r="F2" s="237"/>
    </row>
    <row r="3" spans="1:6">
      <c r="A3" s="70"/>
      <c r="B3" s="69"/>
      <c r="C3" s="69"/>
      <c r="D3" s="69"/>
      <c r="E3" s="69"/>
      <c r="F3" s="153" t="s">
        <v>239</v>
      </c>
    </row>
    <row r="4" spans="1:6" ht="60">
      <c r="A4" s="72" t="s">
        <v>345</v>
      </c>
      <c r="B4" s="73" t="s">
        <v>346</v>
      </c>
      <c r="C4" s="73" t="s">
        <v>347</v>
      </c>
      <c r="D4" s="73" t="s">
        <v>348</v>
      </c>
      <c r="E4" s="73" t="s">
        <v>4</v>
      </c>
      <c r="F4" s="74" t="s">
        <v>349</v>
      </c>
    </row>
    <row r="5" spans="1:6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6">
      <c r="A6" s="157" t="s">
        <v>350</v>
      </c>
      <c r="B6" s="158">
        <v>500000</v>
      </c>
      <c r="C6" s="159"/>
      <c r="D6" s="158"/>
      <c r="E6" s="158">
        <v>500000</v>
      </c>
      <c r="F6" s="160">
        <f t="shared" ref="F6:F24" si="0">B6-D6-E6</f>
        <v>0</v>
      </c>
    </row>
    <row r="7" spans="1:6">
      <c r="A7" s="157" t="s">
        <v>351</v>
      </c>
      <c r="B7" s="158">
        <v>250000</v>
      </c>
      <c r="C7" s="159"/>
      <c r="D7" s="158"/>
      <c r="E7" s="158">
        <v>250000</v>
      </c>
      <c r="F7" s="160">
        <f t="shared" si="0"/>
        <v>0</v>
      </c>
    </row>
    <row r="8" spans="1:6">
      <c r="A8" s="157" t="s">
        <v>352</v>
      </c>
      <c r="B8" s="158">
        <v>54068</v>
      </c>
      <c r="C8" s="159"/>
      <c r="D8" s="158"/>
      <c r="E8" s="158">
        <v>54068</v>
      </c>
      <c r="F8" s="160">
        <f t="shared" si="0"/>
        <v>0</v>
      </c>
    </row>
    <row r="9" spans="1:6">
      <c r="A9" s="157" t="s">
        <v>353</v>
      </c>
      <c r="B9" s="158">
        <v>7560</v>
      </c>
      <c r="C9" s="159"/>
      <c r="D9" s="158"/>
      <c r="E9" s="158">
        <v>7560</v>
      </c>
      <c r="F9" s="160">
        <f t="shared" si="0"/>
        <v>0</v>
      </c>
    </row>
    <row r="10" spans="1:6">
      <c r="A10" s="157" t="s">
        <v>354</v>
      </c>
      <c r="B10" s="158">
        <v>160000</v>
      </c>
      <c r="C10" s="159"/>
      <c r="D10" s="158"/>
      <c r="E10" s="158">
        <v>160000</v>
      </c>
      <c r="F10" s="160">
        <f t="shared" si="0"/>
        <v>0</v>
      </c>
    </row>
    <row r="11" spans="1:6">
      <c r="A11" s="157"/>
      <c r="B11" s="158"/>
      <c r="C11" s="159"/>
      <c r="D11" s="158"/>
      <c r="E11" s="158"/>
      <c r="F11" s="160">
        <f t="shared" si="0"/>
        <v>0</v>
      </c>
    </row>
    <row r="12" spans="1:6">
      <c r="A12" s="157"/>
      <c r="B12" s="158"/>
      <c r="C12" s="159"/>
      <c r="D12" s="158"/>
      <c r="E12" s="158"/>
      <c r="F12" s="160">
        <f t="shared" si="0"/>
        <v>0</v>
      </c>
    </row>
    <row r="13" spans="1:6">
      <c r="A13" s="157"/>
      <c r="B13" s="158"/>
      <c r="C13" s="159"/>
      <c r="D13" s="158"/>
      <c r="E13" s="158"/>
      <c r="F13" s="160">
        <f t="shared" si="0"/>
        <v>0</v>
      </c>
    </row>
    <row r="14" spans="1:6">
      <c r="A14" s="157"/>
      <c r="B14" s="158"/>
      <c r="C14" s="159"/>
      <c r="D14" s="158"/>
      <c r="E14" s="158"/>
      <c r="F14" s="160">
        <f t="shared" si="0"/>
        <v>0</v>
      </c>
    </row>
    <row r="15" spans="1:6">
      <c r="A15" s="157"/>
      <c r="B15" s="158"/>
      <c r="C15" s="159"/>
      <c r="D15" s="158"/>
      <c r="E15" s="158"/>
      <c r="F15" s="160">
        <f t="shared" si="0"/>
        <v>0</v>
      </c>
    </row>
    <row r="16" spans="1:6">
      <c r="A16" s="157"/>
      <c r="B16" s="158"/>
      <c r="C16" s="159"/>
      <c r="D16" s="158"/>
      <c r="E16" s="158"/>
      <c r="F16" s="160">
        <f t="shared" si="0"/>
        <v>0</v>
      </c>
    </row>
    <row r="17" spans="1:6">
      <c r="A17" s="157"/>
      <c r="B17" s="158"/>
      <c r="C17" s="159"/>
      <c r="D17" s="158"/>
      <c r="E17" s="158"/>
      <c r="F17" s="160">
        <f t="shared" si="0"/>
        <v>0</v>
      </c>
    </row>
    <row r="18" spans="1:6">
      <c r="A18" s="157"/>
      <c r="B18" s="158"/>
      <c r="C18" s="159"/>
      <c r="D18" s="158"/>
      <c r="E18" s="158"/>
      <c r="F18" s="160">
        <f t="shared" si="0"/>
        <v>0</v>
      </c>
    </row>
    <row r="19" spans="1:6">
      <c r="A19" s="157"/>
      <c r="B19" s="158"/>
      <c r="C19" s="159"/>
      <c r="D19" s="158"/>
      <c r="E19" s="158"/>
      <c r="F19" s="160">
        <f t="shared" si="0"/>
        <v>0</v>
      </c>
    </row>
    <row r="20" spans="1:6">
      <c r="A20" s="157"/>
      <c r="B20" s="158"/>
      <c r="C20" s="159"/>
      <c r="D20" s="158"/>
      <c r="E20" s="158"/>
      <c r="F20" s="160">
        <f t="shared" si="0"/>
        <v>0</v>
      </c>
    </row>
    <row r="21" spans="1:6">
      <c r="A21" s="157"/>
      <c r="B21" s="158"/>
      <c r="C21" s="159"/>
      <c r="D21" s="158"/>
      <c r="E21" s="158"/>
      <c r="F21" s="160">
        <f t="shared" si="0"/>
        <v>0</v>
      </c>
    </row>
    <row r="22" spans="1:6">
      <c r="A22" s="157"/>
      <c r="B22" s="158"/>
      <c r="C22" s="159"/>
      <c r="D22" s="158"/>
      <c r="E22" s="158"/>
      <c r="F22" s="160">
        <f t="shared" si="0"/>
        <v>0</v>
      </c>
    </row>
    <row r="23" spans="1:6">
      <c r="A23" s="157"/>
      <c r="B23" s="158"/>
      <c r="C23" s="159"/>
      <c r="D23" s="158"/>
      <c r="E23" s="158"/>
      <c r="F23" s="160">
        <f t="shared" si="0"/>
        <v>0</v>
      </c>
    </row>
    <row r="24" spans="1:6">
      <c r="A24" s="161"/>
      <c r="B24" s="162"/>
      <c r="C24" s="163"/>
      <c r="D24" s="162"/>
      <c r="E24" s="162"/>
      <c r="F24" s="164">
        <f t="shared" si="0"/>
        <v>0</v>
      </c>
    </row>
    <row r="25" spans="1:6">
      <c r="A25" s="165" t="s">
        <v>355</v>
      </c>
      <c r="B25" s="166">
        <f>SUM(B6:B24)</f>
        <v>971628</v>
      </c>
      <c r="C25" s="167"/>
      <c r="D25" s="166">
        <f>SUM(D6:D24)</f>
        <v>0</v>
      </c>
      <c r="E25" s="166">
        <f>SUM(E6:E24)</f>
        <v>971628</v>
      </c>
      <c r="F25" s="168">
        <f>SUM(F6:F24)</f>
        <v>0</v>
      </c>
    </row>
    <row r="43" spans="2:2">
      <c r="B43" t="s">
        <v>405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3"/>
  <sheetViews>
    <sheetView zoomScaleNormal="100" workbookViewId="0">
      <selection activeCell="B43" sqref="B43"/>
    </sheetView>
  </sheetViews>
  <sheetFormatPr defaultColWidth="8.7109375" defaultRowHeight="1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>
      <c r="A1" t="s">
        <v>402</v>
      </c>
    </row>
    <row r="2" spans="1:6" ht="15.75" customHeight="1">
      <c r="A2" s="237" t="s">
        <v>356</v>
      </c>
      <c r="B2" s="237"/>
      <c r="C2" s="237"/>
      <c r="D2" s="237"/>
      <c r="E2" s="237"/>
      <c r="F2" s="237"/>
    </row>
    <row r="3" spans="1:6">
      <c r="A3" s="70"/>
      <c r="B3" s="69"/>
      <c r="C3" s="69"/>
      <c r="D3" s="69"/>
      <c r="E3" s="69"/>
      <c r="F3" s="153" t="s">
        <v>239</v>
      </c>
    </row>
    <row r="4" spans="1:6" ht="36">
      <c r="A4" s="72" t="s">
        <v>345</v>
      </c>
      <c r="B4" s="73" t="s">
        <v>346</v>
      </c>
      <c r="C4" s="73" t="s">
        <v>347</v>
      </c>
      <c r="D4" s="73" t="s">
        <v>348</v>
      </c>
      <c r="E4" s="73" t="s">
        <v>4</v>
      </c>
      <c r="F4" s="74" t="s">
        <v>349</v>
      </c>
    </row>
    <row r="5" spans="1:6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6">
      <c r="A6" s="157" t="s">
        <v>357</v>
      </c>
      <c r="B6" s="158">
        <v>1000000</v>
      </c>
      <c r="C6" s="159"/>
      <c r="D6" s="158"/>
      <c r="E6" s="158">
        <v>1000000</v>
      </c>
      <c r="F6" s="160">
        <f t="shared" ref="F6:F24" si="0">B6-D6-E6</f>
        <v>0</v>
      </c>
    </row>
    <row r="7" spans="1:6" ht="36">
      <c r="A7" s="157" t="s">
        <v>358</v>
      </c>
      <c r="B7" s="158">
        <v>843000</v>
      </c>
      <c r="C7" s="159"/>
      <c r="D7" s="158"/>
      <c r="E7" s="158">
        <v>843000</v>
      </c>
      <c r="F7" s="160">
        <f t="shared" si="0"/>
        <v>0</v>
      </c>
    </row>
    <row r="8" spans="1:6" ht="36">
      <c r="A8" s="157" t="s">
        <v>359</v>
      </c>
      <c r="B8" s="158">
        <v>29783519</v>
      </c>
      <c r="C8" s="159"/>
      <c r="D8" s="158"/>
      <c r="E8" s="158">
        <v>29783519</v>
      </c>
      <c r="F8" s="160">
        <f t="shared" si="0"/>
        <v>0</v>
      </c>
    </row>
    <row r="9" spans="1:6">
      <c r="A9" s="157"/>
      <c r="B9" s="158"/>
      <c r="C9" s="159"/>
      <c r="D9" s="158"/>
      <c r="E9" s="158"/>
      <c r="F9" s="160">
        <f t="shared" si="0"/>
        <v>0</v>
      </c>
    </row>
    <row r="10" spans="1:6">
      <c r="A10" s="157"/>
      <c r="B10" s="158"/>
      <c r="C10" s="159"/>
      <c r="D10" s="158"/>
      <c r="E10" s="158"/>
      <c r="F10" s="160">
        <f t="shared" si="0"/>
        <v>0</v>
      </c>
    </row>
    <row r="11" spans="1:6">
      <c r="A11" s="157"/>
      <c r="B11" s="158"/>
      <c r="C11" s="159"/>
      <c r="D11" s="158"/>
      <c r="E11" s="158"/>
      <c r="F11" s="160">
        <f t="shared" si="0"/>
        <v>0</v>
      </c>
    </row>
    <row r="12" spans="1:6">
      <c r="A12" s="157"/>
      <c r="B12" s="158"/>
      <c r="C12" s="159"/>
      <c r="D12" s="158"/>
      <c r="E12" s="158"/>
      <c r="F12" s="160">
        <f t="shared" si="0"/>
        <v>0</v>
      </c>
    </row>
    <row r="13" spans="1:6">
      <c r="A13" s="157"/>
      <c r="B13" s="158"/>
      <c r="C13" s="159"/>
      <c r="D13" s="158"/>
      <c r="E13" s="158"/>
      <c r="F13" s="160">
        <f t="shared" si="0"/>
        <v>0</v>
      </c>
    </row>
    <row r="14" spans="1:6">
      <c r="A14" s="157"/>
      <c r="B14" s="158"/>
      <c r="C14" s="159"/>
      <c r="D14" s="158"/>
      <c r="E14" s="158"/>
      <c r="F14" s="160">
        <f t="shared" si="0"/>
        <v>0</v>
      </c>
    </row>
    <row r="15" spans="1:6">
      <c r="A15" s="157"/>
      <c r="B15" s="158"/>
      <c r="C15" s="159"/>
      <c r="D15" s="158"/>
      <c r="E15" s="158"/>
      <c r="F15" s="160">
        <f t="shared" si="0"/>
        <v>0</v>
      </c>
    </row>
    <row r="16" spans="1:6">
      <c r="A16" s="157"/>
      <c r="B16" s="158"/>
      <c r="C16" s="159"/>
      <c r="D16" s="158"/>
      <c r="E16" s="158"/>
      <c r="F16" s="160">
        <f t="shared" si="0"/>
        <v>0</v>
      </c>
    </row>
    <row r="17" spans="1:6">
      <c r="A17" s="157"/>
      <c r="B17" s="158"/>
      <c r="C17" s="159"/>
      <c r="D17" s="158"/>
      <c r="E17" s="158"/>
      <c r="F17" s="160">
        <f t="shared" si="0"/>
        <v>0</v>
      </c>
    </row>
    <row r="18" spans="1:6">
      <c r="A18" s="157"/>
      <c r="B18" s="158"/>
      <c r="C18" s="159"/>
      <c r="D18" s="158"/>
      <c r="E18" s="158"/>
      <c r="F18" s="160">
        <f t="shared" si="0"/>
        <v>0</v>
      </c>
    </row>
    <row r="19" spans="1:6">
      <c r="A19" s="157"/>
      <c r="B19" s="158"/>
      <c r="C19" s="159"/>
      <c r="D19" s="158"/>
      <c r="E19" s="158"/>
      <c r="F19" s="160">
        <f t="shared" si="0"/>
        <v>0</v>
      </c>
    </row>
    <row r="20" spans="1:6">
      <c r="A20" s="157"/>
      <c r="B20" s="158"/>
      <c r="C20" s="159"/>
      <c r="D20" s="158"/>
      <c r="E20" s="158"/>
      <c r="F20" s="160">
        <f t="shared" si="0"/>
        <v>0</v>
      </c>
    </row>
    <row r="21" spans="1:6">
      <c r="A21" s="157"/>
      <c r="B21" s="158"/>
      <c r="C21" s="159"/>
      <c r="D21" s="158"/>
      <c r="E21" s="158"/>
      <c r="F21" s="160">
        <f t="shared" si="0"/>
        <v>0</v>
      </c>
    </row>
    <row r="22" spans="1:6">
      <c r="A22" s="157"/>
      <c r="B22" s="158"/>
      <c r="C22" s="159"/>
      <c r="D22" s="158"/>
      <c r="E22" s="158"/>
      <c r="F22" s="160">
        <f t="shared" si="0"/>
        <v>0</v>
      </c>
    </row>
    <row r="23" spans="1:6">
      <c r="A23" s="157"/>
      <c r="B23" s="158"/>
      <c r="C23" s="159"/>
      <c r="D23" s="158"/>
      <c r="E23" s="158"/>
      <c r="F23" s="160">
        <f t="shared" si="0"/>
        <v>0</v>
      </c>
    </row>
    <row r="24" spans="1:6">
      <c r="A24" s="161"/>
      <c r="B24" s="162"/>
      <c r="C24" s="163"/>
      <c r="D24" s="162"/>
      <c r="E24" s="162"/>
      <c r="F24" s="164">
        <f t="shared" si="0"/>
        <v>0</v>
      </c>
    </row>
    <row r="25" spans="1:6">
      <c r="A25" s="165" t="s">
        <v>355</v>
      </c>
      <c r="B25" s="166">
        <f>SUM(B6:B24)</f>
        <v>31626519</v>
      </c>
      <c r="C25" s="167"/>
      <c r="D25" s="166">
        <f>SUM(D6:D24)</f>
        <v>0</v>
      </c>
      <c r="E25" s="166">
        <f>SUM(E6:E24)</f>
        <v>31626519</v>
      </c>
      <c r="F25" s="168">
        <f>SUM(F6:F24)</f>
        <v>0</v>
      </c>
    </row>
    <row r="43" spans="2:2">
      <c r="B43" t="s">
        <v>405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C152"/>
  <sheetViews>
    <sheetView tabSelected="1" topLeftCell="A64" zoomScaleNormal="100" workbookViewId="0">
      <selection activeCell="B94" sqref="B94"/>
    </sheetView>
  </sheetViews>
  <sheetFormatPr defaultColWidth="8.7109375" defaultRowHeight="15"/>
  <cols>
    <col min="1" max="1" width="12.7109375" customWidth="1"/>
    <col min="2" max="2" width="59.28515625" customWidth="1"/>
    <col min="3" max="3" width="13.140625" customWidth="1"/>
  </cols>
  <sheetData>
    <row r="5" spans="1:3" ht="20.100000000000001" customHeight="1">
      <c r="A5" s="169"/>
      <c r="B5" s="170" t="s">
        <v>403</v>
      </c>
      <c r="C5" s="171"/>
    </row>
    <row r="6" spans="1:3" ht="20.100000000000001" customHeight="1">
      <c r="A6" s="172" t="s">
        <v>242</v>
      </c>
      <c r="B6" s="173" t="s">
        <v>360</v>
      </c>
      <c r="C6" s="174"/>
    </row>
    <row r="7" spans="1:3" ht="20.100000000000001" customHeight="1">
      <c r="A7" s="175"/>
      <c r="B7" s="176" t="s">
        <v>361</v>
      </c>
      <c r="C7" s="177"/>
    </row>
    <row r="8" spans="1:3" ht="20.100000000000001" customHeight="1">
      <c r="A8" s="178"/>
      <c r="B8" s="178"/>
      <c r="C8" s="179" t="s">
        <v>239</v>
      </c>
    </row>
    <row r="9" spans="1:3" ht="20.100000000000001" customHeight="1">
      <c r="A9" s="180" t="s">
        <v>362</v>
      </c>
      <c r="B9" s="181" t="s">
        <v>363</v>
      </c>
      <c r="C9" s="182" t="s">
        <v>364</v>
      </c>
    </row>
    <row r="10" spans="1:3" ht="20.100000000000001" customHeight="1">
      <c r="A10" s="36">
        <v>1</v>
      </c>
      <c r="B10" s="37">
        <v>2</v>
      </c>
      <c r="C10" s="38">
        <v>3</v>
      </c>
    </row>
    <row r="11" spans="1:3" ht="20.100000000000001" customHeight="1">
      <c r="A11" s="183"/>
      <c r="B11" s="184" t="s">
        <v>240</v>
      </c>
      <c r="C11" s="185"/>
    </row>
    <row r="12" spans="1:3" ht="20.100000000000001" customHeight="1">
      <c r="A12" s="36" t="s">
        <v>5</v>
      </c>
      <c r="B12" s="9" t="s">
        <v>6</v>
      </c>
      <c r="C12" s="10">
        <f>+C13+C14+C15+C16+C17+C18+C19</f>
        <v>34393445</v>
      </c>
    </row>
    <row r="13" spans="1:3" ht="20.100000000000001" customHeight="1">
      <c r="A13" s="186" t="s">
        <v>7</v>
      </c>
      <c r="B13" s="12" t="s">
        <v>8</v>
      </c>
      <c r="C13" s="13">
        <v>14140455</v>
      </c>
    </row>
    <row r="14" spans="1:3" ht="20.100000000000001" customHeight="1">
      <c r="A14" s="187" t="s">
        <v>9</v>
      </c>
      <c r="B14" s="15" t="s">
        <v>10</v>
      </c>
      <c r="C14" s="16">
        <v>12710425</v>
      </c>
    </row>
    <row r="15" spans="1:3" ht="20.100000000000001" customHeight="1">
      <c r="A15" s="187" t="s">
        <v>11</v>
      </c>
      <c r="B15" s="15" t="s">
        <v>12</v>
      </c>
      <c r="C15" s="16">
        <v>3311300</v>
      </c>
    </row>
    <row r="16" spans="1:3" ht="20.100000000000001" customHeight="1">
      <c r="A16" s="187" t="s">
        <v>13</v>
      </c>
      <c r="B16" s="15" t="s">
        <v>14</v>
      </c>
      <c r="C16" s="16">
        <v>2331265</v>
      </c>
    </row>
    <row r="17" spans="1:3" ht="20.100000000000001" customHeight="1">
      <c r="A17" s="187" t="s">
        <v>15</v>
      </c>
      <c r="B17" s="15" t="s">
        <v>16</v>
      </c>
      <c r="C17" s="16">
        <v>1900000</v>
      </c>
    </row>
    <row r="18" spans="1:3" ht="20.100000000000001" customHeight="1">
      <c r="A18" s="187" t="s">
        <v>17</v>
      </c>
      <c r="B18" s="15" t="s">
        <v>18</v>
      </c>
      <c r="C18" s="188">
        <v>0</v>
      </c>
    </row>
    <row r="19" spans="1:3" ht="20.100000000000001" customHeight="1">
      <c r="A19" s="189" t="s">
        <v>19</v>
      </c>
      <c r="B19" s="18" t="s">
        <v>20</v>
      </c>
      <c r="C19" s="190"/>
    </row>
    <row r="20" spans="1:3" ht="20.100000000000001" customHeight="1">
      <c r="A20" s="36" t="s">
        <v>21</v>
      </c>
      <c r="B20" s="19" t="s">
        <v>22</v>
      </c>
      <c r="C20" s="10">
        <f>+C21+C22+C23+C24+C25</f>
        <v>0</v>
      </c>
    </row>
    <row r="21" spans="1:3" ht="20.100000000000001" customHeight="1">
      <c r="A21" s="186" t="s">
        <v>23</v>
      </c>
      <c r="B21" s="12" t="s">
        <v>24</v>
      </c>
      <c r="C21" s="13"/>
    </row>
    <row r="22" spans="1:3" ht="20.100000000000001" customHeight="1">
      <c r="A22" s="187" t="s">
        <v>25</v>
      </c>
      <c r="B22" s="15" t="s">
        <v>26</v>
      </c>
      <c r="C22" s="16"/>
    </row>
    <row r="23" spans="1:3" ht="20.100000000000001" customHeight="1">
      <c r="A23" s="187" t="s">
        <v>27</v>
      </c>
      <c r="B23" s="15" t="s">
        <v>28</v>
      </c>
      <c r="C23" s="16"/>
    </row>
    <row r="24" spans="1:3" ht="20.100000000000001" customHeight="1">
      <c r="A24" s="187" t="s">
        <v>29</v>
      </c>
      <c r="B24" s="15" t="s">
        <v>30</v>
      </c>
      <c r="C24" s="16"/>
    </row>
    <row r="25" spans="1:3" ht="20.100000000000001" customHeight="1">
      <c r="A25" s="187" t="s">
        <v>31</v>
      </c>
      <c r="B25" s="15" t="s">
        <v>32</v>
      </c>
      <c r="C25" s="16"/>
    </row>
    <row r="26" spans="1:3" ht="20.100000000000001" customHeight="1">
      <c r="A26" s="189" t="s">
        <v>33</v>
      </c>
      <c r="B26" s="18" t="s">
        <v>34</v>
      </c>
      <c r="C26" s="20"/>
    </row>
    <row r="27" spans="1:3" ht="20.100000000000001" customHeight="1">
      <c r="A27" s="36" t="s">
        <v>35</v>
      </c>
      <c r="B27" s="9" t="s">
        <v>36</v>
      </c>
      <c r="C27" s="10">
        <f>+C28+C29+C30+C31+C32</f>
        <v>29783519</v>
      </c>
    </row>
    <row r="28" spans="1:3" ht="20.100000000000001" customHeight="1">
      <c r="A28" s="186" t="s">
        <v>37</v>
      </c>
      <c r="B28" s="12" t="s">
        <v>38</v>
      </c>
      <c r="C28" s="13">
        <v>0</v>
      </c>
    </row>
    <row r="29" spans="1:3" ht="18" customHeight="1">
      <c r="A29" s="187" t="s">
        <v>39</v>
      </c>
      <c r="B29" s="15" t="s">
        <v>40</v>
      </c>
      <c r="C29" s="16"/>
    </row>
    <row r="30" spans="1:3" ht="18" customHeight="1">
      <c r="A30" s="187" t="s">
        <v>41</v>
      </c>
      <c r="B30" s="15" t="s">
        <v>42</v>
      </c>
      <c r="C30" s="16"/>
    </row>
    <row r="31" spans="1:3" ht="18" customHeight="1">
      <c r="A31" s="187" t="s">
        <v>43</v>
      </c>
      <c r="B31" s="15" t="s">
        <v>44</v>
      </c>
      <c r="C31" s="16"/>
    </row>
    <row r="32" spans="1:3" ht="18" customHeight="1">
      <c r="A32" s="187" t="s">
        <v>45</v>
      </c>
      <c r="B32" s="15" t="s">
        <v>46</v>
      </c>
      <c r="C32" s="16">
        <v>29783519</v>
      </c>
    </row>
    <row r="33" spans="1:3" ht="18" customHeight="1">
      <c r="A33" s="189" t="s">
        <v>47</v>
      </c>
      <c r="B33" s="18" t="s">
        <v>48</v>
      </c>
      <c r="C33" s="20"/>
    </row>
    <row r="34" spans="1:3" ht="20.100000000000001" customHeight="1">
      <c r="A34" s="36" t="s">
        <v>49</v>
      </c>
      <c r="B34" s="9" t="s">
        <v>50</v>
      </c>
      <c r="C34" s="10">
        <f>+C35+C38+C39+C40</f>
        <v>3380415</v>
      </c>
    </row>
    <row r="35" spans="1:3" ht="20.100000000000001" customHeight="1">
      <c r="A35" s="186" t="s">
        <v>51</v>
      </c>
      <c r="B35" s="12" t="s">
        <v>52</v>
      </c>
      <c r="C35" s="21">
        <v>2960268</v>
      </c>
    </row>
    <row r="36" spans="1:3" ht="20.100000000000001" customHeight="1">
      <c r="A36" s="187" t="s">
        <v>53</v>
      </c>
      <c r="B36" s="15" t="s">
        <v>54</v>
      </c>
      <c r="C36" s="16">
        <v>0</v>
      </c>
    </row>
    <row r="37" spans="1:3" ht="20.100000000000001" customHeight="1">
      <c r="A37" s="187" t="s">
        <v>55</v>
      </c>
      <c r="B37" s="15" t="s">
        <v>56</v>
      </c>
      <c r="C37" s="16">
        <v>2960268</v>
      </c>
    </row>
    <row r="38" spans="1:3" ht="20.100000000000001" customHeight="1">
      <c r="A38" s="187" t="s">
        <v>57</v>
      </c>
      <c r="B38" s="15" t="s">
        <v>58</v>
      </c>
      <c r="C38" s="16">
        <v>0</v>
      </c>
    </row>
    <row r="39" spans="1:3" ht="20.100000000000001" customHeight="1">
      <c r="A39" s="187" t="s">
        <v>59</v>
      </c>
      <c r="B39" s="15" t="s">
        <v>60</v>
      </c>
      <c r="C39" s="16"/>
    </row>
    <row r="40" spans="1:3" ht="20.100000000000001" customHeight="1">
      <c r="A40" s="189" t="s">
        <v>61</v>
      </c>
      <c r="B40" s="18" t="s">
        <v>62</v>
      </c>
      <c r="C40" s="20">
        <v>420147</v>
      </c>
    </row>
    <row r="41" spans="1:3" ht="20.100000000000001" customHeight="1">
      <c r="A41" s="36" t="s">
        <v>63</v>
      </c>
      <c r="B41" s="9" t="s">
        <v>64</v>
      </c>
      <c r="C41" s="10">
        <f>SUM(C42:C51)</f>
        <v>1476512</v>
      </c>
    </row>
    <row r="42" spans="1:3" ht="20.100000000000001" customHeight="1">
      <c r="A42" s="186" t="s">
        <v>65</v>
      </c>
      <c r="B42" s="12" t="s">
        <v>66</v>
      </c>
      <c r="C42" s="13">
        <v>0</v>
      </c>
    </row>
    <row r="43" spans="1:3" ht="20.100000000000001" customHeight="1">
      <c r="A43" s="187" t="s">
        <v>67</v>
      </c>
      <c r="B43" s="15" t="s">
        <v>405</v>
      </c>
      <c r="C43" s="16">
        <v>730000</v>
      </c>
    </row>
    <row r="44" spans="1:3" ht="20.100000000000001" customHeight="1">
      <c r="A44" s="187" t="s">
        <v>69</v>
      </c>
      <c r="B44" s="15" t="s">
        <v>70</v>
      </c>
      <c r="C44" s="16">
        <v>0</v>
      </c>
    </row>
    <row r="45" spans="1:3" ht="20.100000000000001" customHeight="1">
      <c r="A45" s="187" t="s">
        <v>71</v>
      </c>
      <c r="B45" s="15" t="s">
        <v>72</v>
      </c>
      <c r="C45" s="16">
        <v>0</v>
      </c>
    </row>
    <row r="46" spans="1:3" ht="20.100000000000001" customHeight="1">
      <c r="A46" s="187" t="s">
        <v>73</v>
      </c>
      <c r="B46" s="15" t="s">
        <v>74</v>
      </c>
      <c r="C46" s="16">
        <v>700000</v>
      </c>
    </row>
    <row r="47" spans="1:3" ht="20.100000000000001" customHeight="1">
      <c r="A47" s="187" t="s">
        <v>75</v>
      </c>
      <c r="B47" s="15" t="s">
        <v>76</v>
      </c>
      <c r="C47" s="16"/>
    </row>
    <row r="48" spans="1:3" ht="20.100000000000001" customHeight="1">
      <c r="A48" s="187" t="s">
        <v>77</v>
      </c>
      <c r="B48" s="15" t="s">
        <v>78</v>
      </c>
      <c r="C48" s="16"/>
    </row>
    <row r="49" spans="1:3" ht="20.100000000000001" customHeight="1">
      <c r="A49" s="187" t="s">
        <v>79</v>
      </c>
      <c r="B49" s="15" t="s">
        <v>80</v>
      </c>
      <c r="C49" s="16">
        <v>1000</v>
      </c>
    </row>
    <row r="50" spans="1:3" ht="12" customHeight="1">
      <c r="A50" s="187" t="s">
        <v>81</v>
      </c>
      <c r="B50" s="15" t="s">
        <v>82</v>
      </c>
      <c r="C50" s="16"/>
    </row>
    <row r="51" spans="1:3" ht="12" customHeight="1">
      <c r="A51" s="189" t="s">
        <v>83</v>
      </c>
      <c r="B51" s="18" t="s">
        <v>84</v>
      </c>
      <c r="C51" s="20">
        <v>45512</v>
      </c>
    </row>
    <row r="52" spans="1:3" ht="12" customHeight="1">
      <c r="A52" s="36" t="s">
        <v>85</v>
      </c>
      <c r="B52" s="9" t="s">
        <v>86</v>
      </c>
      <c r="C52" s="10">
        <f>SUM(C53:C57)</f>
        <v>0</v>
      </c>
    </row>
    <row r="53" spans="1:3" ht="12" customHeight="1">
      <c r="A53" s="186" t="s">
        <v>87</v>
      </c>
      <c r="B53" s="12" t="s">
        <v>88</v>
      </c>
      <c r="C53" s="13"/>
    </row>
    <row r="54" spans="1:3" ht="12" customHeight="1">
      <c r="A54" s="187" t="s">
        <v>89</v>
      </c>
      <c r="B54" s="15" t="s">
        <v>90</v>
      </c>
      <c r="C54" s="16"/>
    </row>
    <row r="55" spans="1:3" ht="12" customHeight="1">
      <c r="A55" s="187" t="s">
        <v>91</v>
      </c>
      <c r="B55" s="15" t="s">
        <v>92</v>
      </c>
      <c r="C55" s="16"/>
    </row>
    <row r="56" spans="1:3" ht="12" customHeight="1">
      <c r="A56" s="187" t="s">
        <v>93</v>
      </c>
      <c r="B56" s="15" t="s">
        <v>94</v>
      </c>
      <c r="C56" s="16"/>
    </row>
    <row r="57" spans="1:3" ht="12" customHeight="1">
      <c r="A57" s="189" t="s">
        <v>95</v>
      </c>
      <c r="B57" s="18" t="s">
        <v>96</v>
      </c>
      <c r="C57" s="20"/>
    </row>
    <row r="58" spans="1:3" ht="12" customHeight="1">
      <c r="A58" s="36" t="s">
        <v>97</v>
      </c>
      <c r="B58" s="9" t="s">
        <v>98</v>
      </c>
      <c r="C58" s="10">
        <f>SUM(C59:C61)</f>
        <v>0</v>
      </c>
    </row>
    <row r="59" spans="1:3" ht="12" customHeight="1">
      <c r="A59" s="186" t="s">
        <v>99</v>
      </c>
      <c r="B59" s="12" t="s">
        <v>100</v>
      </c>
      <c r="C59" s="13"/>
    </row>
    <row r="60" spans="1:3" ht="12" customHeight="1">
      <c r="A60" s="187" t="s">
        <v>101</v>
      </c>
      <c r="B60" s="15" t="s">
        <v>102</v>
      </c>
      <c r="C60" s="16"/>
    </row>
    <row r="61" spans="1:3" ht="12" customHeight="1">
      <c r="A61" s="187" t="s">
        <v>103</v>
      </c>
      <c r="B61" s="15" t="s">
        <v>104</v>
      </c>
      <c r="C61" s="16"/>
    </row>
    <row r="62" spans="1:3" ht="12" customHeight="1">
      <c r="A62" s="189" t="s">
        <v>105</v>
      </c>
      <c r="B62" s="18" t="s">
        <v>106</v>
      </c>
      <c r="C62" s="20"/>
    </row>
    <row r="63" spans="1:3" ht="12" customHeight="1">
      <c r="A63" s="36" t="s">
        <v>107</v>
      </c>
      <c r="B63" s="19" t="s">
        <v>108</v>
      </c>
      <c r="C63" s="10">
        <f>SUM(C64:C66)</f>
        <v>0</v>
      </c>
    </row>
    <row r="64" spans="1:3" ht="12" customHeight="1">
      <c r="A64" s="186" t="s">
        <v>109</v>
      </c>
      <c r="B64" s="12" t="s">
        <v>110</v>
      </c>
      <c r="C64" s="16"/>
    </row>
    <row r="65" spans="1:3" ht="12" customHeight="1">
      <c r="A65" s="187" t="s">
        <v>111</v>
      </c>
      <c r="B65" s="15" t="s">
        <v>112</v>
      </c>
      <c r="C65" s="16">
        <v>0</v>
      </c>
    </row>
    <row r="66" spans="1:3" ht="12" customHeight="1">
      <c r="A66" s="187" t="s">
        <v>113</v>
      </c>
      <c r="B66" s="15" t="s">
        <v>114</v>
      </c>
      <c r="C66" s="16">
        <v>0</v>
      </c>
    </row>
    <row r="67" spans="1:3" ht="12" customHeight="1">
      <c r="A67" s="189" t="s">
        <v>115</v>
      </c>
      <c r="B67" s="18" t="s">
        <v>116</v>
      </c>
      <c r="C67" s="16"/>
    </row>
    <row r="68" spans="1:3" ht="20.100000000000001" customHeight="1">
      <c r="A68" s="36" t="s">
        <v>117</v>
      </c>
      <c r="B68" s="9" t="s">
        <v>118</v>
      </c>
      <c r="C68" s="10">
        <f>+C12+C20+C27+C34+C41+C52+C58+C63</f>
        <v>69033891</v>
      </c>
    </row>
    <row r="69" spans="1:3" ht="12" customHeight="1">
      <c r="A69" s="191" t="s">
        <v>119</v>
      </c>
      <c r="B69" s="19" t="s">
        <v>120</v>
      </c>
      <c r="C69" s="10">
        <f>SUM(C70:C72)</f>
        <v>0</v>
      </c>
    </row>
    <row r="70" spans="1:3" ht="12" customHeight="1">
      <c r="A70" s="186" t="s">
        <v>121</v>
      </c>
      <c r="B70" s="12" t="s">
        <v>122</v>
      </c>
      <c r="C70" s="16"/>
    </row>
    <row r="71" spans="1:3" ht="12" customHeight="1">
      <c r="A71" s="187" t="s">
        <v>123</v>
      </c>
      <c r="B71" s="15" t="s">
        <v>124</v>
      </c>
      <c r="C71" s="16"/>
    </row>
    <row r="72" spans="1:3" ht="12" customHeight="1">
      <c r="A72" s="189" t="s">
        <v>125</v>
      </c>
      <c r="B72" s="23" t="s">
        <v>126</v>
      </c>
      <c r="C72" s="16"/>
    </row>
    <row r="73" spans="1:3" ht="12" customHeight="1">
      <c r="A73" s="191" t="s">
        <v>127</v>
      </c>
      <c r="B73" s="19" t="s">
        <v>128</v>
      </c>
      <c r="C73" s="10">
        <f>SUM(C74:C77)</f>
        <v>0</v>
      </c>
    </row>
    <row r="74" spans="1:3" ht="12" customHeight="1">
      <c r="A74" s="186" t="s">
        <v>129</v>
      </c>
      <c r="B74" s="12" t="s">
        <v>130</v>
      </c>
      <c r="C74" s="16"/>
    </row>
    <row r="75" spans="1:3" ht="12" customHeight="1">
      <c r="A75" s="187" t="s">
        <v>131</v>
      </c>
      <c r="B75" s="15" t="s">
        <v>132</v>
      </c>
      <c r="C75" s="16"/>
    </row>
    <row r="76" spans="1:3" ht="12" customHeight="1">
      <c r="A76" s="187" t="s">
        <v>133</v>
      </c>
      <c r="B76" s="15" t="s">
        <v>134</v>
      </c>
      <c r="C76" s="16"/>
    </row>
    <row r="77" spans="1:3" ht="12" customHeight="1">
      <c r="A77" s="189" t="s">
        <v>135</v>
      </c>
      <c r="B77" s="18" t="s">
        <v>136</v>
      </c>
      <c r="C77" s="16"/>
    </row>
    <row r="78" spans="1:3" ht="20.100000000000001" customHeight="1">
      <c r="A78" s="191" t="s">
        <v>137</v>
      </c>
      <c r="B78" s="19" t="s">
        <v>138</v>
      </c>
      <c r="C78" s="10">
        <f>SUM(C79:C80)</f>
        <v>10452188</v>
      </c>
    </row>
    <row r="79" spans="1:3" ht="20.100000000000001" customHeight="1">
      <c r="A79" s="186" t="s">
        <v>139</v>
      </c>
      <c r="B79" s="12" t="s">
        <v>140</v>
      </c>
      <c r="C79" s="16">
        <v>10452188</v>
      </c>
    </row>
    <row r="80" spans="1:3" ht="20.100000000000001" customHeight="1">
      <c r="A80" s="189" t="s">
        <v>141</v>
      </c>
      <c r="B80" s="18" t="s">
        <v>142</v>
      </c>
      <c r="C80" s="16"/>
    </row>
    <row r="81" spans="1:3" ht="20.100000000000001" customHeight="1">
      <c r="A81" s="191" t="s">
        <v>143</v>
      </c>
      <c r="B81" s="19" t="s">
        <v>144</v>
      </c>
      <c r="C81" s="10">
        <f>SUM(C82:C84)</f>
        <v>0</v>
      </c>
    </row>
    <row r="82" spans="1:3" ht="12.95" customHeight="1">
      <c r="A82" s="186" t="s">
        <v>145</v>
      </c>
      <c r="B82" s="12" t="s">
        <v>146</v>
      </c>
      <c r="C82" s="16"/>
    </row>
    <row r="83" spans="1:3" ht="12.95" customHeight="1">
      <c r="A83" s="187" t="s">
        <v>147</v>
      </c>
      <c r="B83" s="15" t="s">
        <v>148</v>
      </c>
      <c r="C83" s="16"/>
    </row>
    <row r="84" spans="1:3" ht="12.95" customHeight="1">
      <c r="A84" s="189" t="s">
        <v>149</v>
      </c>
      <c r="B84" s="18" t="s">
        <v>150</v>
      </c>
      <c r="C84" s="16"/>
    </row>
    <row r="85" spans="1:3" ht="12.95" customHeight="1">
      <c r="A85" s="191" t="s">
        <v>151</v>
      </c>
      <c r="B85" s="19" t="s">
        <v>152</v>
      </c>
      <c r="C85" s="10">
        <f>SUM(C86:C89)</f>
        <v>0</v>
      </c>
    </row>
    <row r="86" spans="1:3" ht="12.95" customHeight="1">
      <c r="A86" s="192" t="s">
        <v>153</v>
      </c>
      <c r="B86" s="12" t="s">
        <v>154</v>
      </c>
      <c r="C86" s="16"/>
    </row>
    <row r="87" spans="1:3" ht="12.95" customHeight="1">
      <c r="A87" s="193" t="s">
        <v>155</v>
      </c>
      <c r="B87" s="15" t="s">
        <v>156</v>
      </c>
      <c r="C87" s="16"/>
    </row>
    <row r="88" spans="1:3" ht="12.95" customHeight="1">
      <c r="A88" s="193" t="s">
        <v>157</v>
      </c>
      <c r="B88" s="15" t="s">
        <v>158</v>
      </c>
      <c r="C88" s="16"/>
    </row>
    <row r="89" spans="1:3" ht="12.95" customHeight="1">
      <c r="A89" s="194" t="s">
        <v>159</v>
      </c>
      <c r="B89" s="18" t="s">
        <v>160</v>
      </c>
      <c r="C89" s="16"/>
    </row>
    <row r="90" spans="1:3" ht="12.95" customHeight="1">
      <c r="A90" s="191" t="s">
        <v>161</v>
      </c>
      <c r="B90" s="19" t="s">
        <v>162</v>
      </c>
      <c r="C90" s="27"/>
    </row>
    <row r="91" spans="1:3" ht="20.100000000000001" customHeight="1">
      <c r="A91" s="191" t="s">
        <v>163</v>
      </c>
      <c r="B91" s="28" t="s">
        <v>164</v>
      </c>
      <c r="C91" s="10">
        <f>+C69+C73+C78+C81+C85+C90</f>
        <v>10452188</v>
      </c>
    </row>
    <row r="92" spans="1:3" ht="20.100000000000001" customHeight="1">
      <c r="A92" s="195" t="s">
        <v>165</v>
      </c>
      <c r="B92" s="30" t="s">
        <v>365</v>
      </c>
      <c r="C92" s="10">
        <f>+C68+C91</f>
        <v>79486079</v>
      </c>
    </row>
    <row r="93" spans="1:3" ht="20.100000000000001" customHeight="1">
      <c r="A93" s="196"/>
      <c r="B93" s="197"/>
      <c r="C93" s="32"/>
    </row>
    <row r="94" spans="1:3" ht="20.100000000000001" customHeight="1">
      <c r="A94" s="198"/>
      <c r="B94" s="170" t="s">
        <v>406</v>
      </c>
      <c r="C94" s="171" t="s">
        <v>366</v>
      </c>
    </row>
    <row r="95" spans="1:3" ht="20.100000000000001" customHeight="1">
      <c r="A95" s="199"/>
      <c r="B95" s="200" t="s">
        <v>241</v>
      </c>
      <c r="C95" s="201"/>
    </row>
    <row r="96" spans="1:3" ht="20.100000000000001" customHeight="1">
      <c r="A96" s="5" t="s">
        <v>5</v>
      </c>
      <c r="B96" s="40" t="s">
        <v>169</v>
      </c>
      <c r="C96" s="41">
        <f>SUM(C97:C101)</f>
        <v>27877384</v>
      </c>
    </row>
    <row r="97" spans="1:3" ht="20.100000000000001" customHeight="1">
      <c r="A97" s="202" t="s">
        <v>7</v>
      </c>
      <c r="B97" s="43" t="s">
        <v>170</v>
      </c>
      <c r="C97" s="44">
        <v>9986000</v>
      </c>
    </row>
    <row r="98" spans="1:3" ht="20.100000000000001" customHeight="1">
      <c r="A98" s="187" t="s">
        <v>9</v>
      </c>
      <c r="B98" s="45" t="s">
        <v>171</v>
      </c>
      <c r="C98" s="16">
        <v>1775000</v>
      </c>
    </row>
    <row r="99" spans="1:3" ht="20.100000000000001" customHeight="1">
      <c r="A99" s="187" t="s">
        <v>11</v>
      </c>
      <c r="B99" s="45" t="s">
        <v>172</v>
      </c>
      <c r="C99" s="20">
        <v>11759800</v>
      </c>
    </row>
    <row r="100" spans="1:3" ht="20.100000000000001" customHeight="1">
      <c r="A100" s="187" t="s">
        <v>13</v>
      </c>
      <c r="B100" s="46" t="s">
        <v>173</v>
      </c>
      <c r="C100" s="20">
        <v>2934500</v>
      </c>
    </row>
    <row r="101" spans="1:3" ht="20.100000000000001" customHeight="1">
      <c r="A101" s="187" t="s">
        <v>174</v>
      </c>
      <c r="B101" s="47" t="s">
        <v>175</v>
      </c>
      <c r="C101" s="20">
        <v>1422084</v>
      </c>
    </row>
    <row r="102" spans="1:3" ht="20.100000000000001" customHeight="1">
      <c r="A102" s="187" t="s">
        <v>17</v>
      </c>
      <c r="B102" s="45" t="s">
        <v>176</v>
      </c>
      <c r="C102" s="20">
        <v>80084</v>
      </c>
    </row>
    <row r="103" spans="1:3" ht="20.100000000000001" customHeight="1">
      <c r="A103" s="187" t="s">
        <v>19</v>
      </c>
      <c r="B103" s="48" t="s">
        <v>177</v>
      </c>
      <c r="C103" s="20"/>
    </row>
    <row r="104" spans="1:3" ht="20.100000000000001" customHeight="1">
      <c r="A104" s="187" t="s">
        <v>178</v>
      </c>
      <c r="B104" s="49" t="s">
        <v>179</v>
      </c>
      <c r="C104" s="20"/>
    </row>
    <row r="105" spans="1:3" ht="20.100000000000001" customHeight="1">
      <c r="A105" s="187" t="s">
        <v>180</v>
      </c>
      <c r="B105" s="49" t="s">
        <v>181</v>
      </c>
      <c r="C105" s="20"/>
    </row>
    <row r="106" spans="1:3" ht="20.100000000000001" customHeight="1">
      <c r="A106" s="187" t="s">
        <v>182</v>
      </c>
      <c r="B106" s="48" t="s">
        <v>367</v>
      </c>
      <c r="C106" s="20">
        <v>1072000</v>
      </c>
    </row>
    <row r="107" spans="1:3" ht="20.100000000000001" customHeight="1">
      <c r="A107" s="187" t="s">
        <v>184</v>
      </c>
      <c r="B107" s="48" t="s">
        <v>368</v>
      </c>
      <c r="C107" s="20"/>
    </row>
    <row r="108" spans="1:3" ht="20.100000000000001" customHeight="1">
      <c r="A108" s="187" t="s">
        <v>186</v>
      </c>
      <c r="B108" s="49" t="s">
        <v>187</v>
      </c>
      <c r="C108" s="20"/>
    </row>
    <row r="109" spans="1:3" ht="20.100000000000001" customHeight="1">
      <c r="A109" s="203" t="s">
        <v>188</v>
      </c>
      <c r="B109" s="51" t="s">
        <v>189</v>
      </c>
      <c r="C109" s="20"/>
    </row>
    <row r="110" spans="1:3" ht="20.100000000000001" customHeight="1">
      <c r="A110" s="187" t="s">
        <v>190</v>
      </c>
      <c r="B110" s="51" t="s">
        <v>191</v>
      </c>
      <c r="C110" s="20"/>
    </row>
    <row r="111" spans="1:3" ht="20.100000000000001" customHeight="1">
      <c r="A111" s="204" t="s">
        <v>192</v>
      </c>
      <c r="B111" s="53" t="s">
        <v>193</v>
      </c>
      <c r="C111" s="54">
        <v>270000</v>
      </c>
    </row>
    <row r="112" spans="1:3" ht="20.100000000000001" customHeight="1">
      <c r="A112" s="36" t="s">
        <v>21</v>
      </c>
      <c r="B112" s="55" t="s">
        <v>194</v>
      </c>
      <c r="C112" s="10">
        <f>+C113+C115+C117</f>
        <v>32598147</v>
      </c>
    </row>
    <row r="113" spans="1:3" ht="20.100000000000001" customHeight="1">
      <c r="A113" s="186" t="s">
        <v>23</v>
      </c>
      <c r="B113" s="45" t="s">
        <v>195</v>
      </c>
      <c r="C113" s="13">
        <v>971628</v>
      </c>
    </row>
    <row r="114" spans="1:3" ht="20.100000000000001" customHeight="1">
      <c r="A114" s="186" t="s">
        <v>25</v>
      </c>
      <c r="B114" s="56" t="s">
        <v>196</v>
      </c>
      <c r="C114" s="13"/>
    </row>
    <row r="115" spans="1:3" ht="20.100000000000001" customHeight="1">
      <c r="A115" s="186" t="s">
        <v>27</v>
      </c>
      <c r="B115" s="56" t="s">
        <v>197</v>
      </c>
      <c r="C115" s="16">
        <v>31626519</v>
      </c>
    </row>
    <row r="116" spans="1:3" ht="20.100000000000001" customHeight="1">
      <c r="A116" s="186" t="s">
        <v>29</v>
      </c>
      <c r="B116" s="56" t="s">
        <v>198</v>
      </c>
      <c r="C116" s="57"/>
    </row>
    <row r="117" spans="1:3" ht="20.100000000000001" customHeight="1">
      <c r="A117" s="186" t="s">
        <v>31</v>
      </c>
      <c r="B117" s="58" t="s">
        <v>199</v>
      </c>
      <c r="C117" s="57"/>
    </row>
    <row r="118" spans="1:3" ht="20.100000000000001" customHeight="1">
      <c r="A118" s="186" t="s">
        <v>33</v>
      </c>
      <c r="B118" s="59" t="s">
        <v>200</v>
      </c>
      <c r="C118" s="57"/>
    </row>
    <row r="119" spans="1:3" ht="20.100000000000001" customHeight="1">
      <c r="A119" s="186" t="s">
        <v>201</v>
      </c>
      <c r="B119" s="205" t="s">
        <v>202</v>
      </c>
      <c r="C119" s="57"/>
    </row>
    <row r="120" spans="1:3" ht="20.100000000000001" customHeight="1">
      <c r="A120" s="186" t="s">
        <v>203</v>
      </c>
      <c r="B120" s="61" t="s">
        <v>181</v>
      </c>
      <c r="C120" s="57"/>
    </row>
    <row r="121" spans="1:3" ht="20.100000000000001" customHeight="1">
      <c r="A121" s="186" t="s">
        <v>204</v>
      </c>
      <c r="B121" s="61" t="s">
        <v>205</v>
      </c>
      <c r="C121" s="57"/>
    </row>
    <row r="122" spans="1:3" ht="20.100000000000001" customHeight="1">
      <c r="A122" s="186" t="s">
        <v>206</v>
      </c>
      <c r="B122" s="61" t="s">
        <v>207</v>
      </c>
      <c r="C122" s="57"/>
    </row>
    <row r="123" spans="1:3" ht="20.100000000000001" customHeight="1">
      <c r="A123" s="186" t="s">
        <v>208</v>
      </c>
      <c r="B123" s="61" t="s">
        <v>187</v>
      </c>
      <c r="C123" s="57"/>
    </row>
    <row r="124" spans="1:3" ht="20.100000000000001" customHeight="1">
      <c r="A124" s="186" t="s">
        <v>209</v>
      </c>
      <c r="B124" s="61" t="s">
        <v>210</v>
      </c>
      <c r="C124" s="57"/>
    </row>
    <row r="125" spans="1:3" ht="20.100000000000001" customHeight="1">
      <c r="A125" s="203" t="s">
        <v>211</v>
      </c>
      <c r="B125" s="61" t="s">
        <v>212</v>
      </c>
      <c r="C125" s="62"/>
    </row>
    <row r="126" spans="1:3" ht="20.100000000000001" customHeight="1">
      <c r="A126" s="36" t="s">
        <v>35</v>
      </c>
      <c r="B126" s="9" t="s">
        <v>213</v>
      </c>
      <c r="C126" s="10">
        <f>+C127+C128</f>
        <v>471387</v>
      </c>
    </row>
    <row r="127" spans="1:3" ht="20.100000000000001" customHeight="1">
      <c r="A127" s="186" t="s">
        <v>37</v>
      </c>
      <c r="B127" s="63" t="s">
        <v>214</v>
      </c>
      <c r="C127" s="13">
        <v>471387</v>
      </c>
    </row>
    <row r="128" spans="1:3" ht="20.100000000000001" customHeight="1">
      <c r="A128" s="189" t="s">
        <v>39</v>
      </c>
      <c r="B128" s="56" t="s">
        <v>215</v>
      </c>
      <c r="C128" s="20"/>
    </row>
    <row r="129" spans="1:3" ht="20.100000000000001" customHeight="1">
      <c r="A129" s="36" t="s">
        <v>49</v>
      </c>
      <c r="B129" s="9" t="s">
        <v>216</v>
      </c>
      <c r="C129" s="10">
        <f>+C96+C112+C126</f>
        <v>60946918</v>
      </c>
    </row>
    <row r="130" spans="1:3" ht="20.100000000000001" customHeight="1">
      <c r="A130" s="36" t="s">
        <v>63</v>
      </c>
      <c r="B130" s="9" t="s">
        <v>217</v>
      </c>
      <c r="C130" s="10">
        <f>+C131+C132+C133</f>
        <v>0</v>
      </c>
    </row>
    <row r="131" spans="1:3" ht="20.100000000000001" customHeight="1">
      <c r="A131" s="186" t="s">
        <v>65</v>
      </c>
      <c r="B131" s="63" t="s">
        <v>218</v>
      </c>
      <c r="C131" s="57"/>
    </row>
    <row r="132" spans="1:3" ht="20.100000000000001" customHeight="1">
      <c r="A132" s="186" t="s">
        <v>67</v>
      </c>
      <c r="B132" s="63" t="s">
        <v>219</v>
      </c>
      <c r="C132" s="57"/>
    </row>
    <row r="133" spans="1:3" ht="20.100000000000001" customHeight="1">
      <c r="A133" s="203" t="s">
        <v>69</v>
      </c>
      <c r="B133" s="64" t="s">
        <v>220</v>
      </c>
      <c r="C133" s="57"/>
    </row>
    <row r="134" spans="1:3" ht="20.100000000000001" customHeight="1">
      <c r="A134" s="36" t="s">
        <v>85</v>
      </c>
      <c r="B134" s="9" t="s">
        <v>221</v>
      </c>
      <c r="C134" s="10">
        <f>+C135+C136+C137+C138</f>
        <v>0</v>
      </c>
    </row>
    <row r="135" spans="1:3" ht="20.100000000000001" customHeight="1">
      <c r="A135" s="186" t="s">
        <v>87</v>
      </c>
      <c r="B135" s="63" t="s">
        <v>222</v>
      </c>
      <c r="C135" s="57"/>
    </row>
    <row r="136" spans="1:3" ht="20.100000000000001" customHeight="1">
      <c r="A136" s="186" t="s">
        <v>89</v>
      </c>
      <c r="B136" s="63" t="s">
        <v>223</v>
      </c>
      <c r="C136" s="57"/>
    </row>
    <row r="137" spans="1:3" ht="20.100000000000001" customHeight="1">
      <c r="A137" s="186" t="s">
        <v>91</v>
      </c>
      <c r="B137" s="63" t="s">
        <v>224</v>
      </c>
      <c r="C137" s="57"/>
    </row>
    <row r="138" spans="1:3" ht="20.100000000000001" customHeight="1">
      <c r="A138" s="203" t="s">
        <v>93</v>
      </c>
      <c r="B138" s="64" t="s">
        <v>225</v>
      </c>
      <c r="C138" s="57"/>
    </row>
    <row r="139" spans="1:3" ht="20.100000000000001" customHeight="1">
      <c r="A139" s="36" t="s">
        <v>97</v>
      </c>
      <c r="B139" s="9" t="s">
        <v>226</v>
      </c>
      <c r="C139" s="10">
        <f>+C140+C141+C142+C143</f>
        <v>18539161</v>
      </c>
    </row>
    <row r="140" spans="1:3" ht="20.100000000000001" customHeight="1">
      <c r="A140" s="186" t="s">
        <v>99</v>
      </c>
      <c r="B140" s="63" t="s">
        <v>227</v>
      </c>
      <c r="C140" s="57"/>
    </row>
    <row r="141" spans="1:3" ht="20.100000000000001" customHeight="1">
      <c r="A141" s="186" t="s">
        <v>101</v>
      </c>
      <c r="B141" s="63" t="s">
        <v>228</v>
      </c>
      <c r="C141" s="57">
        <v>1351898</v>
      </c>
    </row>
    <row r="142" spans="1:3" ht="20.100000000000001" customHeight="1">
      <c r="A142" s="186" t="s">
        <v>103</v>
      </c>
      <c r="B142" s="63" t="s">
        <v>229</v>
      </c>
      <c r="C142" s="57"/>
    </row>
    <row r="143" spans="1:3" ht="20.100000000000001" customHeight="1">
      <c r="A143" s="203" t="s">
        <v>105</v>
      </c>
      <c r="B143" s="64" t="s">
        <v>369</v>
      </c>
      <c r="C143" s="57">
        <v>17187263</v>
      </c>
    </row>
    <row r="144" spans="1:3" ht="20.100000000000001" customHeight="1">
      <c r="A144" s="36" t="s">
        <v>107</v>
      </c>
      <c r="B144" s="9" t="s">
        <v>231</v>
      </c>
      <c r="C144" s="65">
        <f>+C145+C146+C147+C148</f>
        <v>0</v>
      </c>
    </row>
    <row r="145" spans="1:3" ht="20.100000000000001" customHeight="1">
      <c r="A145" s="186" t="s">
        <v>109</v>
      </c>
      <c r="B145" s="63" t="s">
        <v>232</v>
      </c>
      <c r="C145" s="57"/>
    </row>
    <row r="146" spans="1:3" ht="20.100000000000001" customHeight="1">
      <c r="A146" s="186" t="s">
        <v>111</v>
      </c>
      <c r="B146" s="63" t="s">
        <v>233</v>
      </c>
      <c r="C146" s="57"/>
    </row>
    <row r="147" spans="1:3" ht="20.100000000000001" customHeight="1">
      <c r="A147" s="186" t="s">
        <v>113</v>
      </c>
      <c r="B147" s="63" t="s">
        <v>234</v>
      </c>
      <c r="C147" s="57"/>
    </row>
    <row r="148" spans="1:3" ht="20.100000000000001" customHeight="1">
      <c r="A148" s="186" t="s">
        <v>115</v>
      </c>
      <c r="B148" s="63" t="s">
        <v>235</v>
      </c>
      <c r="C148" s="57"/>
    </row>
    <row r="149" spans="1:3" ht="20.100000000000001" customHeight="1">
      <c r="A149" s="36" t="s">
        <v>117</v>
      </c>
      <c r="B149" s="9" t="s">
        <v>236</v>
      </c>
      <c r="C149" s="66">
        <f>+C130+C134+C139+C144</f>
        <v>18539161</v>
      </c>
    </row>
    <row r="150" spans="1:3" ht="20.100000000000001" customHeight="1">
      <c r="A150" s="206" t="s">
        <v>119</v>
      </c>
      <c r="B150" s="68" t="s">
        <v>237</v>
      </c>
      <c r="C150" s="66">
        <f>+C129+C149</f>
        <v>79486079</v>
      </c>
    </row>
    <row r="151" spans="1:3" ht="20.100000000000001" customHeight="1">
      <c r="A151" s="207"/>
      <c r="B151" s="208"/>
      <c r="C151" s="209"/>
    </row>
    <row r="152" spans="1:3" ht="20.100000000000001" customHeight="1">
      <c r="A152" s="210" t="s">
        <v>370</v>
      </c>
      <c r="B152" s="211"/>
      <c r="C152" s="212">
        <v>2</v>
      </c>
    </row>
  </sheetData>
  <pageMargins left="0.25" right="0.25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9"/>
  <sheetViews>
    <sheetView topLeftCell="A34" zoomScaleNormal="100" workbookViewId="0">
      <selection activeCell="B43" sqref="B43"/>
    </sheetView>
  </sheetViews>
  <sheetFormatPr defaultColWidth="8.7109375"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213"/>
      <c r="B1" s="171" t="s">
        <v>404</v>
      </c>
    </row>
    <row r="3" spans="1:3" ht="24.95" customHeight="1">
      <c r="A3" s="172" t="s">
        <v>371</v>
      </c>
      <c r="B3" s="173" t="s">
        <v>372</v>
      </c>
      <c r="C3" s="214"/>
    </row>
    <row r="4" spans="1:3" ht="20.100000000000001" customHeight="1">
      <c r="A4" s="215"/>
      <c r="B4" s="176" t="s">
        <v>361</v>
      </c>
      <c r="C4" s="216"/>
    </row>
    <row r="5" spans="1:3" ht="20.100000000000001" customHeight="1">
      <c r="A5" s="178"/>
      <c r="B5" s="178"/>
      <c r="C5" s="179" t="s">
        <v>239</v>
      </c>
    </row>
    <row r="6" spans="1:3" ht="20.100000000000001" customHeight="1">
      <c r="A6" s="180" t="s">
        <v>362</v>
      </c>
      <c r="B6" s="181" t="s">
        <v>363</v>
      </c>
      <c r="C6" s="217" t="s">
        <v>364</v>
      </c>
    </row>
    <row r="7" spans="1:3" ht="20.100000000000001" customHeight="1">
      <c r="A7" s="36">
        <v>1</v>
      </c>
      <c r="B7" s="37">
        <v>2</v>
      </c>
      <c r="C7" s="38">
        <v>3</v>
      </c>
    </row>
    <row r="8" spans="1:3" ht="20.100000000000001" customHeight="1">
      <c r="A8" s="183"/>
      <c r="B8" s="184" t="s">
        <v>240</v>
      </c>
      <c r="C8" s="218"/>
    </row>
    <row r="9" spans="1:3" ht="20.100000000000001" customHeight="1">
      <c r="A9" s="36" t="s">
        <v>5</v>
      </c>
      <c r="B9" s="9" t="s">
        <v>373</v>
      </c>
      <c r="C9" s="10">
        <f>SUM(C10:C19)</f>
        <v>252583</v>
      </c>
    </row>
    <row r="10" spans="1:3" ht="20.100000000000001" customHeight="1">
      <c r="A10" s="202" t="s">
        <v>7</v>
      </c>
      <c r="B10" s="43" t="s">
        <v>66</v>
      </c>
      <c r="C10" s="44"/>
    </row>
    <row r="11" spans="1:3" ht="20.100000000000001" customHeight="1">
      <c r="A11" s="187" t="s">
        <v>9</v>
      </c>
      <c r="B11" s="45" t="s">
        <v>68</v>
      </c>
      <c r="C11" s="16"/>
    </row>
    <row r="12" spans="1:3" ht="20.100000000000001" customHeight="1">
      <c r="A12" s="187" t="s">
        <v>11</v>
      </c>
      <c r="B12" s="45" t="s">
        <v>70</v>
      </c>
      <c r="C12" s="16"/>
    </row>
    <row r="13" spans="1:3" ht="20.100000000000001" customHeight="1">
      <c r="A13" s="187" t="s">
        <v>13</v>
      </c>
      <c r="B13" s="45" t="s">
        <v>72</v>
      </c>
      <c r="C13" s="16"/>
    </row>
    <row r="14" spans="1:3" ht="20.100000000000001" customHeight="1">
      <c r="A14" s="187" t="s">
        <v>15</v>
      </c>
      <c r="B14" s="45" t="s">
        <v>74</v>
      </c>
      <c r="C14" s="16">
        <v>250000</v>
      </c>
    </row>
    <row r="15" spans="1:3" ht="15.95" customHeight="1">
      <c r="A15" s="187" t="s">
        <v>17</v>
      </c>
      <c r="B15" s="45" t="s">
        <v>76</v>
      </c>
      <c r="C15" s="16"/>
    </row>
    <row r="16" spans="1:3" ht="15.95" customHeight="1">
      <c r="A16" s="187" t="s">
        <v>19</v>
      </c>
      <c r="B16" s="64" t="s">
        <v>374</v>
      </c>
      <c r="C16" s="16"/>
    </row>
    <row r="17" spans="1:3" ht="15.95" customHeight="1">
      <c r="A17" s="187" t="s">
        <v>178</v>
      </c>
      <c r="B17" s="45" t="s">
        <v>80</v>
      </c>
      <c r="C17" s="97"/>
    </row>
    <row r="18" spans="1:3" ht="15.95" customHeight="1">
      <c r="A18" s="187" t="s">
        <v>180</v>
      </c>
      <c r="B18" s="45" t="s">
        <v>82</v>
      </c>
      <c r="C18" s="16"/>
    </row>
    <row r="19" spans="1:3" ht="15.95" customHeight="1">
      <c r="A19" s="187" t="s">
        <v>182</v>
      </c>
      <c r="B19" s="64" t="s">
        <v>84</v>
      </c>
      <c r="C19" s="20">
        <v>2583</v>
      </c>
    </row>
    <row r="20" spans="1:3" ht="15.95" customHeight="1">
      <c r="A20" s="36" t="s">
        <v>21</v>
      </c>
      <c r="B20" s="9" t="s">
        <v>375</v>
      </c>
      <c r="C20" s="10">
        <f>SUM(C21:C23)</f>
        <v>0</v>
      </c>
    </row>
    <row r="21" spans="1:3" ht="15.95" customHeight="1">
      <c r="A21" s="187" t="s">
        <v>23</v>
      </c>
      <c r="B21" s="63" t="s">
        <v>24</v>
      </c>
      <c r="C21" s="16"/>
    </row>
    <row r="22" spans="1:3" ht="15.95" customHeight="1">
      <c r="A22" s="187" t="s">
        <v>25</v>
      </c>
      <c r="B22" s="45" t="s">
        <v>376</v>
      </c>
      <c r="C22" s="16"/>
    </row>
    <row r="23" spans="1:3" ht="15.95" customHeight="1">
      <c r="A23" s="187" t="s">
        <v>27</v>
      </c>
      <c r="B23" s="45" t="s">
        <v>377</v>
      </c>
      <c r="C23" s="16"/>
    </row>
    <row r="24" spans="1:3" ht="15.95" customHeight="1">
      <c r="A24" s="187" t="s">
        <v>29</v>
      </c>
      <c r="B24" s="45" t="s">
        <v>378</v>
      </c>
      <c r="C24" s="16"/>
    </row>
    <row r="25" spans="1:3" ht="15.95" customHeight="1">
      <c r="A25" s="36" t="s">
        <v>35</v>
      </c>
      <c r="B25" s="9" t="s">
        <v>248</v>
      </c>
      <c r="C25" s="27"/>
    </row>
    <row r="26" spans="1:3" ht="15.95" customHeight="1">
      <c r="A26" s="36" t="s">
        <v>49</v>
      </c>
      <c r="B26" s="9" t="s">
        <v>379</v>
      </c>
      <c r="C26" s="10">
        <f>+C27+C28</f>
        <v>0</v>
      </c>
    </row>
    <row r="27" spans="1:3" ht="15.95" customHeight="1">
      <c r="A27" s="186" t="s">
        <v>51</v>
      </c>
      <c r="B27" s="63" t="s">
        <v>376</v>
      </c>
      <c r="C27" s="13"/>
    </row>
    <row r="28" spans="1:3" ht="15.95" customHeight="1">
      <c r="A28" s="186" t="s">
        <v>57</v>
      </c>
      <c r="B28" s="45" t="s">
        <v>380</v>
      </c>
      <c r="C28" s="97"/>
    </row>
    <row r="29" spans="1:3" ht="15.95" customHeight="1">
      <c r="A29" s="187" t="s">
        <v>59</v>
      </c>
      <c r="B29" s="219" t="s">
        <v>381</v>
      </c>
      <c r="C29" s="54"/>
    </row>
    <row r="30" spans="1:3" ht="15.95" customHeight="1">
      <c r="A30" s="36" t="s">
        <v>63</v>
      </c>
      <c r="B30" s="9" t="s">
        <v>382</v>
      </c>
      <c r="C30" s="10">
        <f>+C31+C32+C33</f>
        <v>0</v>
      </c>
    </row>
    <row r="31" spans="1:3" ht="15.95" customHeight="1">
      <c r="A31" s="186" t="s">
        <v>65</v>
      </c>
      <c r="B31" s="63" t="s">
        <v>88</v>
      </c>
      <c r="C31" s="13"/>
    </row>
    <row r="32" spans="1:3" ht="15.95" customHeight="1">
      <c r="A32" s="186" t="s">
        <v>67</v>
      </c>
      <c r="B32" s="45" t="s">
        <v>90</v>
      </c>
      <c r="C32" s="97"/>
    </row>
    <row r="33" spans="1:3" ht="15.95" customHeight="1">
      <c r="A33" s="187" t="s">
        <v>69</v>
      </c>
      <c r="B33" s="219" t="s">
        <v>92</v>
      </c>
      <c r="C33" s="54"/>
    </row>
    <row r="34" spans="1:3" ht="15.95" customHeight="1">
      <c r="A34" s="36" t="s">
        <v>85</v>
      </c>
      <c r="B34" s="9" t="s">
        <v>249</v>
      </c>
      <c r="C34" s="27"/>
    </row>
    <row r="35" spans="1:3" ht="15.95" customHeight="1">
      <c r="A35" s="36" t="s">
        <v>97</v>
      </c>
      <c r="B35" s="9" t="s">
        <v>331</v>
      </c>
      <c r="C35" s="220"/>
    </row>
    <row r="36" spans="1:3" ht="20.100000000000001" customHeight="1">
      <c r="A36" s="36" t="s">
        <v>107</v>
      </c>
      <c r="B36" s="9" t="s">
        <v>383</v>
      </c>
      <c r="C36" s="201">
        <f>+C9+C20+C25+C26+C30+C34+C35</f>
        <v>252583</v>
      </c>
    </row>
    <row r="37" spans="1:3" ht="20.100000000000001" customHeight="1">
      <c r="A37" s="221" t="s">
        <v>117</v>
      </c>
      <c r="B37" s="9" t="s">
        <v>384</v>
      </c>
      <c r="C37" s="201">
        <f>+C38+C39+C40</f>
        <v>17524976</v>
      </c>
    </row>
    <row r="38" spans="1:3" ht="20.100000000000001" customHeight="1">
      <c r="A38" s="186" t="s">
        <v>385</v>
      </c>
      <c r="B38" s="63" t="s">
        <v>256</v>
      </c>
      <c r="C38" s="13">
        <v>337713</v>
      </c>
    </row>
    <row r="39" spans="1:3" ht="20.100000000000001" customHeight="1">
      <c r="A39" s="186" t="s">
        <v>386</v>
      </c>
      <c r="B39" s="45" t="s">
        <v>258</v>
      </c>
      <c r="C39" s="97"/>
    </row>
    <row r="40" spans="1:3" ht="20.100000000000001" customHeight="1">
      <c r="A40" s="187" t="s">
        <v>387</v>
      </c>
      <c r="B40" s="219" t="s">
        <v>388</v>
      </c>
      <c r="C40" s="54">
        <v>17187263</v>
      </c>
    </row>
    <row r="41" spans="1:3" ht="20.100000000000001" customHeight="1">
      <c r="A41" s="221" t="s">
        <v>119</v>
      </c>
      <c r="B41" s="222" t="s">
        <v>389</v>
      </c>
      <c r="C41" s="201">
        <f>+C36+C37</f>
        <v>17777559</v>
      </c>
    </row>
    <row r="42" spans="1:3" ht="20.100000000000001" customHeight="1">
      <c r="A42" s="196"/>
      <c r="B42" s="197"/>
      <c r="C42" s="32"/>
    </row>
    <row r="43" spans="1:3" ht="20.100000000000001" customHeight="1">
      <c r="B43" s="171" t="s">
        <v>405</v>
      </c>
      <c r="C43" s="223"/>
    </row>
    <row r="44" spans="1:3" ht="20.100000000000001" customHeight="1">
      <c r="A44" s="199"/>
      <c r="B44" s="200" t="s">
        <v>241</v>
      </c>
      <c r="C44" s="201"/>
    </row>
    <row r="45" spans="1:3" ht="20.100000000000001" customHeight="1">
      <c r="A45" s="36" t="s">
        <v>5</v>
      </c>
      <c r="B45" s="9" t="s">
        <v>390</v>
      </c>
      <c r="C45" s="10">
        <f>SUM(C46:C50)</f>
        <v>17777559</v>
      </c>
    </row>
    <row r="46" spans="1:3" ht="20.100000000000001" customHeight="1">
      <c r="A46" s="187" t="s">
        <v>7</v>
      </c>
      <c r="B46" s="63" t="s">
        <v>170</v>
      </c>
      <c r="C46" s="13">
        <v>11674599</v>
      </c>
    </row>
    <row r="47" spans="1:3" ht="20.100000000000001" customHeight="1">
      <c r="A47" s="187" t="s">
        <v>9</v>
      </c>
      <c r="B47" s="45" t="s">
        <v>171</v>
      </c>
      <c r="C47" s="16">
        <v>2000731</v>
      </c>
    </row>
    <row r="48" spans="1:3" ht="20.100000000000001" customHeight="1">
      <c r="A48" s="187" t="s">
        <v>11</v>
      </c>
      <c r="B48" s="45" t="s">
        <v>172</v>
      </c>
      <c r="C48" s="16">
        <v>4102229</v>
      </c>
    </row>
    <row r="49" spans="1:3" ht="20.100000000000001" customHeight="1">
      <c r="A49" s="187" t="s">
        <v>13</v>
      </c>
      <c r="B49" s="45" t="s">
        <v>173</v>
      </c>
      <c r="C49" s="16"/>
    </row>
    <row r="50" spans="1:3" ht="20.100000000000001" customHeight="1">
      <c r="A50" s="187" t="s">
        <v>15</v>
      </c>
      <c r="B50" s="45" t="s">
        <v>175</v>
      </c>
      <c r="C50" s="16"/>
    </row>
    <row r="51" spans="1:3" ht="20.100000000000001" customHeight="1">
      <c r="A51" s="36" t="s">
        <v>21</v>
      </c>
      <c r="B51" s="9" t="s">
        <v>391</v>
      </c>
      <c r="C51" s="10">
        <f>SUM(C52:C54)</f>
        <v>0</v>
      </c>
    </row>
    <row r="52" spans="1:3" ht="20.100000000000001" customHeight="1">
      <c r="A52" s="187" t="s">
        <v>23</v>
      </c>
      <c r="B52" s="63" t="s">
        <v>195</v>
      </c>
      <c r="C52" s="13"/>
    </row>
    <row r="53" spans="1:3" ht="20.100000000000001" customHeight="1">
      <c r="A53" s="187" t="s">
        <v>25</v>
      </c>
      <c r="B53" s="45" t="s">
        <v>197</v>
      </c>
      <c r="C53" s="16"/>
    </row>
    <row r="54" spans="1:3" ht="20.100000000000001" customHeight="1">
      <c r="A54" s="187" t="s">
        <v>27</v>
      </c>
      <c r="B54" s="45" t="s">
        <v>392</v>
      </c>
      <c r="C54" s="16"/>
    </row>
    <row r="55" spans="1:3" ht="20.100000000000001" customHeight="1">
      <c r="A55" s="187" t="s">
        <v>29</v>
      </c>
      <c r="B55" s="45" t="s">
        <v>393</v>
      </c>
      <c r="C55" s="16"/>
    </row>
    <row r="56" spans="1:3" ht="20.100000000000001" customHeight="1">
      <c r="A56" s="36" t="s">
        <v>35</v>
      </c>
      <c r="B56" s="224" t="s">
        <v>394</v>
      </c>
      <c r="C56" s="10">
        <f>+C45+C51</f>
        <v>17777559</v>
      </c>
    </row>
    <row r="57" spans="1:3" ht="20.100000000000001" customHeight="1">
      <c r="A57" s="225"/>
      <c r="B57" s="226"/>
      <c r="C57" s="227"/>
    </row>
    <row r="58" spans="1:3" ht="20.100000000000001" customHeight="1">
      <c r="A58" s="210" t="s">
        <v>370</v>
      </c>
      <c r="B58" s="211"/>
      <c r="C58" s="212">
        <v>4</v>
      </c>
    </row>
    <row r="59" spans="1:3" ht="20.100000000000001" customHeight="1">
      <c r="A59" s="210" t="s">
        <v>395</v>
      </c>
      <c r="B59" s="211"/>
      <c r="C59" s="212">
        <v>0</v>
      </c>
    </row>
  </sheetData>
  <pageMargins left="0.25" right="0.25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1.melléklet</vt:lpstr>
      <vt:lpstr>2.1 melléklet</vt:lpstr>
      <vt:lpstr>2.2.melléklet</vt:lpstr>
      <vt:lpstr>3.melléklet</vt:lpstr>
      <vt:lpstr>4.melléklet</vt:lpstr>
      <vt:lpstr>5.melléklet</vt:lpstr>
      <vt:lpstr>6. melléklet</vt:lpstr>
      <vt:lpstr>7.1 melléklet</vt:lpstr>
      <vt:lpstr>7.2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revision>83</cp:revision>
  <cp:lastPrinted>2020-08-06T13:04:28Z</cp:lastPrinted>
  <dcterms:created xsi:type="dcterms:W3CDTF">2015-02-09T13:00:12Z</dcterms:created>
  <dcterms:modified xsi:type="dcterms:W3CDTF">2020-08-06T13:07:55Z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