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STÜLETEK MŰKÖDÉSE\TESTÜLETI Ülések\A.Zalkod\2019. ÉV\ELŐTERJESZTÉSEK\4.2019.05.27\"/>
    </mc:Choice>
  </mc:AlternateContent>
  <bookViews>
    <workbookView xWindow="0" yWindow="0" windowWidth="20490" windowHeight="7155" tabRatio="727" activeTab="1"/>
  </bookViews>
  <sheets>
    <sheet name="ÖSSZEFÜGGÉSEK" sheetId="75" r:id="rId1"/>
    <sheet name="1. melléklet" sheetId="1" r:id="rId2"/>
    <sheet name="2 .melléklet" sheetId="73" r:id="rId3"/>
    <sheet name="3.melléklet" sheetId="61" r:id="rId4"/>
    <sheet name="4.melléklet" sheetId="143" r:id="rId5"/>
    <sheet name="5.melléklet" sheetId="64" r:id="rId6"/>
    <sheet name="Munka1" sheetId="94" r:id="rId7"/>
    <sheet name="Munka2" sheetId="142" r:id="rId8"/>
  </sheets>
  <definedNames>
    <definedName name="_xlnm.Print_Area" localSheetId="1">'1. melléklet'!$A$1:$E$161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64" l="1"/>
  <c r="D4" i="61" l="1"/>
  <c r="D4" i="73"/>
  <c r="E23" i="143" l="1"/>
  <c r="F8" i="143"/>
  <c r="F9" i="143"/>
  <c r="F10" i="143"/>
  <c r="F11" i="143"/>
  <c r="F12" i="143"/>
  <c r="F13" i="143"/>
  <c r="F14" i="143"/>
  <c r="F16" i="143"/>
  <c r="F17" i="143"/>
  <c r="F18" i="143"/>
  <c r="F19" i="143"/>
  <c r="F20" i="143"/>
  <c r="F21" i="143"/>
  <c r="F22" i="143"/>
  <c r="B23" i="143"/>
  <c r="D23" i="143"/>
  <c r="D13" i="1"/>
  <c r="D20" i="1"/>
  <c r="D27" i="1"/>
  <c r="D35" i="1"/>
  <c r="D47" i="1"/>
  <c r="D53" i="1"/>
  <c r="D58" i="1"/>
  <c r="D64" i="1"/>
  <c r="D68" i="1"/>
  <c r="D73" i="1"/>
  <c r="D76" i="1"/>
  <c r="D80" i="1"/>
  <c r="C147" i="1"/>
  <c r="C142" i="1"/>
  <c r="C135" i="1"/>
  <c r="C131" i="1"/>
  <c r="C116" i="1"/>
  <c r="C95" i="1"/>
  <c r="C80" i="1"/>
  <c r="C76" i="1"/>
  <c r="C68" i="1"/>
  <c r="C64" i="1"/>
  <c r="C58" i="1"/>
  <c r="C53" i="1"/>
  <c r="C47" i="1"/>
  <c r="C35" i="1"/>
  <c r="C27" i="1"/>
  <c r="C20" i="1"/>
  <c r="C13" i="1"/>
  <c r="E91" i="1"/>
  <c r="E159" i="1" s="1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F10" i="64"/>
  <c r="F9" i="64"/>
  <c r="F8" i="64"/>
  <c r="I29" i="61"/>
  <c r="I28" i="61"/>
  <c r="I27" i="61"/>
  <c r="I26" i="61"/>
  <c r="I25" i="61"/>
  <c r="I24" i="61"/>
  <c r="I23" i="61"/>
  <c r="E29" i="61"/>
  <c r="E28" i="61"/>
  <c r="E27" i="61"/>
  <c r="E26" i="61"/>
  <c r="E25" i="61"/>
  <c r="E24" i="61" s="1"/>
  <c r="E23" i="61"/>
  <c r="E22" i="61"/>
  <c r="E21" i="61"/>
  <c r="E20" i="61"/>
  <c r="E7" i="61"/>
  <c r="E8" i="61"/>
  <c r="E10" i="61"/>
  <c r="E11" i="61"/>
  <c r="E12" i="61"/>
  <c r="E13" i="61"/>
  <c r="E14" i="61"/>
  <c r="E15" i="61"/>
  <c r="E16" i="61"/>
  <c r="I28" i="73"/>
  <c r="I26" i="73"/>
  <c r="I25" i="73"/>
  <c r="I24" i="73"/>
  <c r="I23" i="73"/>
  <c r="I22" i="73"/>
  <c r="I21" i="73"/>
  <c r="I20" i="73"/>
  <c r="I19" i="73"/>
  <c r="I12" i="73"/>
  <c r="I13" i="73"/>
  <c r="I14" i="73"/>
  <c r="I15" i="73"/>
  <c r="I16" i="73"/>
  <c r="I17" i="73"/>
  <c r="A31" i="75"/>
  <c r="A37" i="75"/>
  <c r="A19" i="75"/>
  <c r="A13" i="75"/>
  <c r="A25" i="75"/>
  <c r="H30" i="61"/>
  <c r="H31" i="61" s="1"/>
  <c r="D17" i="61"/>
  <c r="D18" i="61"/>
  <c r="D24" i="61"/>
  <c r="H18" i="73"/>
  <c r="H29" i="73"/>
  <c r="D95" i="1"/>
  <c r="D116" i="1"/>
  <c r="D131" i="1"/>
  <c r="D135" i="1"/>
  <c r="D142" i="1"/>
  <c r="D147" i="1"/>
  <c r="H4" i="73"/>
  <c r="C18" i="73"/>
  <c r="G29" i="73"/>
  <c r="G17" i="61"/>
  <c r="C17" i="61"/>
  <c r="G30" i="61"/>
  <c r="C18" i="61"/>
  <c r="G18" i="73"/>
  <c r="C19" i="73"/>
  <c r="C29" i="73" s="1"/>
  <c r="C24" i="61"/>
  <c r="C24" i="73"/>
  <c r="B24" i="64"/>
  <c r="E24" i="64"/>
  <c r="I2" i="61"/>
  <c r="G32" i="61" l="1"/>
  <c r="C30" i="61"/>
  <c r="C30" i="73"/>
  <c r="D63" i="1"/>
  <c r="H30" i="73"/>
  <c r="I29" i="73"/>
  <c r="I30" i="61"/>
  <c r="F24" i="64"/>
  <c r="C63" i="1"/>
  <c r="E17" i="61"/>
  <c r="H4" i="61"/>
  <c r="D155" i="1"/>
  <c r="I18" i="73"/>
  <c r="E4" i="73"/>
  <c r="G30" i="73"/>
  <c r="E18" i="61"/>
  <c r="E30" i="61" s="1"/>
  <c r="C130" i="1"/>
  <c r="D87" i="1"/>
  <c r="E4" i="61"/>
  <c r="I4" i="61" s="1"/>
  <c r="G31" i="61"/>
  <c r="C155" i="1"/>
  <c r="F23" i="143"/>
  <c r="I31" i="61"/>
  <c r="D30" i="61"/>
  <c r="I4" i="73"/>
  <c r="C4" i="61"/>
  <c r="G4" i="61" s="1"/>
  <c r="C4" i="73"/>
  <c r="G4" i="73" s="1"/>
  <c r="D130" i="1"/>
  <c r="D156" i="1" s="1"/>
  <c r="C31" i="61"/>
  <c r="D161" i="1"/>
  <c r="E31" i="61" l="1"/>
  <c r="I30" i="73"/>
  <c r="C88" i="1"/>
  <c r="D88" i="1"/>
  <c r="C156" i="1"/>
  <c r="H32" i="73"/>
</calcChain>
</file>

<file path=xl/sharedStrings.xml><?xml version="1.0" encoding="utf-8"?>
<sst xmlns="http://schemas.openxmlformats.org/spreadsheetml/2006/main" count="573" uniqueCount="433">
  <si>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</si>
  <si>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</si>
  <si>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</si>
  <si>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</si>
  <si>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</si>
  <si>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</si>
  <si>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</si>
  <si>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</si>
  <si>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</si>
  <si>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</si>
  <si>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</si>
  <si>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</si>
  <si>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</si>
  <si>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</si>
  <si>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</si>
  <si>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</si>
  <si>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</si>
  <si>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</si>
  <si>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</si>
  <si>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</si>
  <si>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</si>
  <si>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</si>
  <si>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</si>
  <si>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</si>
  <si>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</si>
  <si>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</si>
  <si>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</si>
  <si>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</si>
  <si>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</si>
  <si>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</si>
  <si>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</si>
  <si>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</si>
  <si>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</si>
  <si>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</si>
  <si>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</si>
  <si>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Bevételek</t>
  </si>
  <si>
    <t>Kiadások</t>
  </si>
  <si>
    <t>Megnevezés</t>
  </si>
  <si>
    <t>Személyi juttatások</t>
  </si>
  <si>
    <t>ÖSSZESEN: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</si>
  <si>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</si>
  <si>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</si>
  <si>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</si>
  <si>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</si>
  <si>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</si>
  <si>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</si>
  <si>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</si>
  <si>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</si>
  <si>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</si>
  <si>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</si>
  <si>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</si>
  <si>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</si>
  <si>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</si>
  <si>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</si>
  <si>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</si>
  <si>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</si>
  <si>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</si>
  <si>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</si>
  <si>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</si>
  <si>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</si>
  <si>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</si>
  <si>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</si>
  <si>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</si>
  <si>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</si>
  <si>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</si>
  <si>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</si>
  <si>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</si>
  <si>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</si>
  <si>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</si>
  <si>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</si>
  <si>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</si>
  <si>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</si>
  <si>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</si>
  <si>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</si>
  <si>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</si>
  <si>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</si>
  <si>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</si>
  <si>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</si>
  <si>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</si>
  <si>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</si>
  <si>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</si>
  <si>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</si>
  <si>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</si>
  <si>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</si>
  <si>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</si>
  <si>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</si>
  <si>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</si>
  <si>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</si>
  <si>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</si>
  <si>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</si>
  <si>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</si>
  <si>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</si>
  <si>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</si>
  <si>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</si>
  <si>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</si>
  <si>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</si>
  <si>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</si>
  <si>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</si>
  <si>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</si>
  <si>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</si>
  <si>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</si>
  <si>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</si>
  <si>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</si>
  <si>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</si>
  <si>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</si>
  <si>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</si>
  <si>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</si>
  <si>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</si>
  <si>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</si>
  <si>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</si>
  <si>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</si>
  <si>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</si>
  <si>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</si>
  <si>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</si>
  <si>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</si>
  <si>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</si>
  <si>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</si>
  <si>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</si>
  <si>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</si>
  <si>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</si>
  <si>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</si>
  <si>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</si>
  <si>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</si>
  <si>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</si>
  <si>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</si>
  <si>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</si>
  <si>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</si>
  <si>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</si>
  <si>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</si>
  <si>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</si>
  <si>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</si>
  <si>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</si>
  <si>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</si>
  <si>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</si>
  <si>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</si>
  <si>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</si>
  <si>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</si>
  <si>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</si>
  <si>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</si>
  <si>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</si>
  <si>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</si>
  <si>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</si>
  <si>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</si>
  <si>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</si>
  <si>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</si>
  <si>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</si>
  <si>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</si>
  <si>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</si>
  <si>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</si>
  <si>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</si>
  <si>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</si>
  <si>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</si>
  <si>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</si>
  <si>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</si>
  <si>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</si>
  <si>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</si>
  <si>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</si>
  <si>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</si>
  <si>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</si>
  <si>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</si>
  <si>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</si>
  <si>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</si>
  <si>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</si>
  <si>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</si>
  <si>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</si>
  <si>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</si>
  <si>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</si>
  <si>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</si>
  <si>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</si>
  <si>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</si>
  <si>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</si>
  <si>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</si>
  <si>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</si>
  <si>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</si>
  <si>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</si>
  <si>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</si>
  <si>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</si>
  <si>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</si>
  <si>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</si>
  <si>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</si>
  <si>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</si>
  <si>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</si>
  <si>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</si>
  <si>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</si>
  <si>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</si>
  <si>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</si>
  <si>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</si>
  <si>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</si>
  <si>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</si>
  <si>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</si>
  <si>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</si>
  <si>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</si>
  <si>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</si>
  <si>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</si>
  <si>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</si>
  <si>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</si>
  <si>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</si>
  <si>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</si>
  <si>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</si>
  <si>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</si>
  <si>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</si>
  <si>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</si>
  <si>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</si>
  <si>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</si>
  <si>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</si>
  <si>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</si>
  <si>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</si>
  <si>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</si>
  <si>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</si>
  <si>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</si>
  <si>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</si>
  <si>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</si>
  <si>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</si>
  <si>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</si>
  <si>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</si>
  <si>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</si>
  <si>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</si>
  <si>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</si>
  <si>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</si>
  <si>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</si>
  <si>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</si>
  <si>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</si>
  <si>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</si>
  <si>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</si>
  <si>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</si>
  <si>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</si>
  <si>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</si>
  <si>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</si>
  <si>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</si>
  <si>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</si>
  <si>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</si>
  <si>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</si>
  <si>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</si>
  <si>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</si>
  <si>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</si>
  <si>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</si>
  <si>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</si>
  <si>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</si>
  <si>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</si>
  <si>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</si>
  <si>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</si>
  <si>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</si>
  <si>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</si>
  <si>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</si>
  <si>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</si>
  <si>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</si>
  <si>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</si>
  <si>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</si>
  <si>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</si>
  <si>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</si>
  <si>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</si>
  <si>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</si>
  <si>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</si>
  <si>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</si>
  <si>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</si>
  <si>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</si>
  <si>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</si>
  <si>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</si>
  <si>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</si>
  <si>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</si>
  <si>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</si>
  <si>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</si>
  <si>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</si>
  <si>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</si>
  <si>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</si>
  <si>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</si>
  <si>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</si>
  <si>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</si>
  <si>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</si>
  <si>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</si>
  <si>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</si>
  <si>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</si>
  <si>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</si>
  <si>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</si>
  <si>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</si>
  <si>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</si>
  <si>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</si>
  <si>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</si>
  <si>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</si>
  <si>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</si>
  <si>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</si>
  <si>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</si>
  <si>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</si>
  <si>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</si>
  <si>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</si>
  <si>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</si>
  <si>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</si>
  <si>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</si>
  <si>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</si>
  <si>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</si>
  <si>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</si>
  <si>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</si>
  <si>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</si>
  <si>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</si>
  <si>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</si>
  <si>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</si>
  <si>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</si>
  <si>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</si>
  <si>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</si>
  <si>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</si>
  <si>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</si>
  <si>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</si>
  <si>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</si>
  <si>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</si>
  <si>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</si>
  <si>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</si>
  <si>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</si>
  <si>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</si>
  <si>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</si>
  <si>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</si>
  <si>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</si>
  <si>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</si>
  <si>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</si>
  <si>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</si>
  <si>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</si>
  <si>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</si>
  <si>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</si>
  <si>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</si>
  <si>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</si>
  <si>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</si>
  <si>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</si>
  <si>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</si>
  <si>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</si>
  <si>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</si>
  <si>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</si>
  <si>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</si>
  <si>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</si>
  <si>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</si>
  <si>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</si>
  <si>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</si>
  <si>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</si>
  <si>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</si>
  <si>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</si>
  <si>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</si>
  <si>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</si>
  <si>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</si>
  <si>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</si>
  <si>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</si>
  <si>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</si>
  <si>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</si>
  <si>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</si>
  <si>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</si>
  <si>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</si>
  <si>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</si>
  <si>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</si>
  <si>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</si>
  <si>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</si>
  <si>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</si>
  <si>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</si>
  <si>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</si>
  <si>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</si>
  <si>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</si>
  <si>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</si>
  <si>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</si>
  <si>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</si>
  <si>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</si>
  <si>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</si>
  <si>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</si>
  <si>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</si>
  <si>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</si>
  <si>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</si>
  <si>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</si>
  <si>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</si>
  <si>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</si>
  <si>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</si>
  <si>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</si>
  <si>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</si>
  <si>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</si>
  <si>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</si>
  <si>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</si>
  <si>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</si>
  <si>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</si>
  <si>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</si>
  <si>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</si>
  <si>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</si>
  <si>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</si>
  <si>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</si>
  <si>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</si>
  <si>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</si>
  <si>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</si>
  <si>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</si>
  <si>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</si>
  <si>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</si>
  <si>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</si>
  <si>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</si>
  <si>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</si>
  <si>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</si>
  <si>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</si>
  <si>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</si>
  <si>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</si>
  <si>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</si>
  <si>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</si>
  <si>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</si>
  <si>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</si>
  <si>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</si>
  <si>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</si>
  <si>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</si>
  <si>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</si>
  <si>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</si>
  <si>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</si>
  <si>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</si>
  <si>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E=C±D</t>
  </si>
  <si>
    <t>I=G±H</t>
  </si>
  <si>
    <t>Forintban!</t>
  </si>
  <si>
    <t>2017. évi eredeti előirányzat BEVÉTELEK</t>
  </si>
  <si>
    <t>Bruttó  hiány:</t>
  </si>
  <si>
    <t>Bruttó  többlet:</t>
  </si>
  <si>
    <t>ÁH-belüli megelőlegezések</t>
  </si>
  <si>
    <t>Egyéb tárgyieszközök beszerzése</t>
  </si>
  <si>
    <t>Informatikai eszközök beszerzése</t>
  </si>
  <si>
    <t>F=(B-D-E)</t>
  </si>
  <si>
    <t>Beruházás  megnevezése</t>
  </si>
  <si>
    <t>Forintban</t>
  </si>
  <si>
    <t>Beruházási (felhalmozási) kiadások előirányzata beruházásonként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</si>
  <si>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</si>
  <si>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2018.12.31. Módosítás utáni</t>
  </si>
  <si>
    <t>131.312</t>
  </si>
  <si>
    <t>2018. évi</t>
  </si>
  <si>
    <t>1. sz. módosítás 
(±)</t>
  </si>
  <si>
    <t>2018.12.31 Módosítás utáni</t>
  </si>
  <si>
    <t>2018</t>
  </si>
  <si>
    <t>2108. évi előirányzat</t>
  </si>
  <si>
    <t>Óvoda épületének ablak-, és tetőcseréje</t>
  </si>
  <si>
    <t>Ravatalozó burkolási munkái</t>
  </si>
  <si>
    <t>START útfelújítás</t>
  </si>
  <si>
    <t>Önkormányzati ingatlan ablakcseréje (Görög Katolikus Templom)</t>
  </si>
  <si>
    <t>2018. évi eredeti előirányzat</t>
  </si>
  <si>
    <t>1. sz. módosítás
2018.
(±)</t>
  </si>
  <si>
    <t>Módosítás utáni
2018. 12.31.</t>
  </si>
  <si>
    <t>1. sz. módosítás 2018 
(±)")</t>
  </si>
  <si>
    <t>Önkormányzati ingatlanok felújítása</t>
  </si>
  <si>
    <t>3. melléklet a 3/2019.(V.28.) önkormányzati rendelethez</t>
  </si>
  <si>
    <t>2. melléklet  a 3/2019.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</si>
</sst>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48">
    <xf numFmtId="0" fontId="0" fillId="0" borderId="0" xfId="0"/>
    <xf numFmtId="0" fontId="4" fillId="0" borderId="0" xfId="5" applyFont="1" applyFill="1" applyBorder="1" applyAlignment="1" applyProtection="1">
      <alignment horizontal="center" vertical="center" wrapText="1"/>
    </xf>
    <xf numFmtId="0" fontId="4" fillId="0" borderId="0" xfId="5" applyFont="1" applyFill="1" applyBorder="1" applyAlignment="1" applyProtection="1">
      <alignment vertical="center" wrapText="1"/>
    </xf>
    <xf numFmtId="0" fontId="14" fillId="0" borderId="1" xfId="5" applyFont="1" applyFill="1" applyBorder="1" applyAlignment="1" applyProtection="1">
      <alignment horizontal="left" vertical="center" wrapText="1" indent="1"/>
    </xf>
    <xf numFmtId="0" fontId="14" fillId="0" borderId="2" xfId="5" applyFont="1" applyFill="1" applyBorder="1" applyAlignment="1" applyProtection="1">
      <alignment horizontal="left" vertical="center" wrapText="1" indent="1"/>
    </xf>
    <xf numFmtId="0" fontId="14" fillId="0" borderId="3" xfId="5" applyFont="1" applyFill="1" applyBorder="1" applyAlignment="1" applyProtection="1">
      <alignment horizontal="left" vertical="center" wrapText="1" indent="1"/>
    </xf>
    <xf numFmtId="0" fontId="14" fillId="0" borderId="4" xfId="5" applyFont="1" applyFill="1" applyBorder="1" applyAlignment="1" applyProtection="1">
      <alignment horizontal="left" vertical="center" wrapText="1" indent="1"/>
    </xf>
    <xf numFmtId="0" fontId="14" fillId="0" borderId="5" xfId="5" applyFont="1" applyFill="1" applyBorder="1" applyAlignment="1" applyProtection="1">
      <alignment horizontal="left" vertical="center" wrapText="1" indent="1"/>
    </xf>
    <xf numFmtId="0" fontId="14" fillId="0" borderId="6" xfId="5" applyFont="1" applyFill="1" applyBorder="1" applyAlignment="1" applyProtection="1">
      <alignment horizontal="left" vertical="center" wrapText="1" indent="1"/>
    </xf>
    <xf numFmtId="49" fontId="14" fillId="0" borderId="7" xfId="5" applyNumberFormat="1" applyFont="1" applyFill="1" applyBorder="1" applyAlignment="1" applyProtection="1">
      <alignment horizontal="left" vertical="center" wrapText="1" indent="1"/>
    </xf>
    <xf numFmtId="49" fontId="14" fillId="0" borderId="8" xfId="5" applyNumberFormat="1" applyFont="1" applyFill="1" applyBorder="1" applyAlignment="1" applyProtection="1">
      <alignment horizontal="left" vertical="center" wrapText="1" indent="1"/>
    </xf>
    <xf numFmtId="49" fontId="14" fillId="0" borderId="9" xfId="5" applyNumberFormat="1" applyFont="1" applyFill="1" applyBorder="1" applyAlignment="1" applyProtection="1">
      <alignment horizontal="left" vertical="center" wrapText="1" indent="1"/>
    </xf>
    <xf numFmtId="49" fontId="14" fillId="0" borderId="10" xfId="5" applyNumberFormat="1" applyFont="1" applyFill="1" applyBorder="1" applyAlignment="1" applyProtection="1">
      <alignment horizontal="left" vertical="center" wrapText="1" indent="1"/>
    </xf>
    <xf numFmtId="49" fontId="14" fillId="0" borderId="11" xfId="5" applyNumberFormat="1" applyFont="1" applyFill="1" applyBorder="1" applyAlignment="1" applyProtection="1">
      <alignment horizontal="left" vertical="center" wrapText="1" indent="1"/>
    </xf>
    <xf numFmtId="49" fontId="14" fillId="0" borderId="12" xfId="5" applyNumberFormat="1" applyFont="1" applyFill="1" applyBorder="1" applyAlignment="1" applyProtection="1">
      <alignment horizontal="left" vertical="center" wrapText="1" indent="1"/>
    </xf>
    <xf numFmtId="0" fontId="14" fillId="0" borderId="0" xfId="5" applyFont="1" applyFill="1" applyBorder="1" applyAlignment="1" applyProtection="1">
      <alignment horizontal="left" vertical="center" wrapText="1" indent="1"/>
    </xf>
    <xf numFmtId="0" fontId="13" fillId="0" borderId="13" xfId="5" applyFont="1" applyFill="1" applyBorder="1" applyAlignment="1" applyProtection="1">
      <alignment horizontal="left" vertical="center" wrapText="1" indent="1"/>
    </xf>
    <xf numFmtId="0" fontId="13" fillId="0" borderId="14" xfId="5" applyFont="1" applyFill="1" applyBorder="1" applyAlignment="1" applyProtection="1">
      <alignment horizontal="left" vertical="center" wrapText="1" indent="1"/>
    </xf>
    <xf numFmtId="0" fontId="13" fillId="0" borderId="15" xfId="5" applyFont="1" applyFill="1" applyBorder="1" applyAlignment="1" applyProtection="1">
      <alignment horizontal="left" vertical="center" wrapText="1" indent="1"/>
    </xf>
    <xf numFmtId="0" fontId="13" fillId="0" borderId="14" xfId="5" applyFont="1" applyFill="1" applyBorder="1" applyAlignment="1" applyProtection="1">
      <alignment vertical="center" wrapText="1"/>
    </xf>
    <xf numFmtId="0" fontId="13" fillId="0" borderId="16" xfId="5" applyFont="1" applyFill="1" applyBorder="1" applyAlignment="1" applyProtection="1">
      <alignment vertical="center" wrapText="1"/>
    </xf>
    <xf numFmtId="0" fontId="13" fillId="0" borderId="13" xfId="5" applyFont="1" applyFill="1" applyBorder="1" applyAlignment="1" applyProtection="1">
      <alignment horizontal="center" vertical="center" wrapText="1"/>
    </xf>
    <xf numFmtId="0" fontId="13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Alignment="1" applyProtection="1">
      <alignment horizontal="right" wrapText="1"/>
    </xf>
    <xf numFmtId="164" fontId="5" fillId="0" borderId="17" xfId="0" applyNumberFormat="1" applyFont="1" applyFill="1" applyBorder="1" applyAlignment="1" applyProtection="1">
      <alignment horizontal="center" vertical="center" wrapText="1"/>
    </xf>
    <xf numFmtId="164" fontId="13" fillId="0" borderId="18" xfId="0" applyNumberFormat="1" applyFont="1" applyFill="1" applyBorder="1" applyAlignment="1" applyProtection="1">
      <alignment horizontal="center" vertical="center" wrapText="1"/>
    </xf>
    <xf numFmtId="164" fontId="13" fillId="0" borderId="19" xfId="0" applyNumberFormat="1" applyFont="1" applyFill="1" applyBorder="1" applyAlignment="1" applyProtection="1">
      <alignment horizontal="center" vertical="center" wrapText="1"/>
    </xf>
    <xf numFmtId="164" fontId="13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0" xfId="0" applyNumberFormat="1" applyFont="1" applyFill="1" applyAlignment="1">
      <alignment vertical="center" wrapText="1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" xfId="0" applyNumberFormat="1" applyFont="1" applyFill="1" applyBorder="1" applyAlignment="1" applyProtection="1">
      <alignment vertical="center" wrapText="1"/>
      <protection locked="0"/>
    </xf>
    <xf numFmtId="164" fontId="12" fillId="0" borderId="21" xfId="0" applyNumberFormat="1" applyFont="1" applyFill="1" applyBorder="1" applyAlignment="1" applyProtection="1">
      <alignment vertical="center" wrapText="1"/>
    </xf>
    <xf numFmtId="164" fontId="1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6" xfId="0" applyNumberFormat="1" applyFont="1" applyFill="1" applyBorder="1" applyAlignment="1" applyProtection="1">
      <alignment vertical="center" wrapText="1"/>
      <protection locked="0"/>
    </xf>
    <xf numFmtId="164" fontId="12" fillId="0" borderId="22" xfId="0" applyNumberFormat="1" applyFont="1" applyFill="1" applyBorder="1" applyAlignment="1" applyProtection="1">
      <alignment vertical="center" wrapText="1"/>
    </xf>
    <xf numFmtId="164" fontId="5" fillId="0" borderId="17" xfId="0" applyNumberFormat="1" applyFont="1" applyFill="1" applyBorder="1" applyAlignment="1" applyProtection="1">
      <alignment vertical="center" wrapText="1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2" borderId="14" xfId="0" applyNumberFormat="1" applyFont="1" applyFill="1" applyBorder="1" applyAlignment="1" applyProtection="1">
      <alignment vertical="center" wrapText="1"/>
    </xf>
    <xf numFmtId="164" fontId="1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0" fillId="0" borderId="14" xfId="5" applyFont="1" applyFill="1" applyBorder="1" applyAlignment="1" applyProtection="1">
      <alignment horizontal="left" vertical="center" wrapText="1" indent="1"/>
    </xf>
    <xf numFmtId="164" fontId="20" fillId="0" borderId="13" xfId="0" applyNumberFormat="1" applyFont="1" applyFill="1" applyBorder="1" applyAlignment="1" applyProtection="1">
      <alignment horizontal="left" vertical="center" wrapText="1" indent="1"/>
    </xf>
    <xf numFmtId="0" fontId="3" fillId="0" borderId="23" xfId="0" applyFont="1" applyFill="1" applyBorder="1" applyAlignment="1" applyProtection="1">
      <alignment horizontal="right"/>
    </xf>
    <xf numFmtId="0" fontId="14" fillId="0" borderId="2" xfId="5" applyFont="1" applyFill="1" applyBorder="1" applyAlignment="1" applyProtection="1">
      <alignment horizontal="left" indent="6"/>
    </xf>
    <xf numFmtId="0" fontId="14" fillId="0" borderId="2" xfId="5" applyFont="1" applyFill="1" applyBorder="1" applyAlignment="1" applyProtection="1">
      <alignment horizontal="left" vertical="center" wrapText="1" indent="6"/>
    </xf>
    <xf numFmtId="0" fontId="14" fillId="0" borderId="6" xfId="5" applyFont="1" applyFill="1" applyBorder="1" applyAlignment="1" applyProtection="1">
      <alignment horizontal="left" vertical="center" wrapText="1" indent="6"/>
    </xf>
    <xf numFmtId="0" fontId="30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left" vertical="center" wrapText="1"/>
    </xf>
    <xf numFmtId="164" fontId="5" fillId="0" borderId="1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15" fillId="0" borderId="0" xfId="0" applyFont="1" applyFill="1" applyProtection="1"/>
    <xf numFmtId="164" fontId="13" fillId="0" borderId="24" xfId="5" applyNumberFormat="1" applyFont="1" applyFill="1" applyBorder="1" applyAlignment="1" applyProtection="1">
      <alignment horizontal="right" vertical="center" wrapText="1" indent="1"/>
    </xf>
    <xf numFmtId="0" fontId="19" fillId="0" borderId="14" xfId="0" applyFont="1" applyBorder="1" applyAlignment="1" applyProtection="1">
      <alignment horizontal="left" vertical="center" wrapText="1" indent="1"/>
    </xf>
    <xf numFmtId="0" fontId="18" fillId="0" borderId="2" xfId="0" applyFont="1" applyBorder="1" applyAlignment="1" applyProtection="1">
      <alignment horizontal="left" vertical="center" wrapText="1" indent="1"/>
    </xf>
    <xf numFmtId="0" fontId="18" fillId="0" borderId="6" xfId="0" applyFont="1" applyBorder="1" applyAlignment="1" applyProtection="1">
      <alignment horizontal="left" vertical="center" wrapText="1" indent="1"/>
    </xf>
    <xf numFmtId="0" fontId="19" fillId="0" borderId="18" xfId="0" applyFont="1" applyBorder="1" applyAlignment="1" applyProtection="1">
      <alignment horizontal="left" vertical="center" wrapText="1" indent="1"/>
    </xf>
    <xf numFmtId="164" fontId="4" fillId="0" borderId="0" xfId="5" applyNumberFormat="1" applyFont="1" applyFill="1" applyBorder="1" applyAlignment="1" applyProtection="1">
      <alignment horizontal="right" vertical="center" wrapText="1" indent="1"/>
    </xf>
    <xf numFmtId="0" fontId="3" fillId="0" borderId="23" xfId="0" applyFont="1" applyFill="1" applyBorder="1" applyAlignment="1" applyProtection="1">
      <alignment horizontal="right" vertical="center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0" applyNumberFormat="1" applyFont="1" applyFill="1" applyBorder="1" applyAlignment="1" applyProtection="1">
      <alignment horizontal="right" vertical="center" wrapText="1" indent="1"/>
    </xf>
    <xf numFmtId="164" fontId="2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3" xfId="0" applyNumberFormat="1" applyFont="1" applyFill="1" applyBorder="1" applyAlignment="1" applyProtection="1">
      <alignment horizontal="centerContinuous" vertical="center" wrapText="1"/>
    </xf>
    <xf numFmtId="164" fontId="5" fillId="0" borderId="14" xfId="0" applyNumberFormat="1" applyFont="1" applyFill="1" applyBorder="1" applyAlignment="1" applyProtection="1">
      <alignment horizontal="centerContinuous" vertical="center" wrapText="1"/>
    </xf>
    <xf numFmtId="164" fontId="5" fillId="0" borderId="17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0" fillId="0" borderId="26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14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4" fillId="0" borderId="8" xfId="0" applyNumberFormat="1" applyFont="1" applyFill="1" applyBorder="1" applyAlignment="1" applyProtection="1">
      <alignment horizontal="left" vertical="center" wrapText="1" indent="1"/>
    </xf>
    <xf numFmtId="164" fontId="14" fillId="0" borderId="29" xfId="0" applyNumberFormat="1" applyFont="1" applyFill="1" applyBorder="1" applyAlignment="1" applyProtection="1">
      <alignment horizontal="left" vertical="center" wrapText="1" indent="1"/>
    </xf>
    <xf numFmtId="164" fontId="23" fillId="0" borderId="26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4" fillId="0" borderId="2" xfId="0" applyNumberFormat="1" applyFont="1" applyFill="1" applyBorder="1" applyAlignment="1" applyProtection="1">
      <alignment horizontal="righ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2"/>
    </xf>
    <xf numFmtId="164" fontId="21" fillId="0" borderId="2" xfId="0" applyNumberFormat="1" applyFont="1" applyFill="1" applyBorder="1" applyAlignment="1" applyProtection="1">
      <alignment horizontal="left" vertical="center" wrapText="1" indent="2"/>
    </xf>
    <xf numFmtId="164" fontId="24" fillId="0" borderId="2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left" vertical="center" wrapText="1" indent="2"/>
    </xf>
    <xf numFmtId="164" fontId="14" fillId="0" borderId="10" xfId="0" applyNumberFormat="1" applyFont="1" applyFill="1" applyBorder="1" applyAlignment="1" applyProtection="1">
      <alignment horizontal="left" vertical="center" wrapText="1" indent="2"/>
    </xf>
    <xf numFmtId="164" fontId="24" fillId="0" borderId="3" xfId="0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</xf>
    <xf numFmtId="0" fontId="17" fillId="0" borderId="19" xfId="0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4" fillId="0" borderId="7" xfId="0" applyNumberFormat="1" applyFont="1" applyFill="1" applyBorder="1" applyAlignment="1" applyProtection="1">
      <alignment horizontal="left" vertical="center" wrapText="1" indent="1"/>
    </xf>
    <xf numFmtId="164" fontId="1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5" applyNumberFormat="1" applyFont="1" applyFill="1" applyBorder="1" applyAlignment="1" applyProtection="1">
      <alignment horizontal="right" vertical="center" wrapText="1" indent="1"/>
    </xf>
    <xf numFmtId="164" fontId="13" fillId="0" borderId="14" xfId="5" applyNumberFormat="1" applyFont="1" applyFill="1" applyBorder="1" applyAlignment="1" applyProtection="1">
      <alignment horizontal="right" vertical="center" wrapText="1" indent="1"/>
    </xf>
    <xf numFmtId="164" fontId="14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5" applyNumberFormat="1" applyFont="1" applyFill="1" applyBorder="1" applyAlignment="1" applyProtection="1">
      <alignment horizontal="right" vertical="center" wrapText="1" indent="1"/>
    </xf>
    <xf numFmtId="0" fontId="13" fillId="0" borderId="15" xfId="5" applyFont="1" applyFill="1" applyBorder="1" applyAlignment="1" applyProtection="1">
      <alignment horizontal="center" vertical="center" wrapText="1"/>
    </xf>
    <xf numFmtId="0" fontId="13" fillId="0" borderId="16" xfId="5" applyFont="1" applyFill="1" applyBorder="1" applyAlignment="1" applyProtection="1">
      <alignment horizontal="center" vertical="center" wrapText="1"/>
    </xf>
    <xf numFmtId="0" fontId="14" fillId="0" borderId="3" xfId="5" applyFont="1" applyFill="1" applyBorder="1" applyAlignment="1" applyProtection="1">
      <alignment horizontal="left" vertical="center" wrapText="1" indent="6"/>
    </xf>
    <xf numFmtId="0" fontId="6" fillId="0" borderId="0" xfId="5" applyFill="1" applyProtection="1"/>
    <xf numFmtId="0" fontId="14" fillId="0" borderId="0" xfId="5" applyFont="1" applyFill="1" applyProtection="1"/>
    <xf numFmtId="0" fontId="9" fillId="0" borderId="0" xfId="5" applyFont="1" applyFill="1" applyProtection="1"/>
    <xf numFmtId="0" fontId="18" fillId="0" borderId="3" xfId="0" applyFont="1" applyBorder="1" applyAlignment="1" applyProtection="1">
      <alignment horizontal="left" wrapText="1" indent="1"/>
    </xf>
    <xf numFmtId="0" fontId="18" fillId="0" borderId="2" xfId="0" applyFont="1" applyBorder="1" applyAlignment="1" applyProtection="1">
      <alignment horizontal="left" wrapText="1" indent="1"/>
    </xf>
    <xf numFmtId="0" fontId="18" fillId="0" borderId="6" xfId="0" applyFont="1" applyBorder="1" applyAlignment="1" applyProtection="1">
      <alignment horizontal="left" wrapText="1" indent="1"/>
    </xf>
    <xf numFmtId="0" fontId="18" fillId="0" borderId="9" xfId="0" applyFont="1" applyBorder="1" applyAlignment="1" applyProtection="1">
      <alignment wrapText="1"/>
    </xf>
    <xf numFmtId="0" fontId="18" fillId="0" borderId="8" xfId="0" applyFont="1" applyBorder="1" applyAlignment="1" applyProtection="1">
      <alignment wrapText="1"/>
    </xf>
    <xf numFmtId="0" fontId="18" fillId="0" borderId="10" xfId="0" applyFont="1" applyBorder="1" applyAlignment="1" applyProtection="1">
      <alignment wrapText="1"/>
    </xf>
    <xf numFmtId="0" fontId="19" fillId="0" borderId="14" xfId="0" applyFont="1" applyBorder="1" applyAlignment="1" applyProtection="1">
      <alignment wrapText="1"/>
    </xf>
    <xf numFmtId="0" fontId="19" fillId="0" borderId="19" xfId="0" applyFont="1" applyBorder="1" applyAlignment="1" applyProtection="1">
      <alignment wrapText="1"/>
    </xf>
    <xf numFmtId="0" fontId="6" fillId="0" borderId="0" xfId="5" applyFill="1" applyAlignment="1" applyProtection="1"/>
    <xf numFmtId="0" fontId="16" fillId="0" borderId="0" xfId="5" applyFont="1" applyFill="1" applyProtection="1"/>
    <xf numFmtId="0" fontId="15" fillId="0" borderId="0" xfId="5" applyFont="1" applyFill="1" applyProtection="1"/>
    <xf numFmtId="164" fontId="2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0" fillId="0" borderId="24" xfId="5" applyNumberFormat="1" applyFont="1" applyFill="1" applyBorder="1" applyAlignment="1" applyProtection="1">
      <alignment horizontal="right" vertical="center" wrapText="1" indent="1"/>
    </xf>
    <xf numFmtId="164" fontId="14" fillId="0" borderId="32" xfId="5" applyNumberFormat="1" applyFont="1" applyFill="1" applyBorder="1" applyAlignment="1" applyProtection="1">
      <alignment horizontal="right" vertical="center" wrapText="1" indent="1"/>
    </xf>
    <xf numFmtId="164" fontId="14" fillId="0" borderId="3" xfId="5" applyNumberFormat="1" applyFont="1" applyFill="1" applyBorder="1" applyAlignment="1" applyProtection="1">
      <alignment horizontal="right" vertical="center" wrapText="1" indent="1"/>
    </xf>
    <xf numFmtId="164" fontId="21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3" xfId="0" applyFont="1" applyBorder="1" applyAlignment="1" applyProtection="1">
      <alignment vertical="center" wrapText="1"/>
    </xf>
    <xf numFmtId="0" fontId="19" fillId="0" borderId="18" xfId="0" applyFont="1" applyBorder="1" applyAlignment="1" applyProtection="1">
      <alignment vertical="center" wrapText="1"/>
    </xf>
    <xf numFmtId="164" fontId="13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vertical="center" wrapText="1"/>
    </xf>
    <xf numFmtId="0" fontId="13" fillId="0" borderId="18" xfId="5" applyFont="1" applyFill="1" applyBorder="1" applyAlignment="1" applyProtection="1">
      <alignment horizontal="left" vertical="center" wrapText="1" indent="1"/>
    </xf>
    <xf numFmtId="0" fontId="13" fillId="0" borderId="19" xfId="5" applyFont="1" applyFill="1" applyBorder="1" applyAlignment="1" applyProtection="1">
      <alignment vertical="center" wrapText="1"/>
    </xf>
    <xf numFmtId="0" fontId="14" fillId="0" borderId="33" xfId="5" applyFont="1" applyFill="1" applyBorder="1" applyAlignment="1" applyProtection="1">
      <alignment horizontal="left" vertical="center" wrapText="1" indent="7"/>
    </xf>
    <xf numFmtId="0" fontId="13" fillId="0" borderId="13" xfId="5" applyFont="1" applyFill="1" applyBorder="1" applyAlignment="1" applyProtection="1">
      <alignment horizontal="left" vertical="center" wrapText="1"/>
    </xf>
    <xf numFmtId="164" fontId="24" fillId="0" borderId="1" xfId="0" applyNumberFormat="1" applyFont="1" applyFill="1" applyBorder="1" applyAlignment="1" applyProtection="1">
      <alignment horizontal="right" vertical="center" wrapText="1" indent="1"/>
    </xf>
    <xf numFmtId="164" fontId="13" fillId="0" borderId="34" xfId="5" applyNumberFormat="1" applyFont="1" applyFill="1" applyBorder="1" applyAlignment="1" applyProtection="1">
      <alignment horizontal="right" vertical="center" wrapText="1" indent="1"/>
    </xf>
    <xf numFmtId="164" fontId="13" fillId="0" borderId="35" xfId="5" applyNumberFormat="1" applyFont="1" applyFill="1" applyBorder="1" applyAlignment="1" applyProtection="1">
      <alignment horizontal="right" vertical="center" wrapText="1" indent="1"/>
    </xf>
    <xf numFmtId="164" fontId="19" fillId="0" borderId="24" xfId="0" applyNumberFormat="1" applyFont="1" applyBorder="1" applyAlignment="1" applyProtection="1">
      <alignment horizontal="right" vertical="center" wrapText="1" indent="1"/>
    </xf>
    <xf numFmtId="164" fontId="17" fillId="0" borderId="24" xfId="0" quotePrefix="1" applyNumberFormat="1" applyFont="1" applyBorder="1" applyAlignment="1" applyProtection="1">
      <alignment horizontal="right" vertical="center" wrapText="1" indent="1"/>
    </xf>
    <xf numFmtId="164" fontId="14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5" applyNumberFormat="1" applyFont="1" applyFill="1" applyBorder="1" applyAlignment="1" applyProtection="1">
      <alignment horizontal="right" vertical="center" wrapText="1" indent="1"/>
    </xf>
    <xf numFmtId="164" fontId="19" fillId="0" borderId="14" xfId="0" applyNumberFormat="1" applyFont="1" applyBorder="1" applyAlignment="1" applyProtection="1">
      <alignment horizontal="right" vertical="center" wrapText="1" indent="1"/>
    </xf>
    <xf numFmtId="164" fontId="1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14" xfId="0" quotePrefix="1" applyNumberFormat="1" applyFont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33" xfId="5" applyFont="1" applyFill="1" applyBorder="1" applyAlignment="1" applyProtection="1">
      <alignment horizontal="center" vertical="center" wrapText="1"/>
    </xf>
    <xf numFmtId="0" fontId="5" fillId="0" borderId="37" xfId="5" applyFont="1" applyFill="1" applyBorder="1" applyAlignment="1" applyProtection="1">
      <alignment horizontal="center" vertical="center" wrapText="1"/>
    </xf>
    <xf numFmtId="164" fontId="13" fillId="0" borderId="38" xfId="5" applyNumberFormat="1" applyFont="1" applyFill="1" applyBorder="1" applyAlignment="1" applyProtection="1">
      <alignment horizontal="right" vertical="center" wrapText="1" indent="1"/>
    </xf>
    <xf numFmtId="164" fontId="13" fillId="0" borderId="39" xfId="5" applyNumberFormat="1" applyFont="1" applyFill="1" applyBorder="1" applyAlignment="1" applyProtection="1">
      <alignment horizontal="right" vertical="center" wrapText="1" indent="1"/>
    </xf>
    <xf numFmtId="164" fontId="14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9" xfId="5" applyNumberFormat="1" applyFont="1" applyFill="1" applyBorder="1" applyAlignment="1" applyProtection="1">
      <alignment horizontal="right" vertical="center" wrapText="1" indent="1"/>
    </xf>
    <xf numFmtId="164" fontId="19" fillId="0" borderId="39" xfId="0" applyNumberFormat="1" applyFont="1" applyBorder="1" applyAlignment="1" applyProtection="1">
      <alignment horizontal="right" vertical="center" wrapText="1" indent="1"/>
    </xf>
    <xf numFmtId="164" fontId="19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9" xfId="0" quotePrefix="1" applyNumberFormat="1" applyFont="1" applyBorder="1" applyAlignment="1" applyProtection="1">
      <alignment horizontal="right" vertical="center" wrapText="1" indent="1"/>
    </xf>
    <xf numFmtId="164" fontId="5" fillId="0" borderId="39" xfId="0" applyNumberFormat="1" applyFont="1" applyFill="1" applyBorder="1" applyAlignment="1" applyProtection="1">
      <alignment horizontal="centerContinuous" vertical="center" wrapText="1"/>
    </xf>
    <xf numFmtId="164" fontId="5" fillId="0" borderId="39" xfId="0" applyNumberFormat="1" applyFont="1" applyFill="1" applyBorder="1" applyAlignment="1" applyProtection="1">
      <alignment horizontal="center" vertical="center" wrapText="1"/>
    </xf>
    <xf numFmtId="164" fontId="20" fillId="0" borderId="39" xfId="0" applyNumberFormat="1" applyFont="1" applyFill="1" applyBorder="1" applyAlignment="1" applyProtection="1">
      <alignment horizontal="center" vertical="center" wrapText="1"/>
    </xf>
    <xf numFmtId="164" fontId="20" fillId="0" borderId="39" xfId="0" applyNumberFormat="1" applyFont="1" applyFill="1" applyBorder="1" applyAlignment="1" applyProtection="1">
      <alignment horizontal="right" vertical="center" wrapText="1" indent="1"/>
    </xf>
    <xf numFmtId="164" fontId="5" fillId="0" borderId="42" xfId="0" applyNumberFormat="1" applyFont="1" applyFill="1" applyBorder="1" applyAlignment="1" applyProtection="1">
      <alignment horizontal="centerContinuous" vertical="center" wrapText="1"/>
    </xf>
    <xf numFmtId="164" fontId="5" fillId="0" borderId="34" xfId="0" applyNumberFormat="1" applyFont="1" applyFill="1" applyBorder="1" applyAlignment="1" applyProtection="1">
      <alignment horizontal="centerContinuous" vertical="center" wrapText="1"/>
    </xf>
    <xf numFmtId="164" fontId="5" fillId="0" borderId="24" xfId="0" applyNumberFormat="1" applyFont="1" applyFill="1" applyBorder="1" applyAlignment="1" applyProtection="1">
      <alignment horizontal="center" vertical="center" wrapText="1"/>
    </xf>
    <xf numFmtId="164" fontId="1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Protection="1"/>
    <xf numFmtId="0" fontId="28" fillId="0" borderId="0" xfId="0" applyFont="1" applyFill="1" applyProtection="1"/>
    <xf numFmtId="0" fontId="29" fillId="0" borderId="0" xfId="0" applyFont="1" applyFill="1" applyProtection="1"/>
    <xf numFmtId="0" fontId="15" fillId="0" borderId="0" xfId="0" applyFont="1" applyProtection="1"/>
    <xf numFmtId="0" fontId="25" fillId="0" borderId="0" xfId="0" applyFont="1" applyProtection="1"/>
    <xf numFmtId="164" fontId="14" fillId="0" borderId="43" xfId="5" applyNumberFormat="1" applyFont="1" applyFill="1" applyBorder="1" applyAlignment="1" applyProtection="1">
      <alignment horizontal="right" vertical="center" wrapText="1" indent="1"/>
    </xf>
    <xf numFmtId="164" fontId="14" fillId="0" borderId="44" xfId="5" applyNumberFormat="1" applyFont="1" applyFill="1" applyBorder="1" applyAlignment="1" applyProtection="1">
      <alignment horizontal="right" vertical="center" wrapText="1" indent="1"/>
    </xf>
    <xf numFmtId="164" fontId="21" fillId="0" borderId="43" xfId="5" applyNumberFormat="1" applyFont="1" applyFill="1" applyBorder="1" applyAlignment="1" applyProtection="1">
      <alignment horizontal="right" vertical="center" wrapText="1" indent="1"/>
    </xf>
    <xf numFmtId="164" fontId="21" fillId="0" borderId="32" xfId="5" applyNumberFormat="1" applyFont="1" applyFill="1" applyBorder="1" applyAlignment="1" applyProtection="1">
      <alignment horizontal="right" vertical="center" wrapText="1" indent="1"/>
    </xf>
    <xf numFmtId="164" fontId="14" fillId="0" borderId="45" xfId="5" applyNumberFormat="1" applyFont="1" applyFill="1" applyBorder="1" applyAlignment="1" applyProtection="1">
      <alignment horizontal="right" vertical="center" wrapText="1" indent="1"/>
    </xf>
    <xf numFmtId="164" fontId="14" fillId="0" borderId="46" xfId="5" applyNumberFormat="1" applyFont="1" applyFill="1" applyBorder="1" applyAlignment="1" applyProtection="1">
      <alignment horizontal="right" vertical="center" wrapText="1" indent="1"/>
    </xf>
    <xf numFmtId="164" fontId="14" fillId="0" borderId="17" xfId="5" applyNumberFormat="1" applyFont="1" applyFill="1" applyBorder="1" applyAlignment="1" applyProtection="1">
      <alignment horizontal="righ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</xf>
    <xf numFmtId="164" fontId="14" fillId="0" borderId="6" xfId="0" applyNumberFormat="1" applyFont="1" applyFill="1" applyBorder="1" applyAlignment="1" applyProtection="1">
      <alignment horizontal="right" vertical="center" wrapText="1" indent="1"/>
    </xf>
    <xf numFmtId="164" fontId="21" fillId="0" borderId="2" xfId="0" applyNumberFormat="1" applyFont="1" applyFill="1" applyBorder="1" applyAlignment="1" applyProtection="1">
      <alignment horizontal="right" vertical="center" wrapText="1" indent="1"/>
    </xf>
    <xf numFmtId="164" fontId="21" fillId="0" borderId="1" xfId="0" applyNumberFormat="1" applyFont="1" applyFill="1" applyBorder="1" applyAlignment="1" applyProtection="1">
      <alignment horizontal="right" vertical="center" wrapText="1" indent="1"/>
    </xf>
    <xf numFmtId="164" fontId="14" fillId="0" borderId="32" xfId="0" applyNumberFormat="1" applyFont="1" applyFill="1" applyBorder="1" applyAlignment="1" applyProtection="1">
      <alignment horizontal="right" vertical="center" wrapText="1" indent="1"/>
    </xf>
    <xf numFmtId="164" fontId="21" fillId="0" borderId="47" xfId="0" applyNumberFormat="1" applyFont="1" applyFill="1" applyBorder="1" applyAlignment="1" applyProtection="1">
      <alignment horizontal="right" vertical="center" wrapText="1" indent="1"/>
    </xf>
    <xf numFmtId="164" fontId="21" fillId="0" borderId="43" xfId="0" applyNumberFormat="1" applyFont="1" applyFill="1" applyBorder="1" applyAlignment="1" applyProtection="1">
      <alignment horizontal="right" vertical="center" wrapText="1" indent="1"/>
    </xf>
    <xf numFmtId="164" fontId="14" fillId="0" borderId="48" xfId="0" applyNumberFormat="1" applyFont="1" applyFill="1" applyBorder="1" applyAlignment="1" applyProtection="1">
      <alignment horizontal="right" vertical="center" wrapText="1" indent="1"/>
    </xf>
    <xf numFmtId="164" fontId="14" fillId="0" borderId="43" xfId="0" applyNumberFormat="1" applyFont="1" applyFill="1" applyBorder="1" applyAlignment="1" applyProtection="1">
      <alignment horizontal="right" vertical="center" wrapText="1" indent="1"/>
    </xf>
    <xf numFmtId="164" fontId="14" fillId="0" borderId="47" xfId="0" applyNumberFormat="1" applyFont="1" applyFill="1" applyBorder="1" applyAlignment="1" applyProtection="1">
      <alignment horizontal="right" vertical="center" wrapText="1" indent="1"/>
    </xf>
    <xf numFmtId="164" fontId="21" fillId="0" borderId="32" xfId="0" applyNumberFormat="1" applyFont="1" applyFill="1" applyBorder="1" applyAlignment="1" applyProtection="1">
      <alignment horizontal="right" vertical="center" wrapText="1" indent="1"/>
    </xf>
    <xf numFmtId="164" fontId="20" fillId="0" borderId="39" xfId="0" applyNumberFormat="1" applyFont="1" applyBorder="1" applyAlignment="1">
      <alignment horizontal="center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2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24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right" vertical="center" wrapText="1" indent="1"/>
    </xf>
    <xf numFmtId="164" fontId="13" fillId="0" borderId="17" xfId="0" applyNumberFormat="1" applyFont="1" applyFill="1" applyBorder="1" applyAlignment="1" applyProtection="1">
      <alignment vertical="center" wrapText="1"/>
    </xf>
    <xf numFmtId="164" fontId="13" fillId="0" borderId="14" xfId="0" applyNumberFormat="1" applyFont="1" applyFill="1" applyBorder="1" applyAlignment="1" applyProtection="1">
      <alignment vertical="center" wrapText="1"/>
    </xf>
    <xf numFmtId="164" fontId="13" fillId="2" borderId="14" xfId="0" applyNumberFormat="1" applyFont="1" applyFill="1" applyBorder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vertical="center" wrapText="1"/>
    </xf>
    <xf numFmtId="164" fontId="14" fillId="0" borderId="6" xfId="0" applyNumberFormat="1" applyFont="1" applyFill="1" applyBorder="1" applyAlignment="1" applyProtection="1">
      <alignment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1" xfId="0" applyNumberFormat="1" applyFont="1" applyFill="1" applyBorder="1" applyAlignment="1" applyProtection="1">
      <alignment vertical="center" wrapText="1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right" vertical="center" wrapText="1"/>
    </xf>
    <xf numFmtId="14" fontId="5" fillId="0" borderId="36" xfId="5" applyNumberFormat="1" applyFont="1" applyFill="1" applyBorder="1" applyAlignment="1" applyProtection="1">
      <alignment horizontal="center" vertical="center" wrapText="1"/>
    </xf>
    <xf numFmtId="164" fontId="4" fillId="0" borderId="0" xfId="5" applyNumberFormat="1" applyFont="1" applyFill="1" applyBorder="1" applyAlignment="1" applyProtection="1">
      <alignment horizontal="center" vertical="center"/>
    </xf>
    <xf numFmtId="164" fontId="26" fillId="0" borderId="23" xfId="5" applyNumberFormat="1" applyFont="1" applyFill="1" applyBorder="1" applyAlignment="1" applyProtection="1">
      <alignment horizontal="left" vertical="center"/>
    </xf>
    <xf numFmtId="164" fontId="26" fillId="0" borderId="23" xfId="5" applyNumberFormat="1" applyFont="1" applyFill="1" applyBorder="1" applyAlignment="1" applyProtection="1">
      <alignment horizontal="left"/>
    </xf>
    <xf numFmtId="0" fontId="5" fillId="0" borderId="15" xfId="5" applyFont="1" applyFill="1" applyBorder="1" applyAlignment="1" applyProtection="1">
      <alignment horizontal="center" vertical="center" wrapText="1"/>
    </xf>
    <xf numFmtId="0" fontId="5" fillId="0" borderId="18" xfId="5" applyFont="1" applyFill="1" applyBorder="1" applyAlignment="1" applyProtection="1">
      <alignment horizontal="center" vertical="center" wrapText="1"/>
    </xf>
    <xf numFmtId="0" fontId="5" fillId="0" borderId="16" xfId="5" applyFont="1" applyFill="1" applyBorder="1" applyAlignment="1" applyProtection="1">
      <alignment horizontal="center" vertical="center" wrapText="1"/>
    </xf>
    <xf numFmtId="0" fontId="5" fillId="0" borderId="19" xfId="5" applyFont="1" applyFill="1" applyBorder="1" applyAlignment="1" applyProtection="1">
      <alignment horizontal="center" vertical="center" wrapText="1"/>
    </xf>
    <xf numFmtId="0" fontId="5" fillId="0" borderId="49" xfId="5" applyFont="1" applyFill="1" applyBorder="1" applyAlignment="1" applyProtection="1">
      <alignment horizontal="center" vertical="center" wrapText="1"/>
    </xf>
    <xf numFmtId="0" fontId="5" fillId="0" borderId="4" xfId="5" applyFont="1" applyFill="1" applyBorder="1" applyAlignment="1" applyProtection="1">
      <alignment horizontal="center" vertical="center" wrapText="1"/>
    </xf>
    <xf numFmtId="0" fontId="5" fillId="0" borderId="48" xfId="5" applyFont="1" applyFill="1" applyBorder="1" applyAlignment="1" applyProtection="1">
      <alignment horizontal="center" vertical="center" wrapText="1"/>
    </xf>
    <xf numFmtId="0" fontId="15" fillId="0" borderId="0" xfId="5" applyFont="1" applyFill="1" applyAlignment="1" applyProtection="1">
      <alignment horizontal="center"/>
    </xf>
    <xf numFmtId="164" fontId="22" fillId="0" borderId="50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textRotation="180" wrapText="1"/>
    </xf>
    <xf numFmtId="164" fontId="33" fillId="0" borderId="42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E21" sqref="E2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188" t="s">
        <v>399</v>
      </c>
      <c r="B1" s="57"/>
    </row>
    <row r="2" spans="1:2" x14ac:dyDescent="0.2">
      <c r="A2" s="57"/>
      <c r="B2" s="57"/>
    </row>
    <row r="3" spans="1:2" x14ac:dyDescent="0.2">
      <c r="A3" s="189"/>
      <c r="B3" s="189"/>
    </row>
    <row r="4" spans="1:2" ht="15.75" x14ac:dyDescent="0.25">
      <c r="A4" s="58"/>
      <c r="B4" s="190"/>
    </row>
    <row r="5" spans="1:2" ht="15.75" x14ac:dyDescent="0.25">
      <c r="A5" s="58"/>
      <c r="B5" s="190"/>
    </row>
    <row r="6" spans="1:2" s="51" customFormat="1" ht="15.75" x14ac:dyDescent="0.25">
      <c r="A6" s="58" t="s">
        <v>404</v>
      </c>
      <c r="B6" s="189"/>
    </row>
    <row r="7" spans="1:2" s="51" customFormat="1" x14ac:dyDescent="0.2">
      <c r="A7" s="189"/>
      <c r="B7" s="189"/>
    </row>
    <row r="8" spans="1:2" s="51" customFormat="1" x14ac:dyDescent="0.2">
      <c r="A8" s="189"/>
      <c r="B8" s="189"/>
    </row>
    <row r="9" spans="1:2" x14ac:dyDescent="0.2">
      <c r="A9" s="189" t="s">
        <v>374</v>
      </c>
      <c r="B9" s="189" t="s">
        <v>353</v>
      </c>
    </row>
    <row r="10" spans="1:2" x14ac:dyDescent="0.2">
      <c r="A10" s="189" t="s">
        <v>372</v>
      </c>
      <c r="B10" s="189" t="s">
        <v>359</v>
      </c>
    </row>
    <row r="11" spans="1:2" x14ac:dyDescent="0.2">
      <c r="A11" s="189" t="s">
        <v>373</v>
      </c>
      <c r="B11" s="189" t="s">
        <v>360</v>
      </c>
    </row>
    <row r="12" spans="1:2" x14ac:dyDescent="0.2">
      <c r="A12" s="189"/>
      <c r="B12" s="189"/>
    </row>
    <row r="13" spans="1:2" ht="15.75" x14ac:dyDescent="0.25">
      <c r="A13" s="58" t="str">
        <f>+CONCATENATE(LEFT(A6,4),". évi előirányzat módosítások BEVÉTELEK")</f>
        <v>2017. évi előirányzat módosítások BEVÉTELEK</v>
      </c>
      <c r="B13" s="190"/>
    </row>
    <row r="14" spans="1:2" x14ac:dyDescent="0.2">
      <c r="A14" s="189"/>
      <c r="B14" s="189"/>
    </row>
    <row r="15" spans="1:2" s="51" customFormat="1" x14ac:dyDescent="0.2">
      <c r="A15" s="189" t="s">
        <v>375</v>
      </c>
      <c r="B15" s="189" t="s">
        <v>354</v>
      </c>
    </row>
    <row r="16" spans="1:2" x14ac:dyDescent="0.2">
      <c r="A16" s="189" t="s">
        <v>376</v>
      </c>
      <c r="B16" s="189" t="s">
        <v>361</v>
      </c>
    </row>
    <row r="17" spans="1:2" x14ac:dyDescent="0.2">
      <c r="A17" s="189" t="s">
        <v>377</v>
      </c>
      <c r="B17" s="189" t="s">
        <v>362</v>
      </c>
    </row>
    <row r="18" spans="1:2" x14ac:dyDescent="0.2">
      <c r="A18" s="189"/>
      <c r="B18" s="189"/>
    </row>
    <row r="19" spans="1:2" ht="14.25" x14ac:dyDescent="0.2">
      <c r="A19" s="192" t="str">
        <f>+CONCATENATE(LEFT(A6,4),". módosítás utáni módosított előrirányzatok BEVÉTELEK")</f>
        <v>2017. módosítás utáni módosított előrirányzatok BEVÉTELEK</v>
      </c>
      <c r="B19" s="190"/>
    </row>
    <row r="20" spans="1:2" x14ac:dyDescent="0.2">
      <c r="A20" s="189"/>
      <c r="B20" s="189"/>
    </row>
    <row r="21" spans="1:2" x14ac:dyDescent="0.2">
      <c r="A21" s="189" t="s">
        <v>378</v>
      </c>
      <c r="B21" s="189" t="s">
        <v>355</v>
      </c>
    </row>
    <row r="22" spans="1:2" x14ac:dyDescent="0.2">
      <c r="A22" s="189" t="s">
        <v>379</v>
      </c>
      <c r="B22" s="189" t="s">
        <v>363</v>
      </c>
    </row>
    <row r="23" spans="1:2" x14ac:dyDescent="0.2">
      <c r="A23" s="189" t="s">
        <v>380</v>
      </c>
      <c r="B23" s="189" t="s">
        <v>364</v>
      </c>
    </row>
    <row r="24" spans="1:2" x14ac:dyDescent="0.2">
      <c r="A24" s="189"/>
      <c r="B24" s="189"/>
    </row>
    <row r="25" spans="1:2" ht="15.75" x14ac:dyDescent="0.25">
      <c r="A25" s="58" t="str">
        <f>+CONCATENATE(LEFT(A6,4),". évi eredeti előirányzat KIADÁSOK")</f>
        <v>2017. évi eredeti előirányzat KIADÁSOK</v>
      </c>
      <c r="B25" s="190"/>
    </row>
    <row r="26" spans="1:2" x14ac:dyDescent="0.2">
      <c r="A26" s="189"/>
      <c r="B26" s="189"/>
    </row>
    <row r="27" spans="1:2" x14ac:dyDescent="0.2">
      <c r="A27" s="189" t="s">
        <v>381</v>
      </c>
      <c r="B27" s="189" t="s">
        <v>356</v>
      </c>
    </row>
    <row r="28" spans="1:2" x14ac:dyDescent="0.2">
      <c r="A28" s="189" t="s">
        <v>382</v>
      </c>
      <c r="B28" s="189" t="s">
        <v>365</v>
      </c>
    </row>
    <row r="29" spans="1:2" x14ac:dyDescent="0.2">
      <c r="A29" s="189" t="s">
        <v>383</v>
      </c>
      <c r="B29" s="189" t="s">
        <v>366</v>
      </c>
    </row>
    <row r="30" spans="1:2" x14ac:dyDescent="0.2">
      <c r="A30" s="189"/>
      <c r="B30" s="189"/>
    </row>
    <row r="31" spans="1:2" ht="15.75" x14ac:dyDescent="0.25">
      <c r="A31" s="58" t="str">
        <f>+CONCATENATE(LEFT(A6,4),". évi előirányzat módosítások KIADÁSOK")</f>
        <v>2017. évi előirányzat módosítások KIADÁSOK</v>
      </c>
      <c r="B31" s="190"/>
    </row>
    <row r="32" spans="1:2" x14ac:dyDescent="0.2">
      <c r="A32" s="189"/>
      <c r="B32" s="189"/>
    </row>
    <row r="33" spans="1:2" x14ac:dyDescent="0.2">
      <c r="A33" s="189" t="s">
        <v>384</v>
      </c>
      <c r="B33" s="189" t="s">
        <v>357</v>
      </c>
    </row>
    <row r="34" spans="1:2" x14ac:dyDescent="0.2">
      <c r="A34" s="189" t="s">
        <v>385</v>
      </c>
      <c r="B34" s="189" t="s">
        <v>367</v>
      </c>
    </row>
    <row r="35" spans="1:2" x14ac:dyDescent="0.2">
      <c r="A35" s="189" t="s">
        <v>386</v>
      </c>
      <c r="B35" s="189" t="s">
        <v>368</v>
      </c>
    </row>
    <row r="36" spans="1:2" x14ac:dyDescent="0.2">
      <c r="A36" s="189"/>
      <c r="B36" s="189"/>
    </row>
    <row r="37" spans="1:2" ht="15.75" x14ac:dyDescent="0.25">
      <c r="A37" s="191" t="str">
        <f>+CONCATENATE(LEFT(A6,4),". módosítás utáni módosított előirányzatok KIADÁSOK")</f>
        <v>2017. módosítás utáni módosított előirányzatok KIADÁSOK</v>
      </c>
      <c r="B37" s="190"/>
    </row>
    <row r="38" spans="1:2" x14ac:dyDescent="0.2">
      <c r="A38" s="189"/>
      <c r="B38" s="189"/>
    </row>
    <row r="39" spans="1:2" x14ac:dyDescent="0.2">
      <c r="A39" s="189" t="s">
        <v>387</v>
      </c>
      <c r="B39" s="189" t="s">
        <v>358</v>
      </c>
    </row>
    <row r="40" spans="1:2" x14ac:dyDescent="0.2">
      <c r="A40" s="189" t="s">
        <v>388</v>
      </c>
      <c r="B40" s="189" t="s">
        <v>369</v>
      </c>
    </row>
    <row r="41" spans="1:2" x14ac:dyDescent="0.2">
      <c r="A41" s="189" t="s">
        <v>389</v>
      </c>
      <c r="B41" s="189" t="s">
        <v>370</v>
      </c>
    </row>
  </sheetData>
  <sheetProtection sheet="1"/>
  <phoneticPr fontId="21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tabSelected="1" view="pageLayout" zoomScaleNormal="130" zoomScaleSheetLayoutView="100" workbookViewId="0">
      <selection activeCell="D161" sqref="D161"/>
    </sheetView>
  </sheetViews>
  <sheetFormatPr defaultRowHeight="15.75" x14ac:dyDescent="0.25"/>
  <cols>
    <col min="1" max="1" width="9.5" style="106" customWidth="1"/>
    <col min="2" max="2" width="59.6640625" style="106" customWidth="1"/>
    <col min="3" max="3" width="17.33203125" style="107" customWidth="1"/>
    <col min="4" max="5" width="17.33203125" style="122" customWidth="1"/>
    <col min="6" max="16384" width="9.33203125" style="122"/>
  </cols>
  <sheetData>
    <row r="1" spans="1:5" ht="15.95" customHeight="1" x14ac:dyDescent="0.25">
      <c r="A1" s="232" t="s">
        <v>2</v>
      </c>
      <c r="B1" s="232"/>
      <c r="C1" s="232"/>
      <c r="D1" s="232"/>
      <c r="E1" s="232"/>
    </row>
    <row r="2" spans="1:5" ht="15.95" customHeight="1" thickBot="1" x14ac:dyDescent="0.3">
      <c r="A2" s="233" t="s">
        <v>78</v>
      </c>
      <c r="B2" s="233"/>
      <c r="C2" s="166"/>
      <c r="E2" s="166" t="s">
        <v>403</v>
      </c>
    </row>
    <row r="3" spans="1:5" x14ac:dyDescent="0.25">
      <c r="A3" s="235" t="s">
        <v>43</v>
      </c>
      <c r="B3" s="237" t="s">
        <v>3</v>
      </c>
      <c r="C3" s="239">
        <v>2018</v>
      </c>
      <c r="D3" s="240"/>
      <c r="E3" s="241"/>
    </row>
    <row r="4" spans="1:5" ht="28.5" thickBot="1" x14ac:dyDescent="0.3">
      <c r="A4" s="236"/>
      <c r="B4" s="238"/>
      <c r="C4" s="168" t="s">
        <v>349</v>
      </c>
      <c r="D4" s="167" t="s">
        <v>414</v>
      </c>
      <c r="E4" s="231" t="s">
        <v>415</v>
      </c>
    </row>
    <row r="5" spans="1:5" s="123" customFormat="1" ht="12" customHeight="1" thickBot="1" x14ac:dyDescent="0.25">
      <c r="A5" s="119" t="s">
        <v>341</v>
      </c>
      <c r="B5" s="120" t="s">
        <v>342</v>
      </c>
      <c r="C5" s="120" t="s">
        <v>343</v>
      </c>
      <c r="D5" s="120" t="s">
        <v>345</v>
      </c>
      <c r="E5" s="211" t="s">
        <v>401</v>
      </c>
    </row>
    <row r="6" spans="1:5" s="124" customFormat="1" ht="12" customHeight="1" thickBot="1" x14ac:dyDescent="0.25">
      <c r="A6" s="16" t="s">
        <v>4</v>
      </c>
      <c r="B6" s="17" t="s">
        <v>133</v>
      </c>
      <c r="C6" s="112">
        <v>23690714</v>
      </c>
      <c r="D6" s="112">
        <v>2472096</v>
      </c>
      <c r="E6" s="59">
        <v>26192900</v>
      </c>
    </row>
    <row r="7" spans="1:5" s="124" customFormat="1" ht="12" customHeight="1" x14ac:dyDescent="0.2">
      <c r="A7" s="11" t="s">
        <v>55</v>
      </c>
      <c r="B7" s="125" t="s">
        <v>134</v>
      </c>
      <c r="C7" s="114">
        <v>15277674</v>
      </c>
      <c r="D7" s="114">
        <v>0</v>
      </c>
      <c r="E7" s="142">
        <v>15277674</v>
      </c>
    </row>
    <row r="8" spans="1:5" s="124" customFormat="1" ht="12" customHeight="1" x14ac:dyDescent="0.2">
      <c r="A8" s="10" t="s">
        <v>56</v>
      </c>
      <c r="B8" s="126" t="s">
        <v>135</v>
      </c>
      <c r="C8" s="113"/>
      <c r="D8" s="113"/>
      <c r="E8" s="142"/>
    </row>
    <row r="9" spans="1:5" s="124" customFormat="1" ht="12" customHeight="1" x14ac:dyDescent="0.2">
      <c r="A9" s="10" t="s">
        <v>57</v>
      </c>
      <c r="B9" s="126" t="s">
        <v>136</v>
      </c>
      <c r="C9" s="113">
        <v>6613040</v>
      </c>
      <c r="D9" s="113" t="s">
        <v>416</v>
      </c>
      <c r="E9" s="142">
        <v>6744352</v>
      </c>
    </row>
    <row r="10" spans="1:5" s="124" customFormat="1" ht="12" customHeight="1" x14ac:dyDescent="0.2">
      <c r="A10" s="10" t="s">
        <v>58</v>
      </c>
      <c r="B10" s="126" t="s">
        <v>137</v>
      </c>
      <c r="C10" s="113">
        <v>1800000</v>
      </c>
      <c r="D10" s="113"/>
      <c r="E10" s="142">
        <v>1800000</v>
      </c>
    </row>
    <row r="11" spans="1:5" s="124" customFormat="1" ht="12" customHeight="1" x14ac:dyDescent="0.2">
      <c r="A11" s="10" t="s">
        <v>75</v>
      </c>
      <c r="B11" s="61" t="s">
        <v>287</v>
      </c>
      <c r="C11" s="113"/>
      <c r="D11" s="113">
        <v>2282664</v>
      </c>
      <c r="E11" s="142">
        <v>2282664</v>
      </c>
    </row>
    <row r="12" spans="1:5" s="124" customFormat="1" ht="12" customHeight="1" thickBot="1" x14ac:dyDescent="0.25">
      <c r="A12" s="12" t="s">
        <v>59</v>
      </c>
      <c r="B12" s="62" t="s">
        <v>288</v>
      </c>
      <c r="C12" s="113"/>
      <c r="D12" s="113">
        <v>58210</v>
      </c>
      <c r="E12" s="142">
        <v>58210</v>
      </c>
    </row>
    <row r="13" spans="1:5" s="124" customFormat="1" ht="12" customHeight="1" thickBot="1" x14ac:dyDescent="0.25">
      <c r="A13" s="16" t="s">
        <v>5</v>
      </c>
      <c r="B13" s="60" t="s">
        <v>138</v>
      </c>
      <c r="C13" s="112">
        <f>+C14+C15+C16+C17+C18</f>
        <v>10342156</v>
      </c>
      <c r="D13" s="112">
        <f>+D14+D15+D16+D17+D18</f>
        <v>348906</v>
      </c>
      <c r="E13" s="59">
        <v>10691062</v>
      </c>
    </row>
    <row r="14" spans="1:5" s="124" customFormat="1" ht="12" customHeight="1" x14ac:dyDescent="0.2">
      <c r="A14" s="11" t="s">
        <v>61</v>
      </c>
      <c r="B14" s="125" t="s">
        <v>139</v>
      </c>
      <c r="C14" s="114"/>
      <c r="D14" s="114"/>
      <c r="E14" s="142"/>
    </row>
    <row r="15" spans="1:5" s="124" customFormat="1" ht="12" customHeight="1" x14ac:dyDescent="0.2">
      <c r="A15" s="10" t="s">
        <v>62</v>
      </c>
      <c r="B15" s="126" t="s">
        <v>140</v>
      </c>
      <c r="C15" s="113"/>
      <c r="D15" s="113"/>
      <c r="E15" s="142"/>
    </row>
    <row r="16" spans="1:5" s="124" customFormat="1" ht="12" customHeight="1" x14ac:dyDescent="0.2">
      <c r="A16" s="10" t="s">
        <v>63</v>
      </c>
      <c r="B16" s="126" t="s">
        <v>280</v>
      </c>
      <c r="C16" s="113"/>
      <c r="D16" s="113"/>
      <c r="E16" s="142"/>
    </row>
    <row r="17" spans="1:5" s="124" customFormat="1" ht="12" customHeight="1" x14ac:dyDescent="0.2">
      <c r="A17" s="10" t="s">
        <v>64</v>
      </c>
      <c r="B17" s="126" t="s">
        <v>281</v>
      </c>
      <c r="C17" s="113"/>
      <c r="D17" s="113"/>
      <c r="E17" s="142"/>
    </row>
    <row r="18" spans="1:5" s="124" customFormat="1" ht="12" customHeight="1" x14ac:dyDescent="0.2">
      <c r="A18" s="10" t="s">
        <v>65</v>
      </c>
      <c r="B18" s="126" t="s">
        <v>141</v>
      </c>
      <c r="C18" s="113">
        <v>10342156</v>
      </c>
      <c r="D18" s="113">
        <v>348906</v>
      </c>
      <c r="E18" s="142">
        <v>10691062</v>
      </c>
    </row>
    <row r="19" spans="1:5" s="124" customFormat="1" ht="12" customHeight="1" thickBot="1" x14ac:dyDescent="0.25">
      <c r="A19" s="12" t="s">
        <v>71</v>
      </c>
      <c r="B19" s="62" t="s">
        <v>142</v>
      </c>
      <c r="C19" s="115"/>
      <c r="D19" s="115"/>
      <c r="E19" s="142"/>
    </row>
    <row r="20" spans="1:5" s="124" customFormat="1" ht="12" customHeight="1" thickBot="1" x14ac:dyDescent="0.25">
      <c r="A20" s="16" t="s">
        <v>6</v>
      </c>
      <c r="B20" s="17" t="s">
        <v>143</v>
      </c>
      <c r="C20" s="112">
        <f>+C21+C22+C23+C24+C25</f>
        <v>572079</v>
      </c>
      <c r="D20" s="112">
        <f>+D21+D22+D23+D24+D25</f>
        <v>0</v>
      </c>
      <c r="E20" s="59">
        <v>572079</v>
      </c>
    </row>
    <row r="21" spans="1:5" s="124" customFormat="1" ht="12" customHeight="1" x14ac:dyDescent="0.2">
      <c r="A21" s="11" t="s">
        <v>44</v>
      </c>
      <c r="B21" s="125" t="s">
        <v>144</v>
      </c>
      <c r="C21" s="114">
        <v>572079</v>
      </c>
      <c r="D21" s="114">
        <v>0</v>
      </c>
      <c r="E21" s="142">
        <v>572079</v>
      </c>
    </row>
    <row r="22" spans="1:5" s="124" customFormat="1" ht="12" customHeight="1" x14ac:dyDescent="0.2">
      <c r="A22" s="10" t="s">
        <v>45</v>
      </c>
      <c r="B22" s="126" t="s">
        <v>145</v>
      </c>
      <c r="C22" s="113"/>
      <c r="D22" s="113"/>
      <c r="E22" s="142"/>
    </row>
    <row r="23" spans="1:5" s="124" customFormat="1" ht="12" customHeight="1" x14ac:dyDescent="0.2">
      <c r="A23" s="10" t="s">
        <v>46</v>
      </c>
      <c r="B23" s="126" t="s">
        <v>282</v>
      </c>
      <c r="C23" s="113"/>
      <c r="D23" s="113"/>
      <c r="E23" s="142"/>
    </row>
    <row r="24" spans="1:5" s="124" customFormat="1" ht="12" customHeight="1" x14ac:dyDescent="0.2">
      <c r="A24" s="10" t="s">
        <v>47</v>
      </c>
      <c r="B24" s="126" t="s">
        <v>283</v>
      </c>
      <c r="C24" s="113"/>
      <c r="D24" s="113"/>
      <c r="E24" s="142"/>
    </row>
    <row r="25" spans="1:5" s="124" customFormat="1" ht="12" customHeight="1" x14ac:dyDescent="0.2">
      <c r="A25" s="10" t="s">
        <v>87</v>
      </c>
      <c r="B25" s="126" t="s">
        <v>146</v>
      </c>
      <c r="C25" s="113">
        <v>0</v>
      </c>
      <c r="D25" s="113"/>
      <c r="E25" s="142">
        <v>0</v>
      </c>
    </row>
    <row r="26" spans="1:5" s="124" customFormat="1" ht="12" customHeight="1" thickBot="1" x14ac:dyDescent="0.25">
      <c r="A26" s="12" t="s">
        <v>88</v>
      </c>
      <c r="B26" s="127" t="s">
        <v>147</v>
      </c>
      <c r="C26" s="115"/>
      <c r="D26" s="115"/>
      <c r="E26" s="142"/>
    </row>
    <row r="27" spans="1:5" s="124" customFormat="1" ht="12" customHeight="1" thickBot="1" x14ac:dyDescent="0.25">
      <c r="A27" s="16" t="s">
        <v>89</v>
      </c>
      <c r="B27" s="17" t="s">
        <v>397</v>
      </c>
      <c r="C27" s="118">
        <f>SUM(C28:C34)</f>
        <v>2080000</v>
      </c>
      <c r="D27" s="118">
        <f>+D28+D29+D30+D31+D32+D33+D34</f>
        <v>0</v>
      </c>
      <c r="E27" s="141">
        <v>2080000</v>
      </c>
    </row>
    <row r="28" spans="1:5" s="124" customFormat="1" ht="12" customHeight="1" x14ac:dyDescent="0.2">
      <c r="A28" s="11" t="s">
        <v>148</v>
      </c>
      <c r="B28" s="125" t="s">
        <v>390</v>
      </c>
      <c r="C28" s="114"/>
      <c r="D28" s="143"/>
      <c r="E28" s="142"/>
    </row>
    <row r="29" spans="1:5" s="124" customFormat="1" ht="12" customHeight="1" x14ac:dyDescent="0.2">
      <c r="A29" s="10" t="s">
        <v>149</v>
      </c>
      <c r="B29" s="126" t="s">
        <v>391</v>
      </c>
      <c r="C29" s="113"/>
      <c r="D29" s="113"/>
      <c r="E29" s="142"/>
    </row>
    <row r="30" spans="1:5" s="124" customFormat="1" ht="12" customHeight="1" x14ac:dyDescent="0.2">
      <c r="A30" s="10" t="s">
        <v>150</v>
      </c>
      <c r="B30" s="126" t="s">
        <v>392</v>
      </c>
      <c r="C30" s="113">
        <v>1800000</v>
      </c>
      <c r="D30" s="113"/>
      <c r="E30" s="142">
        <v>1800000</v>
      </c>
    </row>
    <row r="31" spans="1:5" s="124" customFormat="1" ht="12" customHeight="1" x14ac:dyDescent="0.2">
      <c r="A31" s="10" t="s">
        <v>151</v>
      </c>
      <c r="B31" s="126" t="s">
        <v>393</v>
      </c>
      <c r="C31" s="113"/>
      <c r="D31" s="113"/>
      <c r="E31" s="142"/>
    </row>
    <row r="32" spans="1:5" s="124" customFormat="1" ht="12" customHeight="1" x14ac:dyDescent="0.2">
      <c r="A32" s="10" t="s">
        <v>394</v>
      </c>
      <c r="B32" s="126" t="s">
        <v>152</v>
      </c>
      <c r="C32" s="113">
        <v>280000</v>
      </c>
      <c r="D32" s="113"/>
      <c r="E32" s="142">
        <v>280000</v>
      </c>
    </row>
    <row r="33" spans="1:5" s="124" customFormat="1" ht="12" customHeight="1" x14ac:dyDescent="0.2">
      <c r="A33" s="10" t="s">
        <v>395</v>
      </c>
      <c r="B33" s="126" t="s">
        <v>153</v>
      </c>
      <c r="C33" s="113"/>
      <c r="D33" s="113"/>
      <c r="E33" s="142"/>
    </row>
    <row r="34" spans="1:5" s="124" customFormat="1" ht="12" customHeight="1" thickBot="1" x14ac:dyDescent="0.25">
      <c r="A34" s="12" t="s">
        <v>396</v>
      </c>
      <c r="B34" s="127" t="s">
        <v>154</v>
      </c>
      <c r="C34" s="115"/>
      <c r="D34" s="115"/>
      <c r="E34" s="142"/>
    </row>
    <row r="35" spans="1:5" s="124" customFormat="1" ht="12" customHeight="1" thickBot="1" x14ac:dyDescent="0.25">
      <c r="A35" s="16" t="s">
        <v>8</v>
      </c>
      <c r="B35" s="17" t="s">
        <v>289</v>
      </c>
      <c r="C35" s="112">
        <f>SUM(C36:C46)</f>
        <v>1530000</v>
      </c>
      <c r="D35" s="112">
        <f>SUM(D36:D46)</f>
        <v>0</v>
      </c>
      <c r="E35" s="59">
        <v>1530000</v>
      </c>
    </row>
    <row r="36" spans="1:5" s="124" customFormat="1" ht="12" customHeight="1" x14ac:dyDescent="0.2">
      <c r="A36" s="11" t="s">
        <v>48</v>
      </c>
      <c r="B36" s="125" t="s">
        <v>157</v>
      </c>
      <c r="C36" s="114">
        <v>0</v>
      </c>
      <c r="D36" s="114"/>
      <c r="E36" s="142">
        <v>0</v>
      </c>
    </row>
    <row r="37" spans="1:5" s="124" customFormat="1" ht="12" customHeight="1" x14ac:dyDescent="0.2">
      <c r="A37" s="10" t="s">
        <v>49</v>
      </c>
      <c r="B37" s="126" t="s">
        <v>158</v>
      </c>
      <c r="C37" s="113"/>
      <c r="D37" s="113">
        <v>0</v>
      </c>
      <c r="E37" s="142">
        <v>0</v>
      </c>
    </row>
    <row r="38" spans="1:5" s="124" customFormat="1" ht="12" customHeight="1" x14ac:dyDescent="0.2">
      <c r="A38" s="10" t="s">
        <v>50</v>
      </c>
      <c r="B38" s="126" t="s">
        <v>159</v>
      </c>
      <c r="C38" s="113"/>
      <c r="D38" s="113"/>
      <c r="E38" s="142"/>
    </row>
    <row r="39" spans="1:5" s="124" customFormat="1" ht="12" customHeight="1" x14ac:dyDescent="0.2">
      <c r="A39" s="10" t="s">
        <v>91</v>
      </c>
      <c r="B39" s="126" t="s">
        <v>160</v>
      </c>
      <c r="C39" s="113"/>
      <c r="D39" s="113"/>
      <c r="E39" s="142"/>
    </row>
    <row r="40" spans="1:5" s="124" customFormat="1" ht="12" customHeight="1" x14ac:dyDescent="0.2">
      <c r="A40" s="10" t="s">
        <v>92</v>
      </c>
      <c r="B40" s="126" t="s">
        <v>161</v>
      </c>
      <c r="C40" s="113">
        <v>1300000</v>
      </c>
      <c r="D40" s="113"/>
      <c r="E40" s="142">
        <v>1300000</v>
      </c>
    </row>
    <row r="41" spans="1:5" s="124" customFormat="1" ht="12" customHeight="1" x14ac:dyDescent="0.2">
      <c r="A41" s="10" t="s">
        <v>93</v>
      </c>
      <c r="B41" s="126" t="s">
        <v>162</v>
      </c>
      <c r="C41" s="113"/>
      <c r="D41" s="113"/>
      <c r="E41" s="142"/>
    </row>
    <row r="42" spans="1:5" s="124" customFormat="1" ht="12" customHeight="1" x14ac:dyDescent="0.2">
      <c r="A42" s="10" t="s">
        <v>94</v>
      </c>
      <c r="B42" s="126" t="s">
        <v>163</v>
      </c>
      <c r="C42" s="113"/>
      <c r="D42" s="113"/>
      <c r="E42" s="142"/>
    </row>
    <row r="43" spans="1:5" s="124" customFormat="1" ht="12" customHeight="1" x14ac:dyDescent="0.2">
      <c r="A43" s="10" t="s">
        <v>95</v>
      </c>
      <c r="B43" s="126" t="s">
        <v>398</v>
      </c>
      <c r="C43" s="113"/>
      <c r="D43" s="113">
        <v>0</v>
      </c>
      <c r="E43" s="142">
        <v>0</v>
      </c>
    </row>
    <row r="44" spans="1:5" s="124" customFormat="1" ht="12" customHeight="1" x14ac:dyDescent="0.2">
      <c r="A44" s="10" t="s">
        <v>155</v>
      </c>
      <c r="B44" s="126" t="s">
        <v>164</v>
      </c>
      <c r="C44" s="116"/>
      <c r="D44" s="116"/>
      <c r="E44" s="142"/>
    </row>
    <row r="45" spans="1:5" s="124" customFormat="1" ht="12" customHeight="1" x14ac:dyDescent="0.2">
      <c r="A45" s="12" t="s">
        <v>156</v>
      </c>
      <c r="B45" s="127" t="s">
        <v>291</v>
      </c>
      <c r="C45" s="117"/>
      <c r="D45" s="117"/>
      <c r="E45" s="142"/>
    </row>
    <row r="46" spans="1:5" s="124" customFormat="1" ht="12" customHeight="1" thickBot="1" x14ac:dyDescent="0.25">
      <c r="A46" s="12" t="s">
        <v>290</v>
      </c>
      <c r="B46" s="62" t="s">
        <v>165</v>
      </c>
      <c r="C46" s="117">
        <v>230000</v>
      </c>
      <c r="D46" s="117"/>
      <c r="E46" s="142">
        <v>230000</v>
      </c>
    </row>
    <row r="47" spans="1:5" s="124" customFormat="1" ht="12" customHeight="1" thickBot="1" x14ac:dyDescent="0.25">
      <c r="A47" s="16" t="s">
        <v>9</v>
      </c>
      <c r="B47" s="17" t="s">
        <v>166</v>
      </c>
      <c r="C47" s="112">
        <f>SUM(C48:C52)</f>
        <v>0</v>
      </c>
      <c r="D47" s="112">
        <f>SUM(D48:D52)</f>
        <v>263200</v>
      </c>
      <c r="E47" s="59"/>
    </row>
    <row r="48" spans="1:5" s="124" customFormat="1" ht="12" customHeight="1" x14ac:dyDescent="0.2">
      <c r="A48" s="11" t="s">
        <v>51</v>
      </c>
      <c r="B48" s="125" t="s">
        <v>170</v>
      </c>
      <c r="C48" s="144"/>
      <c r="D48" s="144"/>
      <c r="E48" s="196"/>
    </row>
    <row r="49" spans="1:5" s="124" customFormat="1" ht="12" customHeight="1" x14ac:dyDescent="0.2">
      <c r="A49" s="10" t="s">
        <v>52</v>
      </c>
      <c r="B49" s="126" t="s">
        <v>171</v>
      </c>
      <c r="C49" s="116"/>
      <c r="D49" s="116">
        <v>263200</v>
      </c>
      <c r="E49" s="196">
        <v>263200</v>
      </c>
    </row>
    <row r="50" spans="1:5" s="124" customFormat="1" ht="12" customHeight="1" x14ac:dyDescent="0.2">
      <c r="A50" s="10" t="s">
        <v>167</v>
      </c>
      <c r="B50" s="126" t="s">
        <v>172</v>
      </c>
      <c r="C50" s="116"/>
      <c r="D50" s="116"/>
      <c r="E50" s="196"/>
    </row>
    <row r="51" spans="1:5" s="124" customFormat="1" ht="12" customHeight="1" x14ac:dyDescent="0.2">
      <c r="A51" s="10" t="s">
        <v>168</v>
      </c>
      <c r="B51" s="126" t="s">
        <v>173</v>
      </c>
      <c r="C51" s="116"/>
      <c r="D51" s="116"/>
      <c r="E51" s="196"/>
    </row>
    <row r="52" spans="1:5" s="124" customFormat="1" ht="12" customHeight="1" thickBot="1" x14ac:dyDescent="0.25">
      <c r="A52" s="12" t="s">
        <v>169</v>
      </c>
      <c r="B52" s="62" t="s">
        <v>174</v>
      </c>
      <c r="C52" s="117"/>
      <c r="D52" s="117"/>
      <c r="E52" s="196"/>
    </row>
    <row r="53" spans="1:5" s="124" customFormat="1" ht="12" customHeight="1" thickBot="1" x14ac:dyDescent="0.25">
      <c r="A53" s="16" t="s">
        <v>96</v>
      </c>
      <c r="B53" s="17" t="s">
        <v>175</v>
      </c>
      <c r="C53" s="112">
        <f>SUM(C54:C56)</f>
        <v>0</v>
      </c>
      <c r="D53" s="112">
        <f>SUM(D54:D56)</f>
        <v>0</v>
      </c>
      <c r="E53" s="59"/>
    </row>
    <row r="54" spans="1:5" s="124" customFormat="1" ht="12" customHeight="1" x14ac:dyDescent="0.2">
      <c r="A54" s="11" t="s">
        <v>53</v>
      </c>
      <c r="B54" s="125" t="s">
        <v>176</v>
      </c>
      <c r="C54" s="114"/>
      <c r="D54" s="114"/>
      <c r="E54" s="142"/>
    </row>
    <row r="55" spans="1:5" s="124" customFormat="1" ht="12" customHeight="1" x14ac:dyDescent="0.2">
      <c r="A55" s="10" t="s">
        <v>54</v>
      </c>
      <c r="B55" s="126" t="s">
        <v>284</v>
      </c>
      <c r="C55" s="113"/>
      <c r="D55" s="113"/>
      <c r="E55" s="142"/>
    </row>
    <row r="56" spans="1:5" s="124" customFormat="1" ht="12" customHeight="1" x14ac:dyDescent="0.2">
      <c r="A56" s="10" t="s">
        <v>179</v>
      </c>
      <c r="B56" s="126" t="s">
        <v>177</v>
      </c>
      <c r="C56" s="113"/>
      <c r="D56" s="113"/>
      <c r="E56" s="142"/>
    </row>
    <row r="57" spans="1:5" s="124" customFormat="1" ht="12" customHeight="1" thickBot="1" x14ac:dyDescent="0.25">
      <c r="A57" s="12" t="s">
        <v>180</v>
      </c>
      <c r="B57" s="62" t="s">
        <v>178</v>
      </c>
      <c r="C57" s="115"/>
      <c r="D57" s="115"/>
      <c r="E57" s="142"/>
    </row>
    <row r="58" spans="1:5" s="124" customFormat="1" ht="12" customHeight="1" thickBot="1" x14ac:dyDescent="0.25">
      <c r="A58" s="16" t="s">
        <v>11</v>
      </c>
      <c r="B58" s="60" t="s">
        <v>181</v>
      </c>
      <c r="C58" s="112">
        <f>SUM(C59:C61)</f>
        <v>0</v>
      </c>
      <c r="D58" s="112">
        <f>SUM(D59:D61)</f>
        <v>0</v>
      </c>
      <c r="E58" s="59"/>
    </row>
    <row r="59" spans="1:5" s="124" customFormat="1" ht="12" customHeight="1" x14ac:dyDescent="0.2">
      <c r="A59" s="11" t="s">
        <v>97</v>
      </c>
      <c r="B59" s="125" t="s">
        <v>183</v>
      </c>
      <c r="C59" s="116"/>
      <c r="D59" s="116"/>
      <c r="E59" s="195"/>
    </row>
    <row r="60" spans="1:5" s="124" customFormat="1" ht="12" customHeight="1" x14ac:dyDescent="0.2">
      <c r="A60" s="10" t="s">
        <v>98</v>
      </c>
      <c r="B60" s="126" t="s">
        <v>285</v>
      </c>
      <c r="C60" s="116"/>
      <c r="D60" s="116"/>
      <c r="E60" s="195"/>
    </row>
    <row r="61" spans="1:5" s="124" customFormat="1" ht="12" customHeight="1" x14ac:dyDescent="0.2">
      <c r="A61" s="10" t="s">
        <v>115</v>
      </c>
      <c r="B61" s="126" t="s">
        <v>184</v>
      </c>
      <c r="C61" s="116"/>
      <c r="D61" s="116"/>
      <c r="E61" s="195"/>
    </row>
    <row r="62" spans="1:5" s="124" customFormat="1" ht="12" customHeight="1" thickBot="1" x14ac:dyDescent="0.25">
      <c r="A62" s="12" t="s">
        <v>182</v>
      </c>
      <c r="B62" s="62" t="s">
        <v>185</v>
      </c>
      <c r="C62" s="116"/>
      <c r="D62" s="116"/>
      <c r="E62" s="195"/>
    </row>
    <row r="63" spans="1:5" s="124" customFormat="1" ht="12" customHeight="1" thickBot="1" x14ac:dyDescent="0.25">
      <c r="A63" s="154" t="s">
        <v>330</v>
      </c>
      <c r="B63" s="17" t="s">
        <v>186</v>
      </c>
      <c r="C63" s="118">
        <f>+C6+C13+C20+C27+C35+C47+C53+C58</f>
        <v>38214949</v>
      </c>
      <c r="D63" s="118">
        <f>+D6+D13+D20+D27+D35+D47+D53+D58</f>
        <v>3084202</v>
      </c>
      <c r="E63" s="141">
        <v>41299241</v>
      </c>
    </row>
    <row r="64" spans="1:5" s="124" customFormat="1" ht="12" customHeight="1" thickBot="1" x14ac:dyDescent="0.25">
      <c r="A64" s="145" t="s">
        <v>187</v>
      </c>
      <c r="B64" s="60" t="s">
        <v>188</v>
      </c>
      <c r="C64" s="112">
        <f>SUM(C65:C67)</f>
        <v>0</v>
      </c>
      <c r="D64" s="112">
        <f>SUM(D65:D67)</f>
        <v>0</v>
      </c>
      <c r="E64" s="59"/>
    </row>
    <row r="65" spans="1:5" s="124" customFormat="1" ht="12" customHeight="1" x14ac:dyDescent="0.2">
      <c r="A65" s="11" t="s">
        <v>218</v>
      </c>
      <c r="B65" s="125" t="s">
        <v>189</v>
      </c>
      <c r="C65" s="116"/>
      <c r="D65" s="116"/>
      <c r="E65" s="195"/>
    </row>
    <row r="66" spans="1:5" s="124" customFormat="1" ht="12" customHeight="1" x14ac:dyDescent="0.2">
      <c r="A66" s="10" t="s">
        <v>227</v>
      </c>
      <c r="B66" s="126" t="s">
        <v>190</v>
      </c>
      <c r="C66" s="116"/>
      <c r="D66" s="116"/>
      <c r="E66" s="195"/>
    </row>
    <row r="67" spans="1:5" s="124" customFormat="1" ht="12" customHeight="1" thickBot="1" x14ac:dyDescent="0.25">
      <c r="A67" s="12" t="s">
        <v>228</v>
      </c>
      <c r="B67" s="150" t="s">
        <v>315</v>
      </c>
      <c r="C67" s="116"/>
      <c r="D67" s="116"/>
      <c r="E67" s="195"/>
    </row>
    <row r="68" spans="1:5" s="124" customFormat="1" ht="12" customHeight="1" thickBot="1" x14ac:dyDescent="0.25">
      <c r="A68" s="145" t="s">
        <v>191</v>
      </c>
      <c r="B68" s="60" t="s">
        <v>192</v>
      </c>
      <c r="C68" s="112">
        <f>SUM(C69:C72)</f>
        <v>0</v>
      </c>
      <c r="D68" s="112">
        <f>SUM(D69:D72)</f>
        <v>0</v>
      </c>
      <c r="E68" s="59"/>
    </row>
    <row r="69" spans="1:5" s="124" customFormat="1" ht="12" customHeight="1" x14ac:dyDescent="0.2">
      <c r="A69" s="11" t="s">
        <v>76</v>
      </c>
      <c r="B69" s="125" t="s">
        <v>193</v>
      </c>
      <c r="C69" s="116"/>
      <c r="D69" s="116"/>
      <c r="E69" s="195"/>
    </row>
    <row r="70" spans="1:5" s="124" customFormat="1" ht="12" customHeight="1" x14ac:dyDescent="0.2">
      <c r="A70" s="10" t="s">
        <v>77</v>
      </c>
      <c r="B70" s="126" t="s">
        <v>194</v>
      </c>
      <c r="C70" s="116"/>
      <c r="D70" s="116"/>
      <c r="E70" s="195"/>
    </row>
    <row r="71" spans="1:5" s="124" customFormat="1" ht="12" customHeight="1" x14ac:dyDescent="0.2">
      <c r="A71" s="10" t="s">
        <v>219</v>
      </c>
      <c r="B71" s="126" t="s">
        <v>195</v>
      </c>
      <c r="C71" s="116"/>
      <c r="D71" s="116"/>
      <c r="E71" s="195"/>
    </row>
    <row r="72" spans="1:5" s="124" customFormat="1" ht="12" customHeight="1" thickBot="1" x14ac:dyDescent="0.25">
      <c r="A72" s="12" t="s">
        <v>220</v>
      </c>
      <c r="B72" s="62" t="s">
        <v>196</v>
      </c>
      <c r="C72" s="116"/>
      <c r="D72" s="116"/>
      <c r="E72" s="195"/>
    </row>
    <row r="73" spans="1:5" s="124" customFormat="1" ht="12" customHeight="1" thickBot="1" x14ac:dyDescent="0.25">
      <c r="A73" s="145" t="s">
        <v>197</v>
      </c>
      <c r="B73" s="60" t="s">
        <v>198</v>
      </c>
      <c r="C73" s="112"/>
      <c r="D73" s="112">
        <f>SUM(D74:D75)</f>
        <v>0</v>
      </c>
      <c r="E73" s="59"/>
    </row>
    <row r="74" spans="1:5" s="124" customFormat="1" ht="12" customHeight="1" x14ac:dyDescent="0.2">
      <c r="A74" s="11" t="s">
        <v>221</v>
      </c>
      <c r="B74" s="125" t="s">
        <v>199</v>
      </c>
      <c r="C74" s="116">
        <v>7800170</v>
      </c>
      <c r="D74" s="116"/>
      <c r="E74" s="195">
        <v>7800170</v>
      </c>
    </row>
    <row r="75" spans="1:5" s="124" customFormat="1" ht="12" customHeight="1" thickBot="1" x14ac:dyDescent="0.25">
      <c r="A75" s="12" t="s">
        <v>222</v>
      </c>
      <c r="B75" s="62" t="s">
        <v>200</v>
      </c>
      <c r="C75" s="116"/>
      <c r="D75" s="116"/>
      <c r="E75" s="195"/>
    </row>
    <row r="76" spans="1:5" s="124" customFormat="1" ht="12" customHeight="1" thickBot="1" x14ac:dyDescent="0.25">
      <c r="A76" s="145" t="s">
        <v>201</v>
      </c>
      <c r="B76" s="60" t="s">
        <v>202</v>
      </c>
      <c r="C76" s="112">
        <f>SUM(C77:C79)</f>
        <v>0</v>
      </c>
      <c r="D76" s="112">
        <f>SUM(D77:D79)</f>
        <v>0</v>
      </c>
      <c r="E76" s="59"/>
    </row>
    <row r="77" spans="1:5" s="124" customFormat="1" ht="12" customHeight="1" x14ac:dyDescent="0.2">
      <c r="A77" s="11" t="s">
        <v>223</v>
      </c>
      <c r="B77" s="125" t="s">
        <v>203</v>
      </c>
      <c r="C77" s="116"/>
      <c r="D77" s="116"/>
      <c r="E77" s="195"/>
    </row>
    <row r="78" spans="1:5" s="124" customFormat="1" ht="12" customHeight="1" x14ac:dyDescent="0.2">
      <c r="A78" s="10" t="s">
        <v>224</v>
      </c>
      <c r="B78" s="126" t="s">
        <v>204</v>
      </c>
      <c r="C78" s="116"/>
      <c r="D78" s="116"/>
      <c r="E78" s="195"/>
    </row>
    <row r="79" spans="1:5" s="124" customFormat="1" ht="12" customHeight="1" thickBot="1" x14ac:dyDescent="0.25">
      <c r="A79" s="12" t="s">
        <v>225</v>
      </c>
      <c r="B79" s="62" t="s">
        <v>205</v>
      </c>
      <c r="C79" s="116"/>
      <c r="D79" s="116"/>
      <c r="E79" s="195"/>
    </row>
    <row r="80" spans="1:5" s="124" customFormat="1" ht="12" customHeight="1" thickBot="1" x14ac:dyDescent="0.25">
      <c r="A80" s="145" t="s">
        <v>206</v>
      </c>
      <c r="B80" s="60" t="s">
        <v>226</v>
      </c>
      <c r="C80" s="112">
        <f>SUM(C81:C84)</f>
        <v>0</v>
      </c>
      <c r="D80" s="112">
        <f>SUM(D81:D84)</f>
        <v>0</v>
      </c>
      <c r="E80" s="59"/>
    </row>
    <row r="81" spans="1:5" s="124" customFormat="1" ht="12" customHeight="1" x14ac:dyDescent="0.2">
      <c r="A81" s="128" t="s">
        <v>207</v>
      </c>
      <c r="B81" s="125" t="s">
        <v>208</v>
      </c>
      <c r="C81" s="116"/>
      <c r="D81" s="116"/>
      <c r="E81" s="195"/>
    </row>
    <row r="82" spans="1:5" s="124" customFormat="1" ht="12" customHeight="1" x14ac:dyDescent="0.2">
      <c r="A82" s="129" t="s">
        <v>209</v>
      </c>
      <c r="B82" s="126" t="s">
        <v>210</v>
      </c>
      <c r="C82" s="116"/>
      <c r="D82" s="116"/>
      <c r="E82" s="195"/>
    </row>
    <row r="83" spans="1:5" s="124" customFormat="1" ht="12" customHeight="1" x14ac:dyDescent="0.2">
      <c r="A83" s="129" t="s">
        <v>211</v>
      </c>
      <c r="B83" s="126" t="s">
        <v>212</v>
      </c>
      <c r="C83" s="116"/>
      <c r="D83" s="116"/>
      <c r="E83" s="195"/>
    </row>
    <row r="84" spans="1:5" s="124" customFormat="1" ht="12" customHeight="1" thickBot="1" x14ac:dyDescent="0.25">
      <c r="A84" s="130" t="s">
        <v>213</v>
      </c>
      <c r="B84" s="62" t="s">
        <v>214</v>
      </c>
      <c r="C84" s="116"/>
      <c r="D84" s="116"/>
      <c r="E84" s="195"/>
    </row>
    <row r="85" spans="1:5" s="124" customFormat="1" ht="12" customHeight="1" thickBot="1" x14ac:dyDescent="0.25">
      <c r="A85" s="145" t="s">
        <v>215</v>
      </c>
      <c r="B85" s="60" t="s">
        <v>329</v>
      </c>
      <c r="C85" s="147"/>
      <c r="D85" s="147"/>
      <c r="E85" s="59"/>
    </row>
    <row r="86" spans="1:5" s="124" customFormat="1" ht="13.5" customHeight="1" thickBot="1" x14ac:dyDescent="0.25">
      <c r="A86" s="145" t="s">
        <v>217</v>
      </c>
      <c r="B86" s="60" t="s">
        <v>216</v>
      </c>
      <c r="C86" s="147"/>
      <c r="D86" s="147"/>
      <c r="E86" s="59"/>
    </row>
    <row r="87" spans="1:5" s="124" customFormat="1" ht="15.75" customHeight="1" thickBot="1" x14ac:dyDescent="0.25">
      <c r="A87" s="145" t="s">
        <v>229</v>
      </c>
      <c r="B87" s="131" t="s">
        <v>332</v>
      </c>
      <c r="C87" s="118">
        <v>7800170</v>
      </c>
      <c r="D87" s="118">
        <f>+D64+D68+D73+D76+D80+D86+D85</f>
        <v>0</v>
      </c>
      <c r="E87" s="141">
        <v>7800170</v>
      </c>
    </row>
    <row r="88" spans="1:5" s="124" customFormat="1" ht="25.5" customHeight="1" thickBot="1" x14ac:dyDescent="0.25">
      <c r="A88" s="146" t="s">
        <v>331</v>
      </c>
      <c r="B88" s="132" t="s">
        <v>333</v>
      </c>
      <c r="C88" s="118">
        <f>+C63+C87</f>
        <v>46015119</v>
      </c>
      <c r="D88" s="118">
        <f>+D63+D87</f>
        <v>3084202</v>
      </c>
      <c r="E88" s="141">
        <v>49099411</v>
      </c>
    </row>
    <row r="89" spans="1:5" s="124" customFormat="1" ht="30.75" customHeight="1" x14ac:dyDescent="0.2">
      <c r="A89" s="1"/>
      <c r="B89" s="2"/>
      <c r="C89" s="64"/>
    </row>
    <row r="90" spans="1:5" ht="16.5" customHeight="1" x14ac:dyDescent="0.25">
      <c r="A90" s="232" t="s">
        <v>32</v>
      </c>
      <c r="B90" s="232"/>
      <c r="C90" s="232"/>
      <c r="D90" s="232"/>
      <c r="E90" s="232"/>
    </row>
    <row r="91" spans="1:5" s="133" customFormat="1" ht="16.5" customHeight="1" thickBot="1" x14ac:dyDescent="0.3">
      <c r="A91" s="234" t="s">
        <v>79</v>
      </c>
      <c r="B91" s="234"/>
      <c r="C91" s="47"/>
      <c r="E91" s="47" t="str">
        <f>E2</f>
        <v>Forintban!</v>
      </c>
    </row>
    <row r="92" spans="1:5" x14ac:dyDescent="0.25">
      <c r="A92" s="235" t="s">
        <v>43</v>
      </c>
      <c r="B92" s="237" t="s">
        <v>350</v>
      </c>
      <c r="C92" s="239" t="s">
        <v>417</v>
      </c>
      <c r="D92" s="240"/>
      <c r="E92" s="241"/>
    </row>
    <row r="93" spans="1:5" ht="24.75" thickBot="1" x14ac:dyDescent="0.3">
      <c r="A93" s="236"/>
      <c r="B93" s="238"/>
      <c r="C93" s="168" t="s">
        <v>349</v>
      </c>
      <c r="D93" s="167" t="s">
        <v>418</v>
      </c>
      <c r="E93" s="231" t="s">
        <v>419</v>
      </c>
    </row>
    <row r="94" spans="1:5" s="123" customFormat="1" ht="12" customHeight="1" thickBot="1" x14ac:dyDescent="0.25">
      <c r="A94" s="21" t="s">
        <v>341</v>
      </c>
      <c r="B94" s="22" t="s">
        <v>342</v>
      </c>
      <c r="C94" s="22" t="s">
        <v>343</v>
      </c>
      <c r="D94" s="22" t="s">
        <v>345</v>
      </c>
      <c r="E94" s="212"/>
    </row>
    <row r="95" spans="1:5" ht="12" customHeight="1" thickBot="1" x14ac:dyDescent="0.3">
      <c r="A95" s="18" t="s">
        <v>4</v>
      </c>
      <c r="B95" s="20" t="s">
        <v>292</v>
      </c>
      <c r="C95" s="111">
        <f>C96+C97+C98+C99+C100+C113</f>
        <v>35977493</v>
      </c>
      <c r="D95" s="111">
        <f>D96+D97+D98+D99+D100+D113</f>
        <v>3373938</v>
      </c>
      <c r="E95" s="156">
        <v>39351431</v>
      </c>
    </row>
    <row r="96" spans="1:5" ht="12" customHeight="1" x14ac:dyDescent="0.25">
      <c r="A96" s="13" t="s">
        <v>55</v>
      </c>
      <c r="B96" s="6" t="s">
        <v>33</v>
      </c>
      <c r="C96" s="160">
        <v>14897640</v>
      </c>
      <c r="D96" s="160">
        <v>260223</v>
      </c>
      <c r="E96" s="197">
        <v>15157863</v>
      </c>
    </row>
    <row r="97" spans="1:5" ht="12" customHeight="1" x14ac:dyDescent="0.25">
      <c r="A97" s="10" t="s">
        <v>56</v>
      </c>
      <c r="B97" s="4" t="s">
        <v>99</v>
      </c>
      <c r="C97" s="113">
        <v>2201397</v>
      </c>
      <c r="D97" s="113">
        <v>460595</v>
      </c>
      <c r="E97" s="193">
        <v>2661992</v>
      </c>
    </row>
    <row r="98" spans="1:5" ht="12" customHeight="1" x14ac:dyDescent="0.25">
      <c r="A98" s="10" t="s">
        <v>57</v>
      </c>
      <c r="B98" s="4" t="s">
        <v>74</v>
      </c>
      <c r="C98" s="115">
        <v>12418956</v>
      </c>
      <c r="D98" s="115">
        <v>-320309</v>
      </c>
      <c r="E98" s="194">
        <v>12098647</v>
      </c>
    </row>
    <row r="99" spans="1:5" ht="12" customHeight="1" x14ac:dyDescent="0.25">
      <c r="A99" s="10" t="s">
        <v>58</v>
      </c>
      <c r="B99" s="7" t="s">
        <v>100</v>
      </c>
      <c r="C99" s="115">
        <v>5739500</v>
      </c>
      <c r="D99" s="115">
        <v>156000</v>
      </c>
      <c r="E99" s="194">
        <v>5895500</v>
      </c>
    </row>
    <row r="100" spans="1:5" ht="12" customHeight="1" x14ac:dyDescent="0.25">
      <c r="A100" s="10" t="s">
        <v>66</v>
      </c>
      <c r="B100" s="15" t="s">
        <v>101</v>
      </c>
      <c r="C100" s="115">
        <v>720000</v>
      </c>
      <c r="D100" s="115">
        <v>2817429</v>
      </c>
      <c r="E100" s="194">
        <v>3530429</v>
      </c>
    </row>
    <row r="101" spans="1:5" ht="12" customHeight="1" x14ac:dyDescent="0.25">
      <c r="A101" s="10" t="s">
        <v>59</v>
      </c>
      <c r="B101" s="4" t="s">
        <v>297</v>
      </c>
      <c r="C101" s="115"/>
      <c r="D101" s="115"/>
      <c r="E101" s="194"/>
    </row>
    <row r="102" spans="1:5" ht="12" customHeight="1" x14ac:dyDescent="0.25">
      <c r="A102" s="10" t="s">
        <v>60</v>
      </c>
      <c r="B102" s="50" t="s">
        <v>296</v>
      </c>
      <c r="C102" s="115"/>
      <c r="D102" s="115"/>
      <c r="E102" s="194"/>
    </row>
    <row r="103" spans="1:5" ht="12" customHeight="1" x14ac:dyDescent="0.25">
      <c r="A103" s="10" t="s">
        <v>67</v>
      </c>
      <c r="B103" s="50" t="s">
        <v>295</v>
      </c>
      <c r="C103" s="115"/>
      <c r="D103" s="115">
        <v>2558480</v>
      </c>
      <c r="E103" s="194">
        <v>2558480</v>
      </c>
    </row>
    <row r="104" spans="1:5" ht="12" customHeight="1" x14ac:dyDescent="0.25">
      <c r="A104" s="10" t="s">
        <v>68</v>
      </c>
      <c r="B104" s="48" t="s">
        <v>232</v>
      </c>
      <c r="C104" s="115"/>
      <c r="D104" s="115"/>
      <c r="E104" s="194"/>
    </row>
    <row r="105" spans="1:5" ht="12" customHeight="1" x14ac:dyDescent="0.25">
      <c r="A105" s="10" t="s">
        <v>69</v>
      </c>
      <c r="B105" s="49" t="s">
        <v>233</v>
      </c>
      <c r="C105" s="115"/>
      <c r="D105" s="115"/>
      <c r="E105" s="194"/>
    </row>
    <row r="106" spans="1:5" ht="12" customHeight="1" x14ac:dyDescent="0.25">
      <c r="A106" s="10" t="s">
        <v>70</v>
      </c>
      <c r="B106" s="49" t="s">
        <v>234</v>
      </c>
      <c r="C106" s="115"/>
      <c r="D106" s="115"/>
      <c r="E106" s="194"/>
    </row>
    <row r="107" spans="1:5" ht="12" customHeight="1" x14ac:dyDescent="0.25">
      <c r="A107" s="10" t="s">
        <v>72</v>
      </c>
      <c r="B107" s="48" t="s">
        <v>235</v>
      </c>
      <c r="C107" s="115">
        <v>200000</v>
      </c>
      <c r="D107" s="115">
        <v>229349</v>
      </c>
      <c r="E107" s="194">
        <v>429349</v>
      </c>
    </row>
    <row r="108" spans="1:5" ht="12" customHeight="1" x14ac:dyDescent="0.25">
      <c r="A108" s="10" t="s">
        <v>102</v>
      </c>
      <c r="B108" s="48" t="s">
        <v>236</v>
      </c>
      <c r="C108" s="115"/>
      <c r="D108" s="115"/>
      <c r="E108" s="194"/>
    </row>
    <row r="109" spans="1:5" ht="12" customHeight="1" x14ac:dyDescent="0.25">
      <c r="A109" s="10" t="s">
        <v>230</v>
      </c>
      <c r="B109" s="49" t="s">
        <v>237</v>
      </c>
      <c r="C109" s="115"/>
      <c r="D109" s="115"/>
      <c r="E109" s="194"/>
    </row>
    <row r="110" spans="1:5" ht="12" customHeight="1" x14ac:dyDescent="0.25">
      <c r="A110" s="9" t="s">
        <v>231</v>
      </c>
      <c r="B110" s="50" t="s">
        <v>238</v>
      </c>
      <c r="C110" s="115"/>
      <c r="D110" s="115"/>
      <c r="E110" s="194"/>
    </row>
    <row r="111" spans="1:5" ht="12" customHeight="1" x14ac:dyDescent="0.25">
      <c r="A111" s="10" t="s">
        <v>293</v>
      </c>
      <c r="B111" s="50" t="s">
        <v>239</v>
      </c>
      <c r="C111" s="115"/>
      <c r="D111" s="115"/>
      <c r="E111" s="194"/>
    </row>
    <row r="112" spans="1:5" ht="12" customHeight="1" x14ac:dyDescent="0.25">
      <c r="A112" s="12" t="s">
        <v>294</v>
      </c>
      <c r="B112" s="50" t="s">
        <v>240</v>
      </c>
      <c r="C112" s="115">
        <v>520000</v>
      </c>
      <c r="D112" s="115">
        <v>29600</v>
      </c>
      <c r="E112" s="194">
        <v>542600</v>
      </c>
    </row>
    <row r="113" spans="1:5" ht="12" customHeight="1" x14ac:dyDescent="0.25">
      <c r="A113" s="10" t="s">
        <v>298</v>
      </c>
      <c r="B113" s="7" t="s">
        <v>34</v>
      </c>
      <c r="C113" s="113"/>
      <c r="D113" s="113"/>
      <c r="E113" s="193"/>
    </row>
    <row r="114" spans="1:5" ht="12" customHeight="1" x14ac:dyDescent="0.25">
      <c r="A114" s="10" t="s">
        <v>299</v>
      </c>
      <c r="B114" s="4" t="s">
        <v>301</v>
      </c>
      <c r="C114" s="113"/>
      <c r="D114" s="113"/>
      <c r="E114" s="193"/>
    </row>
    <row r="115" spans="1:5" ht="12" customHeight="1" thickBot="1" x14ac:dyDescent="0.3">
      <c r="A115" s="14" t="s">
        <v>300</v>
      </c>
      <c r="B115" s="153" t="s">
        <v>302</v>
      </c>
      <c r="C115" s="161"/>
      <c r="D115" s="161"/>
      <c r="E115" s="198"/>
    </row>
    <row r="116" spans="1:5" ht="12" customHeight="1" thickBot="1" x14ac:dyDescent="0.3">
      <c r="A116" s="151" t="s">
        <v>5</v>
      </c>
      <c r="B116" s="152" t="s">
        <v>241</v>
      </c>
      <c r="C116" s="162">
        <f>+C117+C119+C121</f>
        <v>9089997</v>
      </c>
      <c r="D116" s="112">
        <f>+D117+D119+D121</f>
        <v>-282646</v>
      </c>
      <c r="E116" s="157">
        <v>8807351</v>
      </c>
    </row>
    <row r="117" spans="1:5" ht="12" customHeight="1" x14ac:dyDescent="0.25">
      <c r="A117" s="11" t="s">
        <v>61</v>
      </c>
      <c r="B117" s="4" t="s">
        <v>114</v>
      </c>
      <c r="C117" s="114">
        <v>1143579</v>
      </c>
      <c r="D117" s="171">
        <v>329050</v>
      </c>
      <c r="E117" s="142">
        <v>1472629</v>
      </c>
    </row>
    <row r="118" spans="1:5" ht="12" customHeight="1" x14ac:dyDescent="0.25">
      <c r="A118" s="11" t="s">
        <v>62</v>
      </c>
      <c r="B118" s="8" t="s">
        <v>245</v>
      </c>
      <c r="C118" s="114"/>
      <c r="D118" s="171"/>
      <c r="E118" s="142"/>
    </row>
    <row r="119" spans="1:5" ht="12" customHeight="1" x14ac:dyDescent="0.25">
      <c r="A119" s="11" t="s">
        <v>63</v>
      </c>
      <c r="B119" s="8" t="s">
        <v>103</v>
      </c>
      <c r="C119" s="113">
        <v>7946418</v>
      </c>
      <c r="D119" s="172">
        <v>-611696</v>
      </c>
      <c r="E119" s="193">
        <v>7334722</v>
      </c>
    </row>
    <row r="120" spans="1:5" ht="12" customHeight="1" x14ac:dyDescent="0.25">
      <c r="A120" s="11" t="s">
        <v>64</v>
      </c>
      <c r="B120" s="8" t="s">
        <v>246</v>
      </c>
      <c r="C120" s="113"/>
      <c r="D120" s="172"/>
      <c r="E120" s="193"/>
    </row>
    <row r="121" spans="1:5" ht="12" customHeight="1" x14ac:dyDescent="0.25">
      <c r="A121" s="11" t="s">
        <v>65</v>
      </c>
      <c r="B121" s="62" t="s">
        <v>116</v>
      </c>
      <c r="C121" s="113"/>
      <c r="D121" s="172"/>
      <c r="E121" s="193"/>
    </row>
    <row r="122" spans="1:5" ht="12" customHeight="1" x14ac:dyDescent="0.25">
      <c r="A122" s="11" t="s">
        <v>71</v>
      </c>
      <c r="B122" s="61" t="s">
        <v>286</v>
      </c>
      <c r="C122" s="113"/>
      <c r="D122" s="172"/>
      <c r="E122" s="193"/>
    </row>
    <row r="123" spans="1:5" ht="12" customHeight="1" x14ac:dyDescent="0.25">
      <c r="A123" s="11" t="s">
        <v>73</v>
      </c>
      <c r="B123" s="121" t="s">
        <v>251</v>
      </c>
      <c r="C123" s="113"/>
      <c r="D123" s="172"/>
      <c r="E123" s="193"/>
    </row>
    <row r="124" spans="1:5" ht="22.5" x14ac:dyDescent="0.25">
      <c r="A124" s="11" t="s">
        <v>104</v>
      </c>
      <c r="B124" s="49" t="s">
        <v>234</v>
      </c>
      <c r="C124" s="113"/>
      <c r="D124" s="172"/>
      <c r="E124" s="193"/>
    </row>
    <row r="125" spans="1:5" ht="12" customHeight="1" x14ac:dyDescent="0.25">
      <c r="A125" s="11" t="s">
        <v>105</v>
      </c>
      <c r="B125" s="49" t="s">
        <v>250</v>
      </c>
      <c r="C125" s="113"/>
      <c r="D125" s="172"/>
      <c r="E125" s="193"/>
    </row>
    <row r="126" spans="1:5" ht="12" customHeight="1" x14ac:dyDescent="0.25">
      <c r="A126" s="11" t="s">
        <v>106</v>
      </c>
      <c r="B126" s="49" t="s">
        <v>249</v>
      </c>
      <c r="C126" s="113"/>
      <c r="D126" s="172"/>
      <c r="E126" s="193"/>
    </row>
    <row r="127" spans="1:5" ht="12" customHeight="1" x14ac:dyDescent="0.25">
      <c r="A127" s="11" t="s">
        <v>242</v>
      </c>
      <c r="B127" s="49" t="s">
        <v>237</v>
      </c>
      <c r="C127" s="113"/>
      <c r="D127" s="172"/>
      <c r="E127" s="193"/>
    </row>
    <row r="128" spans="1:5" ht="12" customHeight="1" x14ac:dyDescent="0.25">
      <c r="A128" s="11" t="s">
        <v>243</v>
      </c>
      <c r="B128" s="49" t="s">
        <v>248</v>
      </c>
      <c r="C128" s="113"/>
      <c r="D128" s="172"/>
      <c r="E128" s="193"/>
    </row>
    <row r="129" spans="1:5" ht="23.25" thickBot="1" x14ac:dyDescent="0.3">
      <c r="A129" s="9" t="s">
        <v>244</v>
      </c>
      <c r="B129" s="49" t="s">
        <v>247</v>
      </c>
      <c r="C129" s="115"/>
      <c r="D129" s="173"/>
      <c r="E129" s="194"/>
    </row>
    <row r="130" spans="1:5" ht="12" customHeight="1" thickBot="1" x14ac:dyDescent="0.3">
      <c r="A130" s="16" t="s">
        <v>6</v>
      </c>
      <c r="B130" s="45" t="s">
        <v>303</v>
      </c>
      <c r="C130" s="112">
        <f>+C95+C116</f>
        <v>45067490</v>
      </c>
      <c r="D130" s="170">
        <f>+D95+D116</f>
        <v>3091292</v>
      </c>
      <c r="E130" s="59">
        <v>48158782</v>
      </c>
    </row>
    <row r="131" spans="1:5" ht="12" customHeight="1" thickBot="1" x14ac:dyDescent="0.3">
      <c r="A131" s="16" t="s">
        <v>7</v>
      </c>
      <c r="B131" s="45" t="s">
        <v>351</v>
      </c>
      <c r="C131" s="112">
        <f>+C132+C133+C134</f>
        <v>0</v>
      </c>
      <c r="D131" s="170">
        <f>+D132+D133+D134</f>
        <v>0</v>
      </c>
      <c r="E131" s="59"/>
    </row>
    <row r="132" spans="1:5" ht="12" customHeight="1" x14ac:dyDescent="0.25">
      <c r="A132" s="11" t="s">
        <v>148</v>
      </c>
      <c r="B132" s="8" t="s">
        <v>310</v>
      </c>
      <c r="C132" s="113"/>
      <c r="D132" s="172"/>
      <c r="E132" s="193"/>
    </row>
    <row r="133" spans="1:5" ht="12" customHeight="1" x14ac:dyDescent="0.25">
      <c r="A133" s="11" t="s">
        <v>149</v>
      </c>
      <c r="B133" s="8" t="s">
        <v>311</v>
      </c>
      <c r="C133" s="113"/>
      <c r="D133" s="172"/>
      <c r="E133" s="193"/>
    </row>
    <row r="134" spans="1:5" ht="12" customHeight="1" thickBot="1" x14ac:dyDescent="0.3">
      <c r="A134" s="9" t="s">
        <v>150</v>
      </c>
      <c r="B134" s="8" t="s">
        <v>312</v>
      </c>
      <c r="C134" s="113"/>
      <c r="D134" s="172"/>
      <c r="E134" s="193"/>
    </row>
    <row r="135" spans="1:5" ht="12" customHeight="1" thickBot="1" x14ac:dyDescent="0.3">
      <c r="A135" s="16" t="s">
        <v>8</v>
      </c>
      <c r="B135" s="45" t="s">
        <v>304</v>
      </c>
      <c r="C135" s="112">
        <f>SUM(C136:C141)</f>
        <v>0</v>
      </c>
      <c r="D135" s="170">
        <f>SUM(D136:D141)</f>
        <v>0</v>
      </c>
      <c r="E135" s="59"/>
    </row>
    <row r="136" spans="1:5" ht="12" customHeight="1" x14ac:dyDescent="0.25">
      <c r="A136" s="11" t="s">
        <v>48</v>
      </c>
      <c r="B136" s="5" t="s">
        <v>313</v>
      </c>
      <c r="C136" s="113"/>
      <c r="D136" s="172"/>
      <c r="E136" s="193"/>
    </row>
    <row r="137" spans="1:5" ht="12" customHeight="1" x14ac:dyDescent="0.25">
      <c r="A137" s="11" t="s">
        <v>49</v>
      </c>
      <c r="B137" s="5" t="s">
        <v>305</v>
      </c>
      <c r="C137" s="113"/>
      <c r="D137" s="172"/>
      <c r="E137" s="193"/>
    </row>
    <row r="138" spans="1:5" ht="12" customHeight="1" x14ac:dyDescent="0.25">
      <c r="A138" s="11" t="s">
        <v>50</v>
      </c>
      <c r="B138" s="5" t="s">
        <v>306</v>
      </c>
      <c r="C138" s="113"/>
      <c r="D138" s="172"/>
      <c r="E138" s="193"/>
    </row>
    <row r="139" spans="1:5" ht="12" customHeight="1" x14ac:dyDescent="0.25">
      <c r="A139" s="11" t="s">
        <v>91</v>
      </c>
      <c r="B139" s="5" t="s">
        <v>307</v>
      </c>
      <c r="C139" s="113"/>
      <c r="D139" s="172"/>
      <c r="E139" s="193"/>
    </row>
    <row r="140" spans="1:5" ht="12" customHeight="1" x14ac:dyDescent="0.25">
      <c r="A140" s="11" t="s">
        <v>92</v>
      </c>
      <c r="B140" s="5" t="s">
        <v>308</v>
      </c>
      <c r="C140" s="113"/>
      <c r="D140" s="172"/>
      <c r="E140" s="193"/>
    </row>
    <row r="141" spans="1:5" ht="12" customHeight="1" thickBot="1" x14ac:dyDescent="0.3">
      <c r="A141" s="9" t="s">
        <v>93</v>
      </c>
      <c r="B141" s="5" t="s">
        <v>309</v>
      </c>
      <c r="C141" s="113"/>
      <c r="D141" s="172"/>
      <c r="E141" s="193"/>
    </row>
    <row r="142" spans="1:5" ht="12" customHeight="1" thickBot="1" x14ac:dyDescent="0.3">
      <c r="A142" s="16" t="s">
        <v>9</v>
      </c>
      <c r="B142" s="45" t="s">
        <v>317</v>
      </c>
      <c r="C142" s="118">
        <f>+C143+C144+C145+C146</f>
        <v>947629</v>
      </c>
      <c r="D142" s="174">
        <f>+D143+D144+D145+D146</f>
        <v>0</v>
      </c>
      <c r="E142" s="141"/>
    </row>
    <row r="143" spans="1:5" ht="12" customHeight="1" x14ac:dyDescent="0.25">
      <c r="A143" s="11" t="s">
        <v>51</v>
      </c>
      <c r="B143" s="5" t="s">
        <v>252</v>
      </c>
      <c r="C143" s="113"/>
      <c r="D143" s="172"/>
      <c r="E143" s="193"/>
    </row>
    <row r="144" spans="1:5" ht="12" customHeight="1" x14ac:dyDescent="0.25">
      <c r="A144" s="11" t="s">
        <v>52</v>
      </c>
      <c r="B144" s="5" t="s">
        <v>253</v>
      </c>
      <c r="C144" s="113">
        <v>947629</v>
      </c>
      <c r="D144" s="172"/>
      <c r="E144" s="193">
        <v>947629</v>
      </c>
    </row>
    <row r="145" spans="1:9" ht="12" customHeight="1" x14ac:dyDescent="0.25">
      <c r="A145" s="11" t="s">
        <v>167</v>
      </c>
      <c r="B145" s="5" t="s">
        <v>318</v>
      </c>
      <c r="C145" s="113"/>
      <c r="D145" s="172"/>
      <c r="E145" s="193"/>
    </row>
    <row r="146" spans="1:9" ht="12" customHeight="1" thickBot="1" x14ac:dyDescent="0.3">
      <c r="A146" s="9" t="s">
        <v>168</v>
      </c>
      <c r="B146" s="3" t="s">
        <v>272</v>
      </c>
      <c r="C146" s="113"/>
      <c r="D146" s="172"/>
      <c r="E146" s="193"/>
    </row>
    <row r="147" spans="1:9" ht="12" customHeight="1" thickBot="1" x14ac:dyDescent="0.3">
      <c r="A147" s="16" t="s">
        <v>10</v>
      </c>
      <c r="B147" s="45" t="s">
        <v>319</v>
      </c>
      <c r="C147" s="163">
        <f>SUM(C148:C152)</f>
        <v>0</v>
      </c>
      <c r="D147" s="175">
        <f>SUM(D148:D152)</f>
        <v>0</v>
      </c>
      <c r="E147" s="158"/>
    </row>
    <row r="148" spans="1:9" ht="12" customHeight="1" x14ac:dyDescent="0.25">
      <c r="A148" s="11" t="s">
        <v>53</v>
      </c>
      <c r="B148" s="5" t="s">
        <v>314</v>
      </c>
      <c r="C148" s="113"/>
      <c r="D148" s="172"/>
      <c r="E148" s="193"/>
    </row>
    <row r="149" spans="1:9" ht="12" customHeight="1" x14ac:dyDescent="0.25">
      <c r="A149" s="11" t="s">
        <v>54</v>
      </c>
      <c r="B149" s="5" t="s">
        <v>321</v>
      </c>
      <c r="C149" s="113"/>
      <c r="D149" s="172"/>
      <c r="E149" s="193"/>
    </row>
    <row r="150" spans="1:9" ht="12" customHeight="1" x14ac:dyDescent="0.25">
      <c r="A150" s="11" t="s">
        <v>179</v>
      </c>
      <c r="B150" s="5" t="s">
        <v>316</v>
      </c>
      <c r="C150" s="113"/>
      <c r="D150" s="172"/>
      <c r="E150" s="193"/>
    </row>
    <row r="151" spans="1:9" ht="12" customHeight="1" x14ac:dyDescent="0.25">
      <c r="A151" s="11" t="s">
        <v>180</v>
      </c>
      <c r="B151" s="5" t="s">
        <v>322</v>
      </c>
      <c r="C151" s="113"/>
      <c r="D151" s="172"/>
      <c r="E151" s="193"/>
    </row>
    <row r="152" spans="1:9" ht="12" customHeight="1" thickBot="1" x14ac:dyDescent="0.3">
      <c r="A152" s="11" t="s">
        <v>320</v>
      </c>
      <c r="B152" s="5" t="s">
        <v>323</v>
      </c>
      <c r="C152" s="113"/>
      <c r="D152" s="172"/>
      <c r="E152" s="194"/>
    </row>
    <row r="153" spans="1:9" ht="12" customHeight="1" thickBot="1" x14ac:dyDescent="0.3">
      <c r="A153" s="16" t="s">
        <v>11</v>
      </c>
      <c r="B153" s="45" t="s">
        <v>324</v>
      </c>
      <c r="C153" s="164"/>
      <c r="D153" s="176"/>
      <c r="E153" s="199"/>
    </row>
    <row r="154" spans="1:9" ht="12" customHeight="1" thickBot="1" x14ac:dyDescent="0.3">
      <c r="A154" s="16" t="s">
        <v>12</v>
      </c>
      <c r="B154" s="45" t="s">
        <v>325</v>
      </c>
      <c r="C154" s="164"/>
      <c r="D154" s="176"/>
      <c r="E154" s="142"/>
    </row>
    <row r="155" spans="1:9" ht="15" customHeight="1" thickBot="1" x14ac:dyDescent="0.3">
      <c r="A155" s="16" t="s">
        <v>13</v>
      </c>
      <c r="B155" s="45" t="s">
        <v>327</v>
      </c>
      <c r="C155" s="165">
        <f>+C131+C135+C142+C147+C153+C154</f>
        <v>947629</v>
      </c>
      <c r="D155" s="177">
        <f>+D131+D135+D142+D147+D153+D154</f>
        <v>0</v>
      </c>
      <c r="E155" s="159">
        <v>947629</v>
      </c>
      <c r="F155" s="134"/>
      <c r="G155" s="135"/>
      <c r="H155" s="135"/>
      <c r="I155" s="135"/>
    </row>
    <row r="156" spans="1:9" s="124" customFormat="1" ht="12.95" customHeight="1" thickBot="1" x14ac:dyDescent="0.25">
      <c r="A156" s="63" t="s">
        <v>14</v>
      </c>
      <c r="B156" s="105" t="s">
        <v>326</v>
      </c>
      <c r="C156" s="165">
        <f>+C130+C155</f>
        <v>46015119</v>
      </c>
      <c r="D156" s="177">
        <f>+D130+D155</f>
        <v>3091292</v>
      </c>
      <c r="E156" s="159">
        <v>49099411</v>
      </c>
    </row>
    <row r="157" spans="1:9" ht="7.5" customHeight="1" x14ac:dyDescent="0.25"/>
    <row r="158" spans="1:9" x14ac:dyDescent="0.25">
      <c r="A158" s="242" t="s">
        <v>254</v>
      </c>
      <c r="B158" s="242"/>
      <c r="C158" s="242"/>
      <c r="D158" s="242"/>
      <c r="E158" s="242"/>
    </row>
    <row r="159" spans="1:9" ht="15" customHeight="1" thickBot="1" x14ac:dyDescent="0.3">
      <c r="A159" s="233" t="s">
        <v>80</v>
      </c>
      <c r="B159" s="233"/>
      <c r="C159" s="65"/>
      <c r="E159" s="65" t="str">
        <f>E91</f>
        <v>Forintban!</v>
      </c>
    </row>
    <row r="160" spans="1:9" ht="25.5" customHeight="1" thickBot="1" x14ac:dyDescent="0.3">
      <c r="A160" s="16">
        <v>1</v>
      </c>
      <c r="B160" s="19" t="s">
        <v>328</v>
      </c>
      <c r="C160" s="169"/>
      <c r="D160" s="112"/>
      <c r="E160" s="59"/>
    </row>
    <row r="161" spans="1:5" ht="32.25" customHeight="1" thickBot="1" x14ac:dyDescent="0.3">
      <c r="A161" s="16" t="s">
        <v>5</v>
      </c>
      <c r="B161" s="19" t="s">
        <v>334</v>
      </c>
      <c r="C161" s="112"/>
      <c r="D161" s="112">
        <f>+D87-D155</f>
        <v>0</v>
      </c>
      <c r="E161" s="59"/>
    </row>
  </sheetData>
  <mergeCells count="12">
    <mergeCell ref="A1:E1"/>
    <mergeCell ref="A90:E90"/>
    <mergeCell ref="A2:B2"/>
    <mergeCell ref="A91:B91"/>
    <mergeCell ref="A159:B159"/>
    <mergeCell ref="A3:A4"/>
    <mergeCell ref="B3:B4"/>
    <mergeCell ref="C3:E3"/>
    <mergeCell ref="A92:A93"/>
    <mergeCell ref="B92:B93"/>
    <mergeCell ref="C92:E92"/>
    <mergeCell ref="A158:E15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Zalkod Községi Önkormányzat
2018. ÉVI KÖLTSÉGVETÉSÉNEK MÓDOSÍTOTT ÖSSZEVONT MÉRLEGE&amp;R&amp;"Times New Roman CE,Dőlt"&amp;11 1. melléklet a 3/2019.(V.28.) önkormányzati rendelethez</oddHeader>
  </headerFooter>
  <rowBreaks count="2" manualBreakCount="2">
    <brk id="75" max="4" man="1"/>
    <brk id="8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C1" zoomScale="130" zoomScaleNormal="130" zoomScaleSheetLayoutView="100" workbookViewId="0">
      <selection activeCell="J1" sqref="J1:J32"/>
    </sheetView>
  </sheetViews>
  <sheetFormatPr defaultRowHeight="12.75" x14ac:dyDescent="0.2"/>
  <cols>
    <col min="1" max="1" width="6.83203125" style="32" customWidth="1"/>
    <col min="2" max="2" width="48" style="52" customWidth="1"/>
    <col min="3" max="5" width="15.5" style="32" customWidth="1"/>
    <col min="6" max="6" width="55.1640625" style="32" customWidth="1"/>
    <col min="7" max="9" width="15.5" style="32" customWidth="1"/>
    <col min="10" max="10" width="3.6640625" style="32" customWidth="1"/>
    <col min="11" max="11" width="64.1640625" style="32" customWidth="1"/>
    <col min="12" max="16384" width="9.33203125" style="32"/>
  </cols>
  <sheetData>
    <row r="1" spans="1:10" ht="39.75" customHeight="1" x14ac:dyDescent="0.2">
      <c r="B1" s="72" t="s">
        <v>83</v>
      </c>
      <c r="C1" s="73"/>
      <c r="D1" s="73"/>
      <c r="E1" s="73"/>
      <c r="F1" s="73"/>
      <c r="G1" s="73"/>
      <c r="H1" s="73"/>
      <c r="I1" s="73"/>
      <c r="J1" s="245" t="s">
        <v>432</v>
      </c>
    </row>
    <row r="2" spans="1:10" ht="14.25" thickBot="1" x14ac:dyDescent="0.25">
      <c r="G2" s="74"/>
      <c r="H2" s="74"/>
      <c r="I2" s="74"/>
      <c r="J2" s="245"/>
    </row>
    <row r="3" spans="1:10" ht="18" customHeight="1" thickBot="1" x14ac:dyDescent="0.25">
      <c r="A3" s="243" t="s">
        <v>43</v>
      </c>
      <c r="B3" s="75" t="s">
        <v>35</v>
      </c>
      <c r="C3" s="76"/>
      <c r="D3" s="178"/>
      <c r="E3" s="178"/>
      <c r="F3" s="75" t="s">
        <v>36</v>
      </c>
      <c r="G3" s="77"/>
      <c r="H3" s="182"/>
      <c r="I3" s="183"/>
      <c r="J3" s="245"/>
    </row>
    <row r="4" spans="1:10" s="78" customFormat="1" ht="35.25" customHeight="1" thickBot="1" x14ac:dyDescent="0.25">
      <c r="A4" s="244"/>
      <c r="B4" s="53" t="s">
        <v>37</v>
      </c>
      <c r="C4" s="54" t="str">
        <f>+CONCATENATE('1. melléklet'!C3," eredeti előirányzat")</f>
        <v>2018 eredeti előirányzat</v>
      </c>
      <c r="D4" s="179" t="str">
        <f>+CONCATENATE('1. melléklet'!C3," 1. sz. módosítás (±)")</f>
        <v>2018 1. sz. módosítás (±)</v>
      </c>
      <c r="E4" s="179" t="str">
        <f>+CONCATENATE(LEFT('1. melléklet'!C3,4),". 12.31. Módisítás után" )</f>
        <v>2018. 12.31. Módisítás után</v>
      </c>
      <c r="F4" s="53" t="s">
        <v>37</v>
      </c>
      <c r="G4" s="54" t="str">
        <f>+C4</f>
        <v>2018 eredeti előirányzat</v>
      </c>
      <c r="H4" s="54" t="str">
        <f>+D4</f>
        <v>2018 1. sz. módosítás (±)</v>
      </c>
      <c r="I4" s="184" t="str">
        <f>+E4</f>
        <v>2018. 12.31. Módisítás után</v>
      </c>
      <c r="J4" s="245"/>
    </row>
    <row r="5" spans="1:10" s="82" customFormat="1" ht="12" customHeight="1" thickBot="1" x14ac:dyDescent="0.25">
      <c r="A5" s="79" t="s">
        <v>341</v>
      </c>
      <c r="B5" s="80" t="s">
        <v>342</v>
      </c>
      <c r="C5" s="81" t="s">
        <v>343</v>
      </c>
      <c r="D5" s="180" t="s">
        <v>345</v>
      </c>
      <c r="E5" s="180" t="s">
        <v>401</v>
      </c>
      <c r="F5" s="80" t="s">
        <v>352</v>
      </c>
      <c r="G5" s="81" t="s">
        <v>347</v>
      </c>
      <c r="H5" s="81" t="s">
        <v>348</v>
      </c>
      <c r="I5" s="213" t="s">
        <v>402</v>
      </c>
      <c r="J5" s="245"/>
    </row>
    <row r="6" spans="1:10" ht="12.95" customHeight="1" x14ac:dyDescent="0.2">
      <c r="A6" s="83" t="s">
        <v>4</v>
      </c>
      <c r="B6" s="84" t="s">
        <v>255</v>
      </c>
      <c r="C6" s="66">
        <v>23690714</v>
      </c>
      <c r="D6" s="66">
        <v>2472186</v>
      </c>
      <c r="E6" s="200">
        <v>26162900</v>
      </c>
      <c r="F6" s="84" t="s">
        <v>38</v>
      </c>
      <c r="G6" s="66">
        <v>14897640</v>
      </c>
      <c r="H6" s="66">
        <v>260223</v>
      </c>
      <c r="I6" s="204">
        <v>15157863</v>
      </c>
      <c r="J6" s="245"/>
    </row>
    <row r="7" spans="1:10" ht="12.95" customHeight="1" x14ac:dyDescent="0.2">
      <c r="A7" s="85" t="s">
        <v>5</v>
      </c>
      <c r="B7" s="86" t="s">
        <v>256</v>
      </c>
      <c r="C7" s="67">
        <v>10342156</v>
      </c>
      <c r="D7" s="67">
        <v>348906</v>
      </c>
      <c r="E7" s="200">
        <v>10691062</v>
      </c>
      <c r="F7" s="86" t="s">
        <v>99</v>
      </c>
      <c r="G7" s="67">
        <v>2201397</v>
      </c>
      <c r="H7" s="67">
        <v>460595</v>
      </c>
      <c r="I7" s="204">
        <v>2661992</v>
      </c>
      <c r="J7" s="245"/>
    </row>
    <row r="8" spans="1:10" ht="12.95" customHeight="1" x14ac:dyDescent="0.2">
      <c r="A8" s="85" t="s">
        <v>6</v>
      </c>
      <c r="B8" s="86" t="s">
        <v>276</v>
      </c>
      <c r="C8" s="67"/>
      <c r="D8" s="67"/>
      <c r="E8" s="200"/>
      <c r="F8" s="86" t="s">
        <v>119</v>
      </c>
      <c r="G8" s="67">
        <v>12418956</v>
      </c>
      <c r="H8" s="67">
        <v>-320309</v>
      </c>
      <c r="I8" s="204">
        <v>12098647</v>
      </c>
      <c r="J8" s="245"/>
    </row>
    <row r="9" spans="1:10" ht="12.95" customHeight="1" x14ac:dyDescent="0.2">
      <c r="A9" s="85" t="s">
        <v>7</v>
      </c>
      <c r="B9" s="86" t="s">
        <v>90</v>
      </c>
      <c r="C9" s="67">
        <v>2080000</v>
      </c>
      <c r="D9" s="67"/>
      <c r="E9" s="200">
        <v>2080000</v>
      </c>
      <c r="F9" s="86" t="s">
        <v>100</v>
      </c>
      <c r="G9" s="67">
        <v>5739500</v>
      </c>
      <c r="H9" s="67">
        <v>156000</v>
      </c>
      <c r="I9" s="204">
        <v>5895500</v>
      </c>
      <c r="J9" s="245"/>
    </row>
    <row r="10" spans="1:10" ht="12.95" customHeight="1" x14ac:dyDescent="0.2">
      <c r="A10" s="85" t="s">
        <v>8</v>
      </c>
      <c r="B10" s="87" t="s">
        <v>279</v>
      </c>
      <c r="C10" s="67">
        <v>1530000</v>
      </c>
      <c r="D10" s="67">
        <v>0</v>
      </c>
      <c r="E10" s="200">
        <v>1530000</v>
      </c>
      <c r="F10" s="86" t="s">
        <v>101</v>
      </c>
      <c r="G10" s="67">
        <v>720000</v>
      </c>
      <c r="H10" s="67">
        <v>2810429</v>
      </c>
      <c r="I10" s="204">
        <v>3530429</v>
      </c>
      <c r="J10" s="245"/>
    </row>
    <row r="11" spans="1:10" ht="12.95" customHeight="1" x14ac:dyDescent="0.2">
      <c r="A11" s="85" t="s">
        <v>9</v>
      </c>
      <c r="B11" s="86" t="s">
        <v>257</v>
      </c>
      <c r="C11" s="68"/>
      <c r="D11" s="68">
        <v>0</v>
      </c>
      <c r="E11" s="200">
        <v>0</v>
      </c>
      <c r="F11" s="86" t="s">
        <v>34</v>
      </c>
      <c r="G11" s="67"/>
      <c r="H11" s="67"/>
      <c r="I11" s="204"/>
      <c r="J11" s="245"/>
    </row>
    <row r="12" spans="1:10" ht="12.95" customHeight="1" x14ac:dyDescent="0.2">
      <c r="A12" s="85" t="s">
        <v>10</v>
      </c>
      <c r="B12" s="86" t="s">
        <v>335</v>
      </c>
      <c r="C12" s="67"/>
      <c r="D12" s="67"/>
      <c r="E12" s="200"/>
      <c r="F12" s="26"/>
      <c r="G12" s="67"/>
      <c r="H12" s="67"/>
      <c r="I12" s="204">
        <f t="shared" ref="I12:I17" si="0">G12+H12</f>
        <v>0</v>
      </c>
      <c r="J12" s="245"/>
    </row>
    <row r="13" spans="1:10" ht="12.95" customHeight="1" x14ac:dyDescent="0.2">
      <c r="A13" s="85" t="s">
        <v>11</v>
      </c>
      <c r="B13" s="26"/>
      <c r="C13" s="67"/>
      <c r="D13" s="67"/>
      <c r="E13" s="200"/>
      <c r="F13" s="26"/>
      <c r="G13" s="67"/>
      <c r="H13" s="67"/>
      <c r="I13" s="204">
        <f t="shared" si="0"/>
        <v>0</v>
      </c>
      <c r="J13" s="245"/>
    </row>
    <row r="14" spans="1:10" ht="12.95" customHeight="1" x14ac:dyDescent="0.2">
      <c r="A14" s="85" t="s">
        <v>12</v>
      </c>
      <c r="B14" s="136"/>
      <c r="C14" s="68"/>
      <c r="D14" s="68"/>
      <c r="E14" s="200"/>
      <c r="F14" s="26"/>
      <c r="G14" s="67"/>
      <c r="H14" s="67"/>
      <c r="I14" s="204">
        <f t="shared" si="0"/>
        <v>0</v>
      </c>
      <c r="J14" s="245"/>
    </row>
    <row r="15" spans="1:10" ht="12.95" customHeight="1" x14ac:dyDescent="0.2">
      <c r="A15" s="85" t="s">
        <v>13</v>
      </c>
      <c r="B15" s="26"/>
      <c r="C15" s="67"/>
      <c r="D15" s="67"/>
      <c r="E15" s="200"/>
      <c r="F15" s="26"/>
      <c r="G15" s="67"/>
      <c r="H15" s="67"/>
      <c r="I15" s="204">
        <f t="shared" si="0"/>
        <v>0</v>
      </c>
      <c r="J15" s="245"/>
    </row>
    <row r="16" spans="1:10" ht="12.95" customHeight="1" x14ac:dyDescent="0.2">
      <c r="A16" s="85" t="s">
        <v>14</v>
      </c>
      <c r="B16" s="26"/>
      <c r="C16" s="67"/>
      <c r="D16" s="67"/>
      <c r="E16" s="200"/>
      <c r="F16" s="26"/>
      <c r="G16" s="67"/>
      <c r="H16" s="67"/>
      <c r="I16" s="204">
        <f t="shared" si="0"/>
        <v>0</v>
      </c>
      <c r="J16" s="245"/>
    </row>
    <row r="17" spans="1:10" ht="12.95" customHeight="1" thickBot="1" x14ac:dyDescent="0.25">
      <c r="A17" s="85" t="s">
        <v>15</v>
      </c>
      <c r="B17" s="33"/>
      <c r="C17" s="69"/>
      <c r="D17" s="69"/>
      <c r="E17" s="201"/>
      <c r="F17" s="26"/>
      <c r="G17" s="69"/>
      <c r="H17" s="69"/>
      <c r="I17" s="204">
        <f t="shared" si="0"/>
        <v>0</v>
      </c>
      <c r="J17" s="245"/>
    </row>
    <row r="18" spans="1:10" ht="21.75" thickBot="1" x14ac:dyDescent="0.25">
      <c r="A18" s="88" t="s">
        <v>16</v>
      </c>
      <c r="B18" s="46" t="s">
        <v>336</v>
      </c>
      <c r="C18" s="70">
        <f>SUM(C6:C17)</f>
        <v>37642870</v>
      </c>
      <c r="D18" s="70">
        <v>2821092</v>
      </c>
      <c r="E18" s="70">
        <v>40463962</v>
      </c>
      <c r="F18" s="46" t="s">
        <v>263</v>
      </c>
      <c r="G18" s="70">
        <f>SUM(G6:G17)</f>
        <v>35977493</v>
      </c>
      <c r="H18" s="70">
        <f>SUM(H6:H17)</f>
        <v>3366938</v>
      </c>
      <c r="I18" s="104">
        <f>SUM(I6:I17)</f>
        <v>39344431</v>
      </c>
      <c r="J18" s="245"/>
    </row>
    <row r="19" spans="1:10" ht="12.95" customHeight="1" x14ac:dyDescent="0.2">
      <c r="A19" s="89" t="s">
        <v>17</v>
      </c>
      <c r="B19" s="90" t="s">
        <v>260</v>
      </c>
      <c r="C19" s="155">
        <f>+C20+C21+C22+C23</f>
        <v>7800170</v>
      </c>
      <c r="D19" s="155"/>
      <c r="E19" s="155">
        <v>7800170</v>
      </c>
      <c r="F19" s="91" t="s">
        <v>107</v>
      </c>
      <c r="G19" s="71"/>
      <c r="H19" s="71"/>
      <c r="I19" s="205">
        <f>G19+H19</f>
        <v>0</v>
      </c>
      <c r="J19" s="245"/>
    </row>
    <row r="20" spans="1:10" ht="12.95" customHeight="1" x14ac:dyDescent="0.2">
      <c r="A20" s="92" t="s">
        <v>18</v>
      </c>
      <c r="B20" s="91" t="s">
        <v>112</v>
      </c>
      <c r="C20" s="42">
        <v>7800170</v>
      </c>
      <c r="D20" s="42"/>
      <c r="E20" s="202">
        <v>7800170</v>
      </c>
      <c r="F20" s="91" t="s">
        <v>262</v>
      </c>
      <c r="G20" s="42"/>
      <c r="H20" s="42"/>
      <c r="I20" s="206">
        <f t="shared" ref="I20:I28" si="1">G20+H20</f>
        <v>0</v>
      </c>
      <c r="J20" s="245"/>
    </row>
    <row r="21" spans="1:10" ht="12.95" customHeight="1" x14ac:dyDescent="0.2">
      <c r="A21" s="92" t="s">
        <v>19</v>
      </c>
      <c r="B21" s="91" t="s">
        <v>113</v>
      </c>
      <c r="C21" s="42"/>
      <c r="D21" s="42"/>
      <c r="E21" s="202"/>
      <c r="F21" s="91" t="s">
        <v>81</v>
      </c>
      <c r="G21" s="42"/>
      <c r="H21" s="42"/>
      <c r="I21" s="206">
        <f t="shared" si="1"/>
        <v>0</v>
      </c>
      <c r="J21" s="245"/>
    </row>
    <row r="22" spans="1:10" ht="12.95" customHeight="1" x14ac:dyDescent="0.2">
      <c r="A22" s="92" t="s">
        <v>20</v>
      </c>
      <c r="B22" s="91" t="s">
        <v>117</v>
      </c>
      <c r="C22" s="42"/>
      <c r="D22" s="42"/>
      <c r="E22" s="202"/>
      <c r="F22" s="91" t="s">
        <v>82</v>
      </c>
      <c r="G22" s="42"/>
      <c r="H22" s="42"/>
      <c r="I22" s="206">
        <f t="shared" si="1"/>
        <v>0</v>
      </c>
      <c r="J22" s="245"/>
    </row>
    <row r="23" spans="1:10" ht="12.95" customHeight="1" x14ac:dyDescent="0.2">
      <c r="A23" s="92" t="s">
        <v>21</v>
      </c>
      <c r="B23" s="91" t="s">
        <v>118</v>
      </c>
      <c r="C23" s="42"/>
      <c r="D23" s="42"/>
      <c r="E23" s="202"/>
      <c r="F23" s="90" t="s">
        <v>120</v>
      </c>
      <c r="G23" s="42"/>
      <c r="H23" s="42"/>
      <c r="I23" s="206">
        <f t="shared" si="1"/>
        <v>0</v>
      </c>
      <c r="J23" s="245"/>
    </row>
    <row r="24" spans="1:10" ht="12.95" customHeight="1" x14ac:dyDescent="0.2">
      <c r="A24" s="92" t="s">
        <v>22</v>
      </c>
      <c r="B24" s="91" t="s">
        <v>261</v>
      </c>
      <c r="C24" s="93">
        <f>+C25+C26</f>
        <v>0</v>
      </c>
      <c r="D24" s="93"/>
      <c r="E24" s="93"/>
      <c r="F24" s="91" t="s">
        <v>108</v>
      </c>
      <c r="G24" s="42"/>
      <c r="H24" s="42"/>
      <c r="I24" s="206">
        <f t="shared" si="1"/>
        <v>0</v>
      </c>
      <c r="J24" s="245"/>
    </row>
    <row r="25" spans="1:10" ht="12.95" customHeight="1" x14ac:dyDescent="0.2">
      <c r="A25" s="89" t="s">
        <v>23</v>
      </c>
      <c r="B25" s="90" t="s">
        <v>258</v>
      </c>
      <c r="C25" s="71"/>
      <c r="D25" s="71"/>
      <c r="E25" s="203"/>
      <c r="F25" s="84" t="s">
        <v>318</v>
      </c>
      <c r="G25" s="71"/>
      <c r="H25" s="71"/>
      <c r="I25" s="205">
        <f t="shared" si="1"/>
        <v>0</v>
      </c>
      <c r="J25" s="245"/>
    </row>
    <row r="26" spans="1:10" ht="12.95" customHeight="1" x14ac:dyDescent="0.2">
      <c r="A26" s="92" t="s">
        <v>24</v>
      </c>
      <c r="B26" s="91" t="s">
        <v>259</v>
      </c>
      <c r="C26" s="42"/>
      <c r="D26" s="42"/>
      <c r="E26" s="202"/>
      <c r="F26" s="86" t="s">
        <v>324</v>
      </c>
      <c r="G26" s="42"/>
      <c r="H26" s="42"/>
      <c r="I26" s="206">
        <f t="shared" si="1"/>
        <v>0</v>
      </c>
      <c r="J26" s="245"/>
    </row>
    <row r="27" spans="1:10" ht="12.95" customHeight="1" x14ac:dyDescent="0.2">
      <c r="A27" s="85" t="s">
        <v>25</v>
      </c>
      <c r="B27" s="91" t="s">
        <v>400</v>
      </c>
      <c r="C27" s="42"/>
      <c r="D27" s="42"/>
      <c r="E27" s="202"/>
      <c r="F27" s="86" t="s">
        <v>407</v>
      </c>
      <c r="G27" s="42">
        <v>947629</v>
      </c>
      <c r="H27" s="42"/>
      <c r="I27" s="206">
        <v>947629</v>
      </c>
      <c r="J27" s="245"/>
    </row>
    <row r="28" spans="1:10" ht="12.95" customHeight="1" thickBot="1" x14ac:dyDescent="0.25">
      <c r="A28" s="108" t="s">
        <v>26</v>
      </c>
      <c r="B28" s="90" t="s">
        <v>216</v>
      </c>
      <c r="C28" s="71"/>
      <c r="D28" s="71"/>
      <c r="E28" s="203"/>
      <c r="F28" s="138"/>
      <c r="G28" s="71"/>
      <c r="H28" s="71"/>
      <c r="I28" s="205">
        <f t="shared" si="1"/>
        <v>0</v>
      </c>
      <c r="J28" s="245"/>
    </row>
    <row r="29" spans="1:10" ht="24" customHeight="1" thickBot="1" x14ac:dyDescent="0.25">
      <c r="A29" s="88" t="s">
        <v>27</v>
      </c>
      <c r="B29" s="46" t="s">
        <v>337</v>
      </c>
      <c r="C29" s="70">
        <f>+C19+C24+C27+C28</f>
        <v>7800170</v>
      </c>
      <c r="D29" s="70"/>
      <c r="E29" s="181">
        <v>7800170</v>
      </c>
      <c r="F29" s="46" t="s">
        <v>339</v>
      </c>
      <c r="G29" s="70">
        <f>SUM(G19:G28)</f>
        <v>947629</v>
      </c>
      <c r="H29" s="70">
        <f>SUM(H19:H28)</f>
        <v>0</v>
      </c>
      <c r="I29" s="104">
        <f>SUM(I19:I28)</f>
        <v>947629</v>
      </c>
      <c r="J29" s="245"/>
    </row>
    <row r="30" spans="1:10" ht="13.5" thickBot="1" x14ac:dyDescent="0.25">
      <c r="A30" s="88" t="s">
        <v>28</v>
      </c>
      <c r="B30" s="94" t="s">
        <v>338</v>
      </c>
      <c r="C30" s="214">
        <f>+C18+C29</f>
        <v>45443040</v>
      </c>
      <c r="D30" s="214"/>
      <c r="E30" s="215">
        <v>48264132</v>
      </c>
      <c r="F30" s="94" t="s">
        <v>340</v>
      </c>
      <c r="G30" s="214">
        <f>+G18+G29</f>
        <v>36925122</v>
      </c>
      <c r="H30" s="214">
        <f>+H18+H29</f>
        <v>3366938</v>
      </c>
      <c r="I30" s="215">
        <f>+I18+I29</f>
        <v>40292060</v>
      </c>
      <c r="J30" s="245"/>
    </row>
    <row r="31" spans="1:10" ht="13.5" thickBot="1" x14ac:dyDescent="0.25">
      <c r="A31" s="88" t="s">
        <v>29</v>
      </c>
      <c r="B31" s="94" t="s">
        <v>85</v>
      </c>
      <c r="C31" s="214"/>
      <c r="D31" s="214"/>
      <c r="E31" s="215"/>
      <c r="F31" s="94" t="s">
        <v>86</v>
      </c>
      <c r="G31" s="214">
        <v>0</v>
      </c>
      <c r="H31" s="214"/>
      <c r="I31" s="215">
        <v>0</v>
      </c>
      <c r="J31" s="245"/>
    </row>
    <row r="32" spans="1:10" ht="13.5" thickBot="1" x14ac:dyDescent="0.25">
      <c r="A32" s="88" t="s">
        <v>30</v>
      </c>
      <c r="B32" s="94" t="s">
        <v>405</v>
      </c>
      <c r="C32" s="214"/>
      <c r="D32" s="214"/>
      <c r="E32" s="214"/>
      <c r="F32" s="94" t="s">
        <v>406</v>
      </c>
      <c r="G32" s="214">
        <v>0</v>
      </c>
      <c r="H32" s="214" t="str">
        <f>IF(D30-H30&gt;0,D30-H30,"-")</f>
        <v>-</v>
      </c>
      <c r="I32" s="216">
        <v>0</v>
      </c>
      <c r="J32" s="245"/>
    </row>
    <row r="33" spans="2:6" ht="18.75" x14ac:dyDescent="0.2">
      <c r="B33" s="246"/>
      <c r="C33" s="246"/>
      <c r="D33" s="246"/>
      <c r="E33" s="246"/>
      <c r="F33" s="246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&amp;C&amp;"Times New Roman CE,Félkövér"&amp;12Zalkod Községi Önkormányzat&amp;R&amp;"Times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zoomScaleSheetLayoutView="115" workbookViewId="0">
      <selection activeCell="J1" sqref="J1:J33"/>
    </sheetView>
  </sheetViews>
  <sheetFormatPr defaultRowHeight="12.75" x14ac:dyDescent="0.2"/>
  <cols>
    <col min="1" max="1" width="6.83203125" style="32" customWidth="1"/>
    <col min="2" max="2" width="49.83203125" style="52" customWidth="1"/>
    <col min="3" max="5" width="15.5" style="32" customWidth="1"/>
    <col min="6" max="6" width="49.832031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1.5" x14ac:dyDescent="0.2">
      <c r="B1" s="72" t="s">
        <v>84</v>
      </c>
      <c r="C1" s="73"/>
      <c r="D1" s="73"/>
      <c r="E1" s="73"/>
      <c r="F1" s="73"/>
      <c r="G1" s="73"/>
      <c r="H1" s="73"/>
      <c r="I1" s="73"/>
      <c r="J1" s="245" t="s">
        <v>431</v>
      </c>
    </row>
    <row r="2" spans="1:10" ht="14.25" thickBot="1" x14ac:dyDescent="0.25">
      <c r="G2" s="74"/>
      <c r="H2" s="74"/>
      <c r="I2" s="74">
        <f>'2 .melléklet'!I2</f>
        <v>0</v>
      </c>
      <c r="J2" s="245"/>
    </row>
    <row r="3" spans="1:10" ht="13.5" customHeight="1" thickBot="1" x14ac:dyDescent="0.25">
      <c r="A3" s="243" t="s">
        <v>43</v>
      </c>
      <c r="B3" s="75" t="s">
        <v>35</v>
      </c>
      <c r="C3" s="76"/>
      <c r="D3" s="178"/>
      <c r="E3" s="178"/>
      <c r="F3" s="75" t="s">
        <v>36</v>
      </c>
      <c r="G3" s="77"/>
      <c r="H3" s="182"/>
      <c r="I3" s="183"/>
      <c r="J3" s="245"/>
    </row>
    <row r="4" spans="1:10" s="78" customFormat="1" ht="24.75" thickBot="1" x14ac:dyDescent="0.25">
      <c r="A4" s="244"/>
      <c r="B4" s="53" t="s">
        <v>37</v>
      </c>
      <c r="C4" s="54" t="str">
        <f>+CONCATENATE('1. melléklet'!C3," eredeti előirányzat")</f>
        <v>2018 eredeti előirányzat</v>
      </c>
      <c r="D4" s="179" t="str">
        <f>+CONCATENATE('1. melléklet'!C3," 1. sz. módosítás (±)")</f>
        <v>2018 1. sz. módosítás (±)</v>
      </c>
      <c r="E4" s="179" t="str">
        <f>+CONCATENATE(LEFT('1. melléklet'!C3,4),". 12.31. Módosítás után" )</f>
        <v>2018. 12.31. Módosítás után</v>
      </c>
      <c r="F4" s="53" t="s">
        <v>37</v>
      </c>
      <c r="G4" s="54" t="str">
        <f>+C4</f>
        <v>2018 eredeti előirányzat</v>
      </c>
      <c r="H4" s="54" t="str">
        <f>+D4</f>
        <v>2018 1. sz. módosítás (±)</v>
      </c>
      <c r="I4" s="184" t="str">
        <f>+E4</f>
        <v>2018. 12.31. Módosítás után</v>
      </c>
      <c r="J4" s="245"/>
    </row>
    <row r="5" spans="1:10" s="78" customFormat="1" ht="13.5" thickBot="1" x14ac:dyDescent="0.25">
      <c r="A5" s="79" t="s">
        <v>341</v>
      </c>
      <c r="B5" s="80" t="s">
        <v>342</v>
      </c>
      <c r="C5" s="81" t="s">
        <v>343</v>
      </c>
      <c r="D5" s="180" t="s">
        <v>345</v>
      </c>
      <c r="E5" s="180" t="s">
        <v>401</v>
      </c>
      <c r="F5" s="80" t="s">
        <v>352</v>
      </c>
      <c r="G5" s="81" t="s">
        <v>347</v>
      </c>
      <c r="H5" s="81" t="s">
        <v>348</v>
      </c>
      <c r="I5" s="213" t="s">
        <v>402</v>
      </c>
      <c r="J5" s="245"/>
    </row>
    <row r="6" spans="1:10" ht="12.95" customHeight="1" x14ac:dyDescent="0.2">
      <c r="A6" s="83" t="s">
        <v>4</v>
      </c>
      <c r="B6" s="84" t="s">
        <v>264</v>
      </c>
      <c r="C6" s="66">
        <v>572079</v>
      </c>
      <c r="D6" s="66">
        <v>0</v>
      </c>
      <c r="E6" s="200">
        <v>572079</v>
      </c>
      <c r="F6" s="84" t="s">
        <v>114</v>
      </c>
      <c r="G6" s="66">
        <v>1143579</v>
      </c>
      <c r="H6" s="187">
        <v>329050</v>
      </c>
      <c r="I6" s="207">
        <v>1472629</v>
      </c>
      <c r="J6" s="245"/>
    </row>
    <row r="7" spans="1:10" x14ac:dyDescent="0.2">
      <c r="A7" s="85" t="s">
        <v>5</v>
      </c>
      <c r="B7" s="86" t="s">
        <v>265</v>
      </c>
      <c r="C7" s="67"/>
      <c r="D7" s="67"/>
      <c r="E7" s="200">
        <f t="shared" ref="E7:E16" si="0">C7+D7</f>
        <v>0</v>
      </c>
      <c r="F7" s="86" t="s">
        <v>270</v>
      </c>
      <c r="G7" s="67"/>
      <c r="H7" s="67"/>
      <c r="I7" s="208"/>
      <c r="J7" s="245"/>
    </row>
    <row r="8" spans="1:10" ht="12.95" customHeight="1" x14ac:dyDescent="0.2">
      <c r="A8" s="85" t="s">
        <v>6</v>
      </c>
      <c r="B8" s="86" t="s">
        <v>1</v>
      </c>
      <c r="C8" s="67"/>
      <c r="D8" s="67">
        <v>263200</v>
      </c>
      <c r="E8" s="200">
        <f t="shared" si="0"/>
        <v>263200</v>
      </c>
      <c r="F8" s="86" t="s">
        <v>103</v>
      </c>
      <c r="G8" s="67">
        <v>7946418</v>
      </c>
      <c r="H8" s="67">
        <v>-611696</v>
      </c>
      <c r="I8" s="208">
        <v>7334722</v>
      </c>
      <c r="J8" s="245"/>
    </row>
    <row r="9" spans="1:10" ht="12.95" customHeight="1" x14ac:dyDescent="0.2">
      <c r="A9" s="85" t="s">
        <v>7</v>
      </c>
      <c r="B9" s="86" t="s">
        <v>266</v>
      </c>
      <c r="C9" s="67">
        <v>0</v>
      </c>
      <c r="D9" s="67"/>
      <c r="E9" s="200">
        <v>0</v>
      </c>
      <c r="F9" s="86" t="s">
        <v>271</v>
      </c>
      <c r="G9" s="67"/>
      <c r="H9" s="67"/>
      <c r="I9" s="208"/>
      <c r="J9" s="245"/>
    </row>
    <row r="10" spans="1:10" ht="12.75" customHeight="1" x14ac:dyDescent="0.2">
      <c r="A10" s="85" t="s">
        <v>8</v>
      </c>
      <c r="B10" s="86" t="s">
        <v>267</v>
      </c>
      <c r="C10" s="67"/>
      <c r="D10" s="67"/>
      <c r="E10" s="200">
        <f t="shared" si="0"/>
        <v>0</v>
      </c>
      <c r="F10" s="86" t="s">
        <v>116</v>
      </c>
      <c r="G10" s="67"/>
      <c r="H10" s="67"/>
      <c r="I10" s="208"/>
      <c r="J10" s="245"/>
    </row>
    <row r="11" spans="1:10" ht="12.95" customHeight="1" x14ac:dyDescent="0.2">
      <c r="A11" s="85" t="s">
        <v>9</v>
      </c>
      <c r="B11" s="86" t="s">
        <v>268</v>
      </c>
      <c r="C11" s="68"/>
      <c r="D11" s="68"/>
      <c r="E11" s="200">
        <f t="shared" si="0"/>
        <v>0</v>
      </c>
      <c r="F11" s="139"/>
      <c r="G11" s="67"/>
      <c r="H11" s="67"/>
      <c r="I11" s="208"/>
      <c r="J11" s="245"/>
    </row>
    <row r="12" spans="1:10" ht="12.95" customHeight="1" x14ac:dyDescent="0.2">
      <c r="A12" s="85" t="s">
        <v>10</v>
      </c>
      <c r="B12" s="26"/>
      <c r="C12" s="67"/>
      <c r="D12" s="67"/>
      <c r="E12" s="200">
        <f t="shared" si="0"/>
        <v>0</v>
      </c>
      <c r="F12" s="139"/>
      <c r="G12" s="67"/>
      <c r="H12" s="67"/>
      <c r="I12" s="208"/>
      <c r="J12" s="245"/>
    </row>
    <row r="13" spans="1:10" ht="12.95" customHeight="1" x14ac:dyDescent="0.2">
      <c r="A13" s="85" t="s">
        <v>11</v>
      </c>
      <c r="B13" s="26"/>
      <c r="C13" s="67"/>
      <c r="D13" s="67"/>
      <c r="E13" s="200">
        <f t="shared" si="0"/>
        <v>0</v>
      </c>
      <c r="F13" s="140"/>
      <c r="G13" s="67"/>
      <c r="H13" s="67"/>
      <c r="I13" s="208"/>
      <c r="J13" s="245"/>
    </row>
    <row r="14" spans="1:10" ht="12.95" customHeight="1" x14ac:dyDescent="0.2">
      <c r="A14" s="85" t="s">
        <v>12</v>
      </c>
      <c r="B14" s="137"/>
      <c r="C14" s="68"/>
      <c r="D14" s="68"/>
      <c r="E14" s="200">
        <f t="shared" si="0"/>
        <v>0</v>
      </c>
      <c r="F14" s="139"/>
      <c r="G14" s="67"/>
      <c r="H14" s="67"/>
      <c r="I14" s="208"/>
      <c r="J14" s="245"/>
    </row>
    <row r="15" spans="1:10" x14ac:dyDescent="0.2">
      <c r="A15" s="85" t="s">
        <v>13</v>
      </c>
      <c r="B15" s="26"/>
      <c r="C15" s="68"/>
      <c r="D15" s="68"/>
      <c r="E15" s="200">
        <f t="shared" si="0"/>
        <v>0</v>
      </c>
      <c r="F15" s="139"/>
      <c r="G15" s="67"/>
      <c r="H15" s="67"/>
      <c r="I15" s="208"/>
      <c r="J15" s="245"/>
    </row>
    <row r="16" spans="1:10" ht="12.95" customHeight="1" thickBot="1" x14ac:dyDescent="0.25">
      <c r="A16" s="108" t="s">
        <v>14</v>
      </c>
      <c r="B16" s="138"/>
      <c r="C16" s="110"/>
      <c r="D16" s="110"/>
      <c r="E16" s="200">
        <f t="shared" si="0"/>
        <v>0</v>
      </c>
      <c r="F16" s="109" t="s">
        <v>34</v>
      </c>
      <c r="G16" s="185"/>
      <c r="H16" s="185"/>
      <c r="I16" s="209"/>
      <c r="J16" s="245"/>
    </row>
    <row r="17" spans="1:10" ht="15.95" customHeight="1" thickBot="1" x14ac:dyDescent="0.25">
      <c r="A17" s="88" t="s">
        <v>15</v>
      </c>
      <c r="B17" s="46" t="s">
        <v>277</v>
      </c>
      <c r="C17" s="70">
        <f>+C6+C8+C9+C11+C12+C13+C14+C15+C16</f>
        <v>572079</v>
      </c>
      <c r="D17" s="70">
        <f>+D6+D8+D9+D11+D12+D13+D14+D15+D16</f>
        <v>263200</v>
      </c>
      <c r="E17" s="70">
        <f>+E6+E8+E9+E11+E12+E13+E14+E15+E16</f>
        <v>835279</v>
      </c>
      <c r="F17" s="46" t="s">
        <v>278</v>
      </c>
      <c r="G17" s="70">
        <f>+G6+G8+G10+G11+G12+G13+G14+G15+G16</f>
        <v>9089997</v>
      </c>
      <c r="H17" s="70">
        <v>-282646</v>
      </c>
      <c r="I17" s="104">
        <v>8807351</v>
      </c>
      <c r="J17" s="245"/>
    </row>
    <row r="18" spans="1:10" ht="12.95" customHeight="1" x14ac:dyDescent="0.2">
      <c r="A18" s="83" t="s">
        <v>16</v>
      </c>
      <c r="B18" s="96" t="s">
        <v>132</v>
      </c>
      <c r="C18" s="103">
        <f>+C19+C20+C21+C22+C23</f>
        <v>0</v>
      </c>
      <c r="D18" s="103">
        <f>+D19+D20+D21+D22+D23</f>
        <v>0</v>
      </c>
      <c r="E18" s="103">
        <f>+E19+E20+E21+E22+E23</f>
        <v>0</v>
      </c>
      <c r="F18" s="91" t="s">
        <v>107</v>
      </c>
      <c r="G18" s="186"/>
      <c r="H18" s="186"/>
      <c r="I18" s="210"/>
      <c r="J18" s="245"/>
    </row>
    <row r="19" spans="1:10" ht="12.95" customHeight="1" x14ac:dyDescent="0.2">
      <c r="A19" s="85" t="s">
        <v>17</v>
      </c>
      <c r="B19" s="97" t="s">
        <v>121</v>
      </c>
      <c r="C19" s="42"/>
      <c r="D19" s="42"/>
      <c r="E19" s="202"/>
      <c r="F19" s="91" t="s">
        <v>110</v>
      </c>
      <c r="G19" s="42"/>
      <c r="H19" s="42"/>
      <c r="I19" s="206"/>
      <c r="J19" s="245"/>
    </row>
    <row r="20" spans="1:10" ht="12.95" customHeight="1" x14ac:dyDescent="0.2">
      <c r="A20" s="83" t="s">
        <v>18</v>
      </c>
      <c r="B20" s="97" t="s">
        <v>122</v>
      </c>
      <c r="C20" s="42"/>
      <c r="D20" s="42"/>
      <c r="E20" s="202">
        <f t="shared" ref="E20:E29" si="1">C20+D20</f>
        <v>0</v>
      </c>
      <c r="F20" s="91" t="s">
        <v>81</v>
      </c>
      <c r="G20" s="42"/>
      <c r="H20" s="42"/>
      <c r="I20" s="206"/>
      <c r="J20" s="245"/>
    </row>
    <row r="21" spans="1:10" ht="12.95" customHeight="1" x14ac:dyDescent="0.2">
      <c r="A21" s="85" t="s">
        <v>19</v>
      </c>
      <c r="B21" s="97" t="s">
        <v>123</v>
      </c>
      <c r="C21" s="42"/>
      <c r="D21" s="42"/>
      <c r="E21" s="202">
        <f t="shared" si="1"/>
        <v>0</v>
      </c>
      <c r="F21" s="91" t="s">
        <v>82</v>
      </c>
      <c r="G21" s="42"/>
      <c r="H21" s="42"/>
      <c r="I21" s="206"/>
      <c r="J21" s="245"/>
    </row>
    <row r="22" spans="1:10" ht="12.95" customHeight="1" x14ac:dyDescent="0.2">
      <c r="A22" s="83" t="s">
        <v>20</v>
      </c>
      <c r="B22" s="97" t="s">
        <v>124</v>
      </c>
      <c r="C22" s="42"/>
      <c r="D22" s="42"/>
      <c r="E22" s="202">
        <f t="shared" si="1"/>
        <v>0</v>
      </c>
      <c r="F22" s="90" t="s">
        <v>120</v>
      </c>
      <c r="G22" s="42"/>
      <c r="H22" s="42"/>
      <c r="I22" s="206"/>
      <c r="J22" s="245"/>
    </row>
    <row r="23" spans="1:10" ht="12.95" customHeight="1" x14ac:dyDescent="0.2">
      <c r="A23" s="85" t="s">
        <v>21</v>
      </c>
      <c r="B23" s="98" t="s">
        <v>125</v>
      </c>
      <c r="C23" s="42"/>
      <c r="D23" s="42"/>
      <c r="E23" s="202">
        <f t="shared" si="1"/>
        <v>0</v>
      </c>
      <c r="F23" s="91" t="s">
        <v>111</v>
      </c>
      <c r="G23" s="42"/>
      <c r="H23" s="42"/>
      <c r="I23" s="206">
        <f t="shared" ref="I23:I29" si="2">G23+H23</f>
        <v>0</v>
      </c>
      <c r="J23" s="245"/>
    </row>
    <row r="24" spans="1:10" ht="12.95" customHeight="1" x14ac:dyDescent="0.2">
      <c r="A24" s="83" t="s">
        <v>22</v>
      </c>
      <c r="B24" s="99" t="s">
        <v>126</v>
      </c>
      <c r="C24" s="93">
        <f>+C25+C26+C27+C28+C29</f>
        <v>0</v>
      </c>
      <c r="D24" s="93">
        <f>+D25+D26+D27+D28+D29</f>
        <v>0</v>
      </c>
      <c r="E24" s="93">
        <f>+E25+E26+E27+E28+E29</f>
        <v>0</v>
      </c>
      <c r="F24" s="100" t="s">
        <v>109</v>
      </c>
      <c r="G24" s="42"/>
      <c r="H24" s="42"/>
      <c r="I24" s="206">
        <f t="shared" si="2"/>
        <v>0</v>
      </c>
      <c r="J24" s="245"/>
    </row>
    <row r="25" spans="1:10" ht="12.95" customHeight="1" x14ac:dyDescent="0.2">
      <c r="A25" s="85" t="s">
        <v>23</v>
      </c>
      <c r="B25" s="98" t="s">
        <v>127</v>
      </c>
      <c r="C25" s="42"/>
      <c r="D25" s="42"/>
      <c r="E25" s="202">
        <f t="shared" si="1"/>
        <v>0</v>
      </c>
      <c r="F25" s="100" t="s">
        <v>272</v>
      </c>
      <c r="G25" s="42"/>
      <c r="H25" s="42"/>
      <c r="I25" s="206">
        <f t="shared" si="2"/>
        <v>0</v>
      </c>
      <c r="J25" s="245"/>
    </row>
    <row r="26" spans="1:10" ht="12.95" customHeight="1" x14ac:dyDescent="0.2">
      <c r="A26" s="83" t="s">
        <v>24</v>
      </c>
      <c r="B26" s="98" t="s">
        <v>128</v>
      </c>
      <c r="C26" s="42"/>
      <c r="D26" s="42"/>
      <c r="E26" s="202">
        <f t="shared" si="1"/>
        <v>0</v>
      </c>
      <c r="F26" s="95"/>
      <c r="G26" s="42"/>
      <c r="H26" s="42"/>
      <c r="I26" s="206">
        <f t="shared" si="2"/>
        <v>0</v>
      </c>
      <c r="J26" s="245"/>
    </row>
    <row r="27" spans="1:10" ht="12.95" customHeight="1" x14ac:dyDescent="0.2">
      <c r="A27" s="85" t="s">
        <v>25</v>
      </c>
      <c r="B27" s="97" t="s">
        <v>129</v>
      </c>
      <c r="C27" s="42"/>
      <c r="D27" s="42"/>
      <c r="E27" s="202">
        <f t="shared" si="1"/>
        <v>0</v>
      </c>
      <c r="F27" s="44"/>
      <c r="G27" s="42"/>
      <c r="H27" s="42"/>
      <c r="I27" s="206">
        <f t="shared" si="2"/>
        <v>0</v>
      </c>
      <c r="J27" s="245"/>
    </row>
    <row r="28" spans="1:10" ht="12.95" customHeight="1" x14ac:dyDescent="0.2">
      <c r="A28" s="83" t="s">
        <v>26</v>
      </c>
      <c r="B28" s="101" t="s">
        <v>130</v>
      </c>
      <c r="C28" s="42"/>
      <c r="D28" s="42"/>
      <c r="E28" s="202">
        <f t="shared" si="1"/>
        <v>0</v>
      </c>
      <c r="F28" s="26"/>
      <c r="G28" s="42"/>
      <c r="H28" s="42"/>
      <c r="I28" s="206">
        <f t="shared" si="2"/>
        <v>0</v>
      </c>
      <c r="J28" s="245"/>
    </row>
    <row r="29" spans="1:10" ht="12.95" customHeight="1" thickBot="1" x14ac:dyDescent="0.25">
      <c r="A29" s="85" t="s">
        <v>27</v>
      </c>
      <c r="B29" s="102" t="s">
        <v>131</v>
      </c>
      <c r="C29" s="42"/>
      <c r="D29" s="42"/>
      <c r="E29" s="202">
        <f t="shared" si="1"/>
        <v>0</v>
      </c>
      <c r="F29" s="44"/>
      <c r="G29" s="42"/>
      <c r="H29" s="42"/>
      <c r="I29" s="206">
        <f t="shared" si="2"/>
        <v>0</v>
      </c>
      <c r="J29" s="245"/>
    </row>
    <row r="30" spans="1:10" ht="21.75" customHeight="1" thickBot="1" x14ac:dyDescent="0.25">
      <c r="A30" s="88" t="s">
        <v>28</v>
      </c>
      <c r="B30" s="46" t="s">
        <v>269</v>
      </c>
      <c r="C30" s="70">
        <f>+C18+C24</f>
        <v>0</v>
      </c>
      <c r="D30" s="70">
        <f>+D18+D24</f>
        <v>0</v>
      </c>
      <c r="E30" s="70">
        <f>+E18+E24</f>
        <v>0</v>
      </c>
      <c r="F30" s="46" t="s">
        <v>273</v>
      </c>
      <c r="G30" s="70">
        <f>SUM(G18:G29)</f>
        <v>0</v>
      </c>
      <c r="H30" s="70">
        <f>SUM(H18:H29)</f>
        <v>0</v>
      </c>
      <c r="I30" s="104">
        <f>SUM(I18:I29)</f>
        <v>0</v>
      </c>
      <c r="J30" s="245"/>
    </row>
    <row r="31" spans="1:10" ht="13.5" thickBot="1" x14ac:dyDescent="0.25">
      <c r="A31" s="88" t="s">
        <v>29</v>
      </c>
      <c r="B31" s="94" t="s">
        <v>274</v>
      </c>
      <c r="C31" s="214">
        <f>+C17+C30</f>
        <v>572079</v>
      </c>
      <c r="D31" s="214">
        <v>263200</v>
      </c>
      <c r="E31" s="215">
        <f>+E17+E30</f>
        <v>835279</v>
      </c>
      <c r="F31" s="94" t="s">
        <v>275</v>
      </c>
      <c r="G31" s="214">
        <f>+G17+G30</f>
        <v>9089997</v>
      </c>
      <c r="H31" s="214">
        <f>+H17+H30</f>
        <v>-282646</v>
      </c>
      <c r="I31" s="215">
        <f>+I17+I30</f>
        <v>8807351</v>
      </c>
      <c r="J31" s="245"/>
    </row>
    <row r="32" spans="1:10" ht="13.5" thickBot="1" x14ac:dyDescent="0.25">
      <c r="A32" s="88" t="s">
        <v>30</v>
      </c>
      <c r="B32" s="94" t="s">
        <v>85</v>
      </c>
      <c r="C32" s="214"/>
      <c r="D32" s="214"/>
      <c r="E32" s="215"/>
      <c r="F32" s="94" t="s">
        <v>86</v>
      </c>
      <c r="G32" s="214" t="str">
        <f>IF(C17-G17&gt;0,C17-G17,"-")</f>
        <v>-</v>
      </c>
      <c r="H32" s="214"/>
      <c r="I32" s="215"/>
      <c r="J32" s="245"/>
    </row>
    <row r="33" spans="1:10" ht="13.5" thickBot="1" x14ac:dyDescent="0.25">
      <c r="A33" s="88" t="s">
        <v>31</v>
      </c>
      <c r="B33" s="94" t="s">
        <v>405</v>
      </c>
      <c r="C33" s="214">
        <v>0</v>
      </c>
      <c r="D33" s="214"/>
      <c r="E33" s="214">
        <v>0</v>
      </c>
      <c r="F33" s="94" t="s">
        <v>406</v>
      </c>
      <c r="G33" s="214"/>
      <c r="H33" s="214"/>
      <c r="I33" s="216"/>
      <c r="J33" s="245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>
    <oddHeader>&amp;C&amp;"Times New Roman CE,Félkövér"&amp;12Zalkod Községi Önkormányzat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view="pageLayout" zoomScaleNormal="100" workbookViewId="0">
      <selection activeCell="F15" sqref="F15"/>
    </sheetView>
  </sheetViews>
  <sheetFormatPr defaultRowHeight="12.75" x14ac:dyDescent="0.2"/>
  <cols>
    <col min="1" max="1" width="47.1640625" style="24" customWidth="1"/>
    <col min="2" max="2" width="15.6640625" style="23" customWidth="1"/>
    <col min="3" max="3" width="16.33203125" style="23" customWidth="1"/>
    <col min="4" max="4" width="18" style="23" customWidth="1"/>
    <col min="5" max="5" width="16.6640625" style="23" customWidth="1"/>
    <col min="6" max="6" width="18.83203125" style="32" customWidth="1"/>
    <col min="7" max="8" width="12.83203125" style="23" customWidth="1"/>
    <col min="9" max="9" width="13.83203125" style="23" customWidth="1"/>
    <col min="10" max="16384" width="9.33203125" style="23"/>
  </cols>
  <sheetData>
    <row r="1" spans="1:6" ht="25.5" customHeight="1" x14ac:dyDescent="0.2">
      <c r="A1" s="247" t="s">
        <v>413</v>
      </c>
      <c r="B1" s="247"/>
      <c r="C1" s="247"/>
      <c r="D1" s="247"/>
      <c r="E1" s="247"/>
      <c r="F1" s="247"/>
    </row>
    <row r="2" spans="1:6" ht="22.5" customHeight="1" thickBot="1" x14ac:dyDescent="0.3">
      <c r="A2" s="52"/>
      <c r="B2" s="32"/>
      <c r="C2" s="32"/>
      <c r="D2" s="32"/>
      <c r="E2" s="32"/>
      <c r="F2" s="27" t="s">
        <v>412</v>
      </c>
    </row>
    <row r="3" spans="1:6" s="25" customFormat="1" ht="44.25" customHeight="1" thickBot="1" x14ac:dyDescent="0.25">
      <c r="A3" s="53" t="s">
        <v>411</v>
      </c>
      <c r="B3" s="54" t="s">
        <v>40</v>
      </c>
      <c r="C3" s="54" t="s">
        <v>41</v>
      </c>
      <c r="D3" s="54" t="s">
        <v>421</v>
      </c>
      <c r="E3" s="54" t="s">
        <v>427</v>
      </c>
      <c r="F3" s="28" t="s">
        <v>428</v>
      </c>
    </row>
    <row r="4" spans="1:6" s="32" customFormat="1" ht="12" customHeight="1" thickBot="1" x14ac:dyDescent="0.25">
      <c r="A4" s="29" t="s">
        <v>341</v>
      </c>
      <c r="B4" s="30" t="s">
        <v>342</v>
      </c>
      <c r="C4" s="30" t="s">
        <v>343</v>
      </c>
      <c r="D4" s="30" t="s">
        <v>345</v>
      </c>
      <c r="E4" s="30" t="s">
        <v>344</v>
      </c>
      <c r="F4" s="229" t="s">
        <v>410</v>
      </c>
    </row>
    <row r="5" spans="1:6" ht="15.95" customHeight="1" x14ac:dyDescent="0.2">
      <c r="A5" s="226" t="s">
        <v>408</v>
      </c>
      <c r="B5" s="224">
        <v>804756</v>
      </c>
      <c r="C5" s="225" t="s">
        <v>420</v>
      </c>
      <c r="D5" s="224">
        <v>889579</v>
      </c>
      <c r="E5" s="224"/>
      <c r="F5" s="223">
        <v>889579</v>
      </c>
    </row>
    <row r="6" spans="1:6" ht="15.95" customHeight="1" thickBot="1" x14ac:dyDescent="0.25">
      <c r="A6" s="226" t="s">
        <v>409</v>
      </c>
      <c r="B6" s="224">
        <v>436868</v>
      </c>
      <c r="C6" s="225" t="s">
        <v>420</v>
      </c>
      <c r="D6" s="224">
        <v>254000</v>
      </c>
      <c r="E6" s="224">
        <v>329050</v>
      </c>
      <c r="F6" s="223">
        <v>583050</v>
      </c>
    </row>
    <row r="7" spans="1:6" ht="15.95" customHeight="1" thickBot="1" x14ac:dyDescent="0.25">
      <c r="A7" s="226"/>
      <c r="B7" s="224">
        <v>0</v>
      </c>
      <c r="C7" s="225"/>
      <c r="D7" s="224"/>
      <c r="E7" s="230"/>
      <c r="F7" s="223"/>
    </row>
    <row r="8" spans="1:6" ht="15.95" customHeight="1" x14ac:dyDescent="0.2">
      <c r="A8" s="228"/>
      <c r="B8" s="224"/>
      <c r="C8" s="225"/>
      <c r="D8" s="224"/>
      <c r="E8" s="224"/>
      <c r="F8" s="223">
        <f t="shared" ref="F8:F22" si="0">B8-D8-E8</f>
        <v>0</v>
      </c>
    </row>
    <row r="9" spans="1:6" ht="15.95" customHeight="1" x14ac:dyDescent="0.2">
      <c r="A9" s="226"/>
      <c r="B9" s="224"/>
      <c r="C9" s="225"/>
      <c r="D9" s="224"/>
      <c r="E9" s="224"/>
      <c r="F9" s="223">
        <f t="shared" si="0"/>
        <v>0</v>
      </c>
    </row>
    <row r="10" spans="1:6" ht="15.95" customHeight="1" x14ac:dyDescent="0.2">
      <c r="A10" s="227"/>
      <c r="B10" s="224"/>
      <c r="C10" s="225"/>
      <c r="D10" s="224"/>
      <c r="E10" s="224"/>
      <c r="F10" s="223">
        <f t="shared" si="0"/>
        <v>0</v>
      </c>
    </row>
    <row r="11" spans="1:6" ht="15.95" customHeight="1" x14ac:dyDescent="0.2">
      <c r="A11" s="226"/>
      <c r="B11" s="224"/>
      <c r="C11" s="225"/>
      <c r="D11" s="224"/>
      <c r="E11" s="224"/>
      <c r="F11" s="223">
        <f t="shared" si="0"/>
        <v>0</v>
      </c>
    </row>
    <row r="12" spans="1:6" ht="15.95" customHeight="1" x14ac:dyDescent="0.2">
      <c r="A12" s="226"/>
      <c r="B12" s="224"/>
      <c r="C12" s="225"/>
      <c r="D12" s="224"/>
      <c r="E12" s="224"/>
      <c r="F12" s="223">
        <f t="shared" si="0"/>
        <v>0</v>
      </c>
    </row>
    <row r="13" spans="1:6" ht="15.95" customHeight="1" x14ac:dyDescent="0.2">
      <c r="A13" s="226"/>
      <c r="B13" s="224"/>
      <c r="C13" s="225"/>
      <c r="D13" s="224"/>
      <c r="E13" s="224"/>
      <c r="F13" s="223">
        <f t="shared" si="0"/>
        <v>0</v>
      </c>
    </row>
    <row r="14" spans="1:6" ht="15.95" customHeight="1" x14ac:dyDescent="0.2">
      <c r="A14" s="226"/>
      <c r="B14" s="224"/>
      <c r="C14" s="225"/>
      <c r="D14" s="224"/>
      <c r="E14" s="224"/>
      <c r="F14" s="223">
        <f t="shared" si="0"/>
        <v>0</v>
      </c>
    </row>
    <row r="15" spans="1:6" ht="15.95" customHeight="1" x14ac:dyDescent="0.2">
      <c r="A15" s="226"/>
      <c r="B15" s="224"/>
      <c r="C15" s="225"/>
      <c r="D15" s="224"/>
      <c r="E15" s="224"/>
      <c r="F15" s="223"/>
    </row>
    <row r="16" spans="1:6" ht="15.95" customHeight="1" x14ac:dyDescent="0.2">
      <c r="A16" s="226"/>
      <c r="B16" s="224"/>
      <c r="C16" s="225"/>
      <c r="D16" s="224"/>
      <c r="E16" s="224"/>
      <c r="F16" s="223">
        <f t="shared" si="0"/>
        <v>0</v>
      </c>
    </row>
    <row r="17" spans="1:6" ht="15.95" customHeight="1" x14ac:dyDescent="0.2">
      <c r="A17" s="226"/>
      <c r="B17" s="224"/>
      <c r="C17" s="225"/>
      <c r="D17" s="224"/>
      <c r="E17" s="224"/>
      <c r="F17" s="223">
        <f t="shared" si="0"/>
        <v>0</v>
      </c>
    </row>
    <row r="18" spans="1:6" ht="15.95" customHeight="1" x14ac:dyDescent="0.2">
      <c r="A18" s="226"/>
      <c r="B18" s="224"/>
      <c r="C18" s="225"/>
      <c r="D18" s="224"/>
      <c r="E18" s="224"/>
      <c r="F18" s="223">
        <f t="shared" si="0"/>
        <v>0</v>
      </c>
    </row>
    <row r="19" spans="1:6" ht="15.95" customHeight="1" x14ac:dyDescent="0.2">
      <c r="A19" s="226"/>
      <c r="B19" s="224"/>
      <c r="C19" s="225"/>
      <c r="D19" s="224"/>
      <c r="E19" s="224"/>
      <c r="F19" s="223">
        <f t="shared" si="0"/>
        <v>0</v>
      </c>
    </row>
    <row r="20" spans="1:6" ht="15.95" customHeight="1" x14ac:dyDescent="0.2">
      <c r="A20" s="226"/>
      <c r="B20" s="224"/>
      <c r="C20" s="225"/>
      <c r="D20" s="224"/>
      <c r="E20" s="224"/>
      <c r="F20" s="223">
        <f t="shared" si="0"/>
        <v>0</v>
      </c>
    </row>
    <row r="21" spans="1:6" ht="15.95" customHeight="1" x14ac:dyDescent="0.2">
      <c r="A21" s="226"/>
      <c r="B21" s="224"/>
      <c r="C21" s="225"/>
      <c r="D21" s="224"/>
      <c r="E21" s="224"/>
      <c r="F21" s="223">
        <f t="shared" si="0"/>
        <v>0</v>
      </c>
    </row>
    <row r="22" spans="1:6" ht="15.95" customHeight="1" thickBot="1" x14ac:dyDescent="0.25">
      <c r="A22" s="33"/>
      <c r="B22" s="221"/>
      <c r="C22" s="222"/>
      <c r="D22" s="221"/>
      <c r="E22" s="221"/>
      <c r="F22" s="220">
        <f t="shared" si="0"/>
        <v>0</v>
      </c>
    </row>
    <row r="23" spans="1:6" s="34" customFormat="1" ht="18" customHeight="1" thickBot="1" x14ac:dyDescent="0.25">
      <c r="A23" s="55" t="s">
        <v>39</v>
      </c>
      <c r="B23" s="218">
        <f>SUM(B5:B22)</f>
        <v>1241624</v>
      </c>
      <c r="C23" s="219"/>
      <c r="D23" s="218">
        <f>SUM(D5:D22)</f>
        <v>1143579</v>
      </c>
      <c r="E23" s="218">
        <f>SUM(E5:E22)</f>
        <v>329050</v>
      </c>
      <c r="F23" s="217">
        <f>SUM(F5:F22)</f>
        <v>1472629</v>
      </c>
    </row>
  </sheetData>
  <mergeCells count="1">
    <mergeCell ref="A1:F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>
    <oddHeader>&amp;R&amp;"Times New Roman CE,Félkövér dőlt"&amp;11 4. melléklet a 3/2109.(V.28.)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C9" sqref="C9:C14"/>
    </sheetView>
  </sheetViews>
  <sheetFormatPr defaultRowHeight="12.75" x14ac:dyDescent="0.2"/>
  <cols>
    <col min="1" max="1" width="54.1640625" style="24" customWidth="1"/>
    <col min="2" max="2" width="15.6640625" style="23" customWidth="1"/>
    <col min="3" max="3" width="16.33203125" style="23" customWidth="1"/>
    <col min="4" max="4" width="18" style="23" customWidth="1"/>
    <col min="5" max="5" width="16.6640625" style="23" customWidth="1"/>
    <col min="6" max="6" width="18.83203125" style="23" customWidth="1"/>
    <col min="7" max="8" width="12.83203125" style="23" customWidth="1"/>
    <col min="9" max="9" width="13.83203125" style="23" customWidth="1"/>
    <col min="10" max="16384" width="9.33203125" style="23"/>
  </cols>
  <sheetData>
    <row r="1" spans="1:6" ht="24.75" customHeight="1" x14ac:dyDescent="0.2">
      <c r="A1" s="247" t="s">
        <v>0</v>
      </c>
      <c r="B1" s="247"/>
      <c r="C1" s="247"/>
      <c r="D1" s="247"/>
      <c r="E1" s="247"/>
      <c r="F1" s="247"/>
    </row>
    <row r="2" spans="1:6" ht="23.25" customHeight="1" thickBot="1" x14ac:dyDescent="0.3">
      <c r="A2" s="52"/>
      <c r="B2" s="32"/>
      <c r="C2" s="32"/>
      <c r="D2" s="32"/>
      <c r="E2" s="32"/>
      <c r="F2" s="27"/>
    </row>
    <row r="3" spans="1:6" s="25" customFormat="1" ht="48.75" customHeight="1" thickBot="1" x14ac:dyDescent="0.25">
      <c r="A3" s="53" t="s">
        <v>42</v>
      </c>
      <c r="B3" s="54" t="s">
        <v>40</v>
      </c>
      <c r="C3" s="54" t="s">
        <v>41</v>
      </c>
      <c r="D3" s="54" t="s">
        <v>426</v>
      </c>
      <c r="E3" s="54" t="s">
        <v>429</v>
      </c>
      <c r="F3" s="28" t="s">
        <v>428</v>
      </c>
    </row>
    <row r="4" spans="1:6" s="32" customFormat="1" ht="15" customHeight="1" thickBot="1" x14ac:dyDescent="0.25">
      <c r="A4" s="29" t="s">
        <v>341</v>
      </c>
      <c r="B4" s="30" t="s">
        <v>342</v>
      </c>
      <c r="C4" s="30" t="s">
        <v>343</v>
      </c>
      <c r="D4" s="30" t="s">
        <v>344</v>
      </c>
      <c r="E4" s="30" t="s">
        <v>346</v>
      </c>
      <c r="F4" s="31" t="s">
        <v>371</v>
      </c>
    </row>
    <row r="5" spans="1:6" ht="15.95" customHeight="1" x14ac:dyDescent="0.2">
      <c r="A5" s="35" t="s">
        <v>422</v>
      </c>
      <c r="B5" s="36">
        <v>2045055</v>
      </c>
      <c r="C5" s="148" t="s">
        <v>420</v>
      </c>
      <c r="D5" s="36">
        <v>1433359</v>
      </c>
      <c r="E5" s="36">
        <v>611696</v>
      </c>
      <c r="F5" s="37">
        <v>2045055</v>
      </c>
    </row>
    <row r="6" spans="1:6" ht="15.95" customHeight="1" x14ac:dyDescent="0.2">
      <c r="A6" s="35" t="s">
        <v>423</v>
      </c>
      <c r="B6" s="36">
        <v>749534</v>
      </c>
      <c r="C6" s="148" t="s">
        <v>420</v>
      </c>
      <c r="D6" s="36">
        <v>749534</v>
      </c>
      <c r="E6" s="36"/>
      <c r="F6" s="37">
        <v>749534</v>
      </c>
    </row>
    <row r="7" spans="1:6" ht="15.95" customHeight="1" x14ac:dyDescent="0.2">
      <c r="A7" s="35" t="s">
        <v>424</v>
      </c>
      <c r="B7" s="36">
        <v>162560</v>
      </c>
      <c r="C7" s="148" t="s">
        <v>420</v>
      </c>
      <c r="D7" s="36">
        <v>162560</v>
      </c>
      <c r="E7" s="36"/>
      <c r="F7" s="37">
        <v>162560</v>
      </c>
    </row>
    <row r="8" spans="1:6" ht="15.95" customHeight="1" x14ac:dyDescent="0.2">
      <c r="A8" s="35" t="s">
        <v>425</v>
      </c>
      <c r="B8" s="36">
        <v>1000000</v>
      </c>
      <c r="C8" s="148" t="s">
        <v>420</v>
      </c>
      <c r="D8" s="36">
        <v>1000000</v>
      </c>
      <c r="E8" s="36"/>
      <c r="F8" s="37">
        <f t="shared" ref="F8:F23" si="0">D8+E8</f>
        <v>1000000</v>
      </c>
    </row>
    <row r="9" spans="1:6" ht="15.95" customHeight="1" x14ac:dyDescent="0.2">
      <c r="A9" s="35" t="s">
        <v>430</v>
      </c>
      <c r="B9" s="36">
        <v>3989269</v>
      </c>
      <c r="C9" s="148" t="s">
        <v>420</v>
      </c>
      <c r="D9" s="36">
        <v>4600965</v>
      </c>
      <c r="E9" s="36">
        <v>-611696</v>
      </c>
      <c r="F9" s="37">
        <f t="shared" si="0"/>
        <v>3989269</v>
      </c>
    </row>
    <row r="10" spans="1:6" ht="15.95" customHeight="1" x14ac:dyDescent="0.2">
      <c r="A10" s="35"/>
      <c r="B10" s="36"/>
      <c r="C10" s="148"/>
      <c r="D10" s="36"/>
      <c r="E10" s="36"/>
      <c r="F10" s="37">
        <f t="shared" si="0"/>
        <v>0</v>
      </c>
    </row>
    <row r="11" spans="1:6" ht="15.95" customHeight="1" x14ac:dyDescent="0.2">
      <c r="A11" s="35"/>
      <c r="B11" s="36"/>
      <c r="C11" s="148"/>
      <c r="D11" s="36"/>
      <c r="E11" s="36"/>
      <c r="F11" s="37">
        <f t="shared" si="0"/>
        <v>0</v>
      </c>
    </row>
    <row r="12" spans="1:6" ht="15.95" customHeight="1" x14ac:dyDescent="0.2">
      <c r="A12" s="35"/>
      <c r="B12" s="36"/>
      <c r="C12" s="148"/>
      <c r="D12" s="36"/>
      <c r="E12" s="36"/>
      <c r="F12" s="37">
        <f t="shared" si="0"/>
        <v>0</v>
      </c>
    </row>
    <row r="13" spans="1:6" ht="15.95" customHeight="1" x14ac:dyDescent="0.2">
      <c r="A13" s="35"/>
      <c r="B13" s="36"/>
      <c r="C13" s="148"/>
      <c r="D13" s="36"/>
      <c r="E13" s="36"/>
      <c r="F13" s="37">
        <f t="shared" si="0"/>
        <v>0</v>
      </c>
    </row>
    <row r="14" spans="1:6" ht="15.95" customHeight="1" x14ac:dyDescent="0.2">
      <c r="A14" s="35"/>
      <c r="B14" s="36"/>
      <c r="C14" s="148"/>
      <c r="D14" s="36"/>
      <c r="E14" s="36"/>
      <c r="F14" s="37">
        <f t="shared" si="0"/>
        <v>0</v>
      </c>
    </row>
    <row r="15" spans="1:6" ht="15.95" customHeight="1" x14ac:dyDescent="0.2">
      <c r="A15" s="35"/>
      <c r="B15" s="36"/>
      <c r="C15" s="148"/>
      <c r="D15" s="36"/>
      <c r="E15" s="36"/>
      <c r="F15" s="37">
        <f t="shared" si="0"/>
        <v>0</v>
      </c>
    </row>
    <row r="16" spans="1:6" ht="15.95" customHeight="1" x14ac:dyDescent="0.2">
      <c r="A16" s="35"/>
      <c r="B16" s="36"/>
      <c r="C16" s="148"/>
      <c r="D16" s="36"/>
      <c r="E16" s="36"/>
      <c r="F16" s="37">
        <f t="shared" si="0"/>
        <v>0</v>
      </c>
    </row>
    <row r="17" spans="1:6" ht="15.95" customHeight="1" x14ac:dyDescent="0.2">
      <c r="A17" s="35"/>
      <c r="B17" s="36"/>
      <c r="C17" s="148"/>
      <c r="D17" s="36"/>
      <c r="E17" s="36"/>
      <c r="F17" s="37">
        <f t="shared" si="0"/>
        <v>0</v>
      </c>
    </row>
    <row r="18" spans="1:6" ht="15.95" customHeight="1" x14ac:dyDescent="0.2">
      <c r="A18" s="35"/>
      <c r="B18" s="36"/>
      <c r="C18" s="148"/>
      <c r="D18" s="36"/>
      <c r="E18" s="36"/>
      <c r="F18" s="37">
        <f t="shared" si="0"/>
        <v>0</v>
      </c>
    </row>
    <row r="19" spans="1:6" ht="15.95" customHeight="1" x14ac:dyDescent="0.2">
      <c r="A19" s="35"/>
      <c r="B19" s="36"/>
      <c r="C19" s="148"/>
      <c r="D19" s="36"/>
      <c r="E19" s="36"/>
      <c r="F19" s="37">
        <f t="shared" si="0"/>
        <v>0</v>
      </c>
    </row>
    <row r="20" spans="1:6" ht="15.95" customHeight="1" x14ac:dyDescent="0.2">
      <c r="A20" s="35"/>
      <c r="B20" s="36"/>
      <c r="C20" s="148"/>
      <c r="D20" s="36"/>
      <c r="E20" s="36"/>
      <c r="F20" s="37">
        <f t="shared" si="0"/>
        <v>0</v>
      </c>
    </row>
    <row r="21" spans="1:6" ht="15.95" customHeight="1" x14ac:dyDescent="0.2">
      <c r="A21" s="35"/>
      <c r="B21" s="36"/>
      <c r="C21" s="148"/>
      <c r="D21" s="36"/>
      <c r="E21" s="36"/>
      <c r="F21" s="37">
        <f t="shared" si="0"/>
        <v>0</v>
      </c>
    </row>
    <row r="22" spans="1:6" ht="15.95" customHeight="1" x14ac:dyDescent="0.2">
      <c r="A22" s="35"/>
      <c r="B22" s="36"/>
      <c r="C22" s="148"/>
      <c r="D22" s="36"/>
      <c r="E22" s="36"/>
      <c r="F22" s="37">
        <f t="shared" si="0"/>
        <v>0</v>
      </c>
    </row>
    <row r="23" spans="1:6" ht="15.95" customHeight="1" thickBot="1" x14ac:dyDescent="0.25">
      <c r="A23" s="38"/>
      <c r="B23" s="39"/>
      <c r="C23" s="149"/>
      <c r="D23" s="39"/>
      <c r="E23" s="39"/>
      <c r="F23" s="40">
        <f t="shared" si="0"/>
        <v>0</v>
      </c>
    </row>
    <row r="24" spans="1:6" s="34" customFormat="1" ht="18" customHeight="1" thickBot="1" x14ac:dyDescent="0.25">
      <c r="A24" s="55" t="s">
        <v>39</v>
      </c>
      <c r="B24" s="56">
        <f>SUM(B5:B23)</f>
        <v>7946418</v>
      </c>
      <c r="C24" s="43"/>
      <c r="D24" s="56">
        <f>SUM(D5:D23)</f>
        <v>7946418</v>
      </c>
      <c r="E24" s="56">
        <f>SUM(E5:E23)</f>
        <v>0</v>
      </c>
      <c r="F24" s="41">
        <f>SUM(F5:F23)</f>
        <v>7946418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&amp;C&amp;"Times New Roman CE,Félkövér"&amp;12Zalkod Községi Önkormányzat&amp;R&amp;"Times New Roman CE,Félkövér dőlt"&amp;11 5. melléklet a 3/2109.(V.28.) önkormányzati rendelethez&amp;"Times New Roman CE,Normál"&amp;10
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ÖSSZEFÜGGÉSEK</vt:lpstr>
      <vt:lpstr>1. melléklet</vt:lpstr>
      <vt:lpstr>2 .melléklet</vt:lpstr>
      <vt:lpstr>3.melléklet</vt:lpstr>
      <vt:lpstr>4.melléklet</vt:lpstr>
      <vt:lpstr>5.melléklet</vt:lpstr>
      <vt:lpstr>Munka1</vt:lpstr>
      <vt:lpstr>Munka2</vt:lpstr>
      <vt:lpstr>'1.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Éva</cp:lastModifiedBy>
  <cp:lastPrinted>2017-08-09T07:09:50Z</cp:lastPrinted>
  <dcterms:created xsi:type="dcterms:W3CDTF">1999-10-30T10:30:45Z</dcterms:created>
  <dcterms:modified xsi:type="dcterms:W3CDTF">2019-05-18T09:31:01Z</dcterms:modified>
</cp:coreProperties>
</file>