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<sst xmlns="http://schemas.openxmlformats.org/spreadsheetml/2006/main" count="231" uniqueCount="174">
  <si>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</si>
  <si>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</si>
  <si>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</si>
  <si>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</si>
  <si>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</si>
  <si>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</si>
  <si>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</si>
  <si>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</si>
  <si>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</si>
  <si>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</si>
  <si>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</si>
  <si>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</si>
  <si>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</si>
  <si>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</si>
  <si>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</si>
  <si>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</si>
  <si>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</si>
  <si>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</si>
  <si>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</si>
  <si>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</si>
  <si>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</si>
  <si>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</si>
  <si>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</si>
  <si>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</si>
  <si>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</si>
  <si>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</si>
  <si>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</si>
  <si>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</si>
  <si>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</si>
  <si>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</si>
  <si>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</si>
  <si>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>10.1</t>
  </si>
  <si>
    <t>10.2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</si>
  <si>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</si>
  <si>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</si>
  <si>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</si>
  <si>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</si>
  <si>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</si>
  <si>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</si>
  <si>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</si>
  <si>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</si>
  <si>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</si>
  <si>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</si>
  <si>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</si>
  <si>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</si>
  <si>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</si>
  <si>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</si>
  <si>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</si>
  <si>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</si>
  <si>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</si>
  <si>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</si>
  <si>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</si>
  <si>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</si>
  <si>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</si>
  <si>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</si>
  <si>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</si>
  <si>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</si>
  <si>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</si>
  <si>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</si>
  <si>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</si>
  <si>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</si>
  <si>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</si>
  <si>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</si>
  <si>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</si>
  <si>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</si>
  <si>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</si>
  <si>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</si>
  <si>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</si>
  <si>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</si>
  <si>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</si>
  <si>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</si>
  <si>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</si>
  <si>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</si>
  <si>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</si>
  <si>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</si>
  <si>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</si>
  <si>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</si>
  <si>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</si>
  <si>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</si>
  <si>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</si>
  <si>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</si>
  <si>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</si>
  <si>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</si>
  <si>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</si>
  <si>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</si>
  <si>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</si>
  <si>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</si>
  <si>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</si>
  <si>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</si>
  <si>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</si>
  <si>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</si>
  <si>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</si>
  <si>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</si>
  <si>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</si>
  <si>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</si>
  <si>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</si>
  <si>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</si>
  <si>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</si>
  <si>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</si>
  <si>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</si>
  <si>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</si>
  <si>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</si>
  <si>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</si>
  <si>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</si>
  <si>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</si>
  <si>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</si>
  <si>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</si>
  <si>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</si>
  <si>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</si>
  <si>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</si>
  <si>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</si>
  <si>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</si>
  <si>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</si>
  <si>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</si>
  <si>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</si>
  <si>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</si>
  <si>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</si>
  <si>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</si>
  <si>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</si>
  <si>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</si>
  <si>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</si>
  <si>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</si>
  <si>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</si>
  <si>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</si>
  <si>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</si>
  <si>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</si>
  <si>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</si>
  <si>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</si>
  <si>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</si>
  <si>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</si>
  <si>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</si>
  <si>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Intézményfinanszírozás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</si>
  <si>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</si>
  <si>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</si>
  <si>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</si>
  <si>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</si>
  <si>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</si>
  <si>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</si>
  <si>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</si>
  <si>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</si>
  <si>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</si>
  <si>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</si>
  <si>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</si>
  <si>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 xml:space="preserve"> forint</t>
  </si>
  <si>
    <t>Felhalmozási célú támogatások államháztartáson belülről</t>
  </si>
  <si>
    <t>3.6</t>
  </si>
  <si>
    <t>2019. évi előirányzat összesen</t>
  </si>
  <si>
    <t>Maradvány igénybevétele</t>
  </si>
  <si>
    <t>Előző év költségvetési  maradványának igénybevétele</t>
  </si>
  <si>
    <t>Önkormányzat által irányított költségvetési szerv kiadásai (Óvoda)</t>
  </si>
  <si>
    <t>11.2</t>
  </si>
  <si>
    <t>Vörösmárvány Alapítványnak visszatérítendő támogatás</t>
  </si>
  <si>
    <t>Tata Város Önkormányzatának központi ügyeletre pénzeszköz átadás</t>
  </si>
  <si>
    <t>Eredeti</t>
  </si>
  <si>
    <t>Módosított</t>
  </si>
  <si>
    <t>C</t>
  </si>
  <si>
    <t>F</t>
  </si>
  <si>
    <t>G</t>
  </si>
  <si>
    <t>H</t>
  </si>
  <si>
    <t>I</t>
  </si>
  <si>
    <t>D</t>
  </si>
  <si>
    <t>E</t>
  </si>
  <si>
    <t>3.7</t>
  </si>
  <si>
    <t>Egyéb működési bevétel</t>
  </si>
  <si>
    <t>Előző évi elszámolásból visszafizetési kötelezettség</t>
  </si>
  <si>
    <t>9.2.1</t>
  </si>
  <si>
    <t>9.2.2</t>
  </si>
  <si>
    <t>9.3</t>
  </si>
  <si>
    <t>6.1.4</t>
  </si>
  <si>
    <t>Pénzbeli támogatás gyermekvédelmi kedvezményben részesülők</t>
  </si>
  <si>
    <t>6.3</t>
  </si>
  <si>
    <t>Előző évi elszámolásból származó bevétel</t>
  </si>
  <si>
    <r>
      <t xml:space="preserve">     2 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1/2019. (II.15.)  önkormányzati rendelethez</t>
    </r>
  </si>
  <si>
    <r>
      <t xml:space="preserve"> 2. melléklet</t>
    </r>
    <r>
      <rPr>
        <vertAlign val="superscript"/>
        <sz val="12"/>
        <rFont val="Times New Roman CE"/>
        <family val="0"/>
      </rPr>
      <t xml:space="preserve">4   </t>
    </r>
    <r>
      <rPr>
        <sz val="12"/>
        <rFont val="Times New Roman CE"/>
        <family val="0"/>
      </rPr>
      <t>1/2019. (II.15.)</t>
    </r>
    <r>
      <rPr>
        <vertAlign val="superscript"/>
        <sz val="12"/>
        <rFont val="Times New Roman CE"/>
        <family val="0"/>
      </rPr>
      <t xml:space="preserve">  </t>
    </r>
    <r>
      <rPr>
        <sz val="12"/>
        <rFont val="Times New Roman CE"/>
        <family val="0"/>
      </rPr>
      <t xml:space="preserve"> önkormányzati rendelethez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</si>
</sst>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ont="0" applyFill="0" applyBorder="0" applyAlignment="0" applyProtection="0"/>
  </cellStyleXfs>
  <cellXfs count="266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4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4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4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0" fontId="14" fillId="0" borderId="0" xfId="54" applyFont="1" applyFill="1">
      <alignment/>
      <protection/>
    </xf>
    <xf numFmtId="174" fontId="9" fillId="0" borderId="14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4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vertical="center" wrapText="1"/>
      <protection/>
    </xf>
    <xf numFmtId="174" fontId="9" fillId="0" borderId="15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0" fontId="11" fillId="0" borderId="16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49" fontId="13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18" xfId="54" applyFont="1" applyFill="1" applyBorder="1" applyAlignment="1" applyProtection="1">
      <alignment vertical="center" wrapText="1"/>
      <protection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4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6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1" fillId="0" borderId="20" xfId="54" applyFont="1" applyFill="1" applyBorder="1" applyAlignment="1" applyProtection="1">
      <alignment horizontal="left" vertical="center" wrapText="1"/>
      <protection/>
    </xf>
    <xf numFmtId="0" fontId="15" fillId="0" borderId="11" xfId="54" applyFont="1" applyFill="1" applyBorder="1" applyAlignment="1" applyProtection="1">
      <alignment horizontal="left" vertical="center" wrapText="1"/>
      <protection/>
    </xf>
    <xf numFmtId="0" fontId="13" fillId="0" borderId="18" xfId="54" applyFont="1" applyFill="1" applyBorder="1" applyAlignment="1" applyProtection="1">
      <alignment horizontal="left" vertical="center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4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6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41" fontId="2" fillId="0" borderId="0" xfId="54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6" fillId="0" borderId="21" xfId="54" applyNumberFormat="1" applyFont="1" applyFill="1" applyBorder="1" applyAlignment="1" applyProtection="1">
      <alignment horizontal="center" vertical="center" wrapText="1"/>
      <protection/>
    </xf>
    <xf numFmtId="41" fontId="7" fillId="0" borderId="21" xfId="54" applyNumberFormat="1" applyFont="1" applyFill="1" applyBorder="1" applyAlignment="1" applyProtection="1">
      <alignment horizontal="center" vertical="center" wrapText="1"/>
      <protection/>
    </xf>
    <xf numFmtId="41" fontId="9" fillId="0" borderId="14" xfId="54" applyNumberFormat="1" applyFont="1" applyFill="1" applyBorder="1" applyAlignment="1" applyProtection="1">
      <alignment horizontal="righ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41" fontId="4" fillId="0" borderId="10" xfId="54" applyNumberFormat="1" applyFont="1" applyFill="1" applyBorder="1" applyAlignment="1" applyProtection="1">
      <alignment horizontal="right" vertical="center"/>
      <protection/>
    </xf>
    <xf numFmtId="41" fontId="13" fillId="0" borderId="22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4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9" fillId="0" borderId="23" xfId="54" applyNumberFormat="1" applyFont="1" applyFill="1" applyBorder="1" applyAlignment="1" applyProtection="1">
      <alignment horizontal="right" vertical="center" wrapText="1"/>
      <protection/>
    </xf>
    <xf numFmtId="41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24" xfId="54" applyNumberFormat="1" applyFont="1" applyFill="1" applyBorder="1" applyAlignment="1" applyProtection="1">
      <alignment horizontal="right" vertical="center" wrapText="1"/>
      <protection/>
    </xf>
    <xf numFmtId="41" fontId="17" fillId="0" borderId="0" xfId="54" applyNumberFormat="1" applyFont="1" applyFill="1" applyBorder="1" applyAlignment="1" applyProtection="1">
      <alignment horizontal="right" vertical="center" wrapText="1"/>
      <protection/>
    </xf>
    <xf numFmtId="41" fontId="2" fillId="0" borderId="0" xfId="54" applyNumberFormat="1" applyFill="1" applyAlignment="1">
      <alignment horizontal="right"/>
      <protection/>
    </xf>
    <xf numFmtId="174" fontId="9" fillId="0" borderId="25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1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5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41" fontId="13" fillId="0" borderId="11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16" xfId="54" applyFont="1" applyFill="1" applyBorder="1" applyAlignment="1" applyProtection="1">
      <alignment horizontal="lef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13" fillId="0" borderId="26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29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28" xfId="54" applyNumberFormat="1" applyFont="1" applyFill="1" applyBorder="1" applyAlignment="1" applyProtection="1">
      <alignment horizontal="center" vertical="center" wrapText="1"/>
      <protection/>
    </xf>
    <xf numFmtId="49" fontId="8" fillId="0" borderId="28" xfId="54" applyNumberFormat="1" applyFont="1" applyFill="1" applyBorder="1" applyAlignment="1" applyProtection="1">
      <alignment horizontal="center" vertical="center" wrapText="1"/>
      <protection/>
    </xf>
    <xf numFmtId="49" fontId="11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29" xfId="54" applyNumberFormat="1" applyFont="1" applyFill="1" applyBorder="1" applyAlignment="1" applyProtection="1">
      <alignment horizontal="left" vertical="center" wrapText="1" indent="1"/>
      <protection/>
    </xf>
    <xf numFmtId="174" fontId="11" fillId="0" borderId="3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2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3" xfId="54" applyNumberFormat="1" applyFont="1" applyFill="1" applyBorder="1" applyAlignment="1" applyProtection="1">
      <alignment horizontal="right" vertical="center" wrapText="1"/>
      <protection/>
    </xf>
    <xf numFmtId="174" fontId="9" fillId="0" borderId="34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5" xfId="54" applyFont="1" applyFill="1" applyBorder="1" applyAlignment="1" applyProtection="1">
      <alignment vertical="center" wrapText="1"/>
      <protection/>
    </xf>
    <xf numFmtId="41" fontId="13" fillId="0" borderId="23" xfId="54" applyNumberFormat="1" applyFont="1" applyFill="1" applyBorder="1" applyAlignment="1" applyProtection="1">
      <alignment horizontal="right" vertical="center" wrapText="1"/>
      <protection/>
    </xf>
    <xf numFmtId="0" fontId="9" fillId="0" borderId="35" xfId="54" applyFont="1" applyFill="1" applyBorder="1" applyAlignment="1" applyProtection="1">
      <alignment vertical="center" wrapText="1"/>
      <protection/>
    </xf>
    <xf numFmtId="41" fontId="9" fillId="0" borderId="23" xfId="54" applyNumberFormat="1" applyFont="1" applyFill="1" applyBorder="1" applyAlignment="1" applyProtection="1">
      <alignment horizontal="right" vertical="center" wrapText="1"/>
      <protection/>
    </xf>
    <xf numFmtId="0" fontId="9" fillId="0" borderId="0" xfId="54" applyFont="1" applyFill="1">
      <alignment/>
      <protection/>
    </xf>
    <xf numFmtId="0" fontId="13" fillId="0" borderId="19" xfId="54" applyFont="1" applyFill="1" applyBorder="1" applyAlignment="1" applyProtection="1">
      <alignment vertical="center" wrapText="1"/>
      <protection/>
    </xf>
    <xf numFmtId="174" fontId="9" fillId="0" borderId="13" xfId="54" applyNumberFormat="1" applyFont="1" applyFill="1" applyBorder="1" applyAlignment="1" applyProtection="1">
      <alignment vertical="center" wrapText="1"/>
      <protection/>
    </xf>
    <xf numFmtId="41" fontId="13" fillId="0" borderId="22" xfId="54" applyNumberFormat="1" applyFont="1" applyFill="1" applyBorder="1" applyAlignment="1" applyProtection="1">
      <alignment horizontal="right" vertical="center" wrapText="1"/>
      <protection/>
    </xf>
    <xf numFmtId="0" fontId="13" fillId="0" borderId="16" xfId="54" applyFont="1" applyFill="1" applyBorder="1" applyAlignment="1" applyProtection="1">
      <alignment vertical="center" wrapText="1"/>
      <protection/>
    </xf>
    <xf numFmtId="174" fontId="9" fillId="0" borderId="34" xfId="54" applyNumberFormat="1" applyFont="1" applyFill="1" applyBorder="1" applyAlignment="1" applyProtection="1">
      <alignment vertical="center" wrapText="1"/>
      <protection/>
    </xf>
    <xf numFmtId="41" fontId="13" fillId="0" borderId="36" xfId="54" applyNumberFormat="1" applyFont="1" applyFill="1" applyBorder="1" applyAlignment="1" applyProtection="1">
      <alignment horizontal="right" vertical="center" wrapText="1"/>
      <protection/>
    </xf>
    <xf numFmtId="0" fontId="13" fillId="0" borderId="35" xfId="54" applyFont="1" applyFill="1" applyBorder="1" applyAlignment="1" applyProtection="1">
      <alignment horizontal="left" vertical="center" wrapText="1"/>
      <protection/>
    </xf>
    <xf numFmtId="41" fontId="13" fillId="0" borderId="23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1"/>
      <protection/>
    </xf>
    <xf numFmtId="174" fontId="13" fillId="0" borderId="16" xfId="54" applyNumberFormat="1" applyFont="1" applyFill="1" applyBorder="1" applyAlignment="1" applyProtection="1">
      <alignment vertical="center" wrapText="1"/>
      <protection locked="0"/>
    </xf>
    <xf numFmtId="41" fontId="13" fillId="0" borderId="16" xfId="54" applyNumberFormat="1" applyFont="1" applyFill="1" applyBorder="1" applyAlignment="1" applyProtection="1">
      <alignment horizontal="right" indent="6"/>
      <protection/>
    </xf>
    <xf numFmtId="0" fontId="11" fillId="0" borderId="37" xfId="54" applyFont="1" applyFill="1" applyBorder="1" applyAlignment="1" applyProtection="1">
      <alignment horizontal="lef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5" fontId="13" fillId="0" borderId="16" xfId="54" applyNumberFormat="1" applyFont="1" applyFill="1" applyBorder="1" applyAlignment="1" applyProtection="1">
      <alignment vertical="center" wrapText="1"/>
      <protection/>
    </xf>
    <xf numFmtId="41" fontId="9" fillId="0" borderId="38" xfId="54" applyNumberFormat="1" applyFont="1" applyFill="1" applyBorder="1" applyAlignment="1" applyProtection="1">
      <alignment horizontal="right" vertical="center" wrapText="1"/>
      <protection/>
    </xf>
    <xf numFmtId="41" fontId="13" fillId="0" borderId="39" xfId="54" applyNumberFormat="1" applyFont="1" applyFill="1" applyBorder="1" applyAlignment="1" applyProtection="1">
      <alignment horizontal="right" vertical="center" wrapText="1"/>
      <protection/>
    </xf>
    <xf numFmtId="41" fontId="13" fillId="0" borderId="10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/>
    </xf>
    <xf numFmtId="41" fontId="9" fillId="0" borderId="32" xfId="54" applyNumberFormat="1" applyFont="1" applyFill="1" applyBorder="1" applyAlignment="1" applyProtection="1">
      <alignment horizontal="right" vertical="center" wrapText="1"/>
      <protection/>
    </xf>
    <xf numFmtId="41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41" xfId="54" applyNumberFormat="1" applyFont="1" applyFill="1" applyBorder="1" applyAlignment="1" applyProtection="1">
      <alignment horizontal="right" vertical="center" wrapText="1"/>
      <protection/>
    </xf>
    <xf numFmtId="49" fontId="13" fillId="0" borderId="42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43" xfId="54" applyFont="1" applyFill="1" applyBorder="1" applyAlignment="1" applyProtection="1">
      <alignment horizontal="left" vertical="center" wrapText="1"/>
      <protection/>
    </xf>
    <xf numFmtId="175" fontId="13" fillId="0" borderId="16" xfId="54" applyNumberFormat="1" applyFont="1" applyFill="1" applyBorder="1" applyAlignment="1" applyProtection="1">
      <alignment horizontal="right" vertical="center" wrapText="1" indent="6"/>
      <protection/>
    </xf>
    <xf numFmtId="49" fontId="13" fillId="0" borderId="16" xfId="54" applyNumberFormat="1" applyFont="1" applyFill="1" applyBorder="1" applyAlignment="1" applyProtection="1">
      <alignment horizontal="left" vertical="center" wrapText="1" indent="1"/>
      <protection/>
    </xf>
    <xf numFmtId="175" fontId="13" fillId="0" borderId="36" xfId="54" applyNumberFormat="1" applyFont="1" applyFill="1" applyBorder="1" applyAlignment="1" applyProtection="1">
      <alignment horizontal="right" vertical="center" wrapText="1" indent="6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6" fillId="0" borderId="21" xfId="54" applyFont="1" applyFill="1" applyBorder="1" applyAlignment="1" applyProtection="1">
      <alignment horizontal="center" vertical="center" wrapText="1"/>
      <protection/>
    </xf>
    <xf numFmtId="0" fontId="7" fillId="0" borderId="21" xfId="54" applyFont="1" applyFill="1" applyBorder="1" applyAlignment="1" applyProtection="1">
      <alignment horizontal="center" vertical="center" wrapText="1"/>
      <protection/>
    </xf>
    <xf numFmtId="174" fontId="9" fillId="0" borderId="23" xfId="54" applyNumberFormat="1" applyFont="1" applyFill="1" applyBorder="1" applyAlignment="1" applyProtection="1">
      <alignment vertical="center" wrapText="1"/>
      <protection/>
    </xf>
    <xf numFmtId="174" fontId="9" fillId="0" borderId="36" xfId="54" applyNumberFormat="1" applyFont="1" applyFill="1" applyBorder="1" applyAlignment="1" applyProtection="1">
      <alignment vertical="center" wrapText="1"/>
      <protection/>
    </xf>
    <xf numFmtId="174" fontId="9" fillId="0" borderId="22" xfId="54" applyNumberFormat="1" applyFont="1" applyFill="1" applyBorder="1" applyAlignment="1" applyProtection="1">
      <alignment vertical="center" wrapText="1"/>
      <protection/>
    </xf>
    <xf numFmtId="174" fontId="9" fillId="0" borderId="24" xfId="54" applyNumberFormat="1" applyFont="1" applyFill="1" applyBorder="1" applyAlignment="1" applyProtection="1">
      <alignment vertical="center" wrapTex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/>
    </xf>
    <xf numFmtId="174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36" xfId="54" applyNumberFormat="1" applyFont="1" applyFill="1" applyBorder="1" applyAlignment="1" applyProtection="1">
      <alignment vertical="center" wrapText="1"/>
      <protection locked="0"/>
    </xf>
    <xf numFmtId="174" fontId="13" fillId="0" borderId="0" xfId="54" applyNumberFormat="1" applyFont="1" applyFill="1" applyBorder="1" applyAlignment="1" applyProtection="1">
      <alignment vertical="center" wrapText="1"/>
      <protection locked="0"/>
    </xf>
    <xf numFmtId="174" fontId="9" fillId="0" borderId="45" xfId="54" applyNumberFormat="1" applyFont="1" applyFill="1" applyBorder="1" applyAlignment="1" applyProtection="1">
      <alignment vertical="center" wrapText="1"/>
      <protection/>
    </xf>
    <xf numFmtId="174" fontId="9" fillId="0" borderId="21" xfId="54" applyNumberFormat="1" applyFont="1" applyFill="1" applyBorder="1" applyAlignment="1" applyProtection="1">
      <alignment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 indent="2"/>
      <protection/>
    </xf>
    <xf numFmtId="41" fontId="9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 indent="1"/>
      <protection/>
    </xf>
    <xf numFmtId="174" fontId="13" fillId="0" borderId="46" xfId="54" applyNumberFormat="1" applyFont="1" applyFill="1" applyBorder="1" applyAlignment="1" applyProtection="1">
      <alignment vertical="center" wrapText="1"/>
      <protection locked="0"/>
    </xf>
    <xf numFmtId="41" fontId="13" fillId="0" borderId="22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1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174" fontId="11" fillId="0" borderId="47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24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25" xfId="54" applyFont="1" applyFill="1" applyBorder="1">
      <alignment/>
      <protection/>
    </xf>
    <xf numFmtId="174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5" xfId="54" applyNumberFormat="1" applyFont="1" applyFill="1" applyBorder="1" applyAlignment="1" applyProtection="1">
      <alignment horizontal="righ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13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18" xfId="54" applyNumberFormat="1" applyFont="1" applyFill="1" applyBorder="1" applyAlignment="1" applyProtection="1">
      <alignment horizontal="right" vertical="center" wrapText="1"/>
      <protection/>
    </xf>
    <xf numFmtId="41" fontId="13" fillId="0" borderId="48" xfId="54" applyNumberFormat="1" applyFont="1" applyFill="1" applyBorder="1" applyAlignment="1" applyProtection="1">
      <alignment horizontal="right" vertical="center" wrapText="1"/>
      <protection/>
    </xf>
    <xf numFmtId="174" fontId="11" fillId="0" borderId="2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9" fillId="0" borderId="11" xfId="54" applyNumberFormat="1" applyFont="1" applyFill="1" applyBorder="1" applyAlignment="1" applyProtection="1">
      <alignment horizontal="right" vertical="center" wrapText="1"/>
      <protection/>
    </xf>
    <xf numFmtId="174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19" xfId="54" applyNumberFormat="1" applyFont="1" applyFill="1" applyBorder="1" applyAlignment="1" applyProtection="1">
      <alignment horizontal="right" vertical="center" wrapText="1"/>
      <protection/>
    </xf>
    <xf numFmtId="174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20" xfId="54" applyNumberFormat="1" applyFont="1" applyFill="1" applyBorder="1" applyAlignment="1" applyProtection="1">
      <alignment horizontal="right" vertical="center" wrapText="1"/>
      <protection/>
    </xf>
    <xf numFmtId="41" fontId="13" fillId="0" borderId="18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0" fontId="10" fillId="0" borderId="34" xfId="54" applyFont="1" applyFill="1" applyBorder="1">
      <alignment/>
      <protection/>
    </xf>
    <xf numFmtId="0" fontId="10" fillId="0" borderId="49" xfId="54" applyFont="1" applyFill="1" applyBorder="1">
      <alignment/>
      <protection/>
    </xf>
    <xf numFmtId="0" fontId="10" fillId="0" borderId="12" xfId="54" applyFont="1" applyFill="1" applyBorder="1">
      <alignment/>
      <protection/>
    </xf>
    <xf numFmtId="41" fontId="11" fillId="0" borderId="50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20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5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32" xfId="54" applyNumberFormat="1" applyFont="1" applyFill="1" applyBorder="1" applyAlignment="1" applyProtection="1">
      <alignment horizontal="right" vertical="center" wrapText="1"/>
      <protection/>
    </xf>
    <xf numFmtId="41" fontId="13" fillId="0" borderId="50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2" xfId="54" applyNumberFormat="1" applyFont="1" applyFill="1" applyBorder="1" applyAlignment="1" applyProtection="1">
      <alignment horizontal="right" vertical="center" wrapText="1"/>
      <protection locked="0"/>
    </xf>
    <xf numFmtId="41" fontId="15" fillId="0" borderId="32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51" xfId="54" applyFont="1" applyFill="1" applyBorder="1">
      <alignment/>
      <protection/>
    </xf>
    <xf numFmtId="0" fontId="12" fillId="0" borderId="49" xfId="54" applyFont="1" applyFill="1" applyBorder="1">
      <alignment/>
      <protection/>
    </xf>
    <xf numFmtId="0" fontId="7" fillId="0" borderId="13" xfId="54" applyFont="1" applyFill="1" applyBorder="1" applyAlignment="1">
      <alignment horizontal="center"/>
      <protection/>
    </xf>
    <xf numFmtId="0" fontId="6" fillId="0" borderId="12" xfId="54" applyFont="1" applyFill="1" applyBorder="1">
      <alignment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41" fontId="13" fillId="0" borderId="4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4" xfId="54" applyFont="1" applyFill="1" applyBorder="1">
      <alignment/>
      <protection/>
    </xf>
    <xf numFmtId="0" fontId="6" fillId="0" borderId="15" xfId="54" applyFont="1" applyFill="1" applyBorder="1" applyAlignment="1">
      <alignment horizontal="center" vertical="center"/>
      <protection/>
    </xf>
    <xf numFmtId="0" fontId="13" fillId="0" borderId="49" xfId="54" applyFont="1" applyFill="1" applyBorder="1">
      <alignment/>
      <protection/>
    </xf>
    <xf numFmtId="0" fontId="13" fillId="0" borderId="12" xfId="54" applyFont="1" applyFill="1" applyBorder="1">
      <alignment/>
      <protection/>
    </xf>
    <xf numFmtId="0" fontId="7" fillId="0" borderId="12" xfId="54" applyFont="1" applyFill="1" applyBorder="1" applyAlignment="1">
      <alignment horizontal="center"/>
      <protection/>
    </xf>
    <xf numFmtId="41" fontId="13" fillId="0" borderId="14" xfId="54" applyNumberFormat="1" applyFont="1" applyFill="1" applyBorder="1" applyAlignment="1" applyProtection="1">
      <alignment horizontal="right" vertical="center" wrapText="1"/>
      <protection/>
    </xf>
    <xf numFmtId="41" fontId="13" fillId="0" borderId="14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9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9" xfId="54" applyNumberFormat="1" applyFont="1" applyFill="1" applyBorder="1" applyAlignment="1" applyProtection="1">
      <alignment vertical="center" wrapText="1"/>
      <protection/>
    </xf>
    <xf numFmtId="174" fontId="13" fillId="0" borderId="39" xfId="54" applyNumberFormat="1" applyFont="1" applyFill="1" applyBorder="1" applyAlignment="1" applyProtection="1">
      <alignment vertical="center" wrapText="1"/>
      <protection locked="0"/>
    </xf>
    <xf numFmtId="174" fontId="13" fillId="0" borderId="52" xfId="54" applyNumberFormat="1" applyFont="1" applyFill="1" applyBorder="1" applyAlignment="1" applyProtection="1">
      <alignment vertical="center" wrapText="1"/>
      <protection locked="0"/>
    </xf>
    <xf numFmtId="41" fontId="13" fillId="0" borderId="50" xfId="54" applyNumberFormat="1" applyFont="1" applyFill="1" applyBorder="1" applyAlignment="1" applyProtection="1">
      <alignment horizontal="right" vertical="center" wrapText="1" indent="2"/>
      <protection/>
    </xf>
    <xf numFmtId="174" fontId="9" fillId="0" borderId="35" xfId="54" applyNumberFormat="1" applyFont="1" applyFill="1" applyBorder="1" applyAlignment="1" applyProtection="1">
      <alignment vertical="center" wrapText="1"/>
      <protection/>
    </xf>
    <xf numFmtId="174" fontId="9" fillId="0" borderId="11" xfId="54" applyNumberFormat="1" applyFont="1" applyFill="1" applyBorder="1" applyAlignment="1" applyProtection="1">
      <alignment vertical="center" wrapText="1"/>
      <protection/>
    </xf>
    <xf numFmtId="174" fontId="9" fillId="0" borderId="53" xfId="54" applyNumberFormat="1" applyFont="1" applyFill="1" applyBorder="1" applyAlignment="1" applyProtection="1">
      <alignment vertical="center" wrapText="1"/>
      <protection/>
    </xf>
    <xf numFmtId="174" fontId="9" fillId="0" borderId="54" xfId="54" applyNumberFormat="1" applyFont="1" applyFill="1" applyBorder="1" applyAlignment="1" applyProtection="1">
      <alignment vertical="center" wrapText="1"/>
      <protection/>
    </xf>
    <xf numFmtId="174" fontId="9" fillId="0" borderId="14" xfId="54" applyNumberFormat="1" applyFont="1" applyFill="1" applyBorder="1" applyAlignment="1" applyProtection="1">
      <alignment vertical="center" wrapText="1"/>
      <protection/>
    </xf>
    <xf numFmtId="41" fontId="11" fillId="0" borderId="44" xfId="54" applyNumberFormat="1" applyFont="1" applyFill="1" applyBorder="1" applyAlignment="1" applyProtection="1">
      <alignment horizontal="right" vertical="center" wrapText="1" indent="1"/>
      <protection/>
    </xf>
    <xf numFmtId="175" fontId="11" fillId="0" borderId="46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2" xfId="54" applyNumberFormat="1" applyFont="1" applyFill="1" applyBorder="1" applyAlignment="1" applyProtection="1">
      <alignment vertical="center" wrapText="1"/>
      <protection locked="0"/>
    </xf>
    <xf numFmtId="174" fontId="9" fillId="0" borderId="32" xfId="54" applyNumberFormat="1" applyFont="1" applyFill="1" applyBorder="1" applyAlignment="1" applyProtection="1">
      <alignment vertical="center" wrapText="1"/>
      <protection/>
    </xf>
    <xf numFmtId="174" fontId="13" fillId="0" borderId="50" xfId="54" applyNumberFormat="1" applyFont="1" applyFill="1" applyBorder="1" applyAlignment="1" applyProtection="1">
      <alignment vertical="center" wrapText="1"/>
      <protection locked="0"/>
    </xf>
    <xf numFmtId="174" fontId="13" fillId="0" borderId="40" xfId="54" applyNumberFormat="1" applyFont="1" applyFill="1" applyBorder="1" applyAlignment="1" applyProtection="1">
      <alignment vertical="center" wrapText="1"/>
      <protection locked="0"/>
    </xf>
    <xf numFmtId="174" fontId="13" fillId="0" borderId="37" xfId="54" applyNumberFormat="1" applyFont="1" applyFill="1" applyBorder="1" applyAlignment="1" applyProtection="1">
      <alignment vertical="center" wrapText="1"/>
      <protection locked="0"/>
    </xf>
    <xf numFmtId="175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1" xfId="54" applyNumberFormat="1" applyFont="1" applyFill="1" applyBorder="1" applyAlignment="1" applyProtection="1">
      <alignment vertical="center" wrapText="1"/>
      <protection locked="0"/>
    </xf>
    <xf numFmtId="174" fontId="13" fillId="0" borderId="20" xfId="54" applyNumberFormat="1" applyFont="1" applyFill="1" applyBorder="1" applyAlignment="1" applyProtection="1">
      <alignment vertical="center" wrapText="1"/>
      <protection locked="0"/>
    </xf>
    <xf numFmtId="41" fontId="13" fillId="0" borderId="20" xfId="54" applyNumberFormat="1" applyFont="1" applyFill="1" applyBorder="1" applyAlignment="1" applyProtection="1">
      <alignment horizontal="right" vertical="center" wrapText="1" indent="2"/>
      <protection/>
    </xf>
    <xf numFmtId="41" fontId="11" fillId="0" borderId="16" xfId="54" applyNumberFormat="1" applyFont="1" applyFill="1" applyBorder="1" applyAlignment="1" applyProtection="1">
      <alignment horizontal="right" vertical="center" wrapText="1" indent="1"/>
      <protection/>
    </xf>
    <xf numFmtId="175" fontId="13" fillId="0" borderId="37" xfId="54" applyNumberFormat="1" applyFont="1" applyFill="1" applyBorder="1" applyAlignment="1" applyProtection="1">
      <alignment horizontal="right" vertical="center" wrapText="1" indent="6"/>
      <protection/>
    </xf>
    <xf numFmtId="41" fontId="13" fillId="0" borderId="2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50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175" fontId="13" fillId="0" borderId="37" xfId="54" applyNumberFormat="1" applyFont="1" applyFill="1" applyBorder="1" applyAlignment="1" applyProtection="1">
      <alignment vertical="center" wrapText="1"/>
      <protection/>
    </xf>
    <xf numFmtId="41" fontId="13" fillId="0" borderId="37" xfId="54" applyNumberFormat="1" applyFont="1" applyFill="1" applyBorder="1" applyAlignment="1" applyProtection="1">
      <alignment horizontal="right" indent="6"/>
      <protection/>
    </xf>
    <xf numFmtId="175" fontId="13" fillId="0" borderId="19" xfId="54" applyNumberFormat="1" applyFont="1" applyFill="1" applyBorder="1" applyAlignment="1" applyProtection="1">
      <alignment horizontal="right" vertical="center" wrapText="1" indent="6"/>
      <protection/>
    </xf>
    <xf numFmtId="41" fontId="13" fillId="0" borderId="19" xfId="54" applyNumberFormat="1" applyFont="1" applyFill="1" applyBorder="1" applyAlignment="1" applyProtection="1">
      <alignment horizontal="right" vertical="center" wrapText="1" indent="2"/>
      <protection/>
    </xf>
    <xf numFmtId="0" fontId="13" fillId="0" borderId="51" xfId="54" applyFont="1" applyFill="1" applyBorder="1">
      <alignment/>
      <protection/>
    </xf>
    <xf numFmtId="0" fontId="9" fillId="0" borderId="12" xfId="54" applyFont="1" applyFill="1" applyBorder="1">
      <alignment/>
      <protection/>
    </xf>
    <xf numFmtId="0" fontId="11" fillId="0" borderId="49" xfId="54" applyFont="1" applyFill="1" applyBorder="1">
      <alignment/>
      <protection/>
    </xf>
    <xf numFmtId="0" fontId="11" fillId="0" borderId="51" xfId="54" applyFont="1" applyFill="1" applyBorder="1">
      <alignment/>
      <protection/>
    </xf>
    <xf numFmtId="41" fontId="13" fillId="0" borderId="43" xfId="54" applyNumberFormat="1" applyFont="1" applyFill="1" applyBorder="1" applyAlignment="1" applyProtection="1">
      <alignment horizontal="right" vertical="center" wrapText="1" indent="2"/>
      <protection/>
    </xf>
    <xf numFmtId="0" fontId="10" fillId="0" borderId="13" xfId="54" applyFont="1" applyFill="1" applyBorder="1">
      <alignment/>
      <protection/>
    </xf>
    <xf numFmtId="174" fontId="13" fillId="0" borderId="21" xfId="54" applyNumberFormat="1" applyFont="1" applyFill="1" applyBorder="1" applyAlignment="1" applyProtection="1">
      <alignment horizontal="right" vertical="center" wrapText="1"/>
      <protection/>
    </xf>
    <xf numFmtId="49" fontId="13" fillId="0" borderId="55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19" xfId="54" applyFont="1" applyFill="1" applyBorder="1" applyAlignment="1" applyProtection="1">
      <alignment horizontal="left" vertical="center" wrapText="1"/>
      <protection/>
    </xf>
    <xf numFmtId="174" fontId="13" fillId="0" borderId="37" xfId="54" applyNumberFormat="1" applyFont="1" applyFill="1" applyBorder="1" applyAlignment="1" applyProtection="1">
      <alignment horizontal="right" vertical="center" wrapText="1"/>
      <protection/>
    </xf>
    <xf numFmtId="41" fontId="13" fillId="0" borderId="46" xfId="54" applyNumberFormat="1" applyFont="1" applyFill="1" applyBorder="1" applyAlignment="1" applyProtection="1">
      <alignment horizontal="right" vertical="center" wrapText="1"/>
      <protection/>
    </xf>
    <xf numFmtId="174" fontId="13" fillId="0" borderId="11" xfId="54" applyNumberFormat="1" applyFont="1" applyFill="1" applyBorder="1" applyAlignment="1" applyProtection="1">
      <alignment horizontal="right" vertical="center" wrapText="1"/>
      <protection/>
    </xf>
    <xf numFmtId="174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1" fillId="0" borderId="11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2" xfId="54" applyNumberFormat="1" applyFont="1" applyFill="1" applyBorder="1" applyAlignment="1" applyProtection="1">
      <alignment horizontal="right" vertical="center" wrapText="1"/>
      <protection/>
    </xf>
    <xf numFmtId="174" fontId="13" fillId="0" borderId="37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39" xfId="54" applyNumberFormat="1" applyFont="1" applyFill="1" applyBorder="1" applyAlignment="1" applyProtection="1">
      <alignment vertical="center" wrapText="1"/>
      <protection/>
    </xf>
    <xf numFmtId="174" fontId="13" fillId="0" borderId="16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0" fontId="6" fillId="0" borderId="21" xfId="54" applyFont="1" applyFill="1" applyBorder="1" applyAlignment="1" applyProtection="1">
      <alignment horizontal="center" vertical="center" wrapText="1"/>
      <protection/>
    </xf>
    <xf numFmtId="0" fontId="6" fillId="0" borderId="38" xfId="54" applyFont="1" applyFill="1" applyBorder="1" applyAlignment="1" applyProtection="1">
      <alignment horizontal="center" vertical="center" wrapText="1"/>
      <protection/>
    </xf>
    <xf numFmtId="41" fontId="6" fillId="0" borderId="21" xfId="54" applyNumberFormat="1" applyFont="1" applyFill="1" applyBorder="1" applyAlignment="1" applyProtection="1">
      <alignment horizontal="center" vertical="center" wrapText="1"/>
      <protection/>
    </xf>
    <xf numFmtId="41" fontId="6" fillId="0" borderId="38" xfId="54" applyNumberFormat="1" applyFont="1" applyFill="1" applyBorder="1" applyAlignment="1" applyProtection="1">
      <alignment horizontal="center" vertical="center" wrapText="1"/>
      <protection/>
    </xf>
    <xf numFmtId="41" fontId="6" fillId="0" borderId="33" xfId="54" applyNumberFormat="1" applyFont="1" applyFill="1" applyBorder="1" applyAlignment="1" applyProtection="1">
      <alignment horizontal="center" vertical="center" wrapText="1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>
      <alignment horizontal="left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0" fontId="17" fillId="0" borderId="14" xfId="54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8.8515625" style="77" customWidth="1"/>
    <col min="2" max="2" width="60.140625" style="43" customWidth="1"/>
    <col min="3" max="3" width="15.140625" style="1" customWidth="1"/>
    <col min="4" max="4" width="14.28125" style="1" customWidth="1"/>
    <col min="5" max="5" width="16.421875" style="61" customWidth="1"/>
    <col min="6" max="6" width="17.00390625" style="61" customWidth="1"/>
    <col min="7" max="7" width="15.140625" style="61" bestFit="1" customWidth="1"/>
    <col min="8" max="8" width="15.00390625" style="61" bestFit="1" customWidth="1"/>
    <col min="9" max="9" width="13.28125" style="61" customWidth="1"/>
    <col min="10" max="10" width="10.00390625" style="1" customWidth="1"/>
    <col min="11" max="16384" width="9.140625" style="1" customWidth="1"/>
  </cols>
  <sheetData>
    <row r="1" spans="1:12" ht="18.75">
      <c r="A1" s="263" t="s">
        <v>173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2:12" ht="15.75"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2:12" ht="15.75">
      <c r="B3" s="109" t="s">
        <v>92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2:12" ht="15.75">
      <c r="B4" s="109" t="s">
        <v>123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 ht="15.7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9" ht="15.75" customHeight="1">
      <c r="A6" s="78" t="s">
        <v>0</v>
      </c>
      <c r="B6" s="30"/>
      <c r="C6" s="2"/>
      <c r="D6" s="2"/>
      <c r="E6" s="50"/>
      <c r="F6" s="50"/>
      <c r="G6" s="50"/>
      <c r="H6" s="50"/>
      <c r="I6" s="44" t="s">
        <v>1</v>
      </c>
    </row>
    <row r="7" spans="1:9" ht="15.75" customHeight="1" thickBot="1">
      <c r="A7" s="264"/>
      <c r="B7" s="264"/>
      <c r="C7" s="3"/>
      <c r="D7" s="3"/>
      <c r="E7" s="51"/>
      <c r="F7" s="51"/>
      <c r="G7" s="51"/>
      <c r="H7" s="51"/>
      <c r="I7" s="45" t="s">
        <v>143</v>
      </c>
    </row>
    <row r="8" spans="1:10" ht="37.5" customHeight="1" thickBot="1">
      <c r="A8" s="79"/>
      <c r="B8" s="4" t="s">
        <v>2</v>
      </c>
      <c r="C8" s="256" t="s">
        <v>146</v>
      </c>
      <c r="D8" s="257"/>
      <c r="E8" s="258" t="s">
        <v>59</v>
      </c>
      <c r="F8" s="259"/>
      <c r="G8" s="258" t="s">
        <v>60</v>
      </c>
      <c r="H8" s="259"/>
      <c r="I8" s="258" t="s">
        <v>121</v>
      </c>
      <c r="J8" s="260"/>
    </row>
    <row r="9" spans="1:10" ht="18.75" customHeight="1" thickBot="1">
      <c r="A9" s="79"/>
      <c r="B9" s="4"/>
      <c r="C9" s="5" t="s">
        <v>153</v>
      </c>
      <c r="D9" s="132" t="s">
        <v>154</v>
      </c>
      <c r="E9" s="46" t="s">
        <v>153</v>
      </c>
      <c r="F9" s="46" t="s">
        <v>154</v>
      </c>
      <c r="G9" s="46" t="s">
        <v>153</v>
      </c>
      <c r="H9" s="46" t="s">
        <v>154</v>
      </c>
      <c r="I9" s="46" t="s">
        <v>153</v>
      </c>
      <c r="J9" s="194" t="s">
        <v>154</v>
      </c>
    </row>
    <row r="10" spans="1:10" s="8" customFormat="1" ht="12" customHeight="1" thickBot="1">
      <c r="A10" s="80"/>
      <c r="B10" s="6" t="s">
        <v>3</v>
      </c>
      <c r="C10" s="7" t="s">
        <v>4</v>
      </c>
      <c r="D10" s="133" t="s">
        <v>155</v>
      </c>
      <c r="E10" s="47" t="s">
        <v>160</v>
      </c>
      <c r="F10" s="47" t="s">
        <v>161</v>
      </c>
      <c r="G10" s="47" t="s">
        <v>156</v>
      </c>
      <c r="H10" s="47" t="s">
        <v>157</v>
      </c>
      <c r="I10" s="47" t="s">
        <v>158</v>
      </c>
      <c r="J10" s="193" t="s">
        <v>159</v>
      </c>
    </row>
    <row r="11" spans="1:10" s="10" customFormat="1" ht="29.25" thickBot="1">
      <c r="A11" s="72" t="s">
        <v>5</v>
      </c>
      <c r="B11" s="31" t="s">
        <v>125</v>
      </c>
      <c r="C11" s="9">
        <f>SUM(C12:C14)</f>
        <v>65902457</v>
      </c>
      <c r="D11" s="118">
        <f>SUM(D12:D14)</f>
        <v>67903293</v>
      </c>
      <c r="E11" s="118">
        <f>SUM(E12:E14)</f>
        <v>65902457</v>
      </c>
      <c r="F11" s="118">
        <f>SUM(F12:F14)</f>
        <v>67903293</v>
      </c>
      <c r="G11" s="64">
        <f>SUM(G12:G14)</f>
        <v>0</v>
      </c>
      <c r="H11" s="146"/>
      <c r="I11" s="146">
        <f>SUM(I12:I14)</f>
        <v>0</v>
      </c>
      <c r="J11" s="180"/>
    </row>
    <row r="12" spans="1:10" s="10" customFormat="1" ht="15" customHeight="1" thickBot="1">
      <c r="A12" s="71" t="s">
        <v>64</v>
      </c>
      <c r="B12" s="33" t="s">
        <v>61</v>
      </c>
      <c r="C12" s="11">
        <v>4630486</v>
      </c>
      <c r="D12" s="163">
        <f>SUM(F12+H12)</f>
        <v>4630486</v>
      </c>
      <c r="E12" s="164">
        <v>4630486</v>
      </c>
      <c r="F12" s="55">
        <v>4630486</v>
      </c>
      <c r="G12" s="52"/>
      <c r="H12" s="52"/>
      <c r="I12" s="152"/>
      <c r="J12" s="179"/>
    </row>
    <row r="13" spans="1:10" s="10" customFormat="1" ht="15" customHeight="1" thickBot="1">
      <c r="A13" s="70" t="s">
        <v>65</v>
      </c>
      <c r="B13" s="68" t="s">
        <v>93</v>
      </c>
      <c r="C13" s="90">
        <v>61271971</v>
      </c>
      <c r="D13" s="163">
        <f aca="true" t="shared" si="0" ref="D13:D54">SUM(F13+H13)</f>
        <v>62511371</v>
      </c>
      <c r="E13" s="165">
        <v>61271971</v>
      </c>
      <c r="F13" s="119">
        <v>62511371</v>
      </c>
      <c r="G13" s="69"/>
      <c r="H13" s="147"/>
      <c r="I13" s="153"/>
      <c r="J13" s="178"/>
    </row>
    <row r="14" spans="1:10" s="10" customFormat="1" ht="15" customHeight="1" thickBot="1">
      <c r="A14" s="71" t="s">
        <v>66</v>
      </c>
      <c r="B14" s="33" t="s">
        <v>62</v>
      </c>
      <c r="C14" s="11"/>
      <c r="D14" s="163">
        <f t="shared" si="0"/>
        <v>761436</v>
      </c>
      <c r="E14" s="166"/>
      <c r="F14" s="55">
        <v>761436</v>
      </c>
      <c r="G14" s="52"/>
      <c r="H14" s="52"/>
      <c r="I14" s="152"/>
      <c r="J14" s="191"/>
    </row>
    <row r="15" spans="1:10" s="10" customFormat="1" ht="15" customHeight="1" thickBot="1">
      <c r="A15" s="72" t="s">
        <v>6</v>
      </c>
      <c r="B15" s="66" t="s">
        <v>94</v>
      </c>
      <c r="C15" s="9">
        <f>SUM(C16:C18)</f>
        <v>46938757</v>
      </c>
      <c r="D15" s="163">
        <f t="shared" si="0"/>
        <v>54328563</v>
      </c>
      <c r="E15" s="123">
        <f>SUM(E16:E18)</f>
        <v>46938757</v>
      </c>
      <c r="F15" s="123">
        <f>SUM(F16:F18)</f>
        <v>54328563</v>
      </c>
      <c r="G15" s="67"/>
      <c r="H15" s="148"/>
      <c r="I15" s="154"/>
      <c r="J15" s="180"/>
    </row>
    <row r="16" spans="1:10" s="10" customFormat="1" ht="15" customHeight="1" thickBot="1">
      <c r="A16" s="71" t="s">
        <v>7</v>
      </c>
      <c r="B16" s="33" t="s">
        <v>61</v>
      </c>
      <c r="C16" s="11">
        <v>310000</v>
      </c>
      <c r="D16" s="163">
        <f t="shared" si="0"/>
        <v>310000</v>
      </c>
      <c r="E16" s="166">
        <v>310000</v>
      </c>
      <c r="F16" s="55">
        <v>310000</v>
      </c>
      <c r="G16" s="52"/>
      <c r="H16" s="52"/>
      <c r="I16" s="152"/>
      <c r="J16" s="179"/>
    </row>
    <row r="17" spans="1:10" s="10" customFormat="1" ht="15" customHeight="1" thickBot="1">
      <c r="A17" s="70" t="s">
        <v>13</v>
      </c>
      <c r="B17" s="68" t="s">
        <v>95</v>
      </c>
      <c r="C17" s="90">
        <v>46509098</v>
      </c>
      <c r="D17" s="163">
        <f t="shared" si="0"/>
        <v>53899424</v>
      </c>
      <c r="E17" s="165">
        <v>46509098</v>
      </c>
      <c r="F17" s="119">
        <v>53899424</v>
      </c>
      <c r="G17" s="69"/>
      <c r="H17" s="147"/>
      <c r="I17" s="153"/>
      <c r="J17" s="178"/>
    </row>
    <row r="18" spans="1:10" s="10" customFormat="1" ht="15" customHeight="1" thickBot="1">
      <c r="A18" s="71" t="s">
        <v>14</v>
      </c>
      <c r="B18" s="33" t="s">
        <v>62</v>
      </c>
      <c r="C18" s="11">
        <v>119659</v>
      </c>
      <c r="D18" s="163">
        <f t="shared" si="0"/>
        <v>119139</v>
      </c>
      <c r="E18" s="166">
        <v>119659</v>
      </c>
      <c r="F18" s="55">
        <v>119139</v>
      </c>
      <c r="G18" s="52"/>
      <c r="H18" s="52"/>
      <c r="I18" s="152"/>
      <c r="J18" s="191"/>
    </row>
    <row r="19" spans="1:10" s="10" customFormat="1" ht="15" customHeight="1" thickBot="1">
      <c r="A19" s="72" t="s">
        <v>67</v>
      </c>
      <c r="B19" s="66" t="s">
        <v>63</v>
      </c>
      <c r="C19" s="9">
        <f>SUM(C20:C25)</f>
        <v>19161785</v>
      </c>
      <c r="D19" s="163">
        <f t="shared" si="0"/>
        <v>20523633</v>
      </c>
      <c r="E19" s="123">
        <f>SUM(E20:E25)</f>
        <v>13233185</v>
      </c>
      <c r="F19" s="123">
        <f>SUM(F20:F26)</f>
        <v>14595033</v>
      </c>
      <c r="G19" s="123">
        <f>SUM(G20:G25)</f>
        <v>5928600</v>
      </c>
      <c r="H19" s="123">
        <f>SUM(H20:H25)</f>
        <v>5928600</v>
      </c>
      <c r="I19" s="146">
        <f>SUM(I20:I24)</f>
        <v>0</v>
      </c>
      <c r="J19" s="180"/>
    </row>
    <row r="20" spans="1:10" s="10" customFormat="1" ht="15" customHeight="1" thickBot="1">
      <c r="A20" s="71" t="s">
        <v>68</v>
      </c>
      <c r="B20" s="35" t="s">
        <v>16</v>
      </c>
      <c r="C20" s="62">
        <v>3835000</v>
      </c>
      <c r="D20" s="163">
        <f t="shared" si="0"/>
        <v>3835000</v>
      </c>
      <c r="E20" s="167">
        <v>600000</v>
      </c>
      <c r="F20" s="138">
        <v>600000</v>
      </c>
      <c r="G20" s="59">
        <v>3235000</v>
      </c>
      <c r="H20" s="59">
        <v>3235000</v>
      </c>
      <c r="I20" s="155"/>
      <c r="J20" s="179"/>
    </row>
    <row r="21" spans="1:10" s="10" customFormat="1" ht="15" customHeight="1" thickBot="1">
      <c r="A21" s="70" t="s">
        <v>69</v>
      </c>
      <c r="B21" s="32" t="s">
        <v>96</v>
      </c>
      <c r="C21" s="9">
        <v>3525796</v>
      </c>
      <c r="D21" s="163">
        <f t="shared" si="0"/>
        <v>3525796</v>
      </c>
      <c r="E21" s="165">
        <v>3455796</v>
      </c>
      <c r="F21" s="139">
        <v>3455796</v>
      </c>
      <c r="G21" s="101">
        <v>70000</v>
      </c>
      <c r="H21" s="101">
        <v>70000</v>
      </c>
      <c r="I21" s="153"/>
      <c r="J21" s="178"/>
    </row>
    <row r="22" spans="1:10" s="10" customFormat="1" ht="15" customHeight="1" thickBot="1">
      <c r="A22" s="70" t="s">
        <v>70</v>
      </c>
      <c r="B22" s="32" t="s">
        <v>97</v>
      </c>
      <c r="C22" s="9">
        <v>4518842</v>
      </c>
      <c r="D22" s="163">
        <f t="shared" si="0"/>
        <v>4518842</v>
      </c>
      <c r="E22" s="165">
        <v>4518842</v>
      </c>
      <c r="F22" s="139">
        <v>4518842</v>
      </c>
      <c r="G22" s="101"/>
      <c r="H22" s="101"/>
      <c r="I22" s="153"/>
      <c r="J22" s="178"/>
    </row>
    <row r="23" spans="1:10" s="10" customFormat="1" ht="15" customHeight="1" thickBot="1">
      <c r="A23" s="70" t="s">
        <v>71</v>
      </c>
      <c r="B23" s="34" t="s">
        <v>98</v>
      </c>
      <c r="C23" s="9">
        <v>1972358</v>
      </c>
      <c r="D23" s="163">
        <f t="shared" si="0"/>
        <v>2816453</v>
      </c>
      <c r="E23" s="165">
        <v>1972358</v>
      </c>
      <c r="F23" s="139">
        <v>2816453</v>
      </c>
      <c r="G23" s="101"/>
      <c r="H23" s="101"/>
      <c r="I23" s="153"/>
      <c r="J23" s="178"/>
    </row>
    <row r="24" spans="1:10" s="10" customFormat="1" ht="15" customHeight="1" thickBot="1">
      <c r="A24" s="70" t="s">
        <v>72</v>
      </c>
      <c r="B24" s="32" t="s">
        <v>17</v>
      </c>
      <c r="C24" s="9">
        <v>5029789</v>
      </c>
      <c r="D24" s="163">
        <f>SUM(F24+H24)</f>
        <v>5257694</v>
      </c>
      <c r="E24" s="165">
        <v>2686189</v>
      </c>
      <c r="F24" s="139">
        <v>2914094</v>
      </c>
      <c r="G24" s="101">
        <v>2343600</v>
      </c>
      <c r="H24" s="101">
        <v>2343600</v>
      </c>
      <c r="I24" s="153"/>
      <c r="J24" s="178"/>
    </row>
    <row r="25" spans="1:10" s="10" customFormat="1" ht="15" customHeight="1" thickBot="1">
      <c r="A25" s="70" t="s">
        <v>145</v>
      </c>
      <c r="B25" s="32" t="s">
        <v>99</v>
      </c>
      <c r="C25" s="65">
        <v>280000</v>
      </c>
      <c r="D25" s="163">
        <f t="shared" si="0"/>
        <v>280000</v>
      </c>
      <c r="E25" s="165"/>
      <c r="F25" s="139"/>
      <c r="G25" s="101">
        <v>280000</v>
      </c>
      <c r="H25" s="101">
        <v>280000</v>
      </c>
      <c r="I25" s="153"/>
      <c r="J25" s="178"/>
    </row>
    <row r="26" spans="1:10" s="10" customFormat="1" ht="15" customHeight="1" thickBot="1">
      <c r="A26" s="71" t="s">
        <v>162</v>
      </c>
      <c r="B26" s="34" t="s">
        <v>163</v>
      </c>
      <c r="C26" s="65"/>
      <c r="D26" s="163">
        <f t="shared" si="0"/>
        <v>289848</v>
      </c>
      <c r="E26" s="168"/>
      <c r="F26" s="120">
        <v>289848</v>
      </c>
      <c r="G26" s="124"/>
      <c r="H26" s="124"/>
      <c r="I26" s="156"/>
      <c r="J26" s="242"/>
    </row>
    <row r="27" spans="1:10" s="10" customFormat="1" ht="15" customHeight="1" thickBot="1">
      <c r="A27" s="72" t="s">
        <v>73</v>
      </c>
      <c r="B27" s="31" t="s">
        <v>89</v>
      </c>
      <c r="C27" s="9">
        <f>SUM(C28+C34+C33)</f>
        <v>45160000</v>
      </c>
      <c r="D27" s="163">
        <f t="shared" si="0"/>
        <v>45160000</v>
      </c>
      <c r="E27" s="63">
        <f>SUM(E34+E33+E32+E30+E29)</f>
        <v>45010000</v>
      </c>
      <c r="F27" s="63">
        <f>SUM(F34+F33+F32+F30+F29)</f>
        <v>45010000</v>
      </c>
      <c r="G27" s="63">
        <f>SUM(G31)</f>
        <v>150000</v>
      </c>
      <c r="H27" s="63">
        <f>SUM(H28)</f>
        <v>150000</v>
      </c>
      <c r="I27" s="140">
        <f>SUM(I28:I34)</f>
        <v>0</v>
      </c>
      <c r="J27" s="180"/>
    </row>
    <row r="28" spans="1:10" s="12" customFormat="1" ht="15" customHeight="1" thickBot="1">
      <c r="A28" s="81" t="s">
        <v>74</v>
      </c>
      <c r="B28" s="36" t="s">
        <v>8</v>
      </c>
      <c r="C28" s="62">
        <v>38050000</v>
      </c>
      <c r="D28" s="163">
        <f>SUM(F28+H28)</f>
        <v>38050000</v>
      </c>
      <c r="E28" s="169">
        <f>SUM(E29:E32)</f>
        <v>37900000</v>
      </c>
      <c r="F28" s="169">
        <f>SUM(F29:F32)</f>
        <v>37900000</v>
      </c>
      <c r="G28" s="169">
        <f>SUM(G29:G32)</f>
        <v>150000</v>
      </c>
      <c r="H28" s="87">
        <v>150000</v>
      </c>
      <c r="I28" s="157">
        <f>SUM(I29:I32)</f>
        <v>0</v>
      </c>
      <c r="J28" s="192"/>
    </row>
    <row r="29" spans="1:10" s="10" customFormat="1" ht="15" customHeight="1" thickBot="1">
      <c r="A29" s="70" t="s">
        <v>75</v>
      </c>
      <c r="B29" s="32" t="s">
        <v>9</v>
      </c>
      <c r="C29" s="9">
        <v>3300000</v>
      </c>
      <c r="D29" s="163">
        <f t="shared" si="0"/>
        <v>3300000</v>
      </c>
      <c r="E29" s="170">
        <v>3300000</v>
      </c>
      <c r="F29" s="170">
        <v>3300000</v>
      </c>
      <c r="G29" s="170"/>
      <c r="H29" s="121"/>
      <c r="I29" s="158"/>
      <c r="J29" s="178"/>
    </row>
    <row r="30" spans="1:10" s="10" customFormat="1" ht="15" customHeight="1" thickBot="1">
      <c r="A30" s="70" t="s">
        <v>76</v>
      </c>
      <c r="B30" s="32" t="s">
        <v>10</v>
      </c>
      <c r="C30" s="9">
        <v>4600000</v>
      </c>
      <c r="D30" s="163">
        <f t="shared" si="0"/>
        <v>4600000</v>
      </c>
      <c r="E30" s="170">
        <v>4600000</v>
      </c>
      <c r="F30" s="170">
        <v>4600000</v>
      </c>
      <c r="G30" s="170"/>
      <c r="H30" s="121"/>
      <c r="I30" s="158"/>
      <c r="J30" s="178"/>
    </row>
    <row r="31" spans="1:10" s="10" customFormat="1" ht="15" customHeight="1" thickBot="1">
      <c r="A31" s="70" t="s">
        <v>77</v>
      </c>
      <c r="B31" s="32" t="s">
        <v>11</v>
      </c>
      <c r="C31" s="9">
        <v>150000</v>
      </c>
      <c r="D31" s="163">
        <f t="shared" si="0"/>
        <v>150000</v>
      </c>
      <c r="E31" s="170"/>
      <c r="F31" s="170"/>
      <c r="G31" s="170">
        <v>150000</v>
      </c>
      <c r="H31" s="121">
        <v>150000</v>
      </c>
      <c r="I31" s="158"/>
      <c r="J31" s="178"/>
    </row>
    <row r="32" spans="1:10" s="10" customFormat="1" ht="15" customHeight="1" thickBot="1">
      <c r="A32" s="70" t="s">
        <v>78</v>
      </c>
      <c r="B32" s="32" t="s">
        <v>12</v>
      </c>
      <c r="C32" s="9">
        <v>30000000</v>
      </c>
      <c r="D32" s="163">
        <f t="shared" si="0"/>
        <v>30000000</v>
      </c>
      <c r="E32" s="170">
        <v>30000000</v>
      </c>
      <c r="F32" s="170">
        <v>30000000</v>
      </c>
      <c r="G32" s="104"/>
      <c r="H32" s="150"/>
      <c r="I32" s="158"/>
      <c r="J32" s="178"/>
    </row>
    <row r="33" spans="1:10" s="10" customFormat="1" ht="15" customHeight="1" thickBot="1">
      <c r="A33" s="70" t="s">
        <v>79</v>
      </c>
      <c r="B33" s="32" t="s">
        <v>100</v>
      </c>
      <c r="C33" s="9">
        <v>110000</v>
      </c>
      <c r="D33" s="163">
        <f t="shared" si="0"/>
        <v>110000</v>
      </c>
      <c r="E33" s="170">
        <v>110000</v>
      </c>
      <c r="F33" s="170">
        <v>110000</v>
      </c>
      <c r="G33" s="104"/>
      <c r="H33" s="150"/>
      <c r="I33" s="158"/>
      <c r="J33" s="191"/>
    </row>
    <row r="34" spans="1:10" s="10" customFormat="1" ht="15" customHeight="1" thickBot="1">
      <c r="A34" s="72" t="s">
        <v>80</v>
      </c>
      <c r="B34" s="114" t="s">
        <v>101</v>
      </c>
      <c r="C34" s="9">
        <v>7000000</v>
      </c>
      <c r="D34" s="163">
        <f t="shared" si="0"/>
        <v>7000000</v>
      </c>
      <c r="E34" s="171">
        <v>7000000</v>
      </c>
      <c r="F34" s="171">
        <v>7000000</v>
      </c>
      <c r="G34" s="177"/>
      <c r="H34" s="88"/>
      <c r="I34" s="159"/>
      <c r="J34" s="180"/>
    </row>
    <row r="35" spans="1:10" s="10" customFormat="1" ht="15" customHeight="1" thickBot="1">
      <c r="A35" s="72" t="s">
        <v>19</v>
      </c>
      <c r="B35" s="31" t="s">
        <v>102</v>
      </c>
      <c r="C35" s="9">
        <v>126622028</v>
      </c>
      <c r="D35" s="163">
        <f t="shared" si="0"/>
        <v>137777167</v>
      </c>
      <c r="E35" s="171">
        <v>126622028</v>
      </c>
      <c r="F35" s="171">
        <v>137777167</v>
      </c>
      <c r="G35" s="177"/>
      <c r="H35" s="88"/>
      <c r="I35" s="58"/>
      <c r="J35" s="180"/>
    </row>
    <row r="36" spans="1:10" s="10" customFormat="1" ht="15" customHeight="1" thickBot="1">
      <c r="A36" s="72" t="s">
        <v>20</v>
      </c>
      <c r="B36" s="31" t="s">
        <v>103</v>
      </c>
      <c r="C36" s="9">
        <f>SUM(C43+C37)</f>
        <v>9544907</v>
      </c>
      <c r="D36" s="163">
        <f t="shared" si="0"/>
        <v>17212619</v>
      </c>
      <c r="E36" s="63">
        <f>SUM(E43+E37)</f>
        <v>9544907</v>
      </c>
      <c r="F36" s="63">
        <f>SUM(F42+F43+F37)</f>
        <v>17212619</v>
      </c>
      <c r="G36" s="174">
        <f>+G37+G43</f>
        <v>0</v>
      </c>
      <c r="H36" s="89"/>
      <c r="I36" s="160">
        <f>+I37+I43</f>
        <v>0</v>
      </c>
      <c r="J36" s="180"/>
    </row>
    <row r="37" spans="1:10" s="10" customFormat="1" ht="15" customHeight="1" thickBot="1">
      <c r="A37" s="82" t="s">
        <v>138</v>
      </c>
      <c r="B37" s="36" t="s">
        <v>130</v>
      </c>
      <c r="C37" s="9">
        <f>SUM(C38:C40)</f>
        <v>9544907</v>
      </c>
      <c r="D37" s="163">
        <f t="shared" si="0"/>
        <v>15196539</v>
      </c>
      <c r="E37" s="63">
        <f>SUM(E38:E40)</f>
        <v>9544907</v>
      </c>
      <c r="F37" s="63">
        <f>SUM(F38:F41)</f>
        <v>15196539</v>
      </c>
      <c r="G37" s="63">
        <f>SUM(G38:G40)</f>
        <v>0</v>
      </c>
      <c r="H37" s="63">
        <f>SUM(H38:H40)</f>
        <v>0</v>
      </c>
      <c r="I37" s="243">
        <f>SUM(I38+I39+I40)</f>
        <v>0</v>
      </c>
      <c r="J37" s="180"/>
    </row>
    <row r="38" spans="1:10" s="10" customFormat="1" ht="15" customHeight="1" thickBot="1">
      <c r="A38" s="70" t="s">
        <v>139</v>
      </c>
      <c r="B38" s="32" t="s">
        <v>21</v>
      </c>
      <c r="C38" s="9">
        <v>4819200</v>
      </c>
      <c r="D38" s="163">
        <f t="shared" si="0"/>
        <v>4819200</v>
      </c>
      <c r="E38" s="172">
        <v>4819200</v>
      </c>
      <c r="F38" s="172">
        <v>4819200</v>
      </c>
      <c r="G38" s="108"/>
      <c r="H38" s="108"/>
      <c r="I38" s="187"/>
      <c r="J38" s="179"/>
    </row>
    <row r="39" spans="1:10" s="10" customFormat="1" ht="15" customHeight="1" thickBot="1">
      <c r="A39" s="70" t="s">
        <v>140</v>
      </c>
      <c r="B39" s="32" t="s">
        <v>22</v>
      </c>
      <c r="C39" s="9">
        <v>2764250</v>
      </c>
      <c r="D39" s="163">
        <f t="shared" si="0"/>
        <v>3263418</v>
      </c>
      <c r="E39" s="172">
        <v>2764250</v>
      </c>
      <c r="F39" s="172">
        <v>3263418</v>
      </c>
      <c r="G39" s="172"/>
      <c r="H39" s="172"/>
      <c r="I39" s="185"/>
      <c r="J39" s="178"/>
    </row>
    <row r="40" spans="1:10" s="10" customFormat="1" ht="15" customHeight="1" thickBot="1">
      <c r="A40" s="70" t="s">
        <v>141</v>
      </c>
      <c r="B40" s="32" t="s">
        <v>23</v>
      </c>
      <c r="C40" s="9">
        <v>1961457</v>
      </c>
      <c r="D40" s="163">
        <f t="shared" si="0"/>
        <v>7017921</v>
      </c>
      <c r="E40" s="172">
        <v>1961457</v>
      </c>
      <c r="F40" s="172">
        <v>7017921</v>
      </c>
      <c r="G40" s="108"/>
      <c r="H40" s="108"/>
      <c r="I40" s="185"/>
      <c r="J40" s="178"/>
    </row>
    <row r="41" spans="1:10" s="10" customFormat="1" ht="15" customHeight="1" thickBot="1">
      <c r="A41" s="244" t="s">
        <v>168</v>
      </c>
      <c r="B41" s="32" t="s">
        <v>169</v>
      </c>
      <c r="C41" s="9"/>
      <c r="D41" s="163">
        <f t="shared" si="0"/>
        <v>96000</v>
      </c>
      <c r="E41" s="252"/>
      <c r="F41" s="172">
        <v>96000</v>
      </c>
      <c r="G41" s="108"/>
      <c r="H41" s="108"/>
      <c r="I41" s="196"/>
      <c r="J41" s="191"/>
    </row>
    <row r="42" spans="1:10" s="10" customFormat="1" ht="15" customHeight="1" thickBot="1">
      <c r="A42" s="244" t="s">
        <v>142</v>
      </c>
      <c r="B42" s="32" t="s">
        <v>171</v>
      </c>
      <c r="C42" s="9"/>
      <c r="D42" s="163">
        <f t="shared" si="0"/>
        <v>2016080</v>
      </c>
      <c r="E42" s="252"/>
      <c r="F42" s="172">
        <v>2016080</v>
      </c>
      <c r="G42" s="108"/>
      <c r="H42" s="108"/>
      <c r="I42" s="196"/>
      <c r="J42" s="191"/>
    </row>
    <row r="43" spans="1:10" s="10" customFormat="1" ht="15" customHeight="1" thickBot="1">
      <c r="A43" s="244" t="s">
        <v>170</v>
      </c>
      <c r="B43" s="245" t="s">
        <v>104</v>
      </c>
      <c r="C43" s="9"/>
      <c r="D43" s="163">
        <f t="shared" si="0"/>
        <v>5000</v>
      </c>
      <c r="E43" s="246"/>
      <c r="F43" s="173"/>
      <c r="G43" s="183"/>
      <c r="H43" s="183">
        <v>5000</v>
      </c>
      <c r="I43" s="247"/>
      <c r="J43" s="191"/>
    </row>
    <row r="44" spans="1:10" s="10" customFormat="1" ht="15" customHeight="1" thickBot="1">
      <c r="A44" s="72" t="s">
        <v>24</v>
      </c>
      <c r="B44" s="66" t="s">
        <v>144</v>
      </c>
      <c r="C44" s="9"/>
      <c r="D44" s="163">
        <f t="shared" si="0"/>
        <v>42104817</v>
      </c>
      <c r="E44" s="248"/>
      <c r="F44" s="249">
        <v>42104817</v>
      </c>
      <c r="G44" s="250"/>
      <c r="H44" s="250"/>
      <c r="I44" s="251"/>
      <c r="J44" s="180"/>
    </row>
    <row r="45" spans="1:10" s="10" customFormat="1" ht="15" customHeight="1" thickBot="1">
      <c r="A45" s="72" t="s">
        <v>27</v>
      </c>
      <c r="B45" s="31" t="s">
        <v>25</v>
      </c>
      <c r="C45" s="9">
        <f>SUM(C46)</f>
        <v>8533060</v>
      </c>
      <c r="D45" s="163">
        <f t="shared" si="0"/>
        <v>8533060</v>
      </c>
      <c r="E45" s="174"/>
      <c r="F45" s="174"/>
      <c r="G45" s="174">
        <f>SUM(G46)</f>
        <v>8533060</v>
      </c>
      <c r="H45" s="174">
        <f>SUM(H46)</f>
        <v>8533060</v>
      </c>
      <c r="I45" s="186">
        <f>SUM(I46:I46)</f>
        <v>0</v>
      </c>
      <c r="J45" s="180"/>
    </row>
    <row r="46" spans="1:10" s="10" customFormat="1" ht="15" customHeight="1" thickBot="1">
      <c r="A46" s="82" t="s">
        <v>50</v>
      </c>
      <c r="B46" s="35" t="s">
        <v>26</v>
      </c>
      <c r="C46" s="9">
        <v>8533060</v>
      </c>
      <c r="D46" s="163">
        <f t="shared" si="0"/>
        <v>8533060</v>
      </c>
      <c r="E46" s="175"/>
      <c r="F46" s="175"/>
      <c r="G46" s="175">
        <v>8533060</v>
      </c>
      <c r="H46" s="175">
        <v>8533060</v>
      </c>
      <c r="I46" s="187"/>
      <c r="J46" s="180"/>
    </row>
    <row r="47" spans="1:11" s="10" customFormat="1" ht="15" customHeight="1" thickBot="1">
      <c r="A47" s="72" t="s">
        <v>28</v>
      </c>
      <c r="B47" s="31" t="s">
        <v>105</v>
      </c>
      <c r="C47" s="9">
        <f>SUM(C48:C49)</f>
        <v>1605000</v>
      </c>
      <c r="D47" s="163">
        <f t="shared" si="0"/>
        <v>1605000</v>
      </c>
      <c r="E47" s="171"/>
      <c r="F47" s="171"/>
      <c r="G47" s="171">
        <f>SUM(G49)</f>
        <v>1605000</v>
      </c>
      <c r="H47" s="171">
        <f>SUM(H49)</f>
        <v>1605000</v>
      </c>
      <c r="I47" s="188"/>
      <c r="J47" s="180"/>
      <c r="K47" s="13"/>
    </row>
    <row r="48" spans="1:11" s="10" customFormat="1" ht="15" customHeight="1" thickBot="1">
      <c r="A48" s="72" t="s">
        <v>91</v>
      </c>
      <c r="B48" s="114" t="s">
        <v>117</v>
      </c>
      <c r="C48" s="9"/>
      <c r="D48" s="163">
        <f t="shared" si="0"/>
        <v>0</v>
      </c>
      <c r="E48" s="171"/>
      <c r="F48" s="171"/>
      <c r="G48" s="171"/>
      <c r="H48" s="171"/>
      <c r="I48" s="188"/>
      <c r="J48" s="180"/>
      <c r="K48" s="13"/>
    </row>
    <row r="49" spans="1:11" s="10" customFormat="1" ht="15" customHeight="1" thickBot="1">
      <c r="A49" s="72" t="s">
        <v>118</v>
      </c>
      <c r="B49" s="114" t="s">
        <v>106</v>
      </c>
      <c r="C49" s="9">
        <v>1605000</v>
      </c>
      <c r="D49" s="163">
        <f t="shared" si="0"/>
        <v>1605000</v>
      </c>
      <c r="E49" s="171"/>
      <c r="F49" s="171"/>
      <c r="G49" s="171">
        <v>1605000</v>
      </c>
      <c r="H49" s="171">
        <v>1605000</v>
      </c>
      <c r="I49" s="188"/>
      <c r="J49" s="180"/>
      <c r="K49" s="13"/>
    </row>
    <row r="50" spans="1:10" s="10" customFormat="1" ht="15" customHeight="1" thickBot="1">
      <c r="A50" s="72" t="s">
        <v>30</v>
      </c>
      <c r="B50" s="37" t="s">
        <v>29</v>
      </c>
      <c r="C50" s="9">
        <f>SUM(C11+C15+C19+C27+C35+C36+C47+C44)</f>
        <v>314934934</v>
      </c>
      <c r="D50" s="163">
        <f t="shared" si="0"/>
        <v>395153152</v>
      </c>
      <c r="E50" s="63">
        <f>SUM(E11+E15+E19+E27+E35+E36+E45+E47+E44)</f>
        <v>307251334</v>
      </c>
      <c r="F50" s="63">
        <f>SUM(F11+F15+F19+F27+F35+F36+F45+F47+F44)</f>
        <v>378931492</v>
      </c>
      <c r="G50" s="184">
        <f>SUM(G11+G15+G19+G27+G34+G35+G36+G45+G47)</f>
        <v>16216660</v>
      </c>
      <c r="H50" s="184">
        <f>SUM(H11+H15+H19+H27+H34+H35+H36+H45+H47+H43)</f>
        <v>16221660</v>
      </c>
      <c r="I50" s="189">
        <f>SUM(I11+I15+I19+I27+I34+I35+I36+I45)</f>
        <v>0</v>
      </c>
      <c r="J50" s="180"/>
    </row>
    <row r="51" spans="1:10" s="10" customFormat="1" ht="15" customHeight="1" thickBot="1">
      <c r="A51" s="72" t="s">
        <v>33</v>
      </c>
      <c r="B51" s="31" t="s">
        <v>147</v>
      </c>
      <c r="C51" s="9">
        <f>SUM(C52)</f>
        <v>152533782</v>
      </c>
      <c r="D51" s="163">
        <f t="shared" si="0"/>
        <v>152442117</v>
      </c>
      <c r="E51" s="63">
        <f>SUM(E52)</f>
        <v>152533782</v>
      </c>
      <c r="F51" s="63">
        <f>SUM(F52)</f>
        <v>152442117</v>
      </c>
      <c r="G51" s="174">
        <f>SUM(G52:G52)</f>
        <v>0</v>
      </c>
      <c r="H51" s="174"/>
      <c r="I51" s="186">
        <f>SUM(I52:I52)</f>
        <v>0</v>
      </c>
      <c r="J51" s="180"/>
    </row>
    <row r="52" spans="1:10" s="10" customFormat="1" ht="16.5" customHeight="1" thickBot="1">
      <c r="A52" s="25" t="s">
        <v>35</v>
      </c>
      <c r="B52" s="38" t="s">
        <v>148</v>
      </c>
      <c r="C52" s="9">
        <v>152533782</v>
      </c>
      <c r="D52" s="163">
        <f t="shared" si="0"/>
        <v>152442117</v>
      </c>
      <c r="E52" s="176">
        <v>152533782</v>
      </c>
      <c r="F52" s="176">
        <v>152442117</v>
      </c>
      <c r="G52" s="176"/>
      <c r="H52" s="176"/>
      <c r="I52" s="190"/>
      <c r="J52" s="180"/>
    </row>
    <row r="53" spans="1:10" s="10" customFormat="1" ht="15" customHeight="1" thickBot="1">
      <c r="A53" s="72" t="s">
        <v>36</v>
      </c>
      <c r="B53" s="31" t="s">
        <v>34</v>
      </c>
      <c r="C53" s="9">
        <v>0</v>
      </c>
      <c r="D53" s="163">
        <f t="shared" si="0"/>
        <v>0</v>
      </c>
      <c r="E53" s="177"/>
      <c r="F53" s="177"/>
      <c r="G53" s="177"/>
      <c r="H53" s="177"/>
      <c r="I53" s="122"/>
      <c r="J53" s="180"/>
    </row>
    <row r="54" spans="1:10" s="10" customFormat="1" ht="15" customHeight="1" thickBot="1">
      <c r="A54" s="72" t="s">
        <v>85</v>
      </c>
      <c r="B54" s="31" t="s">
        <v>37</v>
      </c>
      <c r="C54" s="9">
        <f>SUM(C50+C51)</f>
        <v>467468716</v>
      </c>
      <c r="D54" s="163">
        <f t="shared" si="0"/>
        <v>547595269</v>
      </c>
      <c r="E54" s="171">
        <f>SUM(E50+E51)</f>
        <v>459785116</v>
      </c>
      <c r="F54" s="171">
        <f>SUM(F50+F51)</f>
        <v>531373609</v>
      </c>
      <c r="G54" s="171">
        <f>SUM(G50+G51)</f>
        <v>16216660</v>
      </c>
      <c r="H54" s="171">
        <f>SUM(H50+H51)</f>
        <v>16221660</v>
      </c>
      <c r="I54" s="88">
        <f>SUM(I50+I51)</f>
        <v>0</v>
      </c>
      <c r="J54" s="162"/>
    </row>
    <row r="55" spans="1:10" s="10" customFormat="1" ht="15" customHeight="1">
      <c r="A55" s="83"/>
      <c r="B55" s="39"/>
      <c r="C55" s="14"/>
      <c r="D55" s="14"/>
      <c r="E55" s="53"/>
      <c r="F55" s="53"/>
      <c r="G55" s="53"/>
      <c r="H55" s="53"/>
      <c r="I55" s="48"/>
      <c r="J55" s="15"/>
    </row>
    <row r="56" spans="1:10" s="10" customFormat="1" ht="15" customHeight="1">
      <c r="A56" s="84"/>
      <c r="B56" s="40"/>
      <c r="C56" s="16"/>
      <c r="D56" s="16"/>
      <c r="E56" s="54"/>
      <c r="F56" s="54"/>
      <c r="G56" s="54"/>
      <c r="H56" s="54"/>
      <c r="I56" s="49"/>
      <c r="J56" s="15"/>
    </row>
    <row r="57" spans="1:10" s="10" customFormat="1" ht="15.75" customHeight="1">
      <c r="A57" s="84"/>
      <c r="B57" s="40"/>
      <c r="C57" s="16"/>
      <c r="D57" s="16"/>
      <c r="E57" s="54"/>
      <c r="F57" s="54"/>
      <c r="G57" s="54"/>
      <c r="H57" s="54"/>
      <c r="I57" s="49"/>
      <c r="J57" s="15"/>
    </row>
    <row r="58" spans="1:10" s="10" customFormat="1" ht="15" customHeight="1">
      <c r="A58" s="84"/>
      <c r="B58" s="116" t="s">
        <v>112</v>
      </c>
      <c r="C58" s="115"/>
      <c r="D58" s="115"/>
      <c r="E58" s="261" t="s">
        <v>113</v>
      </c>
      <c r="F58" s="261"/>
      <c r="G58" s="261"/>
      <c r="H58" s="130"/>
      <c r="I58" s="49"/>
      <c r="J58" s="15"/>
    </row>
    <row r="59" spans="1:9" s="10" customFormat="1" ht="23.25" customHeight="1">
      <c r="A59" s="17" t="s">
        <v>120</v>
      </c>
      <c r="B59" s="17" t="s">
        <v>115</v>
      </c>
      <c r="C59" s="17"/>
      <c r="D59" s="17"/>
      <c r="E59" s="262" t="s">
        <v>114</v>
      </c>
      <c r="F59" s="262"/>
      <c r="G59" s="262"/>
      <c r="H59" s="131"/>
      <c r="I59" s="17"/>
    </row>
    <row r="60" spans="1:9" s="10" customFormat="1" ht="19.5" customHeight="1">
      <c r="A60" s="73"/>
      <c r="B60" s="17"/>
      <c r="C60" s="17"/>
      <c r="D60" s="17"/>
      <c r="E60" s="55"/>
      <c r="F60" s="55"/>
      <c r="G60" s="55"/>
      <c r="H60" s="55"/>
      <c r="I60" s="55"/>
    </row>
    <row r="61" spans="1:9" s="10" customFormat="1" ht="19.5" customHeight="1">
      <c r="A61" s="73"/>
      <c r="B61" s="17"/>
      <c r="C61" s="17"/>
      <c r="D61" s="17"/>
      <c r="E61" s="55"/>
      <c r="F61" s="55"/>
      <c r="G61" s="55"/>
      <c r="H61" s="55"/>
      <c r="I61" s="55"/>
    </row>
    <row r="62" spans="1:9" s="10" customFormat="1" ht="19.5" customHeight="1">
      <c r="A62" s="73"/>
      <c r="B62" s="17"/>
      <c r="C62" s="17"/>
      <c r="D62" s="17"/>
      <c r="E62" s="55"/>
      <c r="F62" s="55"/>
      <c r="G62" s="55"/>
      <c r="H62" s="55"/>
      <c r="I62" s="55"/>
    </row>
    <row r="63" spans="1:9" s="10" customFormat="1" ht="19.5" customHeight="1">
      <c r="A63" s="73"/>
      <c r="B63" s="17"/>
      <c r="C63" s="17"/>
      <c r="D63" s="17"/>
      <c r="E63" s="55"/>
      <c r="F63" s="55"/>
      <c r="G63" s="55"/>
      <c r="H63" s="55"/>
      <c r="I63" s="55"/>
    </row>
    <row r="64" spans="1:9" s="10" customFormat="1" ht="19.5" customHeight="1">
      <c r="A64" s="73"/>
      <c r="B64" s="17"/>
      <c r="C64" s="17"/>
      <c r="D64" s="17"/>
      <c r="E64" s="55"/>
      <c r="F64" s="55"/>
      <c r="G64" s="55"/>
      <c r="H64" s="55"/>
      <c r="I64" s="55"/>
    </row>
    <row r="65" spans="1:9" s="10" customFormat="1" ht="19.5" customHeight="1">
      <c r="A65" s="263" t="s">
        <v>172</v>
      </c>
      <c r="B65" s="263"/>
      <c r="C65" s="263"/>
      <c r="D65" s="263"/>
      <c r="E65" s="263"/>
      <c r="F65" s="263"/>
      <c r="G65" s="263"/>
      <c r="H65" s="263"/>
      <c r="I65" s="263"/>
    </row>
    <row r="66" spans="1:9" s="10" customFormat="1" ht="19.5" customHeight="1">
      <c r="A66" s="73"/>
      <c r="B66" s="17"/>
      <c r="C66" s="17"/>
      <c r="D66" s="17"/>
      <c r="E66" s="55"/>
      <c r="F66" s="55"/>
      <c r="G66" s="55"/>
      <c r="H66" s="55"/>
      <c r="I66" s="55"/>
    </row>
    <row r="67" spans="1:9" s="113" customFormat="1" ht="19.5" customHeight="1">
      <c r="A67" s="110"/>
      <c r="B67" s="109" t="s">
        <v>92</v>
      </c>
      <c r="C67" s="111"/>
      <c r="D67" s="111"/>
      <c r="E67" s="112"/>
      <c r="F67" s="112"/>
      <c r="G67" s="112"/>
      <c r="H67" s="112"/>
      <c r="I67" s="112"/>
    </row>
    <row r="68" spans="1:9" s="113" customFormat="1" ht="19.5" customHeight="1">
      <c r="A68" s="75"/>
      <c r="B68" s="109" t="s">
        <v>124</v>
      </c>
      <c r="C68" s="111"/>
      <c r="D68" s="111"/>
      <c r="E68" s="112"/>
      <c r="F68" s="112"/>
      <c r="G68" s="112"/>
      <c r="H68" s="112"/>
      <c r="I68" s="112"/>
    </row>
    <row r="69" spans="1:9" s="10" customFormat="1" ht="12.75" customHeight="1">
      <c r="A69" s="85"/>
      <c r="B69" s="18"/>
      <c r="C69" s="19"/>
      <c r="D69" s="19"/>
      <c r="E69" s="56"/>
      <c r="F69" s="56"/>
      <c r="G69" s="56"/>
      <c r="H69" s="56"/>
      <c r="I69" s="56"/>
    </row>
    <row r="70" spans="2:9" ht="16.5" customHeight="1">
      <c r="B70" s="41" t="s">
        <v>38</v>
      </c>
      <c r="C70" s="2"/>
      <c r="D70" s="2"/>
      <c r="E70" s="50"/>
      <c r="F70" s="50"/>
      <c r="G70" s="50"/>
      <c r="H70" s="50"/>
      <c r="I70" s="44" t="s">
        <v>39</v>
      </c>
    </row>
    <row r="71" spans="1:9" ht="16.5" customHeight="1" thickBot="1">
      <c r="A71" s="264"/>
      <c r="B71" s="264"/>
      <c r="C71" s="3"/>
      <c r="D71" s="3"/>
      <c r="E71" s="51"/>
      <c r="F71" s="51"/>
      <c r="G71" s="51"/>
      <c r="H71" s="51"/>
      <c r="I71" s="195" t="s">
        <v>143</v>
      </c>
    </row>
    <row r="72" spans="1:10" ht="37.5" customHeight="1" thickBot="1">
      <c r="A72" s="79"/>
      <c r="B72" s="4" t="s">
        <v>40</v>
      </c>
      <c r="C72" s="256" t="s">
        <v>146</v>
      </c>
      <c r="D72" s="257"/>
      <c r="E72" s="258" t="s">
        <v>59</v>
      </c>
      <c r="F72" s="259"/>
      <c r="G72" s="258" t="s">
        <v>60</v>
      </c>
      <c r="H72" s="259"/>
      <c r="I72" s="258" t="s">
        <v>122</v>
      </c>
      <c r="J72" s="260"/>
    </row>
    <row r="73" spans="1:10" ht="21" customHeight="1" thickBot="1">
      <c r="A73" s="79"/>
      <c r="B73" s="4"/>
      <c r="C73" s="5" t="s">
        <v>153</v>
      </c>
      <c r="D73" s="132" t="s">
        <v>154</v>
      </c>
      <c r="E73" s="46" t="s">
        <v>153</v>
      </c>
      <c r="F73" s="46" t="s">
        <v>154</v>
      </c>
      <c r="G73" s="46" t="s">
        <v>153</v>
      </c>
      <c r="H73" s="46" t="s">
        <v>154</v>
      </c>
      <c r="I73" s="46" t="s">
        <v>153</v>
      </c>
      <c r="J73" s="198" t="s">
        <v>154</v>
      </c>
    </row>
    <row r="74" spans="1:10" s="8" customFormat="1" ht="12" customHeight="1" thickBot="1">
      <c r="A74" s="80"/>
      <c r="B74" s="6" t="s">
        <v>3</v>
      </c>
      <c r="C74" s="7" t="s">
        <v>4</v>
      </c>
      <c r="D74" s="133" t="s">
        <v>155</v>
      </c>
      <c r="E74" s="47" t="s">
        <v>160</v>
      </c>
      <c r="F74" s="47" t="s">
        <v>161</v>
      </c>
      <c r="G74" s="47" t="s">
        <v>156</v>
      </c>
      <c r="H74" s="47" t="s">
        <v>157</v>
      </c>
      <c r="I74" s="47" t="s">
        <v>158</v>
      </c>
      <c r="J74" s="201" t="s">
        <v>159</v>
      </c>
    </row>
    <row r="75" spans="1:10" s="21" customFormat="1" ht="29.25" thickBot="1">
      <c r="A75" s="86" t="s">
        <v>5</v>
      </c>
      <c r="B75" s="31" t="s">
        <v>149</v>
      </c>
      <c r="C75" s="20">
        <f>SUM(C76:C79)</f>
        <v>65902457</v>
      </c>
      <c r="D75" s="212">
        <f aca="true" t="shared" si="1" ref="D75:D112">SUM(F75+H75)</f>
        <v>67903293</v>
      </c>
      <c r="E75" s="143">
        <f>SUM(E76:E79)</f>
        <v>65902457</v>
      </c>
      <c r="F75" s="143">
        <f>SUM(F76:F79)</f>
        <v>67903293</v>
      </c>
      <c r="G75" s="57"/>
      <c r="H75" s="57"/>
      <c r="I75" s="57"/>
      <c r="J75" s="200"/>
    </row>
    <row r="76" spans="1:10" s="21" customFormat="1" ht="18" customHeight="1" thickBot="1">
      <c r="A76" s="86" t="s">
        <v>64</v>
      </c>
      <c r="B76" s="91" t="s">
        <v>86</v>
      </c>
      <c r="C76" s="20">
        <v>37077111</v>
      </c>
      <c r="D76" s="212">
        <f t="shared" si="1"/>
        <v>37740941</v>
      </c>
      <c r="E76" s="202">
        <v>37077111</v>
      </c>
      <c r="F76" s="92">
        <v>37740941</v>
      </c>
      <c r="G76" s="92"/>
      <c r="H76" s="92"/>
      <c r="I76" s="92"/>
      <c r="J76" s="199"/>
    </row>
    <row r="77" spans="1:10" s="21" customFormat="1" ht="18" customHeight="1" thickBot="1">
      <c r="A77" s="70" t="s">
        <v>65</v>
      </c>
      <c r="B77" s="99" t="s">
        <v>87</v>
      </c>
      <c r="C77" s="100">
        <v>7378351</v>
      </c>
      <c r="D77" s="212">
        <f t="shared" si="1"/>
        <v>7494521</v>
      </c>
      <c r="E77" s="139">
        <v>7378351</v>
      </c>
      <c r="F77" s="101">
        <v>7494521</v>
      </c>
      <c r="G77" s="101"/>
      <c r="H77" s="101"/>
      <c r="I77" s="101"/>
      <c r="J77" s="197"/>
    </row>
    <row r="78" spans="1:10" s="21" customFormat="1" ht="18" customHeight="1" thickBot="1">
      <c r="A78" s="70" t="s">
        <v>66</v>
      </c>
      <c r="B78" s="99" t="s">
        <v>88</v>
      </c>
      <c r="C78" s="100">
        <v>21446995</v>
      </c>
      <c r="D78" s="212">
        <f t="shared" si="1"/>
        <v>22510831</v>
      </c>
      <c r="E78" s="139">
        <v>21446995</v>
      </c>
      <c r="F78" s="101">
        <v>22510831</v>
      </c>
      <c r="G78" s="101"/>
      <c r="H78" s="101"/>
      <c r="I78" s="101"/>
      <c r="J78" s="197"/>
    </row>
    <row r="79" spans="1:10" s="21" customFormat="1" ht="18" customHeight="1" thickBot="1">
      <c r="A79" s="71" t="s">
        <v>127</v>
      </c>
      <c r="B79" s="96" t="s">
        <v>126</v>
      </c>
      <c r="C79" s="97"/>
      <c r="D79" s="212">
        <f t="shared" si="1"/>
        <v>157000</v>
      </c>
      <c r="E79" s="55"/>
      <c r="F79" s="98">
        <v>157000</v>
      </c>
      <c r="G79" s="98"/>
      <c r="H79" s="98"/>
      <c r="I79" s="98"/>
      <c r="J79" s="237"/>
    </row>
    <row r="80" spans="1:10" s="21" customFormat="1" ht="18" customHeight="1" thickBot="1">
      <c r="A80" s="86" t="s">
        <v>6</v>
      </c>
      <c r="B80" s="66" t="s">
        <v>108</v>
      </c>
      <c r="C80" s="20">
        <f>SUM(C81:C83)</f>
        <v>46938757</v>
      </c>
      <c r="D80" s="212">
        <f t="shared" si="1"/>
        <v>54328563</v>
      </c>
      <c r="E80" s="48">
        <f>SUM(E81:E83)</f>
        <v>46938757</v>
      </c>
      <c r="F80" s="48">
        <f>SUM(F81:F83)</f>
        <v>54328563</v>
      </c>
      <c r="G80" s="57"/>
      <c r="H80" s="57"/>
      <c r="I80" s="57"/>
      <c r="J80" s="200"/>
    </row>
    <row r="81" spans="1:10" s="21" customFormat="1" ht="18" customHeight="1" thickBot="1">
      <c r="A81" s="86" t="s">
        <v>7</v>
      </c>
      <c r="B81" s="91" t="s">
        <v>86</v>
      </c>
      <c r="C81" s="20">
        <v>35945232</v>
      </c>
      <c r="D81" s="212">
        <f t="shared" si="1"/>
        <v>41127041</v>
      </c>
      <c r="E81" s="202">
        <v>35945232</v>
      </c>
      <c r="F81" s="92">
        <v>41127041</v>
      </c>
      <c r="G81" s="92"/>
      <c r="H81" s="92"/>
      <c r="I81" s="92"/>
      <c r="J81" s="199"/>
    </row>
    <row r="82" spans="1:10" s="21" customFormat="1" ht="18" customHeight="1" thickBot="1">
      <c r="A82" s="70" t="s">
        <v>13</v>
      </c>
      <c r="B82" s="99" t="s">
        <v>87</v>
      </c>
      <c r="C82" s="100">
        <v>7182525</v>
      </c>
      <c r="D82" s="212">
        <f t="shared" si="1"/>
        <v>8177178</v>
      </c>
      <c r="E82" s="139">
        <v>7182525</v>
      </c>
      <c r="F82" s="101">
        <v>8177178</v>
      </c>
      <c r="G82" s="101"/>
      <c r="H82" s="101"/>
      <c r="I82" s="101"/>
      <c r="J82" s="197"/>
    </row>
    <row r="83" spans="1:10" s="21" customFormat="1" ht="18" customHeight="1" thickBot="1">
      <c r="A83" s="71" t="s">
        <v>14</v>
      </c>
      <c r="B83" s="96" t="s">
        <v>88</v>
      </c>
      <c r="C83" s="97">
        <v>3811000</v>
      </c>
      <c r="D83" s="212">
        <f t="shared" si="1"/>
        <v>5024344</v>
      </c>
      <c r="E83" s="55">
        <v>3811000</v>
      </c>
      <c r="F83" s="98">
        <v>5024344</v>
      </c>
      <c r="G83" s="98"/>
      <c r="H83" s="98"/>
      <c r="I83" s="98"/>
      <c r="J83" s="237"/>
    </row>
    <row r="84" spans="1:10" s="95" customFormat="1" ht="18" customHeight="1" thickBot="1">
      <c r="A84" s="76" t="s">
        <v>15</v>
      </c>
      <c r="B84" s="93" t="s">
        <v>90</v>
      </c>
      <c r="C84" s="20">
        <f>SUM(C92+C91+C88+C87+C86+C85)</f>
        <v>208207947</v>
      </c>
      <c r="D84" s="212">
        <f t="shared" si="1"/>
        <v>230978679</v>
      </c>
      <c r="E84" s="143">
        <f>SUM(E92+E91+E88+E87+E86+E85)</f>
        <v>203531697</v>
      </c>
      <c r="F84" s="143">
        <f>SUM(F92+F91+F88+F87+F86+F85)</f>
        <v>226347429</v>
      </c>
      <c r="G84" s="94">
        <f>SUM(G87+G91)</f>
        <v>4631250</v>
      </c>
      <c r="H84" s="94">
        <f>SUM(H87+H91)</f>
        <v>4631250</v>
      </c>
      <c r="I84" s="149">
        <f>SUM(I86+I87+I88+I91+I92+I98+I101+I104)</f>
        <v>0</v>
      </c>
      <c r="J84" s="238"/>
    </row>
    <row r="85" spans="1:10" s="21" customFormat="1" ht="15" customHeight="1" thickBot="1">
      <c r="A85" s="86" t="s">
        <v>18</v>
      </c>
      <c r="B85" s="102" t="s">
        <v>41</v>
      </c>
      <c r="C85" s="20">
        <v>28229290</v>
      </c>
      <c r="D85" s="212">
        <f t="shared" si="1"/>
        <v>33596881</v>
      </c>
      <c r="E85" s="203">
        <v>28229290</v>
      </c>
      <c r="F85" s="103">
        <v>33596881</v>
      </c>
      <c r="G85" s="103"/>
      <c r="H85" s="103"/>
      <c r="I85" s="161"/>
      <c r="J85" s="199"/>
    </row>
    <row r="86" spans="1:10" s="21" customFormat="1" ht="15" customHeight="1" thickBot="1">
      <c r="A86" s="70" t="s">
        <v>19</v>
      </c>
      <c r="B86" s="32" t="s">
        <v>42</v>
      </c>
      <c r="C86" s="135">
        <v>5528836</v>
      </c>
      <c r="D86" s="212">
        <f t="shared" si="1"/>
        <v>6079758</v>
      </c>
      <c r="E86" s="204">
        <v>5528836</v>
      </c>
      <c r="F86" s="104">
        <v>6079758</v>
      </c>
      <c r="G86" s="104"/>
      <c r="H86" s="104"/>
      <c r="I86" s="185"/>
      <c r="J86" s="197"/>
    </row>
    <row r="87" spans="1:10" s="21" customFormat="1" ht="15" customHeight="1" thickBot="1">
      <c r="A87" s="70" t="s">
        <v>20</v>
      </c>
      <c r="B87" s="32" t="s">
        <v>43</v>
      </c>
      <c r="C87" s="135">
        <v>62204411</v>
      </c>
      <c r="D87" s="212">
        <f t="shared" si="1"/>
        <v>70531080</v>
      </c>
      <c r="E87" s="204">
        <v>61023161</v>
      </c>
      <c r="F87" s="104">
        <v>69349830</v>
      </c>
      <c r="G87" s="117">
        <v>1181250</v>
      </c>
      <c r="H87" s="233">
        <v>1181250</v>
      </c>
      <c r="I87" s="196"/>
      <c r="J87" s="197"/>
    </row>
    <row r="88" spans="1:10" s="21" customFormat="1" ht="15" customHeight="1" thickBot="1">
      <c r="A88" s="70" t="s">
        <v>24</v>
      </c>
      <c r="B88" s="32" t="s">
        <v>107</v>
      </c>
      <c r="C88" s="135">
        <v>2600000</v>
      </c>
      <c r="D88" s="212">
        <f t="shared" si="1"/>
        <v>2696000</v>
      </c>
      <c r="E88" s="253">
        <v>2600000</v>
      </c>
      <c r="F88" s="254">
        <v>2696000</v>
      </c>
      <c r="G88" s="105"/>
      <c r="H88" s="220"/>
      <c r="I88" s="151"/>
      <c r="J88" s="197"/>
    </row>
    <row r="89" spans="1:10" s="21" customFormat="1" ht="15" customHeight="1" thickBot="1">
      <c r="A89" s="70" t="s">
        <v>81</v>
      </c>
      <c r="B89" s="42" t="s">
        <v>128</v>
      </c>
      <c r="C89" s="135">
        <v>2600000</v>
      </c>
      <c r="D89" s="212">
        <f t="shared" si="1"/>
        <v>2600000</v>
      </c>
      <c r="E89" s="206">
        <v>2600000</v>
      </c>
      <c r="F89" s="105">
        <v>2600000</v>
      </c>
      <c r="G89" s="106"/>
      <c r="H89" s="234"/>
      <c r="I89" s="196"/>
      <c r="J89" s="197"/>
    </row>
    <row r="90" spans="1:10" s="21" customFormat="1" ht="15" customHeight="1" thickBot="1">
      <c r="A90" s="70" t="s">
        <v>82</v>
      </c>
      <c r="B90" s="42" t="s">
        <v>109</v>
      </c>
      <c r="C90" s="135"/>
      <c r="D90" s="212">
        <f t="shared" si="1"/>
        <v>0</v>
      </c>
      <c r="E90" s="206"/>
      <c r="F90" s="105"/>
      <c r="G90" s="106"/>
      <c r="H90" s="234"/>
      <c r="I90" s="196"/>
      <c r="J90" s="197"/>
    </row>
    <row r="91" spans="1:10" s="21" customFormat="1" ht="15" customHeight="1" thickBot="1">
      <c r="A91" s="70" t="s">
        <v>27</v>
      </c>
      <c r="B91" s="22" t="s">
        <v>44</v>
      </c>
      <c r="C91" s="135">
        <f>SUM(E91:G91)</f>
        <v>3540000</v>
      </c>
      <c r="D91" s="212">
        <f t="shared" si="1"/>
        <v>3495000</v>
      </c>
      <c r="E91" s="206">
        <v>45000</v>
      </c>
      <c r="F91" s="105">
        <v>45000</v>
      </c>
      <c r="G91" s="105">
        <v>3450000</v>
      </c>
      <c r="H91" s="220">
        <v>3450000</v>
      </c>
      <c r="I91" s="151"/>
      <c r="J91" s="197"/>
    </row>
    <row r="92" spans="1:10" s="21" customFormat="1" ht="15" customHeight="1" thickBot="1">
      <c r="A92" s="70" t="s">
        <v>28</v>
      </c>
      <c r="B92" s="22" t="s">
        <v>45</v>
      </c>
      <c r="C92" s="135">
        <f>SUM(C94+C97)</f>
        <v>106105410</v>
      </c>
      <c r="D92" s="212">
        <f t="shared" si="1"/>
        <v>114579960</v>
      </c>
      <c r="E92" s="205">
        <f>SUM(E94+E97)</f>
        <v>106105410</v>
      </c>
      <c r="F92" s="205">
        <f>SUM(F94+F97+F93)</f>
        <v>114579960</v>
      </c>
      <c r="G92" s="105">
        <f>SUM(G95:G96)</f>
        <v>0</v>
      </c>
      <c r="H92" s="220"/>
      <c r="I92" s="151">
        <f>SUM(I95:I96)</f>
        <v>0</v>
      </c>
      <c r="J92" s="197"/>
    </row>
    <row r="93" spans="1:10" s="21" customFormat="1" ht="15" customHeight="1" thickBot="1">
      <c r="A93" s="70" t="s">
        <v>91</v>
      </c>
      <c r="B93" s="99" t="s">
        <v>164</v>
      </c>
      <c r="C93" s="135"/>
      <c r="D93" s="212">
        <f t="shared" si="1"/>
        <v>1350201</v>
      </c>
      <c r="E93" s="205"/>
      <c r="F93" s="205">
        <v>1350201</v>
      </c>
      <c r="G93" s="105"/>
      <c r="H93" s="220"/>
      <c r="I93" s="151"/>
      <c r="J93" s="197"/>
    </row>
    <row r="94" spans="1:10" s="21" customFormat="1" ht="15" customHeight="1" thickBot="1">
      <c r="A94" s="70" t="s">
        <v>118</v>
      </c>
      <c r="B94" s="22" t="s">
        <v>131</v>
      </c>
      <c r="C94" s="135">
        <f>SUM(C95:C96)</f>
        <v>105638693</v>
      </c>
      <c r="D94" s="212">
        <f t="shared" si="1"/>
        <v>113229759</v>
      </c>
      <c r="E94" s="206">
        <f>SUM(E95:E96)</f>
        <v>105638693</v>
      </c>
      <c r="F94" s="206">
        <f>SUM(F95:F96)</f>
        <v>113229759</v>
      </c>
      <c r="G94" s="105"/>
      <c r="H94" s="220"/>
      <c r="I94" s="151"/>
      <c r="J94" s="197"/>
    </row>
    <row r="95" spans="1:10" s="21" customFormat="1" ht="15" customHeight="1" thickBot="1">
      <c r="A95" s="70" t="s">
        <v>165</v>
      </c>
      <c r="B95" s="32" t="s">
        <v>46</v>
      </c>
      <c r="C95" s="135">
        <v>44366722</v>
      </c>
      <c r="D95" s="212">
        <f t="shared" si="1"/>
        <v>50768388</v>
      </c>
      <c r="E95" s="206">
        <v>44366722</v>
      </c>
      <c r="F95" s="105">
        <v>50768388</v>
      </c>
      <c r="G95" s="127"/>
      <c r="H95" s="226"/>
      <c r="I95" s="196"/>
      <c r="J95" s="197"/>
    </row>
    <row r="96" spans="1:10" s="21" customFormat="1" ht="15" customHeight="1" thickBot="1">
      <c r="A96" s="128" t="s">
        <v>166</v>
      </c>
      <c r="B96" s="32" t="s">
        <v>47</v>
      </c>
      <c r="C96" s="135">
        <v>61271971</v>
      </c>
      <c r="D96" s="212">
        <f t="shared" si="1"/>
        <v>62461371</v>
      </c>
      <c r="E96" s="207">
        <v>61271971</v>
      </c>
      <c r="F96" s="141">
        <v>62461371</v>
      </c>
      <c r="G96" s="129"/>
      <c r="H96" s="127"/>
      <c r="I96" s="185"/>
      <c r="J96" s="197"/>
    </row>
    <row r="97" spans="1:10" s="21" customFormat="1" ht="15" customHeight="1" thickBot="1">
      <c r="A97" s="71" t="s">
        <v>167</v>
      </c>
      <c r="B97" s="34" t="s">
        <v>152</v>
      </c>
      <c r="C97" s="136">
        <v>466717</v>
      </c>
      <c r="D97" s="212">
        <f t="shared" si="1"/>
        <v>0</v>
      </c>
      <c r="E97" s="142">
        <v>466717</v>
      </c>
      <c r="F97" s="220"/>
      <c r="G97" s="226"/>
      <c r="H97" s="235"/>
      <c r="I97" s="228"/>
      <c r="J97" s="237"/>
    </row>
    <row r="98" spans="1:10" s="21" customFormat="1" ht="15" customHeight="1" thickBot="1">
      <c r="A98" s="72" t="s">
        <v>30</v>
      </c>
      <c r="B98" s="23" t="s">
        <v>48</v>
      </c>
      <c r="C98" s="134">
        <f>SUM(C99+C100)</f>
        <v>139043217</v>
      </c>
      <c r="D98" s="212">
        <f t="shared" si="1"/>
        <v>176515922</v>
      </c>
      <c r="E98" s="213">
        <f>SUM(E99+E100)</f>
        <v>139043217</v>
      </c>
      <c r="F98" s="213">
        <f>SUM(F99+F100)</f>
        <v>176247922</v>
      </c>
      <c r="G98" s="210">
        <f>SUM(G99+G100)</f>
        <v>0</v>
      </c>
      <c r="H98" s="210">
        <f>SUM(H99)</f>
        <v>268000</v>
      </c>
      <c r="I98" s="122"/>
      <c r="J98" s="200"/>
    </row>
    <row r="99" spans="1:10" s="24" customFormat="1" ht="15" customHeight="1" thickBot="1">
      <c r="A99" s="71" t="s">
        <v>31</v>
      </c>
      <c r="B99" s="107" t="s">
        <v>110</v>
      </c>
      <c r="C99" s="137">
        <v>2984500</v>
      </c>
      <c r="D99" s="212">
        <f t="shared" si="1"/>
        <v>989500</v>
      </c>
      <c r="E99" s="214">
        <v>2984500</v>
      </c>
      <c r="F99" s="225">
        <v>721500</v>
      </c>
      <c r="G99" s="182"/>
      <c r="H99" s="182">
        <v>268000</v>
      </c>
      <c r="I99" s="229"/>
      <c r="J99" s="239"/>
    </row>
    <row r="100" spans="1:10" s="24" customFormat="1" ht="15" customHeight="1" thickBot="1">
      <c r="A100" s="125" t="s">
        <v>32</v>
      </c>
      <c r="B100" s="126" t="s">
        <v>116</v>
      </c>
      <c r="C100" s="211">
        <v>136058717</v>
      </c>
      <c r="D100" s="212">
        <f t="shared" si="1"/>
        <v>175526422</v>
      </c>
      <c r="E100" s="215">
        <v>136058717</v>
      </c>
      <c r="F100" s="221">
        <v>175526422</v>
      </c>
      <c r="G100" s="183"/>
      <c r="H100" s="183"/>
      <c r="I100" s="230"/>
      <c r="J100" s="240"/>
    </row>
    <row r="101" spans="1:10" s="21" customFormat="1" ht="15" customHeight="1" thickBot="1">
      <c r="A101" s="72" t="s">
        <v>33</v>
      </c>
      <c r="B101" s="23" t="s">
        <v>111</v>
      </c>
      <c r="C101" s="144">
        <f>SUM(C102:C103)</f>
        <v>3500000</v>
      </c>
      <c r="D101" s="212">
        <f t="shared" si="1"/>
        <v>3500000</v>
      </c>
      <c r="E101" s="216"/>
      <c r="F101" s="222"/>
      <c r="G101" s="222">
        <f>SUM(G102+G103)</f>
        <v>3500000</v>
      </c>
      <c r="H101" s="222">
        <f>SUM(H102+H103)</f>
        <v>3500000</v>
      </c>
      <c r="I101" s="216">
        <f>SUM(I102:I102)</f>
        <v>0</v>
      </c>
      <c r="J101" s="200"/>
    </row>
    <row r="102" spans="1:10" s="21" customFormat="1" ht="15" customHeight="1" thickBot="1">
      <c r="A102" s="25" t="s">
        <v>35</v>
      </c>
      <c r="B102" s="26" t="s">
        <v>119</v>
      </c>
      <c r="C102" s="134">
        <v>2000000</v>
      </c>
      <c r="D102" s="212">
        <f t="shared" si="1"/>
        <v>2000000</v>
      </c>
      <c r="E102" s="138"/>
      <c r="F102" s="167"/>
      <c r="G102" s="167">
        <v>2000000</v>
      </c>
      <c r="H102" s="167">
        <v>2000000</v>
      </c>
      <c r="I102" s="231"/>
      <c r="J102" s="200"/>
    </row>
    <row r="103" spans="1:10" s="21" customFormat="1" ht="15" customHeight="1" thickBot="1">
      <c r="A103" s="86" t="s">
        <v>150</v>
      </c>
      <c r="B103" s="91" t="s">
        <v>151</v>
      </c>
      <c r="C103" s="134">
        <v>1500000</v>
      </c>
      <c r="D103" s="212">
        <f t="shared" si="1"/>
        <v>1500000</v>
      </c>
      <c r="E103" s="202"/>
      <c r="F103" s="164"/>
      <c r="G103" s="164">
        <v>1500000</v>
      </c>
      <c r="H103" s="164">
        <v>1500000</v>
      </c>
      <c r="I103" s="232"/>
      <c r="J103" s="200"/>
    </row>
    <row r="104" spans="1:10" s="21" customFormat="1" ht="15" customHeight="1" thickBot="1">
      <c r="A104" s="72" t="s">
        <v>36</v>
      </c>
      <c r="B104" s="23" t="s">
        <v>49</v>
      </c>
      <c r="C104" s="134">
        <f>SUM(C105:C106)</f>
        <v>7943178</v>
      </c>
      <c r="D104" s="212">
        <f t="shared" si="1"/>
        <v>9857592</v>
      </c>
      <c r="E104" s="217">
        <f>SUM(E105:E106)</f>
        <v>7943178</v>
      </c>
      <c r="F104" s="217">
        <f>SUM(F105:F106)</f>
        <v>9857592</v>
      </c>
      <c r="G104" s="171"/>
      <c r="H104" s="171"/>
      <c r="I104" s="122">
        <f>SUM(I105:I106)</f>
        <v>0</v>
      </c>
      <c r="J104" s="200"/>
    </row>
    <row r="105" spans="1:10" s="21" customFormat="1" ht="15" customHeight="1" thickBot="1">
      <c r="A105" s="82" t="s">
        <v>83</v>
      </c>
      <c r="B105" s="35" t="s">
        <v>51</v>
      </c>
      <c r="C105" s="137">
        <v>6943178</v>
      </c>
      <c r="D105" s="212">
        <f t="shared" si="1"/>
        <v>7458592</v>
      </c>
      <c r="E105" s="218">
        <v>6943178</v>
      </c>
      <c r="F105" s="223">
        <v>7458592</v>
      </c>
      <c r="G105" s="227"/>
      <c r="H105" s="227"/>
      <c r="I105" s="187"/>
      <c r="J105" s="199"/>
    </row>
    <row r="106" spans="1:10" s="21" customFormat="1" ht="15" customHeight="1" thickBot="1">
      <c r="A106" s="70" t="s">
        <v>84</v>
      </c>
      <c r="B106" s="32" t="s">
        <v>52</v>
      </c>
      <c r="C106" s="136">
        <v>1000000</v>
      </c>
      <c r="D106" s="212">
        <f t="shared" si="1"/>
        <v>2399000</v>
      </c>
      <c r="E106" s="219">
        <v>1000000</v>
      </c>
      <c r="F106" s="105">
        <v>2399000</v>
      </c>
      <c r="G106" s="104"/>
      <c r="H106" s="104"/>
      <c r="I106" s="185"/>
      <c r="J106" s="237"/>
    </row>
    <row r="107" spans="1:10" s="21" customFormat="1" ht="18.75" customHeight="1" thickBot="1">
      <c r="A107" s="72" t="s">
        <v>85</v>
      </c>
      <c r="B107" s="37" t="s">
        <v>53</v>
      </c>
      <c r="C107" s="134">
        <f>SUM(C104+C101+C98+C84+C80+C75)</f>
        <v>471535556</v>
      </c>
      <c r="D107" s="212">
        <f t="shared" si="1"/>
        <v>543084049</v>
      </c>
      <c r="E107" s="213">
        <f>SUM(E104+E101+E98+E84+E80+E75)</f>
        <v>463359306</v>
      </c>
      <c r="F107" s="213">
        <f>SUM(F104+F101+F98+F84+F80+F75)</f>
        <v>534684799</v>
      </c>
      <c r="G107" s="209">
        <f>SUM(G101+G84)</f>
        <v>8131250</v>
      </c>
      <c r="H107" s="209">
        <f>SUM(H101+H84+H98)</f>
        <v>8399250</v>
      </c>
      <c r="I107" s="213">
        <f>SUM(I84)</f>
        <v>0</v>
      </c>
      <c r="J107" s="200"/>
    </row>
    <row r="108" spans="1:10" s="21" customFormat="1" ht="15" customHeight="1" thickBot="1">
      <c r="A108" s="72" t="s">
        <v>132</v>
      </c>
      <c r="B108" s="23" t="s">
        <v>54</v>
      </c>
      <c r="C108" s="134">
        <f>SUM(C109:C112)</f>
        <v>4511220</v>
      </c>
      <c r="D108" s="212">
        <f t="shared" si="1"/>
        <v>4511220</v>
      </c>
      <c r="E108" s="217">
        <f>SUM(E109,E110)</f>
        <v>4511220</v>
      </c>
      <c r="F108" s="217">
        <f>SUM(F109,F110)</f>
        <v>4511220</v>
      </c>
      <c r="G108" s="210">
        <f>SUM(G109,G110)</f>
        <v>0</v>
      </c>
      <c r="H108" s="210"/>
      <c r="I108" s="217">
        <f>SUM(I109,I110)</f>
        <v>0</v>
      </c>
      <c r="J108" s="200"/>
    </row>
    <row r="109" spans="1:10" s="21" customFormat="1" ht="15" customHeight="1" thickBot="1">
      <c r="A109" s="82" t="s">
        <v>133</v>
      </c>
      <c r="B109" s="36" t="s">
        <v>129</v>
      </c>
      <c r="C109" s="134">
        <v>4511220</v>
      </c>
      <c r="D109" s="212">
        <f t="shared" si="1"/>
        <v>4511220</v>
      </c>
      <c r="E109" s="181">
        <v>4511220</v>
      </c>
      <c r="F109" s="182">
        <v>4511220</v>
      </c>
      <c r="G109" s="182"/>
      <c r="H109" s="182"/>
      <c r="I109" s="121"/>
      <c r="J109" s="199"/>
    </row>
    <row r="110" spans="1:10" s="21" customFormat="1" ht="15" customHeight="1" thickBot="1">
      <c r="A110" s="82" t="s">
        <v>134</v>
      </c>
      <c r="B110" s="36" t="s">
        <v>56</v>
      </c>
      <c r="C110" s="135"/>
      <c r="D110" s="212">
        <f t="shared" si="1"/>
        <v>0</v>
      </c>
      <c r="E110" s="181"/>
      <c r="F110" s="182"/>
      <c r="G110" s="182"/>
      <c r="H110" s="182"/>
      <c r="I110" s="121"/>
      <c r="J110" s="197"/>
    </row>
    <row r="111" spans="1:10" s="21" customFormat="1" ht="15" customHeight="1" thickBot="1">
      <c r="A111" s="82" t="s">
        <v>135</v>
      </c>
      <c r="B111" s="35" t="s">
        <v>57</v>
      </c>
      <c r="C111" s="135"/>
      <c r="D111" s="212">
        <f t="shared" si="1"/>
        <v>0</v>
      </c>
      <c r="E111" s="145"/>
      <c r="F111" s="108"/>
      <c r="G111" s="108"/>
      <c r="H111" s="236"/>
      <c r="I111" s="228"/>
      <c r="J111" s="197"/>
    </row>
    <row r="112" spans="1:10" s="21" customFormat="1" ht="15" customHeight="1" thickBot="1">
      <c r="A112" s="82" t="s">
        <v>136</v>
      </c>
      <c r="B112" s="35" t="s">
        <v>55</v>
      </c>
      <c r="C112" s="136"/>
      <c r="D112" s="212">
        <f t="shared" si="1"/>
        <v>0</v>
      </c>
      <c r="E112" s="208"/>
      <c r="F112" s="224"/>
      <c r="G112" s="224"/>
      <c r="H112" s="241"/>
      <c r="I112" s="185"/>
      <c r="J112" s="237"/>
    </row>
    <row r="113" spans="1:15" s="21" customFormat="1" ht="15" customHeight="1" thickBot="1">
      <c r="A113" s="72" t="s">
        <v>137</v>
      </c>
      <c r="B113" s="23" t="s">
        <v>58</v>
      </c>
      <c r="C113" s="134">
        <f aca="true" t="shared" si="2" ref="C113:H113">SUM(C107+C108)</f>
        <v>476046776</v>
      </c>
      <c r="D113" s="134">
        <f t="shared" si="2"/>
        <v>547595269</v>
      </c>
      <c r="E113" s="122">
        <f t="shared" si="2"/>
        <v>467870526</v>
      </c>
      <c r="F113" s="122">
        <f t="shared" si="2"/>
        <v>539196019</v>
      </c>
      <c r="G113" s="171">
        <f t="shared" si="2"/>
        <v>8131250</v>
      </c>
      <c r="H113" s="171">
        <f t="shared" si="2"/>
        <v>8399250</v>
      </c>
      <c r="I113" s="122">
        <f>SUM(I107,I108)</f>
        <v>0</v>
      </c>
      <c r="J113" s="200"/>
      <c r="L113" s="27"/>
      <c r="M113" s="28"/>
      <c r="N113" s="28"/>
      <c r="O113" s="28"/>
    </row>
    <row r="114" spans="1:9" s="10" customFormat="1" ht="12.75" customHeight="1">
      <c r="A114" s="265"/>
      <c r="B114" s="265"/>
      <c r="C114" s="265"/>
      <c r="D114" s="265"/>
      <c r="E114" s="265"/>
      <c r="F114" s="265"/>
      <c r="G114" s="265"/>
      <c r="H114" s="265"/>
      <c r="I114" s="265"/>
    </row>
    <row r="115" spans="1:9" s="10" customFormat="1" ht="12.75" customHeight="1">
      <c r="A115" s="74"/>
      <c r="B115" s="29"/>
      <c r="C115" s="29"/>
      <c r="D115" s="29"/>
      <c r="E115" s="60"/>
      <c r="F115" s="60"/>
      <c r="G115" s="60"/>
      <c r="H115" s="60"/>
      <c r="I115" s="60"/>
    </row>
    <row r="116" spans="1:9" s="10" customFormat="1" ht="21.75" customHeight="1">
      <c r="A116" s="74"/>
      <c r="B116" s="255"/>
      <c r="C116" s="255"/>
      <c r="D116" s="255"/>
      <c r="E116" s="255"/>
      <c r="F116" s="255"/>
      <c r="G116" s="255"/>
      <c r="H116" s="255"/>
      <c r="I116" s="255"/>
    </row>
    <row r="117" spans="1:9" s="10" customFormat="1" ht="20.25" customHeight="1">
      <c r="A117" s="74"/>
      <c r="B117" s="116" t="s">
        <v>112</v>
      </c>
      <c r="C117" s="115"/>
      <c r="D117" s="115"/>
      <c r="E117" s="261" t="s">
        <v>113</v>
      </c>
      <c r="F117" s="261"/>
      <c r="G117" s="261"/>
      <c r="H117" s="131"/>
      <c r="I117" s="60"/>
    </row>
    <row r="118" spans="2:7" ht="15.75">
      <c r="B118" s="17" t="s">
        <v>115</v>
      </c>
      <c r="C118" s="17"/>
      <c r="D118" s="17"/>
      <c r="E118" s="262" t="s">
        <v>114</v>
      </c>
      <c r="F118" s="262"/>
      <c r="G118" s="262"/>
    </row>
  </sheetData>
  <sheetProtection/>
  <mergeCells count="18">
    <mergeCell ref="E117:G117"/>
    <mergeCell ref="E118:G118"/>
    <mergeCell ref="A1:L1"/>
    <mergeCell ref="B2:L2"/>
    <mergeCell ref="A7:B7"/>
    <mergeCell ref="E58:G58"/>
    <mergeCell ref="E59:G59"/>
    <mergeCell ref="A71:B71"/>
    <mergeCell ref="A114:I114"/>
    <mergeCell ref="A65:I65"/>
    <mergeCell ref="C8:D8"/>
    <mergeCell ref="E8:F8"/>
    <mergeCell ref="G8:H8"/>
    <mergeCell ref="I8:J8"/>
    <mergeCell ref="C72:D72"/>
    <mergeCell ref="E72:F72"/>
    <mergeCell ref="G72:H72"/>
    <mergeCell ref="I72:J72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6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2019-09-26T12:16:12Z</cp:lastPrinted>
  <dcterms:created xsi:type="dcterms:W3CDTF">2013-02-08T12:10:21Z</dcterms:created>
  <dcterms:modified xsi:type="dcterms:W3CDTF">2019-09-26T13:01:08Z</dcterms:modified>
  <cp:category/>
  <cp:version/>
  <cp:contentType/>
  <cp:contentStatus/>
</cp:coreProperties>
</file>