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firstSheet="3" activeTab="11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  <sheet name="8.sz.mell." sheetId="8" r:id="rId8"/>
    <sheet name="9.sz.mell." sheetId="9" r:id="rId9"/>
    <sheet name="10. sz.mell." sheetId="10" r:id="rId10"/>
    <sheet name="11.sz.mell." sheetId="11" r:id="rId11"/>
    <sheet name="12.sz.m." sheetId="12" r:id="rId12"/>
  </sheets>
  <definedNames>
    <definedName name="_xlnm.Print_Area" localSheetId="0">'1.sz.mell.'!$A$1:$E$80</definedName>
    <definedName name="_xlnm.Print_Area" localSheetId="9">'10. sz.mell.'!$A$1:$N$26</definedName>
    <definedName name="_xlnm.Print_Area" localSheetId="1">'2.sz.mell.'!$A$1:$G$46</definedName>
    <definedName name="_xlnm.Print_Area" localSheetId="2">'3.sz.mell.'!$A$1:$V$29</definedName>
    <definedName name="_xlnm.Print_Area" localSheetId="3">'4.sz.mell.'!$A$1:$AA$55</definedName>
    <definedName name="_xlnm.Print_Area" localSheetId="5">'6.sz.mell.'!$A$1:$F$23</definedName>
  </definedNames>
  <calcPr fullCalcOnLoad="1"/>
</workbook>
</file>

<file path=xl/comments4.xml><?xml version="1.0" encoding="utf-8"?>
<comments xmlns="http://schemas.openxmlformats.org/spreadsheetml/2006/main">
  <authors>
    <author>Kadark?t PM. Hivatal</author>
  </authors>
  <commentList>
    <comment ref="A44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<sst xmlns="http://schemas.openxmlformats.org/spreadsheetml/2006/main" count="575" uniqueCount="403">
  <si>
    <t xml:space="preserve">Bevételi előirányzatok </t>
  </si>
  <si>
    <t>Kiemelt előirányzatok</t>
  </si>
  <si>
    <t>Működési célú saját bevétel</t>
  </si>
  <si>
    <t>Sajátos működési bevétel</t>
  </si>
  <si>
    <t>Működési célú átvett pénzeszköz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</si>
  <si>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</si>
  <si>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</si>
  <si>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</si>
  <si>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</si>
  <si>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</si>
  <si>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</si>
  <si>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</si>
  <si>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</si>
  <si>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</si>
  <si>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</si>
  <si>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</si>
  <si>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</si>
  <si>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</si>
  <si>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</si>
  <si>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</si>
  <si>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</si>
  <si>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</si>
  <si>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</si>
  <si>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Szociális juttatások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</si>
  <si>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</si>
  <si>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</si>
  <si>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</si>
  <si>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</si>
  <si>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</si>
  <si>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</si>
  <si>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</si>
  <si>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</si>
  <si>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</si>
  <si>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</si>
  <si>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</si>
  <si>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</si>
  <si>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</si>
  <si>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ÖSSZES        BEVÉTEL</t>
  </si>
  <si>
    <t>EGYÉB MŰKÖDÉSI KIADÁSOK</t>
  </si>
  <si>
    <t>ELLÁTOTTAK PÉNZBENI JUTTATÁSAI</t>
  </si>
  <si>
    <t>TARTALÉK</t>
  </si>
  <si>
    <t>ÖSSZES KIADÁS</t>
  </si>
  <si>
    <t>Cím</t>
  </si>
  <si>
    <t>I.</t>
  </si>
  <si>
    <t xml:space="preserve"> Helyi Önkormányzat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</si>
  <si>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</si>
  <si>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</si>
  <si>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</si>
  <si>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</si>
  <si>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</si>
  <si>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</si>
  <si>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</si>
  <si>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</si>
  <si>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</si>
  <si>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LÉTSZÁM (FŐ)</t>
  </si>
  <si>
    <t>Közvilágítás</t>
  </si>
  <si>
    <t>Védőnői szolgálat</t>
  </si>
  <si>
    <t>Temetési segély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</si>
  <si>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</si>
  <si>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</si>
  <si>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</si>
  <si>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</si>
  <si>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</si>
  <si>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Összesen:</t>
  </si>
  <si>
    <t>Lakossági kamatmentes kölcsön</t>
  </si>
  <si>
    <t>MINDÖSSZESEN:</t>
  </si>
  <si>
    <t>Felhalmozási kiadások</t>
  </si>
  <si>
    <t>Európai Uniós forrásból</t>
  </si>
  <si>
    <t>Nem Európai Uniós forrásból</t>
  </si>
  <si>
    <t>Védőnői szolgálat kisértékű eszközbeszerzés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</si>
  <si>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</si>
  <si>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</si>
  <si>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</si>
  <si>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</si>
  <si>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</si>
  <si>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</si>
  <si>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5 fő</t>
  </si>
  <si>
    <t>Start munkaprogram (mezőgazdaság)</t>
  </si>
  <si>
    <t>Start munkaprogram (kosárfonó)</t>
  </si>
  <si>
    <t>Összesen</t>
  </si>
  <si>
    <t>Céltartalék összesen</t>
  </si>
  <si>
    <t>Önkormányzat rendkívüli helyzet esetére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</si>
  <si>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</si>
  <si>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</si>
  <si>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</si>
  <si>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</si>
  <si>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</si>
  <si>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</si>
  <si>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</si>
  <si>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</si>
  <si>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</si>
  <si>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</si>
  <si>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</si>
  <si>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</si>
  <si>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</si>
  <si>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</si>
  <si>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</si>
  <si>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</si>
  <si>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</si>
  <si>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</si>
  <si>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</si>
  <si>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</si>
  <si>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</si>
  <si>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Ellátottak pénzbeni juttatása</t>
  </si>
  <si>
    <t>Működési c.támogatások Áht.belülről</t>
  </si>
  <si>
    <t>Kötelező feladatokhoz támogatás</t>
  </si>
  <si>
    <t>Fogászati  és hétvégi ügyelet</t>
  </si>
  <si>
    <t>Hulladékkezelési rekultivációs program</t>
  </si>
  <si>
    <t>Vizitársulatoknak átadás</t>
  </si>
  <si>
    <t>Szövetségek,társulások átadás</t>
  </si>
  <si>
    <t>Nem kötelező feladatokhoz támogatás</t>
  </si>
  <si>
    <t>Sportegyesület támogatása</t>
  </si>
  <si>
    <t>MINDÖSSZESEN :</t>
  </si>
  <si>
    <t>Lakott külterület támogatás</t>
  </si>
  <si>
    <t>BEVÉTELEK</t>
  </si>
  <si>
    <t>Kiegészítés I. jogcímekhez</t>
  </si>
  <si>
    <t>Köznevelési feladatok támogatása</t>
  </si>
  <si>
    <t>Hozzájárulás pénzbeni szoc.feladatokhoz</t>
  </si>
  <si>
    <t>Szociális és gyerekjóléti feladatok</t>
  </si>
  <si>
    <t>Szociális ágazati pótlék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</si>
  <si>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</si>
  <si>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</si>
  <si>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</si>
  <si>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</si>
  <si>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</si>
  <si>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</si>
  <si>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</si>
  <si>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</si>
  <si>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</si>
  <si>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</si>
  <si>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</si>
  <si>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</si>
  <si>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</si>
  <si>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</si>
  <si>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</si>
  <si>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</si>
  <si>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</si>
  <si>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</si>
  <si>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</si>
  <si>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</si>
  <si>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</si>
  <si>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</si>
  <si>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</si>
  <si>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Felhalmozási célú átvett pénzeszközök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</si>
  <si>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</si>
  <si>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</si>
  <si>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</si>
  <si>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</si>
  <si>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</si>
  <si>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</si>
  <si>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</si>
  <si>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</si>
  <si>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</si>
  <si>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</si>
  <si>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</si>
  <si>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</si>
  <si>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</si>
  <si>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</si>
  <si>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</si>
  <si>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</si>
  <si>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</si>
  <si>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</si>
  <si>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8 fő</t>
  </si>
  <si>
    <t>16 fő</t>
  </si>
  <si>
    <t>V.</t>
  </si>
  <si>
    <t>Kadarkút Város Önkormányzat 2016. évi bevételei és kiadásai alakulásáról</t>
  </si>
  <si>
    <t>Kadarkút Város Önkormányzatának 
2016. évi felhalmozási kiadásai</t>
  </si>
  <si>
    <t>Kadarkút Város Önkormányzat 2016. évi közfoglalkoztatási létszámkerete</t>
  </si>
  <si>
    <t>Kadarkút Város Önkormányzat 2016. évi tartaléka</t>
  </si>
  <si>
    <r>
      <t xml:space="preserve">Az Önkormányzat 2016. évi </t>
    </r>
    <r>
      <rPr>
        <b/>
        <sz val="12"/>
        <rFont val="Times New Roman"/>
        <family val="1"/>
      </rPr>
      <t>általános tartaléka</t>
    </r>
    <r>
      <rPr>
        <sz val="12"/>
        <rFont val="Times New Roman"/>
        <family val="1"/>
      </rPr>
      <t xml:space="preserve"> </t>
    </r>
  </si>
  <si>
    <t>Kadarkút Város Önkormányzatának előirányzat felhasználási és likviditási ütemterve 2016. évben</t>
  </si>
  <si>
    <t xml:space="preserve">Kadarkút Város Önkormányzatának költségvetési évet követő 3 évre vonatkozó előirányzatai </t>
  </si>
  <si>
    <t>Cím száma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</si>
  <si>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</si>
  <si>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</si>
  <si>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</si>
  <si>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</si>
  <si>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</si>
  <si>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 Város Önkormányzatának működési bevételei és kiadásai 2016. évben</t>
  </si>
  <si>
    <t>Kadarkúti Szociális Alapszolgáltatási Központ</t>
  </si>
  <si>
    <t>Kadarkút Város Önkormányzat 2016. évi létszámkerete kormányzati funkció szerinti bontásban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</si>
  <si>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</si>
  <si>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</si>
  <si>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</si>
  <si>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</si>
  <si>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</si>
  <si>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</si>
  <si>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</si>
  <si>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</si>
  <si>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</si>
  <si>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</si>
  <si>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</si>
  <si>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</si>
  <si>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39 fő</t>
  </si>
  <si>
    <t>45 fő</t>
  </si>
  <si>
    <t>2015.12.01.-2016.02.29.</t>
  </si>
  <si>
    <t>2015.12.01.-2016.06.30.</t>
  </si>
  <si>
    <t>TARTALÉK ÖSSZESEN</t>
  </si>
  <si>
    <t>Ápolási díj</t>
  </si>
  <si>
    <t>Kadarkúti Közös Önkormányzati Hivatal</t>
  </si>
  <si>
    <t>2016. évi eredeti előirányzat</t>
  </si>
  <si>
    <t>IRÁNYÍTÓ SZERVI TÁMOGATÁS</t>
  </si>
  <si>
    <t>IRÁNYÍTÓ SZERVI TÁMOGATÁS FOLYÓSÍTÁSA</t>
  </si>
  <si>
    <t>ÖSSZES BEVÉTEL (IRÁNYÍTÓ SZERVI TÁMOGATÁS NÉLKÜL)</t>
  </si>
  <si>
    <t>ÖSSZES KIADÁS (IRÁNYÍTÓ SZERVI TÁMOGATÁS NÉLKÜL)</t>
  </si>
  <si>
    <t>Felújítás</t>
  </si>
  <si>
    <t>Egyéb felhalmozási célú kiadások</t>
  </si>
  <si>
    <t>Egyéb elvonások, befizetések</t>
  </si>
  <si>
    <t>Önkormányzati hivatal működési támogatása</t>
  </si>
  <si>
    <t>Közvilágítás fenntartásának támogatása</t>
  </si>
  <si>
    <t>Közutak fenntartásának támogatása</t>
  </si>
  <si>
    <t>Egyéb önkormányzati feladatok támogatása</t>
  </si>
  <si>
    <t>Biztos kezdet Gyerekházak támogatása</t>
  </si>
  <si>
    <t>A rászoruló gyermekek intézményen kívüli szünidei étkeztetésének támogatása</t>
  </si>
  <si>
    <t>Létszámcsökkentési támogatás</t>
  </si>
  <si>
    <t>2015. évről áthúzódó bérkompenzáció támogatása</t>
  </si>
  <si>
    <t>Rendkívüli önkormányzati támogatás</t>
  </si>
  <si>
    <t>Működési bevétel helyi önkormányzatoktól</t>
  </si>
  <si>
    <t>Magánszemélyek kommunális adója</t>
  </si>
  <si>
    <t>Állandó jelleggel végzett tev. iparűzési adó</t>
  </si>
  <si>
    <t>Talajterhelési díj</t>
  </si>
  <si>
    <t>Műk. célú kölcsön törlesztése háztartástól</t>
  </si>
  <si>
    <t>Műk. célú átvett pénzeszközök összesen:</t>
  </si>
  <si>
    <t>2014. évi tény.</t>
  </si>
  <si>
    <t>2015. évi eredeti előirányzat</t>
  </si>
  <si>
    <t>2016. évi
 eredeti előirányzat</t>
  </si>
  <si>
    <t>Kadarkút Város Önkormányzat 2016. évi kiadásai kormányzati funkciók szerinti bontásban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</si>
  <si>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</si>
  <si>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</si>
  <si>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</si>
  <si>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</si>
  <si>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</si>
  <si>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</si>
  <si>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</si>
  <si>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</si>
  <si>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</si>
  <si>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</si>
  <si>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</si>
  <si>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</si>
  <si>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</si>
  <si>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</si>
  <si>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091110</t>
  </si>
  <si>
    <t>096025</t>
  </si>
  <si>
    <t>101150</t>
  </si>
  <si>
    <t>103010</t>
  </si>
  <si>
    <t>104037</t>
  </si>
  <si>
    <t>104044</t>
  </si>
  <si>
    <t>106010</t>
  </si>
  <si>
    <t>107060</t>
  </si>
  <si>
    <t>900070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</si>
  <si>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</si>
  <si>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</si>
  <si>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</si>
  <si>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</si>
  <si>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</si>
  <si>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Köutak üzemeltetése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</si>
  <si>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</si>
  <si>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</si>
  <si>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</si>
  <si>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</si>
  <si>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</si>
  <si>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</si>
  <si>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</si>
  <si>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</si>
  <si>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</si>
  <si>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Munkahelyi étkeztetés</t>
  </si>
  <si>
    <t>Szünidei étkeztetés</t>
  </si>
  <si>
    <t>Lakóing. szoc. célú bérbead., üzemelt.</t>
  </si>
  <si>
    <t>Egyéb szoc. pénzbeli és term. ellátások</t>
  </si>
  <si>
    <t>BERUHÁZÁS</t>
  </si>
  <si>
    <t>FELÚJÍTÁS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</si>
  <si>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</si>
  <si>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</si>
  <si>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</si>
  <si>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</si>
  <si>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</si>
  <si>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</si>
  <si>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</si>
  <si>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</si>
  <si>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</si>
  <si>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</si>
  <si>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</si>
  <si>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</si>
  <si>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</si>
  <si>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</si>
  <si>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</si>
  <si>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</si>
  <si>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</si>
  <si>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</si>
  <si>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</si>
  <si>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</si>
  <si>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</si>
  <si>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FELHALMOZÁSI CÉLÚ KIADÁSOK</t>
  </si>
  <si>
    <t>Egyéb szoc. pénzbeli és term. ellátások (BURSA)</t>
  </si>
  <si>
    <t>Városgazd. egyéb szolg. (Ipari park)</t>
  </si>
  <si>
    <t>Hosszabb időtartamú közfoglalkoztatás (útfenntartó)</t>
  </si>
  <si>
    <t>2014. évi tény</t>
  </si>
  <si>
    <t>Felhalmozási célúpénzeszközátadás</t>
  </si>
  <si>
    <t>Beruházás - áfával</t>
  </si>
  <si>
    <t xml:space="preserve">          Kadarkút Város Önkormányzatának 2016. évi felhalmozási bevételei</t>
  </si>
  <si>
    <t>Felhalmozási költségvetési maradvány iegénybevétele</t>
  </si>
  <si>
    <t>Kadarkúti Közös Önkormányzati Hivatal eszközbeszerzés</t>
  </si>
  <si>
    <t>Ipari park kialakítása</t>
  </si>
  <si>
    <t>beruházás</t>
  </si>
  <si>
    <t>Rákóczi utcai út felújítása</t>
  </si>
  <si>
    <t>felújítás</t>
  </si>
  <si>
    <t>Konyhafejlesztés megvalósítása</t>
  </si>
  <si>
    <t>Felhalmozási célú pénzeszközátadás</t>
  </si>
  <si>
    <t>egyéb felhalmozási célú kiadások</t>
  </si>
  <si>
    <t>Költségvetési maradvány</t>
  </si>
  <si>
    <t>Tűzoltóegyesület támogatása</t>
  </si>
  <si>
    <t>Somogy TV támogatása</t>
  </si>
  <si>
    <t>Lakosság részére kamatmentes kölcsön nyújtása</t>
  </si>
  <si>
    <t>Óvoda társulás támogatása</t>
  </si>
  <si>
    <t>Biztos Kezdet Gyerekház miatti pénzeszköz átadás</t>
  </si>
  <si>
    <t>Felhalmozási célú pénzeszközátadás Áht-n belülre (szennyvízcsatorna miatt)</t>
  </si>
  <si>
    <t>Id. Kapoli Antal Művelődési Ház</t>
  </si>
  <si>
    <t>Kadarkúti Szociális Alapszolgáltatási Központ összesen:</t>
  </si>
  <si>
    <t>Fejlesztési cél megnevezése</t>
  </si>
  <si>
    <t>Id. Kapoli Antal Művelődési Ház  eszközbeszerzés</t>
  </si>
  <si>
    <t>Kormányzati funkció</t>
  </si>
  <si>
    <t>Ingatlan vásárlás</t>
  </si>
  <si>
    <t>Kadarkút Város Önkormányzatának 
összevont mérlege  2014., 2015., 2016. években</t>
  </si>
  <si>
    <t>Működési célú költségvetési támogatás</t>
  </si>
  <si>
    <t>2016. évi módosított előirányzat</t>
  </si>
  <si>
    <t>Forintban</t>
  </si>
  <si>
    <t>Áht-n belüli megelőlegezés visszafizetése</t>
  </si>
  <si>
    <t>Eredeti ei.</t>
  </si>
  <si>
    <t>Módosított ei.</t>
  </si>
  <si>
    <t>ÁLLAMHÁZTARTÁSON BELÜLI MEGELŐLEGEZÉS VISSZAFIZETÉSE</t>
  </si>
  <si>
    <t>SZASZK eszközbeszerzés</t>
  </si>
  <si>
    <t>2016. évi engedélyezett létszám ( fő) /eredeti ei./</t>
  </si>
  <si>
    <t>2016. évi engedélyezett létszám ( fő) /módosított ei./</t>
  </si>
  <si>
    <t>18 fő</t>
  </si>
  <si>
    <t>2016.07.01.-2016.10.31.</t>
  </si>
  <si>
    <t>Hosszabb időtartamú közfoglalkoztatás (egyéb takarító és kisegítő)</t>
  </si>
  <si>
    <t>2016.04.01.-2017.02.28.</t>
  </si>
  <si>
    <t>Hosszabb időtartamú közfoglalkoztatás (kőműves)</t>
  </si>
  <si>
    <t>1 fő</t>
  </si>
  <si>
    <t>Hosszabb időtartamú közfoglalkoztatás  (egyéb takarító és kisegítő)</t>
  </si>
  <si>
    <t>2016.05.01.-2016.06.30.</t>
  </si>
  <si>
    <t>10 fő</t>
  </si>
  <si>
    <t>Járási startmunka mintaprogram (fűzvessző-kosárfonó)</t>
  </si>
  <si>
    <t>2016.03.01.-2017.02.28.</t>
  </si>
  <si>
    <t>Járási startmunka mintaprogram (mg. segédmunkás)</t>
  </si>
  <si>
    <t>26 fő</t>
  </si>
  <si>
    <t>2016.04.01.-2016.10.31.</t>
  </si>
  <si>
    <t>44 fő</t>
  </si>
  <si>
    <t>2016.04.01.-2017.02.28.                 33 fő</t>
  </si>
  <si>
    <t>2016.07.01.-2017.02.28.                 11 fő</t>
  </si>
  <si>
    <t>Nyári diákmunka program</t>
  </si>
  <si>
    <t>2016.08.01.-2016.08.31.</t>
  </si>
  <si>
    <t>242 fő</t>
  </si>
  <si>
    <t>SZASZK munka- és tűzvédelmi társulás</t>
  </si>
  <si>
    <t>Kadarkúti Közös Önk.Hivatal  elszámolása Kisasszond</t>
  </si>
  <si>
    <t>Áht-n belüli megelőlegezés visszafiz.</t>
  </si>
  <si>
    <t>2/2016.(II.19.) önkormányzati rendelet 2. melléklete</t>
  </si>
  <si>
    <t>2/2016.(II.19.) önkormányzati rendelet 3. melléklete</t>
  </si>
  <si>
    <t>2/2016.(II.19.) önkormányzati rendelet 4. melléklete</t>
  </si>
  <si>
    <t>2/2016.(II.19.) önkormányzati rendelet 5. melléklete</t>
  </si>
  <si>
    <t>2/2016.(II.19.) önkormányzati rendelet 7. melléklete</t>
  </si>
  <si>
    <t>2/2016.(II.19.) önkormányzati rendelet 8. melléklete</t>
  </si>
  <si>
    <t>2/2016.(II.19.) önkormányzati rendelet 9. melléklete</t>
  </si>
  <si>
    <t>2/2016.(II.19.) önkormányzati rendelet 10. melléklete</t>
  </si>
  <si>
    <t xml:space="preserve">2/2016.(II.19.) önkormányzati rendelet 13. melléklete </t>
  </si>
  <si>
    <t>2/2016.(II.19.) önkormányzati rendelet 15. melléklete</t>
  </si>
  <si>
    <t xml:space="preserve">2/2016.(II.19.) önkormányzati rendelet 16. melléklete </t>
  </si>
  <si>
    <t>2/2016.(II.19.) önkormányzati rendelet 19. melléklete</t>
  </si>
  <si>
    <t>Kadarkút Város Önkormányzat által biztosított közvetlen támogatások                                           2016. évben</t>
  </si>
  <si>
    <t>Államháztartáson belüli megelőlegezés visszafizetése</t>
  </si>
  <si>
    <t xml:space="preserve">Költségvetési maradvány </t>
  </si>
  <si>
    <t>Közfoglalkoztatotti programhoz eszközbeszerzések</t>
  </si>
  <si>
    <t>Eredeti előirányzat</t>
  </si>
  <si>
    <t>Módosított előirányzat</t>
  </si>
  <si>
    <t>Kiemelt előirányzat megnevezése</t>
  </si>
  <si>
    <t xml:space="preserve"> Forintban</t>
  </si>
  <si>
    <t>BEVÉTEL-KIADÁS EGYENLEGE</t>
  </si>
  <si>
    <t>ÁHT-N BELÜLI MEGELŐLEGEZÉS VISSZAFIZETÉSE</t>
  </si>
  <si>
    <t>EREDETI EI.</t>
  </si>
  <si>
    <t>MÓDOSÍT. EI.</t>
  </si>
  <si>
    <t>018010</t>
  </si>
  <si>
    <t>Őnk.elszámolásai kp. költségvetéssel</t>
  </si>
  <si>
    <t>900060</t>
  </si>
  <si>
    <t>Forgatási és befekt. finansz. műveletek</t>
  </si>
  <si>
    <t>Települési hulladékkezelés</t>
  </si>
  <si>
    <t>Közművelődési érd.növelő támogatás 2015. év (város)</t>
  </si>
  <si>
    <t>Konyhai eszközbeszerzés</t>
  </si>
  <si>
    <t>Zöldterület-gazdálkodással kapcsolatos feladatok</t>
  </si>
  <si>
    <t>Köztemető fenntartással kapcsolatos feladatok támogatása</t>
  </si>
  <si>
    <t>Köztemető fenntartás</t>
  </si>
  <si>
    <t xml:space="preserve"> </t>
  </si>
  <si>
    <t>1. melléklet a 10/2016.(IX.23.) önkormányzati rendelethez</t>
  </si>
  <si>
    <t>2. melléklet a 10/2016.(IX.23. ) önkormányzati rendelethez</t>
  </si>
  <si>
    <t>3. melléklet a 10/2016.(IX.23.) önkormányzati rendelethez</t>
  </si>
  <si>
    <t>4.  melléklet a  10/2016.(IX.23.) önkormányzati rendelethez</t>
  </si>
  <si>
    <t>5.  melléklet a  10/2016.(IX.23.) önkormányzati rendelethez</t>
  </si>
  <si>
    <t>6. melléklet a 10 /2016.(IX.23. )önkormányzati rendelethez</t>
  </si>
  <si>
    <t>7. melléklet a 10 /2016.( IX.23. ) önkormányzati rendelethez</t>
  </si>
  <si>
    <t>8.  melléklet a 10 /2016.(IX.23.) önkormányzati rendelethez</t>
  </si>
  <si>
    <t>9. melléklet a 10 /2016.(IX.23.) önkormányzati rendelethez</t>
  </si>
  <si>
    <t>10.melléklet a 10/2016.(IX.23.) önkormányzati rendelethez</t>
  </si>
  <si>
    <t>11. melléklet a 10/2016.(IX.23.) önkormányzati rendelethez</t>
  </si>
  <si>
    <t>12. melléklet a  10/2016.(IX.23.)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</si>
</sst>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#,##0.000"/>
    <numFmt numFmtId="174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2"/>
      <name val="Arial CE"/>
      <family val="0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0"/>
      <name val="Cambria"/>
      <family val="1"/>
    </font>
    <font>
      <b/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6">
    <xf numFmtId="0" fontId="0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6" fillId="0" borderId="13" xfId="56" applyFont="1" applyFill="1" applyBorder="1">
      <alignment/>
      <protection/>
    </xf>
    <xf numFmtId="0" fontId="6" fillId="0" borderId="14" xfId="56" applyFont="1" applyFill="1" applyBorder="1">
      <alignment/>
      <protection/>
    </xf>
    <xf numFmtId="0" fontId="6" fillId="0" borderId="15" xfId="56" applyFont="1" applyFill="1" applyBorder="1">
      <alignment/>
      <protection/>
    </xf>
    <xf numFmtId="0" fontId="6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18" xfId="56" applyFont="1" applyFill="1" applyBorder="1">
      <alignment/>
      <protection/>
    </xf>
    <xf numFmtId="0" fontId="7" fillId="0" borderId="19" xfId="56" applyFont="1" applyFill="1" applyBorder="1">
      <alignment/>
      <protection/>
    </xf>
    <xf numFmtId="0" fontId="6" fillId="0" borderId="20" xfId="56" applyFont="1" applyFill="1" applyBorder="1">
      <alignment/>
      <protection/>
    </xf>
    <xf numFmtId="0" fontId="6" fillId="0" borderId="21" xfId="56" applyFont="1" applyFill="1" applyBorder="1">
      <alignment/>
      <protection/>
    </xf>
    <xf numFmtId="0" fontId="7" fillId="0" borderId="22" xfId="56" applyFont="1" applyFill="1" applyBorder="1">
      <alignment/>
      <protection/>
    </xf>
    <xf numFmtId="0" fontId="7" fillId="0" borderId="23" xfId="56" applyFont="1" applyFill="1" applyBorder="1">
      <alignment/>
      <protection/>
    </xf>
    <xf numFmtId="0" fontId="6" fillId="0" borderId="10" xfId="56" applyFont="1" applyBorder="1">
      <alignment/>
      <protection/>
    </xf>
    <xf numFmtId="0" fontId="6" fillId="0" borderId="24" xfId="56" applyFont="1" applyBorder="1">
      <alignment/>
      <protection/>
    </xf>
    <xf numFmtId="0" fontId="6" fillId="0" borderId="14" xfId="56" applyFont="1" applyBorder="1">
      <alignment/>
      <protection/>
    </xf>
    <xf numFmtId="0" fontId="6" fillId="0" borderId="25" xfId="56" applyFont="1" applyBorder="1">
      <alignment/>
      <protection/>
    </xf>
    <xf numFmtId="0" fontId="6" fillId="0" borderId="16" xfId="56" applyFont="1" applyBorder="1">
      <alignment/>
      <protection/>
    </xf>
    <xf numFmtId="0" fontId="6" fillId="0" borderId="26" xfId="56" applyFont="1" applyBorder="1">
      <alignment/>
      <protection/>
    </xf>
    <xf numFmtId="0" fontId="7" fillId="0" borderId="18" xfId="56" applyFont="1" applyBorder="1">
      <alignment/>
      <protection/>
    </xf>
    <xf numFmtId="0" fontId="7" fillId="0" borderId="27" xfId="56" applyFont="1" applyBorder="1">
      <alignment/>
      <protection/>
    </xf>
    <xf numFmtId="0" fontId="7" fillId="0" borderId="22" xfId="56" applyFont="1" applyBorder="1">
      <alignment/>
      <protection/>
    </xf>
    <xf numFmtId="0" fontId="7" fillId="0" borderId="28" xfId="56" applyFont="1" applyBorder="1">
      <alignment/>
      <protection/>
    </xf>
    <xf numFmtId="0" fontId="7" fillId="0" borderId="0" xfId="56" applyFont="1">
      <alignment/>
      <protection/>
    </xf>
    <xf numFmtId="0" fontId="8" fillId="0" borderId="0" xfId="56" applyFont="1" applyAlignment="1">
      <alignment wrapText="1"/>
      <protection/>
    </xf>
    <xf numFmtId="0" fontId="9" fillId="0" borderId="0" xfId="56" applyFont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left"/>
      <protection/>
    </xf>
    <xf numFmtId="0" fontId="11" fillId="0" borderId="0" xfId="56" applyFont="1" applyFill="1" applyBorder="1" applyAlignment="1">
      <alignment/>
      <protection/>
    </xf>
    <xf numFmtId="3" fontId="11" fillId="0" borderId="0" xfId="56" applyNumberFormat="1" applyFont="1" applyFill="1" applyBorder="1" applyAlignment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Fill="1" applyBorder="1" applyAlignment="1">
      <alignment horizontal="center" vertical="center" wrapText="1"/>
      <protection/>
    </xf>
    <xf numFmtId="3" fontId="12" fillId="0" borderId="0" xfId="56" applyNumberFormat="1" applyFont="1" applyFill="1" applyBorder="1" applyAlignment="1">
      <alignment vertical="center"/>
      <protection/>
    </xf>
    <xf numFmtId="3" fontId="11" fillId="0" borderId="0" xfId="56" applyNumberFormat="1" applyFont="1" applyFill="1" applyBorder="1" applyAlignment="1">
      <alignment horizontal="center" vertical="center" textRotation="90" wrapText="1"/>
      <protection/>
    </xf>
    <xf numFmtId="3" fontId="11" fillId="0" borderId="0" xfId="56" applyNumberFormat="1" applyFont="1" applyBorder="1" applyAlignment="1">
      <alignment vertical="center"/>
      <protection/>
    </xf>
    <xf numFmtId="3" fontId="12" fillId="0" borderId="0" xfId="56" applyNumberFormat="1" applyFont="1" applyBorder="1">
      <alignment/>
      <protection/>
    </xf>
    <xf numFmtId="3" fontId="11" fillId="0" borderId="0" xfId="56" applyNumberFormat="1" applyFont="1" applyFill="1" applyBorder="1" applyAlignment="1">
      <alignment vertical="center" wrapText="1"/>
      <protection/>
    </xf>
    <xf numFmtId="0" fontId="12" fillId="0" borderId="0" xfId="56" applyFont="1">
      <alignment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2" fillId="0" borderId="0" xfId="56">
      <alignment/>
      <protection/>
    </xf>
    <xf numFmtId="0" fontId="13" fillId="0" borderId="0" xfId="56" applyFont="1" applyAlignment="1">
      <alignment vertical="center"/>
      <protection/>
    </xf>
    <xf numFmtId="0" fontId="2" fillId="0" borderId="0" xfId="56" applyAlignment="1">
      <alignment vertical="center"/>
      <protection/>
    </xf>
    <xf numFmtId="0" fontId="14" fillId="0" borderId="0" xfId="56" applyFont="1" applyAlignment="1">
      <alignment vertical="center"/>
      <protection/>
    </xf>
    <xf numFmtId="3" fontId="14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center" vertical="center"/>
      <protection/>
    </xf>
    <xf numFmtId="3" fontId="2" fillId="0" borderId="0" xfId="56" applyNumberFormat="1" applyAlignment="1">
      <alignment vertical="center"/>
      <protection/>
    </xf>
    <xf numFmtId="0" fontId="2" fillId="0" borderId="0" xfId="56" applyAlignment="1">
      <alignment horizontal="center" vertical="center"/>
      <protection/>
    </xf>
    <xf numFmtId="0" fontId="20" fillId="0" borderId="0" xfId="56" applyFont="1" applyFill="1">
      <alignment/>
      <protection/>
    </xf>
    <xf numFmtId="0" fontId="16" fillId="0" borderId="0" xfId="56" applyFont="1" applyFill="1" applyBorder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0" fillId="33" borderId="29" xfId="56" applyFont="1" applyFill="1" applyBorder="1" applyAlignment="1">
      <alignment horizontal="left"/>
      <protection/>
    </xf>
    <xf numFmtId="0" fontId="19" fillId="0" borderId="29" xfId="56" applyFont="1" applyFill="1" applyBorder="1" applyAlignment="1">
      <alignment/>
      <protection/>
    </xf>
    <xf numFmtId="0" fontId="16" fillId="0" borderId="0" xfId="56" applyFont="1" applyFill="1">
      <alignment/>
      <protection/>
    </xf>
    <xf numFmtId="0" fontId="19" fillId="0" borderId="29" xfId="56" applyFont="1" applyFill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19" fillId="0" borderId="29" xfId="56" applyFont="1" applyFill="1" applyBorder="1">
      <alignment/>
      <protection/>
    </xf>
    <xf numFmtId="0" fontId="10" fillId="33" borderId="29" xfId="56" applyFont="1" applyFill="1" applyBorder="1">
      <alignment/>
      <protection/>
    </xf>
    <xf numFmtId="0" fontId="10" fillId="0" borderId="0" xfId="56" applyFont="1" applyFill="1" applyAlignment="1">
      <alignment horizontal="center"/>
      <protection/>
    </xf>
    <xf numFmtId="0" fontId="19" fillId="0" borderId="0" xfId="56" applyFont="1" applyFill="1" applyAlignment="1">
      <alignment horizontal="right"/>
      <protection/>
    </xf>
    <xf numFmtId="0" fontId="10" fillId="0" borderId="0" xfId="56" applyFont="1" applyFill="1">
      <alignment/>
      <protection/>
    </xf>
    <xf numFmtId="3" fontId="10" fillId="0" borderId="0" xfId="56" applyNumberFormat="1" applyFont="1" applyFill="1">
      <alignment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/>
      <protection/>
    </xf>
    <xf numFmtId="3" fontId="19" fillId="0" borderId="0" xfId="56" applyNumberFormat="1" applyFont="1" applyFill="1" applyAlignment="1">
      <alignment/>
      <protection/>
    </xf>
    <xf numFmtId="0" fontId="26" fillId="0" borderId="0" xfId="56" applyFont="1" applyFill="1">
      <alignment/>
      <protection/>
    </xf>
    <xf numFmtId="3" fontId="10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>
      <alignment/>
      <protection/>
    </xf>
    <xf numFmtId="0" fontId="19" fillId="0" borderId="0" xfId="56" applyFont="1" applyFill="1" applyAlignment="1">
      <alignment horizontal="left"/>
      <protection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 applyAlignment="1">
      <alignment horizontal="center"/>
      <protection/>
    </xf>
    <xf numFmtId="0" fontId="10" fillId="0" borderId="0" xfId="56" applyFont="1" applyAlignment="1">
      <alignment wrapText="1"/>
      <protection/>
    </xf>
    <xf numFmtId="3" fontId="19" fillId="0" borderId="0" xfId="56" applyNumberFormat="1" applyFont="1">
      <alignment/>
      <protection/>
    </xf>
    <xf numFmtId="0" fontId="19" fillId="0" borderId="0" xfId="56" applyFont="1">
      <alignment/>
      <protection/>
    </xf>
    <xf numFmtId="0" fontId="10" fillId="0" borderId="0" xfId="56" applyFont="1" applyAlignment="1">
      <alignment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10" fillId="33" borderId="29" xfId="56" applyFont="1" applyFill="1" applyBorder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Border="1">
      <alignment/>
      <protection/>
    </xf>
    <xf numFmtId="0" fontId="19" fillId="0" borderId="30" xfId="56" applyFont="1" applyBorder="1" applyAlignment="1">
      <alignment horizontal="center"/>
      <protection/>
    </xf>
    <xf numFmtId="0" fontId="19" fillId="0" borderId="29" xfId="56" applyFont="1" applyFill="1" applyBorder="1" applyAlignment="1">
      <alignment horizontal="left" vertical="center"/>
      <protection/>
    </xf>
    <xf numFmtId="0" fontId="10" fillId="33" borderId="30" xfId="56" applyFont="1" applyFill="1" applyBorder="1" applyAlignment="1">
      <alignment vertical="center"/>
      <protection/>
    </xf>
    <xf numFmtId="0" fontId="10" fillId="33" borderId="15" xfId="56" applyFont="1" applyFill="1" applyBorder="1" applyAlignment="1">
      <alignment vertical="center"/>
      <protection/>
    </xf>
    <xf numFmtId="0" fontId="21" fillId="33" borderId="29" xfId="56" applyFont="1" applyFill="1" applyBorder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20" fillId="0" borderId="0" xfId="56" applyFont="1">
      <alignment/>
      <protection/>
    </xf>
    <xf numFmtId="0" fontId="16" fillId="0" borderId="0" xfId="56" applyFont="1">
      <alignment/>
      <protection/>
    </xf>
    <xf numFmtId="0" fontId="30" fillId="0" borderId="0" xfId="56" applyFont="1">
      <alignment/>
      <protection/>
    </xf>
    <xf numFmtId="0" fontId="32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9" fillId="0" borderId="0" xfId="56" applyFont="1" applyAlignment="1">
      <alignment vertical="center"/>
      <protection/>
    </xf>
    <xf numFmtId="0" fontId="32" fillId="0" borderId="0" xfId="56" applyFont="1" applyAlignment="1">
      <alignment vertical="center"/>
      <protection/>
    </xf>
    <xf numFmtId="0" fontId="19" fillId="0" borderId="0" xfId="56" applyFont="1" applyAlignment="1">
      <alignment horizontal="right" vertical="center"/>
      <protection/>
    </xf>
    <xf numFmtId="0" fontId="20" fillId="0" borderId="0" xfId="57" applyFont="1" applyFill="1">
      <alignment/>
      <protection/>
    </xf>
    <xf numFmtId="173" fontId="20" fillId="0" borderId="0" xfId="57" applyNumberFormat="1" applyFont="1" applyFill="1">
      <alignment/>
      <protection/>
    </xf>
    <xf numFmtId="0" fontId="21" fillId="0" borderId="0" xfId="57" applyFont="1" applyFill="1" applyAlignment="1">
      <alignment horizontal="center" vertical="center"/>
      <protection/>
    </xf>
    <xf numFmtId="0" fontId="19" fillId="0" borderId="0" xfId="57" applyFont="1" applyFill="1" applyBorder="1">
      <alignment/>
      <protection/>
    </xf>
    <xf numFmtId="173" fontId="19" fillId="0" borderId="0" xfId="57" applyNumberFormat="1" applyFont="1" applyFill="1" applyBorder="1">
      <alignment/>
      <protection/>
    </xf>
    <xf numFmtId="0" fontId="19" fillId="0" borderId="0" xfId="57" applyFont="1" applyFill="1" applyAlignment="1">
      <alignment vertical="center"/>
      <protection/>
    </xf>
    <xf numFmtId="0" fontId="19" fillId="0" borderId="0" xfId="57" applyFont="1" applyFill="1" applyAlignment="1">
      <alignment horizontal="right" vertical="center"/>
      <protection/>
    </xf>
    <xf numFmtId="0" fontId="19" fillId="0" borderId="0" xfId="57" applyFont="1" applyFill="1" applyAlignment="1">
      <alignment horizontal="right"/>
      <protection/>
    </xf>
    <xf numFmtId="0" fontId="19" fillId="0" borderId="29" xfId="57" applyFont="1" applyFill="1" applyBorder="1" applyAlignment="1">
      <alignment horizontal="center" vertical="center"/>
      <protection/>
    </xf>
    <xf numFmtId="0" fontId="10" fillId="0" borderId="2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horizontal="center" vertical="center"/>
      <protection/>
    </xf>
    <xf numFmtId="173" fontId="20" fillId="0" borderId="0" xfId="57" applyNumberFormat="1" applyFont="1" applyFill="1" applyAlignment="1">
      <alignment horizontal="center" vertical="center"/>
      <protection/>
    </xf>
    <xf numFmtId="0" fontId="19" fillId="0" borderId="29" xfId="57" applyFont="1" applyFill="1" applyBorder="1" applyAlignment="1">
      <alignment vertical="center"/>
      <protection/>
    </xf>
    <xf numFmtId="3" fontId="10" fillId="0" borderId="0" xfId="57" applyNumberFormat="1" applyFont="1" applyFill="1" applyBorder="1">
      <alignment/>
      <protection/>
    </xf>
    <xf numFmtId="3" fontId="20" fillId="0" borderId="0" xfId="57" applyNumberFormat="1" applyFont="1" applyFill="1">
      <alignment/>
      <protection/>
    </xf>
    <xf numFmtId="0" fontId="10" fillId="0" borderId="29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vertical="center"/>
      <protection/>
    </xf>
    <xf numFmtId="0" fontId="16" fillId="0" borderId="0" xfId="57" applyFont="1" applyFill="1">
      <alignment/>
      <protection/>
    </xf>
    <xf numFmtId="173" fontId="16" fillId="0" borderId="0" xfId="57" applyNumberFormat="1" applyFont="1" applyFill="1">
      <alignment/>
      <protection/>
    </xf>
    <xf numFmtId="0" fontId="10" fillId="0" borderId="0" xfId="57" applyFont="1" applyFill="1" applyAlignment="1">
      <alignment vertical="center"/>
      <protection/>
    </xf>
    <xf numFmtId="0" fontId="10" fillId="0" borderId="0" xfId="57" applyFont="1" applyFill="1">
      <alignment/>
      <protection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25" fillId="0" borderId="0" xfId="56" applyFont="1" applyAlignment="1">
      <alignment vertical="center"/>
      <protection/>
    </xf>
    <xf numFmtId="3" fontId="32" fillId="0" borderId="0" xfId="56" applyNumberFormat="1" applyFont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0" fontId="10" fillId="33" borderId="29" xfId="56" applyFont="1" applyFill="1" applyBorder="1" applyAlignment="1">
      <alignment horizontal="right" vertical="center"/>
      <protection/>
    </xf>
    <xf numFmtId="0" fontId="10" fillId="0" borderId="31" xfId="56" applyFont="1" applyFill="1" applyBorder="1" applyAlignment="1">
      <alignment horizontal="left" vertical="center"/>
      <protection/>
    </xf>
    <xf numFmtId="0" fontId="10" fillId="33" borderId="29" xfId="56" applyFont="1" applyFill="1" applyBorder="1" applyAlignment="1">
      <alignment horizontal="left" vertical="center"/>
      <protection/>
    </xf>
    <xf numFmtId="0" fontId="32" fillId="0" borderId="25" xfId="56" applyFont="1" applyBorder="1" applyAlignment="1">
      <alignment vertical="center"/>
      <protection/>
    </xf>
    <xf numFmtId="0" fontId="10" fillId="33" borderId="29" xfId="56" applyFont="1" applyFill="1" applyBorder="1" applyAlignment="1">
      <alignment vertical="center" wrapText="1"/>
      <protection/>
    </xf>
    <xf numFmtId="0" fontId="19" fillId="0" borderId="29" xfId="56" applyFont="1" applyBorder="1" applyAlignment="1">
      <alignment vertical="center"/>
      <protection/>
    </xf>
    <xf numFmtId="0" fontId="3" fillId="0" borderId="0" xfId="56" applyFont="1" applyAlignment="1">
      <alignment/>
      <protection/>
    </xf>
    <xf numFmtId="0" fontId="35" fillId="0" borderId="0" xfId="56" applyFont="1">
      <alignment/>
      <protection/>
    </xf>
    <xf numFmtId="0" fontId="24" fillId="0" borderId="0" xfId="56" applyFont="1" applyBorder="1" applyAlignment="1">
      <alignment vertical="center" wrapText="1"/>
      <protection/>
    </xf>
    <xf numFmtId="0" fontId="36" fillId="0" borderId="0" xfId="56" applyFont="1" applyBorder="1" applyAlignment="1">
      <alignment horizontal="center" vertical="center" wrapText="1"/>
      <protection/>
    </xf>
    <xf numFmtId="0" fontId="2" fillId="0" borderId="0" xfId="56" applyAlignment="1">
      <alignment/>
      <protection/>
    </xf>
    <xf numFmtId="3" fontId="16" fillId="0" borderId="0" xfId="56" applyNumberFormat="1" applyFont="1" applyFill="1" applyBorder="1">
      <alignment/>
      <protection/>
    </xf>
    <xf numFmtId="0" fontId="16" fillId="0" borderId="0" xfId="56" applyFont="1" applyBorder="1" applyAlignment="1">
      <alignment horizontal="center" vertical="center" wrapText="1"/>
      <protection/>
    </xf>
    <xf numFmtId="0" fontId="16" fillId="0" borderId="15" xfId="56" applyFont="1" applyBorder="1" applyAlignment="1">
      <alignment horizontal="left" vertical="center"/>
      <protection/>
    </xf>
    <xf numFmtId="0" fontId="20" fillId="0" borderId="0" xfId="56" applyFont="1" applyBorder="1">
      <alignment/>
      <protection/>
    </xf>
    <xf numFmtId="0" fontId="20" fillId="0" borderId="12" xfId="56" applyFont="1" applyBorder="1" applyAlignment="1">
      <alignment horizontal="left" vertical="center"/>
      <protection/>
    </xf>
    <xf numFmtId="0" fontId="20" fillId="0" borderId="32" xfId="56" applyFont="1" applyBorder="1" applyAlignment="1">
      <alignment horizontal="left" vertical="center"/>
      <protection/>
    </xf>
    <xf numFmtId="0" fontId="16" fillId="0" borderId="0" xfId="56" applyFont="1" applyBorder="1">
      <alignment/>
      <protection/>
    </xf>
    <xf numFmtId="0" fontId="35" fillId="0" borderId="0" xfId="56" applyFont="1" applyBorder="1">
      <alignment/>
      <protection/>
    </xf>
    <xf numFmtId="0" fontId="16" fillId="0" borderId="29" xfId="56" applyFont="1" applyBorder="1" applyAlignment="1">
      <alignment horizontal="left" vertical="center"/>
      <protection/>
    </xf>
    <xf numFmtId="0" fontId="16" fillId="0" borderId="33" xfId="56" applyFont="1" applyBorder="1" applyAlignment="1">
      <alignment horizontal="left" vertical="center"/>
      <protection/>
    </xf>
    <xf numFmtId="0" fontId="20" fillId="0" borderId="34" xfId="56" applyFont="1" applyBorder="1" applyAlignment="1">
      <alignment horizontal="left" vertical="center"/>
      <protection/>
    </xf>
    <xf numFmtId="0" fontId="16" fillId="0" borderId="0" xfId="56" applyFont="1" applyBorder="1" applyAlignment="1">
      <alignment horizontal="left" vertical="center"/>
      <protection/>
    </xf>
    <xf numFmtId="0" fontId="16" fillId="33" borderId="22" xfId="56" applyFont="1" applyFill="1" applyBorder="1" applyAlignment="1">
      <alignment horizontal="left" vertical="center"/>
      <protection/>
    </xf>
    <xf numFmtId="0" fontId="20" fillId="33" borderId="35" xfId="56" applyFont="1" applyFill="1" applyBorder="1" applyAlignment="1">
      <alignment horizontal="left" vertical="center"/>
      <protection/>
    </xf>
    <xf numFmtId="0" fontId="16" fillId="0" borderId="0" xfId="56" applyFont="1" applyBorder="1" applyAlignment="1">
      <alignment horizontal="left"/>
      <protection/>
    </xf>
    <xf numFmtId="0" fontId="20" fillId="0" borderId="0" xfId="56" applyFont="1" applyBorder="1" applyAlignment="1">
      <alignment horizontal="left"/>
      <protection/>
    </xf>
    <xf numFmtId="0" fontId="26" fillId="0" borderId="0" xfId="56" applyFont="1" applyBorder="1" applyAlignment="1">
      <alignment horizontal="right"/>
      <protection/>
    </xf>
    <xf numFmtId="0" fontId="16" fillId="0" borderId="0" xfId="56" applyFont="1" applyFill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right"/>
      <protection/>
    </xf>
    <xf numFmtId="9" fontId="20" fillId="0" borderId="0" xfId="65" applyFont="1" applyBorder="1" applyAlignment="1">
      <alignment/>
    </xf>
    <xf numFmtId="0" fontId="20" fillId="33" borderId="35" xfId="56" applyFont="1" applyFill="1" applyBorder="1" applyAlignment="1">
      <alignment horizontal="left"/>
      <protection/>
    </xf>
    <xf numFmtId="0" fontId="16" fillId="0" borderId="0" xfId="56" applyFont="1" applyBorder="1" applyAlignment="1">
      <alignment horizontal="right"/>
      <protection/>
    </xf>
    <xf numFmtId="3" fontId="16" fillId="0" borderId="0" xfId="56" applyNumberFormat="1" applyFont="1">
      <alignment/>
      <protection/>
    </xf>
    <xf numFmtId="3" fontId="20" fillId="0" borderId="0" xfId="56" applyNumberFormat="1" applyFont="1">
      <alignment/>
      <protection/>
    </xf>
    <xf numFmtId="0" fontId="29" fillId="0" borderId="0" xfId="56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172" fontId="1" fillId="0" borderId="36" xfId="40" applyNumberFormat="1" applyFont="1" applyBorder="1" applyAlignment="1">
      <alignment/>
    </xf>
    <xf numFmtId="172" fontId="1" fillId="0" borderId="37" xfId="40" applyNumberFormat="1" applyFont="1" applyBorder="1" applyAlignment="1">
      <alignment/>
    </xf>
    <xf numFmtId="0" fontId="0" fillId="0" borderId="14" xfId="0" applyBorder="1" applyAlignment="1">
      <alignment wrapText="1"/>
    </xf>
    <xf numFmtId="172" fontId="1" fillId="0" borderId="29" xfId="40" applyNumberFormat="1" applyFont="1" applyBorder="1" applyAlignment="1">
      <alignment/>
    </xf>
    <xf numFmtId="172" fontId="1" fillId="0" borderId="38" xfId="4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172" fontId="1" fillId="0" borderId="40" xfId="40" applyNumberFormat="1" applyFont="1" applyBorder="1" applyAlignment="1">
      <alignment/>
    </xf>
    <xf numFmtId="172" fontId="1" fillId="0" borderId="41" xfId="40" applyNumberFormat="1" applyFont="1" applyBorder="1" applyAlignment="1">
      <alignment/>
    </xf>
    <xf numFmtId="0" fontId="0" fillId="0" borderId="18" xfId="0" applyBorder="1" applyAlignment="1">
      <alignment/>
    </xf>
    <xf numFmtId="172" fontId="1" fillId="0" borderId="42" xfId="40" applyNumberFormat="1" applyFont="1" applyBorder="1" applyAlignment="1">
      <alignment/>
    </xf>
    <xf numFmtId="172" fontId="1" fillId="0" borderId="43" xfId="40" applyNumberFormat="1" applyFont="1" applyBorder="1" applyAlignment="1">
      <alignment/>
    </xf>
    <xf numFmtId="0" fontId="20" fillId="0" borderId="44" xfId="56" applyFont="1" applyBorder="1" applyAlignment="1">
      <alignment horizontal="left" vertical="center"/>
      <protection/>
    </xf>
    <xf numFmtId="0" fontId="20" fillId="0" borderId="15" xfId="56" applyFont="1" applyBorder="1" applyAlignment="1">
      <alignment horizontal="left" vertical="center"/>
      <protection/>
    </xf>
    <xf numFmtId="0" fontId="20" fillId="0" borderId="45" xfId="56" applyFont="1" applyBorder="1" applyAlignment="1">
      <alignment horizontal="left" vertical="center"/>
      <protection/>
    </xf>
    <xf numFmtId="0" fontId="20" fillId="0" borderId="17" xfId="56" applyFont="1" applyBorder="1" applyAlignment="1">
      <alignment horizontal="left" vertical="center"/>
      <protection/>
    </xf>
    <xf numFmtId="0" fontId="24" fillId="0" borderId="0" xfId="56" applyFont="1" applyBorder="1" applyAlignment="1">
      <alignment horizontal="center" vertical="center" wrapText="1"/>
      <protection/>
    </xf>
    <xf numFmtId="3" fontId="20" fillId="0" borderId="0" xfId="56" applyNumberFormat="1" applyFont="1" applyBorder="1" applyAlignment="1">
      <alignment horizontal="right"/>
      <protection/>
    </xf>
    <xf numFmtId="0" fontId="20" fillId="0" borderId="16" xfId="56" applyFont="1" applyBorder="1" applyAlignment="1">
      <alignment horizontal="left" vertical="center"/>
      <protection/>
    </xf>
    <xf numFmtId="0" fontId="20" fillId="0" borderId="33" xfId="56" applyFont="1" applyBorder="1" applyAlignment="1">
      <alignment horizontal="left" vertical="center"/>
      <protection/>
    </xf>
    <xf numFmtId="0" fontId="20" fillId="0" borderId="14" xfId="56" applyFont="1" applyBorder="1" applyAlignment="1">
      <alignment horizontal="left" vertical="center"/>
      <protection/>
    </xf>
    <xf numFmtId="0" fontId="20" fillId="0" borderId="29" xfId="56" applyFont="1" applyBorder="1" applyAlignment="1">
      <alignment horizontal="left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10" fillId="0" borderId="33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46" xfId="56" applyFont="1" applyFill="1" applyBorder="1" applyAlignment="1">
      <alignment horizontal="center" vertical="center" textRotation="90"/>
      <protection/>
    </xf>
    <xf numFmtId="0" fontId="11" fillId="0" borderId="46" xfId="56" applyFont="1" applyFill="1" applyBorder="1" applyAlignment="1">
      <alignment horizontal="left" vertical="center"/>
      <protection/>
    </xf>
    <xf numFmtId="0" fontId="11" fillId="0" borderId="46" xfId="56" applyFont="1" applyFill="1" applyBorder="1" applyAlignment="1">
      <alignment vertical="center"/>
      <protection/>
    </xf>
    <xf numFmtId="0" fontId="12" fillId="0" borderId="46" xfId="56" applyFont="1" applyFill="1" applyBorder="1" applyAlignment="1">
      <alignment horizontal="left" vertical="center"/>
      <protection/>
    </xf>
    <xf numFmtId="0" fontId="12" fillId="0" borderId="46" xfId="56" applyFont="1" applyBorder="1" applyAlignment="1">
      <alignment vertical="center"/>
      <protection/>
    </xf>
    <xf numFmtId="0" fontId="14" fillId="0" borderId="46" xfId="56" applyFont="1" applyBorder="1" applyAlignment="1">
      <alignment vertical="center"/>
      <protection/>
    </xf>
    <xf numFmtId="3" fontId="14" fillId="0" borderId="46" xfId="56" applyNumberFormat="1" applyFont="1" applyBorder="1" applyAlignment="1">
      <alignment horizontal="center"/>
      <protection/>
    </xf>
    <xf numFmtId="0" fontId="14" fillId="0" borderId="46" xfId="56" applyFont="1" applyBorder="1" applyAlignment="1">
      <alignment horizontal="left" vertical="center"/>
      <protection/>
    </xf>
    <xf numFmtId="0" fontId="10" fillId="33" borderId="46" xfId="56" applyFont="1" applyFill="1" applyBorder="1" applyAlignment="1">
      <alignment vertical="center"/>
      <protection/>
    </xf>
    <xf numFmtId="3" fontId="15" fillId="33" borderId="46" xfId="56" applyNumberFormat="1" applyFont="1" applyFill="1" applyBorder="1" applyAlignment="1">
      <alignment horizontal="center"/>
      <protection/>
    </xf>
    <xf numFmtId="3" fontId="14" fillId="0" borderId="46" xfId="56" applyNumberFormat="1" applyFont="1" applyBorder="1" applyAlignment="1">
      <alignment horizontal="center" vertical="center"/>
      <protection/>
    </xf>
    <xf numFmtId="3" fontId="15" fillId="33" borderId="46" xfId="56" applyNumberFormat="1" applyFont="1" applyFill="1" applyBorder="1" applyAlignment="1">
      <alignment horizontal="center" vertical="center"/>
      <protection/>
    </xf>
    <xf numFmtId="0" fontId="20" fillId="0" borderId="0" xfId="56" applyFont="1" applyFill="1" applyAlignment="1">
      <alignment horizontal="right"/>
      <protection/>
    </xf>
    <xf numFmtId="0" fontId="10" fillId="33" borderId="29" xfId="56" applyFont="1" applyFill="1" applyBorder="1" applyAlignment="1">
      <alignment horizontal="center" vertical="center" wrapText="1"/>
      <protection/>
    </xf>
    <xf numFmtId="0" fontId="10" fillId="0" borderId="47" xfId="56" applyFont="1" applyFill="1" applyBorder="1" applyAlignment="1">
      <alignment vertical="center"/>
      <protection/>
    </xf>
    <xf numFmtId="0" fontId="10" fillId="0" borderId="32" xfId="56" applyFont="1" applyFill="1" applyBorder="1" applyAlignment="1">
      <alignment vertical="center"/>
      <protection/>
    </xf>
    <xf numFmtId="49" fontId="19" fillId="0" borderId="29" xfId="56" applyNumberFormat="1" applyFont="1" applyBorder="1" applyAlignment="1">
      <alignment horizontal="center"/>
      <protection/>
    </xf>
    <xf numFmtId="49" fontId="19" fillId="0" borderId="30" xfId="56" applyNumberFormat="1" applyFont="1" applyBorder="1" applyAlignment="1">
      <alignment horizontal="center"/>
      <protection/>
    </xf>
    <xf numFmtId="49" fontId="19" fillId="0" borderId="29" xfId="56" applyNumberFormat="1" applyFont="1" applyFill="1" applyBorder="1" applyAlignment="1">
      <alignment horizontal="center" vertical="center"/>
      <protection/>
    </xf>
    <xf numFmtId="0" fontId="10" fillId="0" borderId="33" xfId="56" applyFont="1" applyFill="1" applyBorder="1" applyAlignment="1">
      <alignment vertical="center"/>
      <protection/>
    </xf>
    <xf numFmtId="0" fontId="10" fillId="0" borderId="29" xfId="56" applyFont="1" applyFill="1" applyBorder="1" applyAlignment="1">
      <alignment horizontal="center" vertical="center"/>
      <protection/>
    </xf>
    <xf numFmtId="0" fontId="10" fillId="0" borderId="29" xfId="56" applyFont="1" applyFill="1" applyBorder="1" applyAlignment="1">
      <alignment vertical="center"/>
      <protection/>
    </xf>
    <xf numFmtId="0" fontId="10" fillId="33" borderId="29" xfId="56" applyFont="1" applyFill="1" applyBorder="1" applyAlignment="1">
      <alignment horizontal="center" vertical="center" textRotation="90"/>
      <protection/>
    </xf>
    <xf numFmtId="0" fontId="10" fillId="0" borderId="29" xfId="56" applyFont="1" applyBorder="1">
      <alignment/>
      <protection/>
    </xf>
    <xf numFmtId="0" fontId="10" fillId="0" borderId="33" xfId="56" applyFont="1" applyBorder="1" applyAlignment="1">
      <alignment vertical="center"/>
      <protection/>
    </xf>
    <xf numFmtId="0" fontId="19" fillId="0" borderId="32" xfId="56" applyFont="1" applyBorder="1">
      <alignment/>
      <protection/>
    </xf>
    <xf numFmtId="0" fontId="28" fillId="0" borderId="0" xfId="56" applyFont="1" applyAlignment="1">
      <alignment vertical="center"/>
      <protection/>
    </xf>
    <xf numFmtId="0" fontId="20" fillId="0" borderId="39" xfId="56" applyFont="1" applyBorder="1" applyAlignment="1">
      <alignment horizontal="left" vertical="center"/>
      <protection/>
    </xf>
    <xf numFmtId="0" fontId="20" fillId="0" borderId="40" xfId="56" applyFont="1" applyBorder="1" applyAlignment="1">
      <alignment horizontal="left" vertical="center"/>
      <protection/>
    </xf>
    <xf numFmtId="0" fontId="18" fillId="0" borderId="46" xfId="56" applyFont="1" applyBorder="1" applyAlignment="1">
      <alignment horizontal="center" vertical="center"/>
      <protection/>
    </xf>
    <xf numFmtId="49" fontId="14" fillId="0" borderId="46" xfId="56" applyNumberFormat="1" applyFont="1" applyBorder="1" applyAlignment="1">
      <alignment vertical="center"/>
      <protection/>
    </xf>
    <xf numFmtId="49" fontId="14" fillId="0" borderId="46" xfId="56" applyNumberFormat="1" applyFont="1" applyBorder="1" applyAlignment="1">
      <alignment horizontal="center" vertical="center"/>
      <protection/>
    </xf>
    <xf numFmtId="49" fontId="14" fillId="0" borderId="48" xfId="56" applyNumberFormat="1" applyFont="1" applyBorder="1" applyAlignment="1">
      <alignment vertical="center"/>
      <protection/>
    </xf>
    <xf numFmtId="49" fontId="14" fillId="0" borderId="49" xfId="56" applyNumberFormat="1" applyFont="1" applyBorder="1" applyAlignment="1">
      <alignment vertical="center"/>
      <protection/>
    </xf>
    <xf numFmtId="49" fontId="14" fillId="0" borderId="46" xfId="56" applyNumberFormat="1" applyFont="1" applyBorder="1" applyAlignment="1">
      <alignment horizontal="left" vertical="center"/>
      <protection/>
    </xf>
    <xf numFmtId="0" fontId="10" fillId="33" borderId="46" xfId="56" applyFont="1" applyFill="1" applyBorder="1" applyAlignment="1">
      <alignment horizontal="center" vertical="center"/>
      <protection/>
    </xf>
    <xf numFmtId="49" fontId="19" fillId="34" borderId="46" xfId="56" applyNumberFormat="1" applyFont="1" applyFill="1" applyBorder="1" applyAlignment="1">
      <alignment horizontal="left" vertical="center"/>
      <protection/>
    </xf>
    <xf numFmtId="0" fontId="19" fillId="34" borderId="50" xfId="56" applyFont="1" applyFill="1" applyBorder="1" applyAlignment="1">
      <alignment horizontal="left" vertical="center"/>
      <protection/>
    </xf>
    <xf numFmtId="3" fontId="17" fillId="0" borderId="46" xfId="56" applyNumberFormat="1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21" fillId="0" borderId="0" xfId="56" applyFont="1" applyFill="1" applyBorder="1" applyAlignment="1">
      <alignment vertical="center" wrapText="1"/>
      <protection/>
    </xf>
    <xf numFmtId="0" fontId="3" fillId="0" borderId="0" xfId="56" applyFont="1" applyAlignment="1">
      <alignment vertical="top"/>
      <protection/>
    </xf>
    <xf numFmtId="0" fontId="10" fillId="0" borderId="46" xfId="56" applyFont="1" applyFill="1" applyBorder="1" applyAlignment="1">
      <alignment horizontal="center" vertical="center"/>
      <protection/>
    </xf>
    <xf numFmtId="0" fontId="10" fillId="0" borderId="46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/>
      <protection/>
    </xf>
    <xf numFmtId="3" fontId="7" fillId="0" borderId="46" xfId="56" applyNumberFormat="1" applyFont="1" applyFill="1" applyBorder="1" applyAlignment="1">
      <alignment horizontal="right" indent="2"/>
      <protection/>
    </xf>
    <xf numFmtId="3" fontId="7" fillId="0" borderId="51" xfId="56" applyNumberFormat="1" applyFont="1" applyFill="1" applyBorder="1" applyAlignment="1">
      <alignment horizontal="right" indent="2"/>
      <protection/>
    </xf>
    <xf numFmtId="3" fontId="7" fillId="0" borderId="43" xfId="56" applyNumberFormat="1" applyFont="1" applyBorder="1" applyAlignment="1">
      <alignment horizontal="right" indent="2"/>
      <protection/>
    </xf>
    <xf numFmtId="3" fontId="7" fillId="0" borderId="51" xfId="56" applyNumberFormat="1" applyFont="1" applyBorder="1" applyAlignment="1">
      <alignment horizontal="right" indent="2"/>
      <protection/>
    </xf>
    <xf numFmtId="3" fontId="19" fillId="0" borderId="29" xfId="57" applyNumberFormat="1" applyFont="1" applyFill="1" applyBorder="1" applyAlignment="1">
      <alignment horizontal="right" vertical="center" indent="1"/>
      <protection/>
    </xf>
    <xf numFmtId="3" fontId="10" fillId="0" borderId="29" xfId="57" applyNumberFormat="1" applyFont="1" applyFill="1" applyBorder="1" applyAlignment="1">
      <alignment horizontal="right" vertical="center" indent="1"/>
      <protection/>
    </xf>
    <xf numFmtId="3" fontId="10" fillId="0" borderId="25" xfId="57" applyNumberFormat="1" applyFont="1" applyFill="1" applyBorder="1" applyAlignment="1">
      <alignment horizontal="right" vertical="center" indent="1"/>
      <protection/>
    </xf>
    <xf numFmtId="0" fontId="19" fillId="0" borderId="29" xfId="57" applyFont="1" applyFill="1" applyBorder="1" applyAlignment="1">
      <alignment horizontal="right" vertical="center" indent="1"/>
      <protection/>
    </xf>
    <xf numFmtId="3" fontId="10" fillId="0" borderId="15" xfId="57" applyNumberFormat="1" applyFont="1" applyFill="1" applyBorder="1" applyAlignment="1">
      <alignment horizontal="right" vertical="center" indent="1"/>
      <protection/>
    </xf>
    <xf numFmtId="0" fontId="19" fillId="0" borderId="29" xfId="56" applyFont="1" applyFill="1" applyBorder="1" applyAlignment="1">
      <alignment horizontal="left" vertical="center" wrapText="1"/>
      <protection/>
    </xf>
    <xf numFmtId="3" fontId="10" fillId="33" borderId="29" xfId="56" applyNumberFormat="1" applyFont="1" applyFill="1" applyBorder="1" applyAlignment="1">
      <alignment horizontal="right" vertical="center" indent="1"/>
      <protection/>
    </xf>
    <xf numFmtId="3" fontId="10" fillId="0" borderId="31" xfId="56" applyNumberFormat="1" applyFont="1" applyFill="1" applyBorder="1" applyAlignment="1">
      <alignment horizontal="right" vertical="center" indent="1"/>
      <protection/>
    </xf>
    <xf numFmtId="3" fontId="19" fillId="33" borderId="29" xfId="56" applyNumberFormat="1" applyFont="1" applyFill="1" applyBorder="1" applyAlignment="1">
      <alignment horizontal="right" vertical="center" indent="1"/>
      <protection/>
    </xf>
    <xf numFmtId="3" fontId="32" fillId="0" borderId="25" xfId="56" applyNumberFormat="1" applyFont="1" applyBorder="1" applyAlignment="1">
      <alignment horizontal="right" vertical="center" indent="1"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 applyAlignment="1">
      <alignment horizontal="right" indent="2"/>
      <protection/>
    </xf>
    <xf numFmtId="0" fontId="18" fillId="34" borderId="46" xfId="56" applyFont="1" applyFill="1" applyBorder="1" applyAlignment="1">
      <alignment horizontal="center" vertical="center"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51" xfId="56" applyFont="1" applyBorder="1" applyAlignment="1">
      <alignment horizontal="center" vertical="center" wrapText="1"/>
      <protection/>
    </xf>
    <xf numFmtId="0" fontId="7" fillId="0" borderId="52" xfId="56" applyFont="1" applyBorder="1" applyAlignment="1">
      <alignment horizontal="center" vertical="center" wrapText="1"/>
      <protection/>
    </xf>
    <xf numFmtId="0" fontId="27" fillId="0" borderId="46" xfId="0" applyFont="1" applyBorder="1" applyAlignment="1">
      <alignment horizontal="center" vertical="center"/>
    </xf>
    <xf numFmtId="0" fontId="19" fillId="33" borderId="29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right"/>
      <protection/>
    </xf>
    <xf numFmtId="0" fontId="2" fillId="0" borderId="0" xfId="56" applyFont="1" applyAlignment="1">
      <alignment horizontal="right" vertical="center"/>
      <protection/>
    </xf>
    <xf numFmtId="0" fontId="7" fillId="0" borderId="46" xfId="56" applyFont="1" applyBorder="1" applyAlignment="1">
      <alignment horizontal="center" vertical="center" wrapText="1"/>
      <protection/>
    </xf>
    <xf numFmtId="0" fontId="6" fillId="0" borderId="0" xfId="56" applyFont="1" applyBorder="1">
      <alignment/>
      <protection/>
    </xf>
    <xf numFmtId="0" fontId="6" fillId="0" borderId="39" xfId="56" applyFont="1" applyBorder="1">
      <alignment/>
      <protection/>
    </xf>
    <xf numFmtId="3" fontId="6" fillId="0" borderId="53" xfId="56" applyNumberFormat="1" applyFont="1" applyBorder="1" applyAlignment="1">
      <alignment horizontal="right" indent="2"/>
      <protection/>
    </xf>
    <xf numFmtId="3" fontId="6" fillId="0" borderId="54" xfId="56" applyNumberFormat="1" applyFont="1" applyBorder="1" applyAlignment="1">
      <alignment horizontal="right" indent="2"/>
      <protection/>
    </xf>
    <xf numFmtId="3" fontId="6" fillId="0" borderId="55" xfId="56" applyNumberFormat="1" applyFont="1" applyBorder="1" applyAlignment="1">
      <alignment horizontal="right" indent="2"/>
      <protection/>
    </xf>
    <xf numFmtId="3" fontId="6" fillId="0" borderId="56" xfId="56" applyNumberFormat="1" applyFont="1" applyBorder="1" applyAlignment="1">
      <alignment horizontal="right" indent="2"/>
      <protection/>
    </xf>
    <xf numFmtId="3" fontId="6" fillId="0" borderId="53" xfId="56" applyNumberFormat="1" applyFont="1" applyFill="1" applyBorder="1" applyAlignment="1">
      <alignment horizontal="right" indent="2"/>
      <protection/>
    </xf>
    <xf numFmtId="3" fontId="6" fillId="0" borderId="54" xfId="56" applyNumberFormat="1" applyFont="1" applyFill="1" applyBorder="1" applyAlignment="1">
      <alignment horizontal="right" indent="2"/>
      <protection/>
    </xf>
    <xf numFmtId="3" fontId="6" fillId="0" borderId="56" xfId="56" applyNumberFormat="1" applyFont="1" applyFill="1" applyBorder="1" applyAlignment="1">
      <alignment horizontal="right" indent="2"/>
      <protection/>
    </xf>
    <xf numFmtId="3" fontId="12" fillId="0" borderId="46" xfId="56" applyNumberFormat="1" applyFont="1" applyFill="1" applyBorder="1" applyAlignment="1">
      <alignment vertical="center"/>
      <protection/>
    </xf>
    <xf numFmtId="3" fontId="11" fillId="0" borderId="46" xfId="56" applyNumberFormat="1" applyFont="1" applyFill="1" applyBorder="1" applyAlignment="1">
      <alignment vertical="center" wrapText="1"/>
      <protection/>
    </xf>
    <xf numFmtId="3" fontId="11" fillId="0" borderId="46" xfId="56" applyNumberFormat="1" applyFont="1" applyFill="1" applyBorder="1" applyAlignment="1">
      <alignment vertical="center"/>
      <protection/>
    </xf>
    <xf numFmtId="0" fontId="34" fillId="0" borderId="0" xfId="0" applyFont="1" applyAlignment="1">
      <alignment horizontal="center" vertical="center"/>
    </xf>
    <xf numFmtId="3" fontId="12" fillId="0" borderId="46" xfId="56" applyNumberFormat="1" applyFont="1" applyFill="1" applyBorder="1" applyAlignment="1">
      <alignment horizontal="center" vertical="center" wrapText="1"/>
      <protection/>
    </xf>
    <xf numFmtId="3" fontId="12" fillId="0" borderId="57" xfId="56" applyNumberFormat="1" applyFont="1" applyFill="1" applyBorder="1" applyAlignment="1">
      <alignment horizontal="right" vertical="center"/>
      <protection/>
    </xf>
    <xf numFmtId="3" fontId="10" fillId="0" borderId="46" xfId="56" applyNumberFormat="1" applyFont="1" applyBorder="1" applyAlignment="1">
      <alignment horizontal="right" indent="1"/>
      <protection/>
    </xf>
    <xf numFmtId="3" fontId="10" fillId="0" borderId="46" xfId="56" applyNumberFormat="1" applyFont="1" applyBorder="1">
      <alignment/>
      <protection/>
    </xf>
    <xf numFmtId="3" fontId="10" fillId="0" borderId="46" xfId="56" applyNumberFormat="1" applyFont="1" applyBorder="1" applyAlignment="1">
      <alignment horizontal="right"/>
      <protection/>
    </xf>
    <xf numFmtId="3" fontId="6" fillId="0" borderId="58" xfId="56" applyNumberFormat="1" applyFont="1" applyFill="1" applyBorder="1" applyAlignment="1">
      <alignment horizontal="right" indent="1"/>
      <protection/>
    </xf>
    <xf numFmtId="3" fontId="6" fillId="0" borderId="59" xfId="56" applyNumberFormat="1" applyFont="1" applyFill="1" applyBorder="1" applyAlignment="1">
      <alignment horizontal="right" indent="1"/>
      <protection/>
    </xf>
    <xf numFmtId="3" fontId="6" fillId="0" borderId="60" xfId="56" applyNumberFormat="1" applyFont="1" applyFill="1" applyBorder="1" applyAlignment="1">
      <alignment horizontal="right" indent="1"/>
      <protection/>
    </xf>
    <xf numFmtId="3" fontId="6" fillId="0" borderId="61" xfId="56" applyNumberFormat="1" applyFont="1" applyFill="1" applyBorder="1" applyAlignment="1">
      <alignment horizontal="right" indent="1"/>
      <protection/>
    </xf>
    <xf numFmtId="3" fontId="7" fillId="0" borderId="46" xfId="56" applyNumberFormat="1" applyFont="1" applyFill="1" applyBorder="1" applyAlignment="1">
      <alignment horizontal="right" indent="1"/>
      <protection/>
    </xf>
    <xf numFmtId="3" fontId="7" fillId="0" borderId="51" xfId="56" applyNumberFormat="1" applyFont="1" applyFill="1" applyBorder="1" applyAlignment="1">
      <alignment horizontal="right" indent="1"/>
      <protection/>
    </xf>
    <xf numFmtId="3" fontId="6" fillId="0" borderId="37" xfId="56" applyNumberFormat="1" applyFont="1" applyBorder="1" applyAlignment="1">
      <alignment horizontal="right"/>
      <protection/>
    </xf>
    <xf numFmtId="3" fontId="6" fillId="0" borderId="38" xfId="56" applyNumberFormat="1" applyFont="1" applyBorder="1" applyAlignment="1">
      <alignment horizontal="right"/>
      <protection/>
    </xf>
    <xf numFmtId="3" fontId="6" fillId="0" borderId="62" xfId="56" applyNumberFormat="1" applyFont="1" applyBorder="1" applyAlignment="1">
      <alignment horizontal="right"/>
      <protection/>
    </xf>
    <xf numFmtId="3" fontId="6" fillId="0" borderId="56" xfId="56" applyNumberFormat="1" applyFont="1" applyBorder="1" applyAlignment="1">
      <alignment horizontal="right"/>
      <protection/>
    </xf>
    <xf numFmtId="3" fontId="7" fillId="0" borderId="43" xfId="56" applyNumberFormat="1" applyFont="1" applyBorder="1" applyAlignment="1">
      <alignment horizontal="right"/>
      <protection/>
    </xf>
    <xf numFmtId="3" fontId="7" fillId="0" borderId="51" xfId="56" applyNumberFormat="1" applyFont="1" applyBorder="1" applyAlignment="1">
      <alignment horizontal="right"/>
      <protection/>
    </xf>
    <xf numFmtId="0" fontId="16" fillId="0" borderId="29" xfId="56" applyFont="1" applyFill="1" applyBorder="1" applyAlignment="1">
      <alignment horizontal="center"/>
      <protection/>
    </xf>
    <xf numFmtId="0" fontId="20" fillId="0" borderId="29" xfId="56" applyFont="1" applyFill="1" applyBorder="1" applyAlignment="1">
      <alignment horizontal="center"/>
      <protection/>
    </xf>
    <xf numFmtId="3" fontId="10" fillId="33" borderId="29" xfId="56" applyNumberFormat="1" applyFont="1" applyFill="1" applyBorder="1" applyAlignment="1">
      <alignment horizontal="right"/>
      <protection/>
    </xf>
    <xf numFmtId="3" fontId="19" fillId="0" borderId="29" xfId="56" applyNumberFormat="1" applyFont="1" applyFill="1" applyBorder="1" applyAlignment="1">
      <alignment horizontal="right"/>
      <protection/>
    </xf>
    <xf numFmtId="0" fontId="19" fillId="0" borderId="29" xfId="56" applyFont="1" applyBorder="1" applyAlignment="1">
      <alignment horizontal="center" vertical="center"/>
      <protection/>
    </xf>
    <xf numFmtId="0" fontId="19" fillId="0" borderId="25" xfId="56" applyFont="1" applyBorder="1">
      <alignment/>
      <protection/>
    </xf>
    <xf numFmtId="0" fontId="19" fillId="0" borderId="26" xfId="56" applyFont="1" applyBorder="1">
      <alignment/>
      <protection/>
    </xf>
    <xf numFmtId="0" fontId="19" fillId="0" borderId="31" xfId="56" applyFont="1" applyBorder="1">
      <alignment/>
      <protection/>
    </xf>
    <xf numFmtId="3" fontId="40" fillId="0" borderId="46" xfId="56" applyNumberFormat="1" applyFont="1" applyFill="1" applyBorder="1" applyAlignment="1">
      <alignment horizontal="right" vertical="center"/>
      <protection/>
    </xf>
    <xf numFmtId="3" fontId="19" fillId="0" borderId="29" xfId="56" applyNumberFormat="1" applyFont="1" applyBorder="1" applyAlignment="1">
      <alignment vertical="center"/>
      <protection/>
    </xf>
    <xf numFmtId="3" fontId="10" fillId="0" borderId="33" xfId="56" applyNumberFormat="1" applyFont="1" applyBorder="1" applyAlignment="1">
      <alignment vertical="center"/>
      <protection/>
    </xf>
    <xf numFmtId="3" fontId="10" fillId="0" borderId="29" xfId="56" applyNumberFormat="1" applyFont="1" applyBorder="1" applyAlignment="1">
      <alignment vertical="center"/>
      <protection/>
    </xf>
    <xf numFmtId="3" fontId="19" fillId="0" borderId="26" xfId="56" applyNumberFormat="1" applyFont="1" applyBorder="1">
      <alignment/>
      <protection/>
    </xf>
    <xf numFmtId="3" fontId="19" fillId="0" borderId="31" xfId="56" applyNumberFormat="1" applyFont="1" applyBorder="1">
      <alignment/>
      <protection/>
    </xf>
    <xf numFmtId="3" fontId="10" fillId="0" borderId="32" xfId="56" applyNumberFormat="1" applyFont="1" applyBorder="1">
      <alignment/>
      <protection/>
    </xf>
    <xf numFmtId="3" fontId="10" fillId="0" borderId="29" xfId="56" applyNumberFormat="1" applyFont="1" applyBorder="1">
      <alignment/>
      <protection/>
    </xf>
    <xf numFmtId="3" fontId="19" fillId="0" borderId="25" xfId="56" applyNumberFormat="1" applyFont="1" applyBorder="1">
      <alignment/>
      <protection/>
    </xf>
    <xf numFmtId="0" fontId="19" fillId="0" borderId="0" xfId="56" applyFont="1" applyAlignment="1">
      <alignment horizontal="left"/>
      <protection/>
    </xf>
    <xf numFmtId="0" fontId="10" fillId="33" borderId="30" xfId="56" applyFont="1" applyFill="1" applyBorder="1" applyAlignment="1">
      <alignment horizontal="center" vertical="center"/>
      <protection/>
    </xf>
    <xf numFmtId="3" fontId="10" fillId="33" borderId="29" xfId="56" applyNumberFormat="1" applyFont="1" applyFill="1" applyBorder="1" applyAlignment="1">
      <alignment horizontal="right" vertical="center"/>
      <protection/>
    </xf>
    <xf numFmtId="3" fontId="19" fillId="0" borderId="29" xfId="56" applyNumberFormat="1" applyFont="1" applyFill="1" applyBorder="1" applyAlignment="1">
      <alignment horizontal="right" vertical="center"/>
      <protection/>
    </xf>
    <xf numFmtId="0" fontId="11" fillId="33" borderId="29" xfId="56" applyFont="1" applyFill="1" applyBorder="1" applyAlignment="1">
      <alignment horizontal="center" vertical="center"/>
      <protection/>
    </xf>
    <xf numFmtId="172" fontId="1" fillId="0" borderId="36" xfId="40" applyNumberFormat="1" applyFont="1" applyBorder="1" applyAlignment="1">
      <alignment horizontal="left" indent="1"/>
    </xf>
    <xf numFmtId="172" fontId="1" fillId="0" borderId="29" xfId="40" applyNumberFormat="1" applyFont="1" applyBorder="1" applyAlignment="1">
      <alignment horizontal="left" indent="1"/>
    </xf>
    <xf numFmtId="172" fontId="1" fillId="0" borderId="40" xfId="40" applyNumberFormat="1" applyFont="1" applyBorder="1" applyAlignment="1">
      <alignment horizontal="left" indent="1"/>
    </xf>
    <xf numFmtId="172" fontId="1" fillId="0" borderId="42" xfId="40" applyNumberFormat="1" applyFont="1" applyBorder="1" applyAlignment="1">
      <alignment horizontal="left" indent="1"/>
    </xf>
    <xf numFmtId="172" fontId="1" fillId="0" borderId="36" xfId="40" applyNumberFormat="1" applyFont="1" applyBorder="1" applyAlignment="1">
      <alignment horizontal="left"/>
    </xf>
    <xf numFmtId="172" fontId="1" fillId="0" borderId="29" xfId="40" applyNumberFormat="1" applyFont="1" applyBorder="1" applyAlignment="1">
      <alignment horizontal="left"/>
    </xf>
    <xf numFmtId="172" fontId="1" fillId="0" borderId="40" xfId="40" applyNumberFormat="1" applyFont="1" applyBorder="1" applyAlignment="1">
      <alignment horizontal="left"/>
    </xf>
    <xf numFmtId="172" fontId="1" fillId="0" borderId="42" xfId="40" applyNumberFormat="1" applyFont="1" applyBorder="1" applyAlignment="1">
      <alignment horizontal="left"/>
    </xf>
    <xf numFmtId="0" fontId="0" fillId="0" borderId="16" xfId="0" applyBorder="1" applyAlignment="1">
      <alignment/>
    </xf>
    <xf numFmtId="172" fontId="1" fillId="0" borderId="33" xfId="40" applyNumberFormat="1" applyFont="1" applyBorder="1" applyAlignment="1">
      <alignment/>
    </xf>
    <xf numFmtId="172" fontId="1" fillId="0" borderId="62" xfId="40" applyNumberFormat="1" applyFont="1" applyBorder="1" applyAlignment="1">
      <alignment/>
    </xf>
    <xf numFmtId="0" fontId="3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3" fontId="6" fillId="0" borderId="37" xfId="56" applyNumberFormat="1" applyFont="1" applyFill="1" applyBorder="1" applyAlignment="1">
      <alignment horizontal="right" indent="1"/>
      <protection/>
    </xf>
    <xf numFmtId="3" fontId="6" fillId="0" borderId="38" xfId="56" applyNumberFormat="1" applyFont="1" applyFill="1" applyBorder="1" applyAlignment="1">
      <alignment horizontal="right" indent="1"/>
      <protection/>
    </xf>
    <xf numFmtId="3" fontId="6" fillId="0" borderId="62" xfId="56" applyNumberFormat="1" applyFont="1" applyFill="1" applyBorder="1" applyAlignment="1">
      <alignment horizontal="right" indent="1"/>
      <protection/>
    </xf>
    <xf numFmtId="3" fontId="7" fillId="0" borderId="43" xfId="56" applyNumberFormat="1" applyFont="1" applyFill="1" applyBorder="1" applyAlignment="1">
      <alignment horizontal="right" indent="1"/>
      <protection/>
    </xf>
    <xf numFmtId="3" fontId="6" fillId="0" borderId="63" xfId="56" applyNumberFormat="1" applyFont="1" applyFill="1" applyBorder="1" applyAlignment="1">
      <alignment horizontal="right" indent="1"/>
      <protection/>
    </xf>
    <xf numFmtId="3" fontId="7" fillId="0" borderId="27" xfId="56" applyNumberFormat="1" applyFont="1" applyFill="1" applyBorder="1" applyAlignment="1">
      <alignment horizontal="right" indent="1"/>
      <protection/>
    </xf>
    <xf numFmtId="3" fontId="6" fillId="0" borderId="37" xfId="56" applyNumberFormat="1" applyFont="1" applyBorder="1" applyAlignment="1">
      <alignment horizontal="right" indent="1"/>
      <protection/>
    </xf>
    <xf numFmtId="3" fontId="6" fillId="0" borderId="38" xfId="56" applyNumberFormat="1" applyFont="1" applyBorder="1" applyAlignment="1">
      <alignment horizontal="right" indent="1"/>
      <protection/>
    </xf>
    <xf numFmtId="3" fontId="6" fillId="0" borderId="62" xfId="56" applyNumberFormat="1" applyFont="1" applyBorder="1" applyAlignment="1">
      <alignment horizontal="right" indent="1"/>
      <protection/>
    </xf>
    <xf numFmtId="3" fontId="6" fillId="0" borderId="41" xfId="56" applyNumberFormat="1" applyFont="1" applyBorder="1" applyAlignment="1">
      <alignment horizontal="right" indent="1"/>
      <protection/>
    </xf>
    <xf numFmtId="3" fontId="7" fillId="0" borderId="43" xfId="56" applyNumberFormat="1" applyFont="1" applyBorder="1" applyAlignment="1">
      <alignment horizontal="right" indent="1"/>
      <protection/>
    </xf>
    <xf numFmtId="3" fontId="7" fillId="0" borderId="51" xfId="56" applyNumberFormat="1" applyFont="1" applyBorder="1" applyAlignment="1">
      <alignment horizontal="right" indent="1"/>
      <protection/>
    </xf>
    <xf numFmtId="3" fontId="6" fillId="0" borderId="56" xfId="56" applyNumberFormat="1" applyFont="1" applyBorder="1" applyAlignment="1">
      <alignment horizontal="right" indent="1"/>
      <protection/>
    </xf>
    <xf numFmtId="0" fontId="45" fillId="0" borderId="0" xfId="56" applyFont="1" applyAlignment="1">
      <alignment vertical="center"/>
      <protection/>
    </xf>
    <xf numFmtId="0" fontId="16" fillId="33" borderId="42" xfId="56" applyFont="1" applyFill="1" applyBorder="1" applyAlignment="1">
      <alignment horizontal="left" vertical="center"/>
      <protection/>
    </xf>
    <xf numFmtId="3" fontId="40" fillId="0" borderId="57" xfId="56" applyNumberFormat="1" applyFont="1" applyFill="1" applyBorder="1" applyAlignment="1">
      <alignment horizontal="right" vertical="center"/>
      <protection/>
    </xf>
    <xf numFmtId="3" fontId="16" fillId="0" borderId="64" xfId="56" applyNumberFormat="1" applyFont="1" applyBorder="1" applyAlignment="1">
      <alignment horizontal="center" vertical="center" wrapText="1"/>
      <protection/>
    </xf>
    <xf numFmtId="0" fontId="20" fillId="34" borderId="20" xfId="56" applyFont="1" applyFill="1" applyBorder="1" applyAlignment="1">
      <alignment horizontal="left" vertical="center"/>
      <protection/>
    </xf>
    <xf numFmtId="0" fontId="20" fillId="34" borderId="65" xfId="56" applyFont="1" applyFill="1" applyBorder="1" applyAlignment="1">
      <alignment horizontal="left" vertical="center"/>
      <protection/>
    </xf>
    <xf numFmtId="0" fontId="16" fillId="0" borderId="47" xfId="56" applyFont="1" applyBorder="1" applyAlignment="1">
      <alignment horizontal="left" vertical="center"/>
      <protection/>
    </xf>
    <xf numFmtId="0" fontId="16" fillId="33" borderId="57" xfId="56" applyFont="1" applyFill="1" applyBorder="1" applyAlignment="1">
      <alignment horizontal="left" vertical="center"/>
      <protection/>
    </xf>
    <xf numFmtId="3" fontId="20" fillId="0" borderId="30" xfId="56" applyNumberFormat="1" applyFont="1" applyBorder="1" applyAlignment="1">
      <alignment horizontal="right" vertical="center" indent="1"/>
      <protection/>
    </xf>
    <xf numFmtId="3" fontId="20" fillId="0" borderId="66" xfId="56" applyNumberFormat="1" applyFont="1" applyFill="1" applyBorder="1" applyAlignment="1">
      <alignment horizontal="right" vertical="center" indent="1"/>
      <protection/>
    </xf>
    <xf numFmtId="3" fontId="11" fillId="33" borderId="67" xfId="56" applyNumberFormat="1" applyFont="1" applyFill="1" applyBorder="1" applyAlignment="1">
      <alignment horizontal="right" vertical="center" indent="1"/>
      <protection/>
    </xf>
    <xf numFmtId="3" fontId="20" fillId="0" borderId="30" xfId="56" applyNumberFormat="1" applyFont="1" applyFill="1" applyBorder="1" applyAlignment="1">
      <alignment horizontal="right" vertical="center" indent="1"/>
      <protection/>
    </xf>
    <xf numFmtId="3" fontId="10" fillId="33" borderId="68" xfId="56" applyNumberFormat="1" applyFont="1" applyFill="1" applyBorder="1" applyAlignment="1">
      <alignment horizontal="right" vertical="center" indent="1"/>
      <protection/>
    </xf>
    <xf numFmtId="3" fontId="20" fillId="0" borderId="30" xfId="56" applyNumberFormat="1" applyFont="1" applyBorder="1" applyAlignment="1">
      <alignment horizontal="right" vertical="center"/>
      <protection/>
    </xf>
    <xf numFmtId="3" fontId="11" fillId="33" borderId="67" xfId="56" applyNumberFormat="1" applyFont="1" applyFill="1" applyBorder="1" applyAlignment="1">
      <alignment horizontal="right" vertical="center"/>
      <protection/>
    </xf>
    <xf numFmtId="3" fontId="10" fillId="33" borderId="68" xfId="56" applyNumberFormat="1" applyFont="1" applyFill="1" applyBorder="1" applyAlignment="1">
      <alignment horizontal="right" vertical="center"/>
      <protection/>
    </xf>
    <xf numFmtId="3" fontId="20" fillId="0" borderId="29" xfId="56" applyNumberFormat="1" applyFont="1" applyFill="1" applyBorder="1" applyAlignment="1">
      <alignment horizontal="right" vertical="center" indent="1"/>
      <protection/>
    </xf>
    <xf numFmtId="3" fontId="20" fillId="0" borderId="40" xfId="56" applyNumberFormat="1" applyFont="1" applyFill="1" applyBorder="1" applyAlignment="1">
      <alignment horizontal="right" vertical="center" indent="1"/>
      <protection/>
    </xf>
    <xf numFmtId="3" fontId="11" fillId="33" borderId="43" xfId="56" applyNumberFormat="1" applyFont="1" applyFill="1" applyBorder="1" applyAlignment="1">
      <alignment horizontal="right" vertical="center"/>
      <protection/>
    </xf>
    <xf numFmtId="3" fontId="20" fillId="0" borderId="38" xfId="56" applyNumberFormat="1" applyFont="1" applyBorder="1">
      <alignment/>
      <protection/>
    </xf>
    <xf numFmtId="3" fontId="20" fillId="0" borderId="41" xfId="56" applyNumberFormat="1" applyFont="1" applyBorder="1">
      <alignment/>
      <protection/>
    </xf>
    <xf numFmtId="3" fontId="20" fillId="0" borderId="30" xfId="56" applyNumberFormat="1" applyFont="1" applyBorder="1" applyAlignment="1">
      <alignment horizontal="right" vertical="center" wrapText="1"/>
      <protection/>
    </xf>
    <xf numFmtId="3" fontId="20" fillId="0" borderId="69" xfId="56" applyNumberFormat="1" applyFont="1" applyBorder="1" applyAlignment="1">
      <alignment horizontal="right" vertical="center"/>
      <protection/>
    </xf>
    <xf numFmtId="3" fontId="20" fillId="0" borderId="70" xfId="56" applyNumberFormat="1" applyFont="1" applyBorder="1" applyAlignment="1">
      <alignment horizontal="right" vertical="center"/>
      <protection/>
    </xf>
    <xf numFmtId="3" fontId="20" fillId="0" borderId="66" xfId="56" applyNumberFormat="1" applyFont="1" applyBorder="1" applyAlignment="1">
      <alignment horizontal="right" vertical="center"/>
      <protection/>
    </xf>
    <xf numFmtId="3" fontId="12" fillId="34" borderId="71" xfId="56" applyNumberFormat="1" applyFont="1" applyFill="1" applyBorder="1" applyAlignment="1">
      <alignment horizontal="right" vertical="center"/>
      <protection/>
    </xf>
    <xf numFmtId="3" fontId="20" fillId="0" borderId="72" xfId="56" applyNumberFormat="1" applyFont="1" applyBorder="1" applyAlignment="1">
      <alignment horizontal="right" vertical="center"/>
      <protection/>
    </xf>
    <xf numFmtId="0" fontId="16" fillId="0" borderId="37" xfId="56" applyFont="1" applyBorder="1" applyAlignment="1">
      <alignment horizontal="center" vertical="center" wrapText="1"/>
      <protection/>
    </xf>
    <xf numFmtId="3" fontId="10" fillId="33" borderId="51" xfId="56" applyNumberFormat="1" applyFont="1" applyFill="1" applyBorder="1" applyAlignment="1">
      <alignment horizontal="right" vertical="center"/>
      <protection/>
    </xf>
    <xf numFmtId="3" fontId="20" fillId="0" borderId="62" xfId="56" applyNumberFormat="1" applyFont="1" applyBorder="1">
      <alignment/>
      <protection/>
    </xf>
    <xf numFmtId="3" fontId="20" fillId="0" borderId="63" xfId="56" applyNumberFormat="1" applyFont="1" applyBorder="1">
      <alignment/>
      <protection/>
    </xf>
    <xf numFmtId="3" fontId="20" fillId="0" borderId="38" xfId="56" applyNumberFormat="1" applyFont="1" applyBorder="1" applyAlignment="1">
      <alignment horizontal="right" vertical="center" wrapText="1"/>
      <protection/>
    </xf>
    <xf numFmtId="3" fontId="20" fillId="0" borderId="38" xfId="56" applyNumberFormat="1" applyFont="1" applyBorder="1" applyAlignment="1">
      <alignment horizontal="right" vertical="center"/>
      <protection/>
    </xf>
    <xf numFmtId="3" fontId="20" fillId="0" borderId="41" xfId="56" applyNumberFormat="1" applyFont="1" applyBorder="1" applyAlignment="1">
      <alignment horizontal="right" vertical="center"/>
      <protection/>
    </xf>
    <xf numFmtId="0" fontId="10" fillId="34" borderId="10" xfId="56" applyFont="1" applyFill="1" applyBorder="1">
      <alignment/>
      <protection/>
    </xf>
    <xf numFmtId="0" fontId="10" fillId="34" borderId="36" xfId="56" applyFont="1" applyFill="1" applyBorder="1">
      <alignment/>
      <protection/>
    </xf>
    <xf numFmtId="3" fontId="10" fillId="34" borderId="36" xfId="56" applyNumberFormat="1" applyFont="1" applyFill="1" applyBorder="1" applyAlignment="1">
      <alignment horizontal="right"/>
      <protection/>
    </xf>
    <xf numFmtId="0" fontId="20" fillId="0" borderId="37" xfId="56" applyFont="1" applyFill="1" applyBorder="1">
      <alignment/>
      <protection/>
    </xf>
    <xf numFmtId="0" fontId="19" fillId="0" borderId="14" xfId="56" applyFont="1" applyFill="1" applyBorder="1">
      <alignment/>
      <protection/>
    </xf>
    <xf numFmtId="3" fontId="19" fillId="0" borderId="38" xfId="56" applyNumberFormat="1" applyFont="1" applyFill="1" applyBorder="1" applyAlignment="1">
      <alignment horizontal="right"/>
      <protection/>
    </xf>
    <xf numFmtId="0" fontId="10" fillId="0" borderId="39" xfId="56" applyFont="1" applyFill="1" applyBorder="1">
      <alignment/>
      <protection/>
    </xf>
    <xf numFmtId="0" fontId="10" fillId="0" borderId="40" xfId="56" applyFont="1" applyFill="1" applyBorder="1">
      <alignment/>
      <protection/>
    </xf>
    <xf numFmtId="3" fontId="10" fillId="0" borderId="40" xfId="56" applyNumberFormat="1" applyFont="1" applyFill="1" applyBorder="1" applyAlignment="1">
      <alignment horizontal="right"/>
      <protection/>
    </xf>
    <xf numFmtId="3" fontId="10" fillId="0" borderId="41" xfId="56" applyNumberFormat="1" applyFont="1" applyFill="1" applyBorder="1" applyAlignment="1">
      <alignment horizontal="right"/>
      <protection/>
    </xf>
    <xf numFmtId="0" fontId="10" fillId="33" borderId="18" xfId="56" applyFont="1" applyFill="1" applyBorder="1">
      <alignment/>
      <protection/>
    </xf>
    <xf numFmtId="0" fontId="10" fillId="33" borderId="42" xfId="56" applyFont="1" applyFill="1" applyBorder="1">
      <alignment/>
      <protection/>
    </xf>
    <xf numFmtId="3" fontId="10" fillId="33" borderId="42" xfId="56" applyNumberFormat="1" applyFont="1" applyFill="1" applyBorder="1" applyAlignment="1">
      <alignment horizontal="right"/>
      <protection/>
    </xf>
    <xf numFmtId="3" fontId="10" fillId="33" borderId="43" xfId="56" applyNumberFormat="1" applyFont="1" applyFill="1" applyBorder="1" applyAlignment="1">
      <alignment horizontal="right"/>
      <protection/>
    </xf>
    <xf numFmtId="0" fontId="10" fillId="0" borderId="50" xfId="56" applyFont="1" applyFill="1" applyBorder="1" applyAlignment="1">
      <alignment horizontal="center" vertical="center" wrapText="1"/>
      <protection/>
    </xf>
    <xf numFmtId="0" fontId="19" fillId="0" borderId="29" xfId="57" applyFont="1" applyFill="1" applyBorder="1" applyAlignment="1">
      <alignment horizontal="right" vertical="center"/>
      <protection/>
    </xf>
    <xf numFmtId="3" fontId="19" fillId="0" borderId="29" xfId="57" applyNumberFormat="1" applyFont="1" applyFill="1" applyBorder="1" applyAlignment="1">
      <alignment horizontal="right" vertical="center"/>
      <protection/>
    </xf>
    <xf numFmtId="3" fontId="10" fillId="0" borderId="29" xfId="57" applyNumberFormat="1" applyFont="1" applyFill="1" applyBorder="1" applyAlignment="1">
      <alignment horizontal="right" vertical="center"/>
      <protection/>
    </xf>
    <xf numFmtId="3" fontId="10" fillId="0" borderId="25" xfId="57" applyNumberFormat="1" applyFont="1" applyFill="1" applyBorder="1" applyAlignment="1">
      <alignment horizontal="right" vertical="center"/>
      <protection/>
    </xf>
    <xf numFmtId="3" fontId="15" fillId="0" borderId="73" xfId="56" applyNumberFormat="1" applyFont="1" applyBorder="1" applyAlignment="1">
      <alignment horizontal="center" vertical="center"/>
      <protection/>
    </xf>
    <xf numFmtId="3" fontId="17" fillId="0" borderId="57" xfId="56" applyNumberFormat="1" applyFont="1" applyBorder="1" applyAlignment="1">
      <alignment horizontal="center" vertical="center" wrapText="1"/>
      <protection/>
    </xf>
    <xf numFmtId="0" fontId="16" fillId="0" borderId="46" xfId="56" applyFont="1" applyBorder="1" applyAlignment="1">
      <alignment horizontal="center" vertical="center"/>
      <protection/>
    </xf>
    <xf numFmtId="0" fontId="17" fillId="0" borderId="46" xfId="56" applyFont="1" applyBorder="1" applyAlignment="1">
      <alignment horizontal="center" vertical="center" textRotation="90"/>
      <protection/>
    </xf>
    <xf numFmtId="0" fontId="17" fillId="0" borderId="46" xfId="56" applyFont="1" applyBorder="1" applyAlignment="1">
      <alignment horizontal="center" vertical="center"/>
      <protection/>
    </xf>
    <xf numFmtId="3" fontId="17" fillId="33" borderId="57" xfId="56" applyNumberFormat="1" applyFont="1" applyFill="1" applyBorder="1" applyAlignment="1">
      <alignment horizontal="center" vertical="center" wrapText="1"/>
      <protection/>
    </xf>
    <xf numFmtId="3" fontId="14" fillId="0" borderId="46" xfId="56" applyNumberFormat="1" applyFont="1" applyBorder="1" applyAlignment="1">
      <alignment horizontal="right" vertical="center"/>
      <protection/>
    </xf>
    <xf numFmtId="3" fontId="15" fillId="33" borderId="46" xfId="56" applyNumberFormat="1" applyFont="1" applyFill="1" applyBorder="1" applyAlignment="1">
      <alignment horizontal="right" vertical="center"/>
      <protection/>
    </xf>
    <xf numFmtId="3" fontId="14" fillId="34" borderId="46" xfId="56" applyNumberFormat="1" applyFont="1" applyFill="1" applyBorder="1" applyAlignment="1">
      <alignment horizontal="right" vertical="center"/>
      <protection/>
    </xf>
    <xf numFmtId="3" fontId="10" fillId="33" borderId="46" xfId="56" applyNumberFormat="1" applyFont="1" applyFill="1" applyBorder="1" applyAlignment="1">
      <alignment horizontal="right" vertical="center"/>
      <protection/>
    </xf>
    <xf numFmtId="3" fontId="15" fillId="34" borderId="46" xfId="56" applyNumberFormat="1" applyFont="1" applyFill="1" applyBorder="1" applyAlignment="1">
      <alignment horizontal="right" vertical="center"/>
      <protection/>
    </xf>
    <xf numFmtId="3" fontId="10" fillId="34" borderId="46" xfId="56" applyNumberFormat="1" applyFont="1" applyFill="1" applyBorder="1" applyAlignment="1">
      <alignment horizontal="right" vertical="center"/>
      <protection/>
    </xf>
    <xf numFmtId="0" fontId="19" fillId="0" borderId="46" xfId="56" applyFont="1" applyBorder="1" applyAlignment="1">
      <alignment horizontal="center" vertical="center"/>
      <protection/>
    </xf>
    <xf numFmtId="3" fontId="14" fillId="34" borderId="46" xfId="56" applyNumberFormat="1" applyFont="1" applyFill="1" applyBorder="1" applyAlignment="1">
      <alignment horizontal="center" vertical="center"/>
      <protection/>
    </xf>
    <xf numFmtId="3" fontId="14" fillId="34" borderId="46" xfId="56" applyNumberFormat="1" applyFont="1" applyFill="1" applyBorder="1" applyAlignment="1">
      <alignment horizontal="center" vertical="center"/>
      <protection/>
    </xf>
    <xf numFmtId="0" fontId="28" fillId="0" borderId="0" xfId="56" applyFont="1" applyAlignment="1">
      <alignment horizontal="center" vertical="center"/>
      <protection/>
    </xf>
    <xf numFmtId="0" fontId="16" fillId="33" borderId="57" xfId="56" applyFont="1" applyFill="1" applyBorder="1" applyAlignment="1">
      <alignment horizontal="left" vertical="center"/>
      <protection/>
    </xf>
    <xf numFmtId="0" fontId="16" fillId="33" borderId="19" xfId="56" applyFont="1" applyFill="1" applyBorder="1" applyAlignment="1">
      <alignment horizontal="left" vertical="center"/>
      <protection/>
    </xf>
    <xf numFmtId="3" fontId="20" fillId="0" borderId="28" xfId="56" applyNumberFormat="1" applyFont="1" applyBorder="1" applyAlignment="1">
      <alignment horizontal="right"/>
      <protection/>
    </xf>
    <xf numFmtId="0" fontId="20" fillId="0" borderId="44" xfId="56" applyFont="1" applyBorder="1" applyAlignment="1">
      <alignment horizontal="left" vertical="center"/>
      <protection/>
    </xf>
    <xf numFmtId="0" fontId="20" fillId="0" borderId="15" xfId="56" applyFont="1" applyBorder="1" applyAlignment="1">
      <alignment horizontal="left" vertical="center"/>
      <protection/>
    </xf>
    <xf numFmtId="0" fontId="20" fillId="0" borderId="14" xfId="56" applyFont="1" applyBorder="1" applyAlignment="1">
      <alignment horizontal="left" vertical="center"/>
      <protection/>
    </xf>
    <xf numFmtId="0" fontId="20" fillId="0" borderId="29" xfId="56" applyFont="1" applyBorder="1" applyAlignment="1">
      <alignment horizontal="left" vertical="center"/>
      <protection/>
    </xf>
    <xf numFmtId="0" fontId="10" fillId="0" borderId="74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16" fillId="33" borderId="18" xfId="56" applyFont="1" applyFill="1" applyBorder="1" applyAlignment="1">
      <alignment horizontal="left" vertical="center"/>
      <protection/>
    </xf>
    <xf numFmtId="0" fontId="16" fillId="33" borderId="42" xfId="56" applyFont="1" applyFill="1" applyBorder="1" applyAlignment="1">
      <alignment horizontal="left" vertical="center"/>
      <protection/>
    </xf>
    <xf numFmtId="0" fontId="24" fillId="0" borderId="0" xfId="56" applyFont="1" applyBorder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/>
      <protection/>
    </xf>
    <xf numFmtId="3" fontId="19" fillId="0" borderId="28" xfId="56" applyNumberFormat="1" applyFont="1" applyBorder="1" applyAlignment="1">
      <alignment horizontal="right"/>
      <protection/>
    </xf>
    <xf numFmtId="0" fontId="7" fillId="0" borderId="57" xfId="56" applyFont="1" applyBorder="1" applyAlignment="1">
      <alignment horizontal="center" vertical="center"/>
      <protection/>
    </xf>
    <xf numFmtId="0" fontId="7" fillId="0" borderId="27" xfId="56" applyFont="1" applyBorder="1" applyAlignment="1">
      <alignment horizontal="center" vertical="center"/>
      <protection/>
    </xf>
    <xf numFmtId="0" fontId="7" fillId="0" borderId="50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/>
      <protection/>
    </xf>
    <xf numFmtId="0" fontId="4" fillId="0" borderId="28" xfId="56" applyFont="1" applyBorder="1" applyAlignment="1">
      <alignment horizontal="center"/>
      <protection/>
    </xf>
    <xf numFmtId="0" fontId="4" fillId="0" borderId="28" xfId="56" applyFont="1" applyBorder="1" applyAlignment="1">
      <alignment horizontal="right"/>
      <protection/>
    </xf>
    <xf numFmtId="0" fontId="45" fillId="0" borderId="0" xfId="56" applyFont="1" applyAlignment="1">
      <alignment horizontal="center"/>
      <protection/>
    </xf>
    <xf numFmtId="3" fontId="11" fillId="0" borderId="57" xfId="56" applyNumberFormat="1" applyFont="1" applyBorder="1" applyAlignment="1">
      <alignment horizontal="center" vertical="center" wrapText="1"/>
      <protection/>
    </xf>
    <xf numFmtId="3" fontId="11" fillId="0" borderId="50" xfId="56" applyNumberFormat="1" applyFont="1" applyBorder="1" applyAlignment="1">
      <alignment horizontal="center" vertical="center" wrapText="1"/>
      <protection/>
    </xf>
    <xf numFmtId="0" fontId="11" fillId="0" borderId="75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1" fillId="0" borderId="5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11" fillId="0" borderId="50" xfId="56" applyFont="1" applyFill="1" applyBorder="1" applyAlignment="1">
      <alignment horizontal="center" vertical="center"/>
      <protection/>
    </xf>
    <xf numFmtId="3" fontId="11" fillId="0" borderId="46" xfId="56" applyNumberFormat="1" applyFont="1" applyFill="1" applyBorder="1" applyAlignment="1">
      <alignment horizontal="center" vertical="center" wrapText="1"/>
      <protection/>
    </xf>
    <xf numFmtId="0" fontId="45" fillId="0" borderId="0" xfId="56" applyFont="1" applyAlignment="1">
      <alignment horizontal="center" vertical="center"/>
      <protection/>
    </xf>
    <xf numFmtId="0" fontId="11" fillId="0" borderId="46" xfId="56" applyFont="1" applyFill="1" applyBorder="1" applyAlignment="1">
      <alignment horizontal="left" vertical="center" wrapText="1"/>
      <protection/>
    </xf>
    <xf numFmtId="0" fontId="11" fillId="0" borderId="46" xfId="56" applyFont="1" applyFill="1" applyBorder="1" applyAlignment="1">
      <alignment horizontal="center" vertical="center" wrapText="1"/>
      <protection/>
    </xf>
    <xf numFmtId="3" fontId="11" fillId="0" borderId="57" xfId="56" applyNumberFormat="1" applyFont="1" applyFill="1" applyBorder="1" applyAlignment="1">
      <alignment horizontal="center" vertical="center" wrapText="1"/>
      <protection/>
    </xf>
    <xf numFmtId="3" fontId="11" fillId="0" borderId="50" xfId="56" applyNumberFormat="1" applyFont="1" applyFill="1" applyBorder="1" applyAlignment="1">
      <alignment horizontal="center" vertical="center" wrapText="1"/>
      <protection/>
    </xf>
    <xf numFmtId="3" fontId="39" fillId="0" borderId="27" xfId="56" applyNumberFormat="1" applyFont="1" applyFill="1" applyBorder="1" applyAlignment="1">
      <alignment horizontal="center" vertical="center" wrapText="1"/>
      <protection/>
    </xf>
    <xf numFmtId="3" fontId="39" fillId="0" borderId="50" xfId="56" applyNumberFormat="1" applyFont="1" applyFill="1" applyBorder="1" applyAlignment="1">
      <alignment horizontal="center" vertical="center" wrapText="1"/>
      <protection/>
    </xf>
    <xf numFmtId="3" fontId="11" fillId="0" borderId="0" xfId="56" applyNumberFormat="1" applyFont="1" applyFill="1" applyBorder="1" applyAlignment="1">
      <alignment horizontal="center" vertical="center" wrapText="1"/>
      <protection/>
    </xf>
    <xf numFmtId="3" fontId="39" fillId="0" borderId="57" xfId="56" applyNumberFormat="1" applyFont="1" applyFill="1" applyBorder="1" applyAlignment="1">
      <alignment horizontal="center" vertical="center" wrapText="1"/>
      <protection/>
    </xf>
    <xf numFmtId="0" fontId="10" fillId="33" borderId="46" xfId="56" applyFont="1" applyFill="1" applyBorder="1" applyAlignment="1">
      <alignment horizontal="left" vertical="center"/>
      <protection/>
    </xf>
    <xf numFmtId="0" fontId="41" fillId="0" borderId="0" xfId="56" applyFont="1" applyAlignment="1">
      <alignment horizontal="center" vertical="center"/>
      <protection/>
    </xf>
    <xf numFmtId="0" fontId="16" fillId="0" borderId="76" xfId="56" applyFont="1" applyBorder="1" applyAlignment="1">
      <alignment horizontal="center" vertical="center"/>
      <protection/>
    </xf>
    <xf numFmtId="0" fontId="16" fillId="0" borderId="48" xfId="56" applyFont="1" applyBorder="1" applyAlignment="1">
      <alignment horizontal="center" vertical="center"/>
      <protection/>
    </xf>
    <xf numFmtId="0" fontId="17" fillId="0" borderId="76" xfId="56" applyFont="1" applyBorder="1" applyAlignment="1">
      <alignment horizontal="center" vertical="center" textRotation="90"/>
      <protection/>
    </xf>
    <xf numFmtId="0" fontId="17" fillId="0" borderId="48" xfId="56" applyFont="1" applyBorder="1" applyAlignment="1">
      <alignment horizontal="center" vertical="center" textRotation="90"/>
      <protection/>
    </xf>
    <xf numFmtId="0" fontId="17" fillId="0" borderId="77" xfId="56" applyFont="1" applyBorder="1" applyAlignment="1">
      <alignment horizontal="center" vertical="center"/>
      <protection/>
    </xf>
    <xf numFmtId="0" fontId="17" fillId="0" borderId="78" xfId="56" applyFont="1" applyBorder="1" applyAlignment="1">
      <alignment horizontal="center" vertical="center"/>
      <protection/>
    </xf>
    <xf numFmtId="3" fontId="15" fillId="0" borderId="79" xfId="56" applyNumberFormat="1" applyFont="1" applyBorder="1" applyAlignment="1">
      <alignment horizontal="center" vertical="center"/>
      <protection/>
    </xf>
    <xf numFmtId="3" fontId="15" fillId="0" borderId="73" xfId="56" applyNumberFormat="1" applyFont="1" applyBorder="1" applyAlignment="1">
      <alignment horizontal="center" vertical="center"/>
      <protection/>
    </xf>
    <xf numFmtId="0" fontId="10" fillId="33" borderId="57" xfId="56" applyFont="1" applyFill="1" applyBorder="1" applyAlignment="1">
      <alignment horizontal="center" vertical="center"/>
      <protection/>
    </xf>
    <xf numFmtId="0" fontId="10" fillId="33" borderId="50" xfId="56" applyFont="1" applyFill="1" applyBorder="1" applyAlignment="1">
      <alignment horizontal="center" vertical="center"/>
      <protection/>
    </xf>
    <xf numFmtId="0" fontId="15" fillId="33" borderId="57" xfId="56" applyFont="1" applyFill="1" applyBorder="1" applyAlignment="1">
      <alignment horizontal="center" vertical="center"/>
      <protection/>
    </xf>
    <xf numFmtId="0" fontId="15" fillId="33" borderId="50" xfId="56" applyFont="1" applyFill="1" applyBorder="1" applyAlignment="1">
      <alignment horizontal="center" vertical="center"/>
      <protection/>
    </xf>
    <xf numFmtId="49" fontId="10" fillId="33" borderId="57" xfId="56" applyNumberFormat="1" applyFont="1" applyFill="1" applyBorder="1" applyAlignment="1">
      <alignment horizontal="center" vertical="center" wrapText="1"/>
      <protection/>
    </xf>
    <xf numFmtId="49" fontId="10" fillId="33" borderId="50" xfId="56" applyNumberFormat="1" applyFont="1" applyFill="1" applyBorder="1" applyAlignment="1">
      <alignment horizontal="center" vertical="center" wrapText="1"/>
      <protection/>
    </xf>
    <xf numFmtId="0" fontId="18" fillId="0" borderId="46" xfId="56" applyFont="1" applyBorder="1" applyAlignment="1">
      <alignment horizontal="center" vertical="center"/>
      <protection/>
    </xf>
    <xf numFmtId="3" fontId="17" fillId="0" borderId="57" xfId="56" applyNumberFormat="1" applyFont="1" applyBorder="1" applyAlignment="1">
      <alignment horizontal="center" vertical="center" wrapText="1"/>
      <protection/>
    </xf>
    <xf numFmtId="3" fontId="17" fillId="0" borderId="50" xfId="56" applyNumberFormat="1" applyFont="1" applyBorder="1" applyAlignment="1">
      <alignment horizontal="center" vertical="center" wrapText="1"/>
      <protection/>
    </xf>
    <xf numFmtId="3" fontId="14" fillId="0" borderId="28" xfId="56" applyNumberFormat="1" applyFont="1" applyBorder="1" applyAlignment="1">
      <alignment horizontal="right" vertical="center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77" xfId="56" applyNumberFormat="1" applyFont="1" applyBorder="1" applyAlignment="1">
      <alignment horizontal="center" vertical="center" wrapText="1"/>
      <protection/>
    </xf>
    <xf numFmtId="3" fontId="17" fillId="0" borderId="75" xfId="56" applyNumberFormat="1" applyFont="1" applyBorder="1" applyAlignment="1">
      <alignment horizontal="center" vertical="center" wrapText="1"/>
      <protection/>
    </xf>
    <xf numFmtId="3" fontId="17" fillId="0" borderId="52" xfId="56" applyNumberFormat="1" applyFont="1" applyBorder="1" applyAlignment="1">
      <alignment horizontal="center" vertical="center" wrapText="1"/>
      <protection/>
    </xf>
    <xf numFmtId="3" fontId="17" fillId="33" borderId="79" xfId="56" applyNumberFormat="1" applyFont="1" applyFill="1" applyBorder="1" applyAlignment="1">
      <alignment horizontal="center" vertical="center" wrapText="1"/>
      <protection/>
    </xf>
    <xf numFmtId="3" fontId="17" fillId="33" borderId="77" xfId="56" applyNumberFormat="1" applyFont="1" applyFill="1" applyBorder="1" applyAlignment="1">
      <alignment horizontal="center" vertical="center" wrapText="1"/>
      <protection/>
    </xf>
    <xf numFmtId="3" fontId="17" fillId="33" borderId="75" xfId="56" applyNumberFormat="1" applyFont="1" applyFill="1" applyBorder="1" applyAlignment="1">
      <alignment horizontal="center" vertical="center" wrapText="1"/>
      <protection/>
    </xf>
    <xf numFmtId="3" fontId="17" fillId="33" borderId="52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top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21" fillId="0" borderId="0" xfId="56" applyFont="1" applyFill="1" applyAlignment="1">
      <alignment horizontal="center" vertical="center" wrapText="1"/>
      <protection/>
    </xf>
    <xf numFmtId="0" fontId="21" fillId="33" borderId="30" xfId="56" applyFont="1" applyFill="1" applyBorder="1" applyAlignment="1">
      <alignment horizontal="left" vertical="center"/>
      <protection/>
    </xf>
    <xf numFmtId="0" fontId="21" fillId="33" borderId="25" xfId="56" applyFont="1" applyFill="1" applyBorder="1" applyAlignment="1">
      <alignment horizontal="left" vertical="center"/>
      <protection/>
    </xf>
    <xf numFmtId="0" fontId="21" fillId="33" borderId="15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 vertical="center" wrapText="1"/>
      <protection/>
    </xf>
    <xf numFmtId="0" fontId="29" fillId="0" borderId="0" xfId="56" applyFont="1" applyAlignment="1">
      <alignment horizontal="center" vertical="center"/>
      <protection/>
    </xf>
    <xf numFmtId="0" fontId="19" fillId="0" borderId="0" xfId="56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28" fillId="0" borderId="0" xfId="56" applyFont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Alignment="1">
      <alignment horizontal="center" vertical="center"/>
      <protection/>
    </xf>
    <xf numFmtId="0" fontId="33" fillId="0" borderId="0" xfId="56" applyFont="1" applyAlignment="1">
      <alignment horizontal="center" vertical="center"/>
      <protection/>
    </xf>
    <xf numFmtId="0" fontId="29" fillId="0" borderId="0" xfId="56" applyFont="1" applyAlignment="1">
      <alignment horizontal="center"/>
      <protection/>
    </xf>
    <xf numFmtId="0" fontId="34" fillId="0" borderId="0" xfId="0" applyFont="1" applyAlignment="1">
      <alignment horizontal="center" vertical="center"/>
    </xf>
    <xf numFmtId="0" fontId="33" fillId="0" borderId="0" xfId="57" applyFont="1" applyFill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25" fillId="0" borderId="0" xfId="56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füz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4"/>
  <sheetViews>
    <sheetView view="pageBreakPreview" zoomScale="60" workbookViewId="0" topLeftCell="B1">
      <selection activeCell="I35" sqref="I35:I36"/>
    </sheetView>
  </sheetViews>
  <sheetFormatPr defaultColWidth="8.8515625" defaultRowHeight="15"/>
  <cols>
    <col min="1" max="1" width="3.57421875" style="99" customWidth="1"/>
    <col min="2" max="2" width="67.00390625" style="139" customWidth="1"/>
    <col min="3" max="3" width="4.28125" style="139" hidden="1" customWidth="1"/>
    <col min="4" max="4" width="15.57421875" style="139" customWidth="1"/>
    <col min="5" max="5" width="13.8515625" style="150" customWidth="1"/>
    <col min="6" max="16384" width="8.8515625" style="48" customWidth="1"/>
  </cols>
  <sheetData>
    <row r="1" spans="2:9" ht="23.25" customHeight="1">
      <c r="B1" s="413" t="s">
        <v>391</v>
      </c>
      <c r="C1" s="413"/>
      <c r="D1" s="413"/>
      <c r="E1" s="413"/>
      <c r="F1" s="222"/>
      <c r="G1" s="222"/>
      <c r="H1" s="222"/>
      <c r="I1" s="138"/>
    </row>
    <row r="2" spans="1:9" ht="45" customHeight="1">
      <c r="A2" s="426" t="s">
        <v>356</v>
      </c>
      <c r="B2" s="426"/>
      <c r="C2" s="426"/>
      <c r="D2" s="426"/>
      <c r="E2" s="426"/>
      <c r="F2" s="167"/>
      <c r="G2" s="138"/>
      <c r="H2" s="138"/>
      <c r="I2" s="138"/>
    </row>
    <row r="3" spans="2:10" ht="42" customHeight="1">
      <c r="B3" s="425" t="s">
        <v>165</v>
      </c>
      <c r="C3" s="425"/>
      <c r="D3" s="425"/>
      <c r="E3" s="425"/>
      <c r="F3" s="140"/>
      <c r="G3" s="140"/>
      <c r="H3" s="140"/>
      <c r="I3" s="186"/>
      <c r="J3" s="140"/>
    </row>
    <row r="4" spans="1:6" ht="18.75" customHeight="1">
      <c r="A4" s="141"/>
      <c r="B4" s="142"/>
      <c r="C4" s="142"/>
      <c r="D4" s="142"/>
      <c r="E4" s="142"/>
      <c r="F4" s="142"/>
    </row>
    <row r="5" spans="2:6" ht="16.5" thickBot="1">
      <c r="B5" s="427"/>
      <c r="C5" s="427"/>
      <c r="D5" s="427"/>
      <c r="E5" s="161" t="s">
        <v>325</v>
      </c>
      <c r="F5" s="187"/>
    </row>
    <row r="6" spans="2:6" ht="40.5" customHeight="1">
      <c r="B6" s="421" t="s">
        <v>114</v>
      </c>
      <c r="C6" s="422"/>
      <c r="D6" s="348" t="s">
        <v>200</v>
      </c>
      <c r="E6" s="372" t="s">
        <v>324</v>
      </c>
      <c r="F6" s="144"/>
    </row>
    <row r="7" spans="2:6" ht="15">
      <c r="B7" s="182" t="s">
        <v>208</v>
      </c>
      <c r="C7" s="145"/>
      <c r="D7" s="366">
        <v>71127400</v>
      </c>
      <c r="E7" s="376">
        <v>71127400</v>
      </c>
      <c r="F7" s="146"/>
    </row>
    <row r="8" spans="2:6" ht="15">
      <c r="B8" s="419" t="s">
        <v>387</v>
      </c>
      <c r="C8" s="420"/>
      <c r="D8" s="358">
        <v>9024810</v>
      </c>
      <c r="E8" s="377">
        <v>9024810</v>
      </c>
      <c r="F8" s="146"/>
    </row>
    <row r="9" spans="2:6" ht="15">
      <c r="B9" s="190" t="s">
        <v>209</v>
      </c>
      <c r="C9" s="191"/>
      <c r="D9" s="358">
        <v>6400000</v>
      </c>
      <c r="E9" s="377">
        <v>6400000</v>
      </c>
      <c r="F9" s="146"/>
    </row>
    <row r="10" spans="2:5" ht="15">
      <c r="B10" s="190" t="s">
        <v>388</v>
      </c>
      <c r="C10" s="191"/>
      <c r="D10" s="358">
        <v>522123</v>
      </c>
      <c r="E10" s="377">
        <v>522123</v>
      </c>
    </row>
    <row r="11" spans="2:5" ht="15">
      <c r="B11" s="190" t="s">
        <v>210</v>
      </c>
      <c r="C11" s="191"/>
      <c r="D11" s="358">
        <v>2905600</v>
      </c>
      <c r="E11" s="377">
        <v>2905600</v>
      </c>
    </row>
    <row r="12" spans="2:5" ht="15">
      <c r="B12" s="190" t="s">
        <v>211</v>
      </c>
      <c r="C12" s="191"/>
      <c r="D12" s="358">
        <v>6839100</v>
      </c>
      <c r="E12" s="377">
        <v>6839100</v>
      </c>
    </row>
    <row r="13" spans="2:5" ht="15">
      <c r="B13" s="190" t="s">
        <v>115</v>
      </c>
      <c r="C13" s="191"/>
      <c r="D13" s="358">
        <v>14535477</v>
      </c>
      <c r="E13" s="377">
        <v>14535477</v>
      </c>
    </row>
    <row r="14" spans="2:5" ht="15">
      <c r="B14" s="419" t="s">
        <v>116</v>
      </c>
      <c r="C14" s="420"/>
      <c r="D14" s="358">
        <v>48320700</v>
      </c>
      <c r="E14" s="377">
        <v>48320700</v>
      </c>
    </row>
    <row r="15" spans="2:5" ht="15">
      <c r="B15" s="190" t="s">
        <v>117</v>
      </c>
      <c r="C15" s="191"/>
      <c r="D15" s="358">
        <v>25268214</v>
      </c>
      <c r="E15" s="377">
        <v>25268214</v>
      </c>
    </row>
    <row r="16" spans="2:5" ht="15">
      <c r="B16" s="190" t="s">
        <v>118</v>
      </c>
      <c r="C16" s="191"/>
      <c r="D16" s="358">
        <v>16126600</v>
      </c>
      <c r="E16" s="377">
        <v>16126600</v>
      </c>
    </row>
    <row r="17" spans="2:5" ht="15">
      <c r="B17" s="190" t="s">
        <v>119</v>
      </c>
      <c r="C17" s="191"/>
      <c r="D17" s="358">
        <v>2181000</v>
      </c>
      <c r="E17" s="377">
        <v>2181000</v>
      </c>
    </row>
    <row r="18" spans="2:5" ht="15">
      <c r="B18" s="190" t="s">
        <v>212</v>
      </c>
      <c r="C18" s="191"/>
      <c r="D18" s="358">
        <v>18735345</v>
      </c>
      <c r="E18" s="377">
        <v>18735345</v>
      </c>
    </row>
    <row r="19" spans="2:5" ht="15">
      <c r="B19" s="190" t="s">
        <v>120</v>
      </c>
      <c r="C19" s="191"/>
      <c r="D19" s="358">
        <v>20138880</v>
      </c>
      <c r="E19" s="377">
        <v>20138880</v>
      </c>
    </row>
    <row r="20" spans="2:5" ht="15">
      <c r="B20" s="190" t="s">
        <v>121</v>
      </c>
      <c r="C20" s="191"/>
      <c r="D20" s="358">
        <v>16201261</v>
      </c>
      <c r="E20" s="377">
        <v>16201261</v>
      </c>
    </row>
    <row r="21" spans="2:5" ht="15">
      <c r="B21" s="190" t="s">
        <v>213</v>
      </c>
      <c r="C21" s="191"/>
      <c r="D21" s="358">
        <v>1710000</v>
      </c>
      <c r="E21" s="377">
        <v>1710000</v>
      </c>
    </row>
    <row r="22" spans="2:5" ht="15">
      <c r="B22" s="190" t="s">
        <v>122</v>
      </c>
      <c r="C22" s="191"/>
      <c r="D22" s="358">
        <v>2887620</v>
      </c>
      <c r="E22" s="377">
        <v>2887620</v>
      </c>
    </row>
    <row r="23" spans="2:5" ht="15">
      <c r="B23" s="190" t="s">
        <v>113</v>
      </c>
      <c r="C23" s="191"/>
      <c r="D23" s="358">
        <v>84150</v>
      </c>
      <c r="E23" s="377">
        <v>84150</v>
      </c>
    </row>
    <row r="24" spans="2:5" ht="15">
      <c r="B24" s="190" t="s">
        <v>214</v>
      </c>
      <c r="C24" s="191"/>
      <c r="D24" s="358">
        <v>641000</v>
      </c>
      <c r="E24" s="377">
        <v>641000</v>
      </c>
    </row>
    <row r="25" spans="2:5" ht="15">
      <c r="B25" s="190" t="s">
        <v>215</v>
      </c>
      <c r="C25" s="191"/>
      <c r="D25" s="358">
        <v>304292</v>
      </c>
      <c r="E25" s="377">
        <v>304292</v>
      </c>
    </row>
    <row r="26" spans="2:5" ht="15.75" thickBot="1">
      <c r="B26" s="223" t="s">
        <v>216</v>
      </c>
      <c r="C26" s="224"/>
      <c r="D26" s="367">
        <v>18176428</v>
      </c>
      <c r="E26" s="378">
        <v>18176428</v>
      </c>
    </row>
    <row r="27" spans="2:5" ht="19.5" customHeight="1" thickBot="1">
      <c r="B27" s="423" t="s">
        <v>123</v>
      </c>
      <c r="C27" s="424"/>
      <c r="D27" s="359">
        <f>SUM(D7:D26)</f>
        <v>282130000</v>
      </c>
      <c r="E27" s="363">
        <f>SUM(E7:E26)</f>
        <v>282130000</v>
      </c>
    </row>
    <row r="28" spans="2:5" ht="15">
      <c r="B28" s="147" t="s">
        <v>124</v>
      </c>
      <c r="C28" s="148"/>
      <c r="D28" s="368">
        <v>11819000</v>
      </c>
      <c r="E28" s="364">
        <v>11819000</v>
      </c>
    </row>
    <row r="29" spans="2:5" ht="15">
      <c r="B29" s="190" t="s">
        <v>125</v>
      </c>
      <c r="C29" s="191"/>
      <c r="D29" s="358">
        <v>30093000</v>
      </c>
      <c r="E29" s="364">
        <v>115746340</v>
      </c>
    </row>
    <row r="30" spans="2:5" ht="15">
      <c r="B30" s="190" t="s">
        <v>217</v>
      </c>
      <c r="C30" s="191"/>
      <c r="D30" s="358">
        <v>1457000</v>
      </c>
      <c r="E30" s="364">
        <v>1457000</v>
      </c>
    </row>
    <row r="31" spans="2:5" ht="15.75" thickBot="1">
      <c r="B31" s="188" t="s">
        <v>126</v>
      </c>
      <c r="C31" s="189"/>
      <c r="D31" s="369">
        <v>3500000</v>
      </c>
      <c r="E31" s="364">
        <v>3500000</v>
      </c>
    </row>
    <row r="32" spans="2:5" ht="19.5" customHeight="1" thickBot="1">
      <c r="B32" s="423" t="s">
        <v>127</v>
      </c>
      <c r="C32" s="424"/>
      <c r="D32" s="359">
        <f>SUM(D28:D31)</f>
        <v>46869000</v>
      </c>
      <c r="E32" s="363">
        <f>SUM(E28:E31)</f>
        <v>132522340</v>
      </c>
    </row>
    <row r="33" spans="2:6" ht="15">
      <c r="B33" s="419" t="s">
        <v>218</v>
      </c>
      <c r="C33" s="420"/>
      <c r="D33" s="358">
        <v>7000000</v>
      </c>
      <c r="E33" s="364">
        <v>7000000</v>
      </c>
      <c r="F33" s="149"/>
    </row>
    <row r="34" spans="2:6" ht="15">
      <c r="B34" s="419" t="s">
        <v>219</v>
      </c>
      <c r="C34" s="420"/>
      <c r="D34" s="358">
        <v>18000000</v>
      </c>
      <c r="E34" s="364">
        <v>18000000</v>
      </c>
      <c r="F34" s="146"/>
    </row>
    <row r="35" spans="2:6" ht="15">
      <c r="B35" s="419" t="s">
        <v>128</v>
      </c>
      <c r="C35" s="420"/>
      <c r="D35" s="358">
        <v>250000</v>
      </c>
      <c r="E35" s="364">
        <v>250000</v>
      </c>
      <c r="F35" s="146"/>
    </row>
    <row r="36" spans="2:6" ht="15">
      <c r="B36" s="190" t="s">
        <v>220</v>
      </c>
      <c r="C36" s="191"/>
      <c r="D36" s="358">
        <v>300000</v>
      </c>
      <c r="E36" s="364">
        <v>300000</v>
      </c>
      <c r="F36" s="146"/>
    </row>
    <row r="37" spans="2:6" ht="15">
      <c r="B37" s="190" t="s">
        <v>129</v>
      </c>
      <c r="C37" s="191"/>
      <c r="D37" s="358">
        <v>4800000</v>
      </c>
      <c r="E37" s="364">
        <v>4800000</v>
      </c>
      <c r="F37" s="146"/>
    </row>
    <row r="38" spans="2:6" ht="15.75" thickBot="1">
      <c r="B38" s="188" t="s">
        <v>130</v>
      </c>
      <c r="C38" s="189"/>
      <c r="D38" s="369">
        <v>50000</v>
      </c>
      <c r="E38" s="364">
        <v>50000</v>
      </c>
      <c r="F38" s="146"/>
    </row>
    <row r="39" spans="2:6" ht="19.5" customHeight="1" thickBot="1">
      <c r="B39" s="423" t="s">
        <v>131</v>
      </c>
      <c r="C39" s="424"/>
      <c r="D39" s="359">
        <f>SUM(D33:D38)</f>
        <v>30400000</v>
      </c>
      <c r="E39" s="363">
        <f>SUM(E33:E38)</f>
        <v>30400000</v>
      </c>
      <c r="F39" s="146"/>
    </row>
    <row r="40" spans="2:6" ht="15">
      <c r="B40" s="190" t="s">
        <v>132</v>
      </c>
      <c r="C40" s="151"/>
      <c r="D40" s="358">
        <v>1500000</v>
      </c>
      <c r="E40" s="364">
        <v>1500000</v>
      </c>
      <c r="F40" s="146"/>
    </row>
    <row r="41" spans="2:6" ht="15">
      <c r="B41" s="190" t="s">
        <v>133</v>
      </c>
      <c r="C41" s="151"/>
      <c r="D41" s="358">
        <v>4095000</v>
      </c>
      <c r="E41" s="364">
        <v>4095000</v>
      </c>
      <c r="F41" s="146"/>
    </row>
    <row r="42" spans="2:6" ht="15">
      <c r="B42" s="190" t="s">
        <v>134</v>
      </c>
      <c r="C42" s="151"/>
      <c r="D42" s="358">
        <v>16055000</v>
      </c>
      <c r="E42" s="364">
        <v>16055000</v>
      </c>
      <c r="F42" s="146"/>
    </row>
    <row r="43" spans="2:6" ht="15">
      <c r="B43" s="190" t="s">
        <v>135</v>
      </c>
      <c r="C43" s="151"/>
      <c r="D43" s="358">
        <v>1500000</v>
      </c>
      <c r="E43" s="364">
        <v>2660597</v>
      </c>
      <c r="F43" s="146"/>
    </row>
    <row r="44" spans="2:6" ht="15">
      <c r="B44" s="147" t="s">
        <v>136</v>
      </c>
      <c r="C44" s="151"/>
      <c r="D44" s="368">
        <v>11000000</v>
      </c>
      <c r="E44" s="364">
        <v>11000000</v>
      </c>
      <c r="F44" s="146"/>
    </row>
    <row r="45" spans="2:6" ht="15">
      <c r="B45" s="190" t="s">
        <v>137</v>
      </c>
      <c r="C45" s="151"/>
      <c r="D45" s="358">
        <v>6445000</v>
      </c>
      <c r="E45" s="364">
        <v>6445000</v>
      </c>
      <c r="F45" s="146"/>
    </row>
    <row r="46" spans="2:6" ht="15">
      <c r="B46" s="190" t="s">
        <v>138</v>
      </c>
      <c r="C46" s="151"/>
      <c r="D46" s="358">
        <v>705000</v>
      </c>
      <c r="E46" s="364">
        <v>705000</v>
      </c>
      <c r="F46" s="146"/>
    </row>
    <row r="47" spans="2:6" ht="15">
      <c r="B47" s="190" t="s">
        <v>139</v>
      </c>
      <c r="C47" s="151"/>
      <c r="D47" s="358">
        <v>5000</v>
      </c>
      <c r="E47" s="364">
        <v>5000</v>
      </c>
      <c r="F47" s="146"/>
    </row>
    <row r="48" spans="2:6" ht="18.75" customHeight="1" thickBot="1">
      <c r="B48" s="188" t="s">
        <v>140</v>
      </c>
      <c r="C48" s="152"/>
      <c r="D48" s="369">
        <v>4460000</v>
      </c>
      <c r="E48" s="364">
        <v>4460000</v>
      </c>
      <c r="F48" s="146"/>
    </row>
    <row r="49" spans="2:6" ht="19.5" customHeight="1" thickBot="1">
      <c r="B49" s="423" t="s">
        <v>141</v>
      </c>
      <c r="C49" s="424"/>
      <c r="D49" s="359">
        <f>SUM(D40:D48)</f>
        <v>45765000</v>
      </c>
      <c r="E49" s="363">
        <f>SUM(E40:E48)</f>
        <v>46925597</v>
      </c>
      <c r="F49" s="149"/>
    </row>
    <row r="50" spans="2:6" ht="19.5" customHeight="1" thickBot="1">
      <c r="B50" s="349" t="s">
        <v>221</v>
      </c>
      <c r="C50" s="350"/>
      <c r="D50" s="370">
        <v>500000</v>
      </c>
      <c r="E50" s="374">
        <v>500000</v>
      </c>
      <c r="F50" s="149"/>
    </row>
    <row r="51" spans="2:6" ht="19.5" customHeight="1" thickBot="1">
      <c r="B51" s="352" t="s">
        <v>222</v>
      </c>
      <c r="C51" s="346"/>
      <c r="D51" s="359">
        <v>500000</v>
      </c>
      <c r="E51" s="363">
        <v>500000</v>
      </c>
      <c r="F51" s="149"/>
    </row>
    <row r="52" spans="2:6" ht="15.75" thickBot="1">
      <c r="B52" s="153" t="s">
        <v>142</v>
      </c>
      <c r="C52" s="351"/>
      <c r="D52" s="371">
        <v>700000</v>
      </c>
      <c r="E52" s="375">
        <v>700000</v>
      </c>
      <c r="F52" s="149"/>
    </row>
    <row r="53" spans="2:6" ht="19.5" customHeight="1" thickBot="1">
      <c r="B53" s="423" t="s">
        <v>143</v>
      </c>
      <c r="C53" s="424"/>
      <c r="D53" s="359">
        <v>700000</v>
      </c>
      <c r="E53" s="363">
        <v>700000</v>
      </c>
      <c r="F53" s="149"/>
    </row>
    <row r="54" spans="2:6" ht="15.75" thickBot="1">
      <c r="B54" s="153" t="s">
        <v>370</v>
      </c>
      <c r="C54" s="154"/>
      <c r="D54" s="371">
        <v>125786000</v>
      </c>
      <c r="E54" s="364">
        <v>134836000</v>
      </c>
      <c r="F54" s="149"/>
    </row>
    <row r="55" spans="2:6" ht="19.5" customHeight="1" thickBot="1">
      <c r="B55" s="423" t="s">
        <v>144</v>
      </c>
      <c r="C55" s="424"/>
      <c r="D55" s="359">
        <v>125786000</v>
      </c>
      <c r="E55" s="363">
        <v>134836000</v>
      </c>
      <c r="F55" s="146"/>
    </row>
    <row r="56" spans="2:6" ht="27" customHeight="1" thickBot="1">
      <c r="B56" s="155" t="s">
        <v>145</v>
      </c>
      <c r="C56" s="156"/>
      <c r="D56" s="360">
        <f>SUM(D27,D32,D39,D49,D51,D53,D55)</f>
        <v>532150000</v>
      </c>
      <c r="E56" s="373">
        <f>SUM(E27,E32,E39,E49,E51,E53,E55)</f>
        <v>628013937</v>
      </c>
      <c r="F56" s="149"/>
    </row>
    <row r="57" spans="2:6" ht="15">
      <c r="B57" s="157"/>
      <c r="C57" s="157"/>
      <c r="D57" s="143"/>
      <c r="F57" s="146"/>
    </row>
    <row r="58" spans="2:6" ht="15">
      <c r="B58" s="158"/>
      <c r="C58" s="157"/>
      <c r="D58" s="143"/>
      <c r="F58" s="159"/>
    </row>
    <row r="59" spans="2:10" ht="36" customHeight="1">
      <c r="B59" s="425" t="s">
        <v>165</v>
      </c>
      <c r="C59" s="425"/>
      <c r="D59" s="425"/>
      <c r="E59" s="425"/>
      <c r="F59" s="186"/>
      <c r="G59" s="186"/>
      <c r="H59" s="186"/>
      <c r="I59" s="186"/>
      <c r="J59" s="140"/>
    </row>
    <row r="60" spans="1:6" ht="12.75" customHeight="1">
      <c r="A60" s="141"/>
      <c r="B60" s="96"/>
      <c r="C60" s="96"/>
      <c r="D60" s="96"/>
      <c r="F60" s="96"/>
    </row>
    <row r="61" spans="2:6" ht="21.75" customHeight="1" thickBot="1">
      <c r="B61" s="416"/>
      <c r="C61" s="416"/>
      <c r="D61" s="416"/>
      <c r="E61" s="161" t="s">
        <v>325</v>
      </c>
      <c r="F61" s="187"/>
    </row>
    <row r="62" spans="2:6" ht="40.5" customHeight="1">
      <c r="B62" s="421" t="s">
        <v>146</v>
      </c>
      <c r="C62" s="422"/>
      <c r="D62" s="348" t="s">
        <v>200</v>
      </c>
      <c r="E62" s="372" t="s">
        <v>324</v>
      </c>
      <c r="F62" s="160"/>
    </row>
    <row r="63" spans="2:6" ht="15">
      <c r="B63" s="417" t="s">
        <v>19</v>
      </c>
      <c r="C63" s="418"/>
      <c r="D63" s="353">
        <v>174534000</v>
      </c>
      <c r="E63" s="364">
        <v>242434463</v>
      </c>
      <c r="F63" s="146"/>
    </row>
    <row r="64" spans="2:6" ht="15">
      <c r="B64" s="417" t="s">
        <v>147</v>
      </c>
      <c r="C64" s="418"/>
      <c r="D64" s="353">
        <v>41100000</v>
      </c>
      <c r="E64" s="364">
        <v>50190955</v>
      </c>
      <c r="F64" s="161"/>
    </row>
    <row r="65" spans="2:6" ht="15">
      <c r="B65" s="417" t="s">
        <v>21</v>
      </c>
      <c r="C65" s="418"/>
      <c r="D65" s="353">
        <v>136780000</v>
      </c>
      <c r="E65" s="364">
        <v>146248893</v>
      </c>
      <c r="F65" s="162"/>
    </row>
    <row r="66" spans="2:6" ht="15">
      <c r="B66" s="417" t="s">
        <v>148</v>
      </c>
      <c r="C66" s="418"/>
      <c r="D66" s="353">
        <v>6900000</v>
      </c>
      <c r="E66" s="364">
        <v>6900000</v>
      </c>
      <c r="F66" s="146"/>
    </row>
    <row r="67" spans="2:6" ht="15">
      <c r="B67" s="182" t="s">
        <v>207</v>
      </c>
      <c r="C67" s="183"/>
      <c r="D67" s="353">
        <v>3000000</v>
      </c>
      <c r="E67" s="364">
        <v>3000000</v>
      </c>
      <c r="F67" s="146"/>
    </row>
    <row r="68" spans="2:6" ht="15">
      <c r="B68" s="182" t="s">
        <v>149</v>
      </c>
      <c r="C68" s="183"/>
      <c r="D68" s="353">
        <v>3800000</v>
      </c>
      <c r="E68" s="364">
        <v>3800000</v>
      </c>
      <c r="F68" s="146"/>
    </row>
    <row r="69" spans="2:6" ht="15">
      <c r="B69" s="419" t="s">
        <v>150</v>
      </c>
      <c r="C69" s="420"/>
      <c r="D69" s="361">
        <v>68860000</v>
      </c>
      <c r="E69" s="364">
        <v>69246000</v>
      </c>
      <c r="F69" s="146"/>
    </row>
    <row r="70" spans="2:6" ht="15.75" thickBot="1">
      <c r="B70" s="223" t="s">
        <v>369</v>
      </c>
      <c r="C70" s="224"/>
      <c r="D70" s="362">
        <v>0</v>
      </c>
      <c r="E70" s="365">
        <v>8995665</v>
      </c>
      <c r="F70" s="146"/>
    </row>
    <row r="71" spans="2:6" ht="19.5" customHeight="1" thickBot="1">
      <c r="B71" s="414" t="s">
        <v>151</v>
      </c>
      <c r="C71" s="415"/>
      <c r="D71" s="355">
        <f>SUM(D63:D70)</f>
        <v>434974000</v>
      </c>
      <c r="E71" s="363">
        <f>SUM(E63:E70)</f>
        <v>530815976</v>
      </c>
      <c r="F71" s="149"/>
    </row>
    <row r="72" spans="2:6" ht="15">
      <c r="B72" s="417" t="s">
        <v>24</v>
      </c>
      <c r="C72" s="418"/>
      <c r="D72" s="356">
        <v>2500000</v>
      </c>
      <c r="E72" s="364">
        <v>1173599</v>
      </c>
      <c r="F72" s="149"/>
    </row>
    <row r="73" spans="2:6" ht="15.75" thickBot="1">
      <c r="B73" s="184" t="s">
        <v>25</v>
      </c>
      <c r="C73" s="185"/>
      <c r="D73" s="354">
        <v>2500000</v>
      </c>
      <c r="E73" s="364">
        <v>1173599</v>
      </c>
      <c r="F73" s="149"/>
    </row>
    <row r="74" spans="2:6" ht="19.5" customHeight="1" thickBot="1">
      <c r="B74" s="414" t="s">
        <v>152</v>
      </c>
      <c r="C74" s="415"/>
      <c r="D74" s="355">
        <f>SUM(D72:D73)</f>
        <v>5000000</v>
      </c>
      <c r="E74" s="363">
        <f>SUM(E72:E73)</f>
        <v>2347198</v>
      </c>
      <c r="F74" s="149"/>
    </row>
    <row r="75" spans="2:6" ht="15">
      <c r="B75" s="182" t="s">
        <v>153</v>
      </c>
      <c r="C75" s="183"/>
      <c r="D75" s="356">
        <v>4186000</v>
      </c>
      <c r="E75" s="364">
        <v>6860611</v>
      </c>
      <c r="F75" s="146"/>
    </row>
    <row r="76" spans="2:6" ht="15">
      <c r="B76" s="184" t="s">
        <v>205</v>
      </c>
      <c r="C76" s="185"/>
      <c r="D76" s="354">
        <v>41974000</v>
      </c>
      <c r="E76" s="364">
        <v>41974000</v>
      </c>
      <c r="F76" s="146"/>
    </row>
    <row r="77" spans="2:6" ht="15.75" thickBot="1">
      <c r="B77" s="184" t="s">
        <v>206</v>
      </c>
      <c r="C77" s="185"/>
      <c r="D77" s="354">
        <v>46016000</v>
      </c>
      <c r="E77" s="364">
        <v>46016152</v>
      </c>
      <c r="F77" s="146"/>
    </row>
    <row r="78" spans="2:6" ht="19.5" customHeight="1" thickBot="1">
      <c r="B78" s="414" t="s">
        <v>154</v>
      </c>
      <c r="C78" s="415"/>
      <c r="D78" s="355">
        <f>SUM(D75:D77)</f>
        <v>92176000</v>
      </c>
      <c r="E78" s="363">
        <f>SUM(E75:E77)</f>
        <v>94850763</v>
      </c>
      <c r="F78" s="146"/>
    </row>
    <row r="79" spans="2:6" ht="24" customHeight="1" thickBot="1">
      <c r="B79" s="155" t="s">
        <v>155</v>
      </c>
      <c r="C79" s="163"/>
      <c r="D79" s="357">
        <f>D71+D74+D78</f>
        <v>532150000</v>
      </c>
      <c r="E79" s="363">
        <f>E71+E74+E78</f>
        <v>628013937</v>
      </c>
      <c r="F79" s="164"/>
    </row>
    <row r="80" spans="2:6" ht="15">
      <c r="B80" s="97"/>
      <c r="C80" s="98"/>
      <c r="D80" s="165"/>
      <c r="F80" s="146"/>
    </row>
    <row r="81" spans="2:6" ht="15">
      <c r="B81" s="97"/>
      <c r="C81" s="97"/>
      <c r="D81" s="166"/>
      <c r="F81" s="146"/>
    </row>
    <row r="82" spans="2:6" ht="15">
      <c r="B82" s="97"/>
      <c r="C82" s="97"/>
      <c r="D82" s="97"/>
      <c r="F82" s="146"/>
    </row>
    <row r="83" spans="2:4" ht="15">
      <c r="B83" s="150"/>
      <c r="C83" s="150"/>
      <c r="D83" s="150"/>
    </row>
    <row r="84" spans="2:4" ht="15">
      <c r="B84" s="150"/>
      <c r="C84" s="150"/>
      <c r="D84" s="150"/>
    </row>
    <row r="85" spans="2:4" ht="15">
      <c r="B85" s="150"/>
      <c r="C85" s="150"/>
      <c r="D85" s="150"/>
    </row>
    <row r="86" spans="2:4" ht="15">
      <c r="B86" s="150"/>
      <c r="C86" s="150"/>
      <c r="D86" s="150"/>
    </row>
    <row r="87" spans="2:4" ht="15">
      <c r="B87" s="150"/>
      <c r="C87" s="150"/>
      <c r="D87" s="150"/>
    </row>
    <row r="88" spans="2:4" ht="15">
      <c r="B88" s="150"/>
      <c r="C88" s="150"/>
      <c r="D88" s="150"/>
    </row>
    <row r="89" spans="2:4" ht="15">
      <c r="B89" s="150"/>
      <c r="C89" s="150"/>
      <c r="D89" s="150"/>
    </row>
    <row r="90" spans="2:4" ht="15">
      <c r="B90" s="150"/>
      <c r="C90" s="150"/>
      <c r="D90" s="150"/>
    </row>
    <row r="91" spans="2:4" ht="15">
      <c r="B91" s="150"/>
      <c r="C91" s="150"/>
      <c r="D91" s="150"/>
    </row>
    <row r="92" spans="2:4" ht="15">
      <c r="B92" s="150"/>
      <c r="C92" s="150"/>
      <c r="D92" s="150"/>
    </row>
    <row r="93" spans="2:4" ht="15">
      <c r="B93" s="150"/>
      <c r="C93" s="150"/>
      <c r="D93" s="150"/>
    </row>
    <row r="94" spans="2:4" ht="15">
      <c r="B94" s="150"/>
      <c r="C94" s="150"/>
      <c r="D94" s="150"/>
    </row>
    <row r="95" spans="2:4" ht="15">
      <c r="B95" s="150"/>
      <c r="C95" s="150"/>
      <c r="D95" s="150"/>
    </row>
    <row r="96" spans="2:4" ht="15">
      <c r="B96" s="150"/>
      <c r="C96" s="150"/>
      <c r="D96" s="150"/>
    </row>
    <row r="97" spans="2:4" ht="15">
      <c r="B97" s="150"/>
      <c r="C97" s="150"/>
      <c r="D97" s="150"/>
    </row>
    <row r="98" spans="2:4" ht="15">
      <c r="B98" s="150"/>
      <c r="C98" s="150"/>
      <c r="D98" s="150"/>
    </row>
    <row r="99" spans="2:4" ht="15">
      <c r="B99" s="150"/>
      <c r="C99" s="150"/>
      <c r="D99" s="150"/>
    </row>
    <row r="100" spans="2:4" ht="15">
      <c r="B100" s="150"/>
      <c r="C100" s="150"/>
      <c r="D100" s="150"/>
    </row>
    <row r="101" spans="2:4" ht="15">
      <c r="B101" s="150"/>
      <c r="C101" s="150"/>
      <c r="D101" s="150"/>
    </row>
    <row r="102" spans="2:4" ht="15">
      <c r="B102" s="150"/>
      <c r="C102" s="150"/>
      <c r="D102" s="150"/>
    </row>
    <row r="103" spans="2:4" ht="15">
      <c r="B103" s="150"/>
      <c r="C103" s="150"/>
      <c r="D103" s="150"/>
    </row>
    <row r="104" spans="2:4" ht="15">
      <c r="B104" s="150"/>
      <c r="C104" s="150"/>
      <c r="D104" s="150"/>
    </row>
    <row r="105" spans="2:4" ht="15">
      <c r="B105" s="150"/>
      <c r="C105" s="150"/>
      <c r="D105" s="150"/>
    </row>
    <row r="106" spans="2:4" ht="15">
      <c r="B106" s="150"/>
      <c r="C106" s="150"/>
      <c r="D106" s="150"/>
    </row>
    <row r="107" spans="2:4" ht="15">
      <c r="B107" s="150"/>
      <c r="C107" s="150"/>
      <c r="D107" s="150"/>
    </row>
    <row r="108" spans="2:4" ht="15">
      <c r="B108" s="150"/>
      <c r="C108" s="150"/>
      <c r="D108" s="150"/>
    </row>
    <row r="109" spans="2:4" ht="15">
      <c r="B109" s="150"/>
      <c r="C109" s="150"/>
      <c r="D109" s="150"/>
    </row>
    <row r="110" spans="2:4" ht="15">
      <c r="B110" s="150"/>
      <c r="C110" s="150"/>
      <c r="D110" s="150"/>
    </row>
    <row r="111" spans="2:4" ht="15">
      <c r="B111" s="150"/>
      <c r="C111" s="150"/>
      <c r="D111" s="150"/>
    </row>
    <row r="112" spans="2:4" ht="15">
      <c r="B112" s="150"/>
      <c r="C112" s="150"/>
      <c r="D112" s="150"/>
    </row>
    <row r="113" spans="2:4" ht="15">
      <c r="B113" s="150"/>
      <c r="C113" s="150"/>
      <c r="D113" s="150"/>
    </row>
    <row r="114" spans="2:4" ht="15">
      <c r="B114" s="150"/>
      <c r="C114" s="150"/>
      <c r="D114" s="150"/>
    </row>
    <row r="115" spans="2:4" ht="15">
      <c r="B115" s="150"/>
      <c r="C115" s="150"/>
      <c r="D115" s="150"/>
    </row>
    <row r="116" spans="2:4" ht="15">
      <c r="B116" s="150"/>
      <c r="C116" s="150"/>
      <c r="D116" s="150"/>
    </row>
    <row r="117" spans="2:4" ht="15">
      <c r="B117" s="150"/>
      <c r="C117" s="150"/>
      <c r="D117" s="150"/>
    </row>
    <row r="118" spans="2:4" ht="15">
      <c r="B118" s="150"/>
      <c r="C118" s="150"/>
      <c r="D118" s="150"/>
    </row>
    <row r="119" spans="2:4" ht="15">
      <c r="B119" s="150"/>
      <c r="C119" s="150"/>
      <c r="D119" s="150"/>
    </row>
    <row r="120" spans="2:4" ht="15">
      <c r="B120" s="150"/>
      <c r="C120" s="150"/>
      <c r="D120" s="150"/>
    </row>
    <row r="121" spans="2:4" ht="15">
      <c r="B121" s="150"/>
      <c r="C121" s="150"/>
      <c r="D121" s="150"/>
    </row>
    <row r="122" spans="2:4" ht="15">
      <c r="B122" s="150"/>
      <c r="C122" s="150"/>
      <c r="D122" s="150"/>
    </row>
    <row r="123" spans="2:4" ht="15">
      <c r="B123" s="150"/>
      <c r="C123" s="150"/>
      <c r="D123" s="150"/>
    </row>
    <row r="124" spans="2:4" ht="15">
      <c r="B124" s="150"/>
      <c r="C124" s="150"/>
      <c r="D124" s="150"/>
    </row>
    <row r="125" spans="2:4" ht="15">
      <c r="B125" s="150"/>
      <c r="C125" s="150"/>
      <c r="D125" s="150"/>
    </row>
    <row r="126" spans="2:4" ht="15">
      <c r="B126" s="150"/>
      <c r="C126" s="150"/>
      <c r="D126" s="150"/>
    </row>
    <row r="127" spans="2:4" ht="15">
      <c r="B127" s="150"/>
      <c r="C127" s="150"/>
      <c r="D127" s="150"/>
    </row>
    <row r="128" spans="2:4" ht="15">
      <c r="B128" s="150"/>
      <c r="C128" s="150"/>
      <c r="D128" s="150"/>
    </row>
    <row r="129" spans="2:4" ht="15">
      <c r="B129" s="150"/>
      <c r="C129" s="150"/>
      <c r="D129" s="150"/>
    </row>
    <row r="130" spans="2:4" ht="15">
      <c r="B130" s="150"/>
      <c r="C130" s="150"/>
      <c r="D130" s="150"/>
    </row>
    <row r="131" spans="2:4" ht="15">
      <c r="B131" s="150"/>
      <c r="C131" s="150"/>
      <c r="D131" s="150"/>
    </row>
    <row r="132" spans="2:4" ht="15">
      <c r="B132" s="150"/>
      <c r="C132" s="150"/>
      <c r="D132" s="150"/>
    </row>
    <row r="133" spans="2:4" ht="15">
      <c r="B133" s="150"/>
      <c r="C133" s="150"/>
      <c r="D133" s="150"/>
    </row>
    <row r="134" spans="2:4" ht="15">
      <c r="B134" s="150"/>
      <c r="C134" s="150"/>
      <c r="D134" s="150"/>
    </row>
    <row r="135" spans="2:4" ht="15">
      <c r="B135" s="150"/>
      <c r="C135" s="150"/>
      <c r="D135" s="150"/>
    </row>
    <row r="136" spans="2:4" ht="15">
      <c r="B136" s="150"/>
      <c r="C136" s="150"/>
      <c r="D136" s="150"/>
    </row>
    <row r="137" spans="2:4" ht="15">
      <c r="B137" s="150"/>
      <c r="C137" s="150"/>
      <c r="D137" s="150"/>
    </row>
    <row r="138" spans="2:4" ht="15">
      <c r="B138" s="150"/>
      <c r="C138" s="150"/>
      <c r="D138" s="150"/>
    </row>
    <row r="139" spans="2:4" ht="15">
      <c r="B139" s="150"/>
      <c r="C139" s="150"/>
      <c r="D139" s="150"/>
    </row>
    <row r="140" spans="2:4" ht="15">
      <c r="B140" s="150"/>
      <c r="C140" s="150"/>
      <c r="D140" s="150"/>
    </row>
    <row r="141" spans="2:4" ht="15">
      <c r="B141" s="150"/>
      <c r="C141" s="150"/>
      <c r="D141" s="150"/>
    </row>
    <row r="142" spans="2:4" ht="15">
      <c r="B142" s="150"/>
      <c r="C142" s="150"/>
      <c r="D142" s="150"/>
    </row>
    <row r="143" spans="2:4" ht="15">
      <c r="B143" s="150"/>
      <c r="C143" s="150"/>
      <c r="D143" s="150"/>
    </row>
    <row r="144" spans="2:4" ht="15">
      <c r="B144" s="150"/>
      <c r="C144" s="150"/>
      <c r="D144" s="150"/>
    </row>
    <row r="145" spans="2:4" ht="15">
      <c r="B145" s="150"/>
      <c r="C145" s="150"/>
      <c r="D145" s="150"/>
    </row>
    <row r="146" spans="2:4" ht="15">
      <c r="B146" s="150"/>
      <c r="C146" s="150"/>
      <c r="D146" s="150"/>
    </row>
    <row r="147" spans="2:4" ht="15">
      <c r="B147" s="150"/>
      <c r="C147" s="150"/>
      <c r="D147" s="150"/>
    </row>
    <row r="148" spans="2:4" ht="15">
      <c r="B148" s="150"/>
      <c r="C148" s="150"/>
      <c r="D148" s="150"/>
    </row>
    <row r="149" spans="2:4" ht="15">
      <c r="B149" s="150"/>
      <c r="C149" s="150"/>
      <c r="D149" s="150"/>
    </row>
    <row r="150" spans="2:4" ht="15">
      <c r="B150" s="150"/>
      <c r="C150" s="150"/>
      <c r="D150" s="150"/>
    </row>
    <row r="151" spans="2:4" ht="15">
      <c r="B151" s="150"/>
      <c r="C151" s="150"/>
      <c r="D151" s="150"/>
    </row>
    <row r="152" spans="2:4" ht="15">
      <c r="B152" s="150"/>
      <c r="C152" s="150"/>
      <c r="D152" s="150"/>
    </row>
    <row r="153" spans="2:4" ht="15">
      <c r="B153" s="150"/>
      <c r="C153" s="150"/>
      <c r="D153" s="150"/>
    </row>
    <row r="154" spans="2:4" ht="15">
      <c r="B154" s="150"/>
      <c r="C154" s="150"/>
      <c r="D154" s="150"/>
    </row>
    <row r="155" spans="2:4" ht="15">
      <c r="B155" s="150"/>
      <c r="C155" s="150"/>
      <c r="D155" s="150"/>
    </row>
    <row r="156" spans="2:4" ht="15">
      <c r="B156" s="150"/>
      <c r="C156" s="150"/>
      <c r="D156" s="150"/>
    </row>
    <row r="157" spans="2:4" ht="15">
      <c r="B157" s="150"/>
      <c r="C157" s="150"/>
      <c r="D157" s="150"/>
    </row>
    <row r="158" spans="2:4" ht="15">
      <c r="B158" s="150"/>
      <c r="C158" s="150"/>
      <c r="D158" s="150"/>
    </row>
    <row r="159" spans="2:4" ht="15">
      <c r="B159" s="150"/>
      <c r="C159" s="150"/>
      <c r="D159" s="150"/>
    </row>
    <row r="160" spans="2:4" ht="15">
      <c r="B160" s="150"/>
      <c r="C160" s="150"/>
      <c r="D160" s="150"/>
    </row>
    <row r="161" spans="2:4" ht="15">
      <c r="B161" s="150"/>
      <c r="C161" s="150"/>
      <c r="D161" s="150"/>
    </row>
    <row r="162" spans="2:4" ht="15">
      <c r="B162" s="150"/>
      <c r="C162" s="150"/>
      <c r="D162" s="150"/>
    </row>
    <row r="163" spans="2:4" ht="15">
      <c r="B163" s="150"/>
      <c r="C163" s="150"/>
      <c r="D163" s="150"/>
    </row>
    <row r="164" spans="2:4" ht="15">
      <c r="B164" s="150"/>
      <c r="C164" s="150"/>
      <c r="D164" s="150"/>
    </row>
    <row r="165" spans="2:4" ht="15">
      <c r="B165" s="150"/>
      <c r="C165" s="150"/>
      <c r="D165" s="150"/>
    </row>
    <row r="166" spans="2:4" ht="15">
      <c r="B166" s="150"/>
      <c r="C166" s="150"/>
      <c r="D166" s="150"/>
    </row>
    <row r="167" spans="2:4" ht="15">
      <c r="B167" s="150"/>
      <c r="C167" s="150"/>
      <c r="D167" s="150"/>
    </row>
    <row r="168" spans="2:4" ht="15">
      <c r="B168" s="150"/>
      <c r="C168" s="150"/>
      <c r="D168" s="150"/>
    </row>
    <row r="169" spans="2:4" ht="15">
      <c r="B169" s="150"/>
      <c r="C169" s="150"/>
      <c r="D169" s="150"/>
    </row>
    <row r="170" spans="2:4" ht="15">
      <c r="B170" s="150"/>
      <c r="C170" s="150"/>
      <c r="D170" s="150"/>
    </row>
    <row r="171" spans="2:4" ht="15">
      <c r="B171" s="150"/>
      <c r="C171" s="150"/>
      <c r="D171" s="150"/>
    </row>
    <row r="172" spans="2:4" ht="15">
      <c r="B172" s="150"/>
      <c r="C172" s="150"/>
      <c r="D172" s="150"/>
    </row>
    <row r="173" spans="2:4" ht="15">
      <c r="B173" s="150"/>
      <c r="C173" s="150"/>
      <c r="D173" s="150"/>
    </row>
    <row r="174" spans="2:4" ht="15">
      <c r="B174" s="150"/>
      <c r="C174" s="150"/>
      <c r="D174" s="150"/>
    </row>
    <row r="175" spans="2:4" ht="15">
      <c r="B175" s="150"/>
      <c r="C175" s="150"/>
      <c r="D175" s="150"/>
    </row>
    <row r="176" spans="2:4" ht="15">
      <c r="B176" s="150"/>
      <c r="C176" s="150"/>
      <c r="D176" s="150"/>
    </row>
    <row r="177" spans="2:4" ht="15">
      <c r="B177" s="150"/>
      <c r="C177" s="150"/>
      <c r="D177" s="150"/>
    </row>
    <row r="178" spans="2:4" ht="15">
      <c r="B178" s="150"/>
      <c r="C178" s="150"/>
      <c r="D178" s="150"/>
    </row>
    <row r="179" spans="2:4" ht="15">
      <c r="B179" s="150"/>
      <c r="C179" s="150"/>
      <c r="D179" s="150"/>
    </row>
    <row r="180" spans="2:4" ht="15">
      <c r="B180" s="150"/>
      <c r="C180" s="150"/>
      <c r="D180" s="150"/>
    </row>
    <row r="181" spans="2:4" ht="15">
      <c r="B181" s="150"/>
      <c r="C181" s="150"/>
      <c r="D181" s="150"/>
    </row>
    <row r="182" spans="2:4" ht="15">
      <c r="B182" s="150"/>
      <c r="C182" s="150"/>
      <c r="D182" s="150"/>
    </row>
    <row r="183" spans="2:4" ht="15">
      <c r="B183" s="150"/>
      <c r="C183" s="150"/>
      <c r="D183" s="150"/>
    </row>
    <row r="184" spans="2:4" ht="15">
      <c r="B184" s="150"/>
      <c r="C184" s="150"/>
      <c r="D184" s="150"/>
    </row>
    <row r="185" spans="2:4" ht="15">
      <c r="B185" s="150"/>
      <c r="C185" s="150"/>
      <c r="D185" s="150"/>
    </row>
    <row r="186" spans="2:4" ht="15">
      <c r="B186" s="150"/>
      <c r="C186" s="150"/>
      <c r="D186" s="150"/>
    </row>
    <row r="187" spans="2:4" ht="15">
      <c r="B187" s="150"/>
      <c r="C187" s="150"/>
      <c r="D187" s="150"/>
    </row>
    <row r="188" spans="2:4" ht="15">
      <c r="B188" s="150"/>
      <c r="C188" s="150"/>
      <c r="D188" s="150"/>
    </row>
    <row r="189" spans="2:4" ht="15">
      <c r="B189" s="150"/>
      <c r="C189" s="150"/>
      <c r="D189" s="150"/>
    </row>
    <row r="190" spans="2:4" ht="15">
      <c r="B190" s="150"/>
      <c r="C190" s="150"/>
      <c r="D190" s="150"/>
    </row>
    <row r="191" spans="2:4" ht="15">
      <c r="B191" s="150"/>
      <c r="C191" s="150"/>
      <c r="D191" s="150"/>
    </row>
    <row r="192" spans="2:4" ht="15">
      <c r="B192" s="150"/>
      <c r="C192" s="150"/>
      <c r="D192" s="150"/>
    </row>
    <row r="193" spans="2:4" ht="15">
      <c r="B193" s="150"/>
      <c r="C193" s="150"/>
      <c r="D193" s="150"/>
    </row>
    <row r="194" spans="2:4" ht="15">
      <c r="B194" s="150"/>
      <c r="C194" s="150"/>
      <c r="D194" s="150"/>
    </row>
    <row r="195" spans="2:4" ht="15">
      <c r="B195" s="150"/>
      <c r="C195" s="150"/>
      <c r="D195" s="150"/>
    </row>
    <row r="196" spans="2:4" ht="15">
      <c r="B196" s="150"/>
      <c r="C196" s="150"/>
      <c r="D196" s="150"/>
    </row>
    <row r="197" spans="2:4" ht="15">
      <c r="B197" s="150"/>
      <c r="C197" s="150"/>
      <c r="D197" s="150"/>
    </row>
    <row r="198" spans="2:4" ht="15">
      <c r="B198" s="150"/>
      <c r="C198" s="150"/>
      <c r="D198" s="150"/>
    </row>
    <row r="199" spans="2:4" ht="15">
      <c r="B199" s="150"/>
      <c r="C199" s="150"/>
      <c r="D199" s="150"/>
    </row>
    <row r="200" spans="2:4" ht="15">
      <c r="B200" s="150"/>
      <c r="C200" s="150"/>
      <c r="D200" s="150"/>
    </row>
    <row r="201" spans="2:4" ht="15">
      <c r="B201" s="150"/>
      <c r="C201" s="150"/>
      <c r="D201" s="150"/>
    </row>
    <row r="202" spans="2:4" ht="15">
      <c r="B202" s="150"/>
      <c r="C202" s="150"/>
      <c r="D202" s="150"/>
    </row>
    <row r="203" spans="2:4" ht="15">
      <c r="B203" s="150"/>
      <c r="C203" s="150"/>
      <c r="D203" s="150"/>
    </row>
    <row r="204" spans="2:4" ht="15">
      <c r="B204" s="150"/>
      <c r="C204" s="150"/>
      <c r="D204" s="150"/>
    </row>
    <row r="205" spans="2:4" ht="15">
      <c r="B205" s="150"/>
      <c r="C205" s="150"/>
      <c r="D205" s="150"/>
    </row>
    <row r="206" spans="2:4" ht="15">
      <c r="B206" s="150"/>
      <c r="C206" s="150"/>
      <c r="D206" s="150"/>
    </row>
    <row r="207" spans="2:4" ht="15">
      <c r="B207" s="150"/>
      <c r="C207" s="150"/>
      <c r="D207" s="150"/>
    </row>
    <row r="208" spans="2:4" ht="15">
      <c r="B208" s="150"/>
      <c r="C208" s="150"/>
      <c r="D208" s="150"/>
    </row>
    <row r="209" spans="2:4" ht="15">
      <c r="B209" s="150"/>
      <c r="C209" s="150"/>
      <c r="D209" s="150"/>
    </row>
    <row r="210" spans="2:4" ht="15">
      <c r="B210" s="150"/>
      <c r="C210" s="150"/>
      <c r="D210" s="150"/>
    </row>
    <row r="211" spans="2:4" ht="15">
      <c r="B211" s="150"/>
      <c r="C211" s="150"/>
      <c r="D211" s="150"/>
    </row>
    <row r="212" spans="2:4" ht="15">
      <c r="B212" s="150"/>
      <c r="C212" s="150"/>
      <c r="D212" s="150"/>
    </row>
    <row r="213" spans="2:4" ht="15">
      <c r="B213" s="150"/>
      <c r="C213" s="150"/>
      <c r="D213" s="150"/>
    </row>
    <row r="214" spans="2:4" ht="15">
      <c r="B214" s="150"/>
      <c r="C214" s="150"/>
      <c r="D214" s="150"/>
    </row>
    <row r="215" spans="2:4" ht="15">
      <c r="B215" s="150"/>
      <c r="C215" s="150"/>
      <c r="D215" s="150"/>
    </row>
    <row r="216" spans="2:4" ht="15">
      <c r="B216" s="150"/>
      <c r="C216" s="150"/>
      <c r="D216" s="150"/>
    </row>
    <row r="217" spans="2:4" ht="15">
      <c r="B217" s="150"/>
      <c r="C217" s="150"/>
      <c r="D217" s="150"/>
    </row>
    <row r="218" spans="2:4" ht="15">
      <c r="B218" s="150"/>
      <c r="C218" s="150"/>
      <c r="D218" s="150"/>
    </row>
    <row r="219" spans="2:4" ht="15">
      <c r="B219" s="150"/>
      <c r="C219" s="150"/>
      <c r="D219" s="150"/>
    </row>
    <row r="220" spans="2:4" ht="15">
      <c r="B220" s="150"/>
      <c r="C220" s="150"/>
      <c r="D220" s="150"/>
    </row>
    <row r="221" spans="2:4" ht="15">
      <c r="B221" s="150"/>
      <c r="C221" s="150"/>
      <c r="D221" s="150"/>
    </row>
    <row r="222" spans="2:4" ht="15">
      <c r="B222" s="150"/>
      <c r="C222" s="150"/>
      <c r="D222" s="150"/>
    </row>
    <row r="223" spans="2:4" ht="15">
      <c r="B223" s="150"/>
      <c r="C223" s="150"/>
      <c r="D223" s="150"/>
    </row>
    <row r="224" spans="2:4" ht="15">
      <c r="B224" s="150"/>
      <c r="C224" s="150"/>
      <c r="D224" s="150"/>
    </row>
    <row r="225" spans="2:4" ht="15">
      <c r="B225" s="150"/>
      <c r="C225" s="150"/>
      <c r="D225" s="150"/>
    </row>
    <row r="226" spans="2:4" ht="15">
      <c r="B226" s="150"/>
      <c r="C226" s="150"/>
      <c r="D226" s="150"/>
    </row>
    <row r="227" spans="2:4" ht="15">
      <c r="B227" s="150"/>
      <c r="C227" s="150"/>
      <c r="D227" s="150"/>
    </row>
    <row r="228" spans="2:4" ht="15">
      <c r="B228" s="150"/>
      <c r="C228" s="150"/>
      <c r="D228" s="150"/>
    </row>
    <row r="229" spans="2:4" ht="15">
      <c r="B229" s="150"/>
      <c r="C229" s="150"/>
      <c r="D229" s="150"/>
    </row>
    <row r="230" spans="2:4" ht="15">
      <c r="B230" s="150"/>
      <c r="C230" s="150"/>
      <c r="D230" s="150"/>
    </row>
    <row r="231" spans="2:4" ht="15">
      <c r="B231" s="150"/>
      <c r="C231" s="150"/>
      <c r="D231" s="150"/>
    </row>
    <row r="232" spans="2:4" ht="15">
      <c r="B232" s="150"/>
      <c r="C232" s="150"/>
      <c r="D232" s="150"/>
    </row>
    <row r="233" spans="2:4" ht="15">
      <c r="B233" s="150"/>
      <c r="C233" s="150"/>
      <c r="D233" s="150"/>
    </row>
    <row r="234" spans="2:4" ht="15">
      <c r="B234" s="150"/>
      <c r="C234" s="150"/>
      <c r="D234" s="150"/>
    </row>
    <row r="235" spans="2:4" ht="15">
      <c r="B235" s="150"/>
      <c r="C235" s="150"/>
      <c r="D235" s="150"/>
    </row>
    <row r="236" spans="2:4" ht="15">
      <c r="B236" s="150"/>
      <c r="C236" s="150"/>
      <c r="D236" s="150"/>
    </row>
    <row r="237" spans="2:4" ht="15">
      <c r="B237" s="150"/>
      <c r="C237" s="150"/>
      <c r="D237" s="150"/>
    </row>
    <row r="238" spans="2:4" ht="15">
      <c r="B238" s="150"/>
      <c r="C238" s="150"/>
      <c r="D238" s="150"/>
    </row>
    <row r="239" spans="2:4" ht="15">
      <c r="B239" s="150"/>
      <c r="C239" s="150"/>
      <c r="D239" s="150"/>
    </row>
    <row r="240" spans="2:4" ht="15">
      <c r="B240" s="150"/>
      <c r="C240" s="150"/>
      <c r="D240" s="150"/>
    </row>
    <row r="241" spans="2:4" ht="15">
      <c r="B241" s="150"/>
      <c r="C241" s="150"/>
      <c r="D241" s="150"/>
    </row>
    <row r="242" spans="2:4" ht="15">
      <c r="B242" s="150"/>
      <c r="C242" s="150"/>
      <c r="D242" s="150"/>
    </row>
    <row r="243" spans="2:4" ht="15">
      <c r="B243" s="150"/>
      <c r="C243" s="150"/>
      <c r="D243" s="150"/>
    </row>
    <row r="244" spans="2:4" ht="15">
      <c r="B244" s="150"/>
      <c r="C244" s="150"/>
      <c r="D244" s="150"/>
    </row>
    <row r="245" spans="2:4" ht="15">
      <c r="B245" s="150"/>
      <c r="C245" s="150"/>
      <c r="D245" s="150"/>
    </row>
    <row r="246" spans="2:4" ht="15">
      <c r="B246" s="150"/>
      <c r="C246" s="150"/>
      <c r="D246" s="150"/>
    </row>
    <row r="247" spans="2:4" ht="15">
      <c r="B247" s="150"/>
      <c r="C247" s="150"/>
      <c r="D247" s="150"/>
    </row>
    <row r="248" spans="2:4" ht="15">
      <c r="B248" s="150"/>
      <c r="C248" s="150"/>
      <c r="D248" s="150"/>
    </row>
    <row r="249" spans="2:4" ht="15">
      <c r="B249" s="150"/>
      <c r="C249" s="150"/>
      <c r="D249" s="150"/>
    </row>
    <row r="250" spans="2:4" ht="15">
      <c r="B250" s="150"/>
      <c r="C250" s="150"/>
      <c r="D250" s="150"/>
    </row>
    <row r="251" spans="2:4" ht="15">
      <c r="B251" s="150"/>
      <c r="C251" s="150"/>
      <c r="D251" s="150"/>
    </row>
    <row r="252" spans="2:4" ht="15">
      <c r="B252" s="150"/>
      <c r="C252" s="150"/>
      <c r="D252" s="150"/>
    </row>
    <row r="253" spans="2:4" ht="15">
      <c r="B253" s="150"/>
      <c r="C253" s="150"/>
      <c r="D253" s="150"/>
    </row>
    <row r="254" spans="2:4" ht="15">
      <c r="B254" s="150"/>
      <c r="C254" s="150"/>
      <c r="D254" s="150"/>
    </row>
    <row r="255" spans="2:4" ht="15">
      <c r="B255" s="150"/>
      <c r="C255" s="150"/>
      <c r="D255" s="150"/>
    </row>
    <row r="256" spans="2:4" ht="15">
      <c r="B256" s="150"/>
      <c r="C256" s="150"/>
      <c r="D256" s="150"/>
    </row>
    <row r="257" spans="2:4" ht="15">
      <c r="B257" s="150"/>
      <c r="C257" s="150"/>
      <c r="D257" s="150"/>
    </row>
    <row r="258" spans="2:4" ht="15">
      <c r="B258" s="150"/>
      <c r="C258" s="150"/>
      <c r="D258" s="150"/>
    </row>
    <row r="259" spans="2:4" ht="15">
      <c r="B259" s="150"/>
      <c r="C259" s="150"/>
      <c r="D259" s="150"/>
    </row>
    <row r="260" spans="2:4" ht="15">
      <c r="B260" s="150"/>
      <c r="C260" s="150"/>
      <c r="D260" s="150"/>
    </row>
    <row r="261" spans="2:4" ht="15">
      <c r="B261" s="150"/>
      <c r="C261" s="150"/>
      <c r="D261" s="150"/>
    </row>
    <row r="262" spans="2:4" ht="15">
      <c r="B262" s="150"/>
      <c r="C262" s="150"/>
      <c r="D262" s="150"/>
    </row>
    <row r="263" spans="2:4" ht="15">
      <c r="B263" s="150"/>
      <c r="C263" s="150"/>
      <c r="D263" s="150"/>
    </row>
    <row r="264" spans="2:4" ht="15">
      <c r="B264" s="150"/>
      <c r="C264" s="150"/>
      <c r="D264" s="150"/>
    </row>
    <row r="265" spans="2:4" ht="15">
      <c r="B265" s="150"/>
      <c r="C265" s="150"/>
      <c r="D265" s="150"/>
    </row>
    <row r="266" spans="2:4" ht="15">
      <c r="B266" s="150"/>
      <c r="C266" s="150"/>
      <c r="D266" s="150"/>
    </row>
    <row r="267" spans="2:4" ht="15">
      <c r="B267" s="150"/>
      <c r="C267" s="150"/>
      <c r="D267" s="150"/>
    </row>
    <row r="268" spans="2:4" ht="15">
      <c r="B268" s="150"/>
      <c r="C268" s="150"/>
      <c r="D268" s="150"/>
    </row>
    <row r="269" spans="2:4" ht="15">
      <c r="B269" s="150"/>
      <c r="C269" s="150"/>
      <c r="D269" s="150"/>
    </row>
    <row r="270" spans="2:4" ht="15">
      <c r="B270" s="150"/>
      <c r="C270" s="150"/>
      <c r="D270" s="150"/>
    </row>
    <row r="271" spans="2:4" ht="15">
      <c r="B271" s="150"/>
      <c r="C271" s="150"/>
      <c r="D271" s="150"/>
    </row>
    <row r="272" spans="2:4" ht="15">
      <c r="B272" s="150"/>
      <c r="C272" s="150"/>
      <c r="D272" s="150"/>
    </row>
    <row r="273" spans="2:4" ht="15">
      <c r="B273" s="150"/>
      <c r="C273" s="150"/>
      <c r="D273" s="150"/>
    </row>
    <row r="274" spans="2:4" ht="15">
      <c r="B274" s="150"/>
      <c r="C274" s="150"/>
      <c r="D274" s="150"/>
    </row>
    <row r="275" spans="2:4" ht="15">
      <c r="B275" s="150"/>
      <c r="C275" s="150"/>
      <c r="D275" s="150"/>
    </row>
    <row r="276" spans="2:4" ht="15">
      <c r="B276" s="150"/>
      <c r="C276" s="150"/>
      <c r="D276" s="150"/>
    </row>
    <row r="277" spans="2:4" ht="15">
      <c r="B277" s="150"/>
      <c r="C277" s="150"/>
      <c r="D277" s="150"/>
    </row>
    <row r="278" spans="2:4" ht="15">
      <c r="B278" s="150"/>
      <c r="C278" s="150"/>
      <c r="D278" s="150"/>
    </row>
    <row r="279" spans="2:4" ht="15">
      <c r="B279" s="150"/>
      <c r="C279" s="150"/>
      <c r="D279" s="150"/>
    </row>
    <row r="280" spans="2:4" ht="15">
      <c r="B280" s="150"/>
      <c r="C280" s="150"/>
      <c r="D280" s="150"/>
    </row>
    <row r="281" spans="2:4" ht="15">
      <c r="B281" s="150"/>
      <c r="C281" s="150"/>
      <c r="D281" s="150"/>
    </row>
    <row r="282" spans="2:4" ht="15">
      <c r="B282" s="150"/>
      <c r="C282" s="150"/>
      <c r="D282" s="150"/>
    </row>
    <row r="283" spans="2:4" ht="15">
      <c r="B283" s="150"/>
      <c r="C283" s="150"/>
      <c r="D283" s="150"/>
    </row>
    <row r="284" spans="2:4" ht="15">
      <c r="B284" s="150"/>
      <c r="C284" s="150"/>
      <c r="D284" s="150"/>
    </row>
    <row r="285" spans="2:4" ht="15">
      <c r="B285" s="150"/>
      <c r="C285" s="150"/>
      <c r="D285" s="150"/>
    </row>
    <row r="286" spans="2:4" ht="15">
      <c r="B286" s="150"/>
      <c r="C286" s="150"/>
      <c r="D286" s="150"/>
    </row>
    <row r="287" spans="2:4" ht="15">
      <c r="B287" s="150"/>
      <c r="C287" s="150"/>
      <c r="D287" s="150"/>
    </row>
    <row r="288" spans="2:4" ht="15">
      <c r="B288" s="150"/>
      <c r="C288" s="150"/>
      <c r="D288" s="150"/>
    </row>
    <row r="289" spans="2:4" ht="15">
      <c r="B289" s="150"/>
      <c r="C289" s="150"/>
      <c r="D289" s="150"/>
    </row>
    <row r="290" spans="2:4" ht="15">
      <c r="B290" s="150"/>
      <c r="C290" s="150"/>
      <c r="D290" s="150"/>
    </row>
    <row r="291" spans="2:4" ht="15">
      <c r="B291" s="150"/>
      <c r="C291" s="150"/>
      <c r="D291" s="150"/>
    </row>
    <row r="292" spans="2:4" ht="15">
      <c r="B292" s="150"/>
      <c r="C292" s="150"/>
      <c r="D292" s="150"/>
    </row>
    <row r="293" spans="2:4" ht="15">
      <c r="B293" s="150"/>
      <c r="C293" s="150"/>
      <c r="D293" s="150"/>
    </row>
    <row r="294" spans="2:4" ht="15">
      <c r="B294" s="150"/>
      <c r="C294" s="150"/>
      <c r="D294" s="150"/>
    </row>
    <row r="295" spans="2:4" ht="15">
      <c r="B295" s="150"/>
      <c r="C295" s="150"/>
      <c r="D295" s="150"/>
    </row>
    <row r="296" spans="2:4" ht="15">
      <c r="B296" s="150"/>
      <c r="C296" s="150"/>
      <c r="D296" s="150"/>
    </row>
    <row r="297" spans="2:4" ht="15">
      <c r="B297" s="150"/>
      <c r="C297" s="150"/>
      <c r="D297" s="150"/>
    </row>
    <row r="298" spans="2:4" ht="15">
      <c r="B298" s="150"/>
      <c r="C298" s="150"/>
      <c r="D298" s="150"/>
    </row>
    <row r="299" spans="2:4" ht="15">
      <c r="B299" s="150"/>
      <c r="C299" s="150"/>
      <c r="D299" s="150"/>
    </row>
    <row r="300" spans="2:4" ht="15">
      <c r="B300" s="150"/>
      <c r="C300" s="150"/>
      <c r="D300" s="150"/>
    </row>
    <row r="301" spans="2:4" ht="15">
      <c r="B301" s="150"/>
      <c r="C301" s="150"/>
      <c r="D301" s="150"/>
    </row>
    <row r="302" spans="2:4" ht="15">
      <c r="B302" s="150"/>
      <c r="C302" s="150"/>
      <c r="D302" s="150"/>
    </row>
    <row r="303" spans="2:4" ht="15">
      <c r="B303" s="150"/>
      <c r="C303" s="150"/>
      <c r="D303" s="150"/>
    </row>
    <row r="304" spans="2:4" ht="15">
      <c r="B304" s="150"/>
      <c r="C304" s="150"/>
      <c r="D304" s="150"/>
    </row>
    <row r="305" spans="2:4" ht="15">
      <c r="B305" s="150"/>
      <c r="C305" s="150"/>
      <c r="D305" s="150"/>
    </row>
    <row r="306" spans="2:4" ht="15">
      <c r="B306" s="150"/>
      <c r="C306" s="150"/>
      <c r="D306" s="150"/>
    </row>
    <row r="307" spans="2:4" ht="15">
      <c r="B307" s="150"/>
      <c r="C307" s="150"/>
      <c r="D307" s="150"/>
    </row>
    <row r="308" spans="2:4" ht="15">
      <c r="B308" s="150"/>
      <c r="C308" s="150"/>
      <c r="D308" s="150"/>
    </row>
    <row r="309" spans="2:4" ht="15">
      <c r="B309" s="150"/>
      <c r="C309" s="150"/>
      <c r="D309" s="150"/>
    </row>
    <row r="310" spans="2:4" ht="15">
      <c r="B310" s="150"/>
      <c r="C310" s="150"/>
      <c r="D310" s="150"/>
    </row>
    <row r="311" spans="2:4" ht="15">
      <c r="B311" s="150"/>
      <c r="C311" s="150"/>
      <c r="D311" s="150"/>
    </row>
    <row r="312" spans="2:4" ht="15">
      <c r="B312" s="150"/>
      <c r="C312" s="150"/>
      <c r="D312" s="150"/>
    </row>
    <row r="313" spans="2:4" ht="15">
      <c r="B313" s="150"/>
      <c r="C313" s="150"/>
      <c r="D313" s="150"/>
    </row>
    <row r="314" spans="2:4" ht="15">
      <c r="B314" s="150"/>
      <c r="C314" s="150"/>
      <c r="D314" s="150"/>
    </row>
    <row r="315" spans="2:4" ht="15">
      <c r="B315" s="150"/>
      <c r="C315" s="150"/>
      <c r="D315" s="150"/>
    </row>
    <row r="316" spans="2:4" ht="15">
      <c r="B316" s="150"/>
      <c r="C316" s="150"/>
      <c r="D316" s="150"/>
    </row>
    <row r="317" spans="2:4" ht="15">
      <c r="B317" s="150"/>
      <c r="C317" s="150"/>
      <c r="D317" s="150"/>
    </row>
    <row r="318" spans="2:4" ht="15">
      <c r="B318" s="150"/>
      <c r="C318" s="150"/>
      <c r="D318" s="150"/>
    </row>
    <row r="319" spans="2:4" ht="15">
      <c r="B319" s="150"/>
      <c r="C319" s="150"/>
      <c r="D319" s="150"/>
    </row>
    <row r="320" spans="2:4" ht="15">
      <c r="B320" s="150"/>
      <c r="C320" s="150"/>
      <c r="D320" s="150"/>
    </row>
    <row r="321" spans="2:4" ht="15">
      <c r="B321" s="150"/>
      <c r="C321" s="150"/>
      <c r="D321" s="150"/>
    </row>
    <row r="322" spans="2:4" ht="15">
      <c r="B322" s="150"/>
      <c r="C322" s="150"/>
      <c r="D322" s="150"/>
    </row>
    <row r="323" spans="2:4" ht="15">
      <c r="B323" s="150"/>
      <c r="C323" s="150"/>
      <c r="D323" s="150"/>
    </row>
    <row r="324" spans="2:4" ht="15">
      <c r="B324" s="150"/>
      <c r="C324" s="150"/>
      <c r="D324" s="150"/>
    </row>
    <row r="325" spans="2:4" ht="15">
      <c r="B325" s="150"/>
      <c r="C325" s="150"/>
      <c r="D325" s="150"/>
    </row>
    <row r="326" spans="2:4" ht="15">
      <c r="B326" s="150"/>
      <c r="C326" s="150"/>
      <c r="D326" s="150"/>
    </row>
    <row r="327" spans="2:4" ht="15">
      <c r="B327" s="150"/>
      <c r="C327" s="150"/>
      <c r="D327" s="150"/>
    </row>
    <row r="328" spans="2:4" ht="15">
      <c r="B328" s="150"/>
      <c r="C328" s="150"/>
      <c r="D328" s="150"/>
    </row>
    <row r="329" spans="2:4" ht="15">
      <c r="B329" s="150"/>
      <c r="C329" s="150"/>
      <c r="D329" s="150"/>
    </row>
    <row r="330" spans="2:4" ht="15">
      <c r="B330" s="150"/>
      <c r="C330" s="150"/>
      <c r="D330" s="150"/>
    </row>
    <row r="331" spans="2:4" ht="15">
      <c r="B331" s="150"/>
      <c r="C331" s="150"/>
      <c r="D331" s="150"/>
    </row>
    <row r="332" spans="2:4" ht="15">
      <c r="B332" s="150"/>
      <c r="C332" s="150"/>
      <c r="D332" s="150"/>
    </row>
    <row r="333" spans="2:4" ht="15">
      <c r="B333" s="150"/>
      <c r="C333" s="150"/>
      <c r="D333" s="150"/>
    </row>
    <row r="334" spans="2:4" ht="15">
      <c r="B334" s="150"/>
      <c r="C334" s="150"/>
      <c r="D334" s="150"/>
    </row>
    <row r="335" spans="2:4" ht="15">
      <c r="B335" s="150"/>
      <c r="C335" s="150"/>
      <c r="D335" s="150"/>
    </row>
    <row r="336" spans="2:4" ht="15">
      <c r="B336" s="150"/>
      <c r="C336" s="150"/>
      <c r="D336" s="150"/>
    </row>
    <row r="337" spans="2:4" ht="15">
      <c r="B337" s="150"/>
      <c r="C337" s="150"/>
      <c r="D337" s="150"/>
    </row>
    <row r="338" spans="2:4" ht="15">
      <c r="B338" s="150"/>
      <c r="C338" s="150"/>
      <c r="D338" s="150"/>
    </row>
    <row r="339" spans="2:4" ht="15">
      <c r="B339" s="150"/>
      <c r="C339" s="150"/>
      <c r="D339" s="150"/>
    </row>
    <row r="340" spans="2:4" ht="15">
      <c r="B340" s="150"/>
      <c r="C340" s="150"/>
      <c r="D340" s="150"/>
    </row>
    <row r="341" spans="2:4" ht="15">
      <c r="B341" s="150"/>
      <c r="C341" s="150"/>
      <c r="D341" s="150"/>
    </row>
    <row r="342" spans="2:4" ht="15">
      <c r="B342" s="150"/>
      <c r="C342" s="150"/>
      <c r="D342" s="150"/>
    </row>
    <row r="343" spans="2:4" ht="15">
      <c r="B343" s="150"/>
      <c r="C343" s="150"/>
      <c r="D343" s="150"/>
    </row>
    <row r="344" spans="2:4" ht="15">
      <c r="B344" s="150"/>
      <c r="C344" s="150"/>
      <c r="D344" s="150"/>
    </row>
    <row r="345" spans="2:4" ht="15">
      <c r="B345" s="150"/>
      <c r="C345" s="150"/>
      <c r="D345" s="150"/>
    </row>
    <row r="346" spans="2:4" ht="15">
      <c r="B346" s="150"/>
      <c r="C346" s="150"/>
      <c r="D346" s="150"/>
    </row>
    <row r="347" spans="2:4" ht="15">
      <c r="B347" s="150"/>
      <c r="C347" s="150"/>
      <c r="D347" s="150"/>
    </row>
    <row r="348" spans="2:4" ht="15">
      <c r="B348" s="150"/>
      <c r="C348" s="150"/>
      <c r="D348" s="150"/>
    </row>
    <row r="349" spans="2:4" ht="15">
      <c r="B349" s="150"/>
      <c r="C349" s="150"/>
      <c r="D349" s="150"/>
    </row>
    <row r="350" spans="2:4" ht="15">
      <c r="B350" s="150"/>
      <c r="C350" s="150"/>
      <c r="D350" s="150"/>
    </row>
    <row r="351" spans="2:4" ht="15">
      <c r="B351" s="150"/>
      <c r="C351" s="150"/>
      <c r="D351" s="150"/>
    </row>
    <row r="352" spans="2:4" ht="15">
      <c r="B352" s="150"/>
      <c r="C352" s="150"/>
      <c r="D352" s="150"/>
    </row>
    <row r="353" spans="2:4" ht="15">
      <c r="B353" s="150"/>
      <c r="C353" s="150"/>
      <c r="D353" s="150"/>
    </row>
    <row r="354" spans="2:4" ht="15">
      <c r="B354" s="150"/>
      <c r="C354" s="150"/>
      <c r="D354" s="150"/>
    </row>
    <row r="355" spans="2:4" ht="15">
      <c r="B355" s="150"/>
      <c r="C355" s="150"/>
      <c r="D355" s="150"/>
    </row>
    <row r="356" spans="2:4" ht="15">
      <c r="B356" s="150"/>
      <c r="C356" s="150"/>
      <c r="D356" s="150"/>
    </row>
    <row r="357" spans="2:4" ht="15">
      <c r="B357" s="150"/>
      <c r="C357" s="150"/>
      <c r="D357" s="150"/>
    </row>
    <row r="358" spans="2:4" ht="15">
      <c r="B358" s="150"/>
      <c r="C358" s="150"/>
      <c r="D358" s="150"/>
    </row>
    <row r="359" spans="2:4" ht="15">
      <c r="B359" s="150"/>
      <c r="C359" s="150"/>
      <c r="D359" s="150"/>
    </row>
    <row r="360" spans="2:4" ht="15">
      <c r="B360" s="150"/>
      <c r="C360" s="150"/>
      <c r="D360" s="150"/>
    </row>
    <row r="361" spans="2:4" ht="15">
      <c r="B361" s="150"/>
      <c r="C361" s="150"/>
      <c r="D361" s="150"/>
    </row>
    <row r="362" spans="2:4" ht="15">
      <c r="B362" s="150"/>
      <c r="C362" s="150"/>
      <c r="D362" s="150"/>
    </row>
    <row r="363" spans="2:4" ht="15">
      <c r="B363" s="150"/>
      <c r="C363" s="150"/>
      <c r="D363" s="150"/>
    </row>
    <row r="364" spans="2:4" ht="15">
      <c r="B364" s="150"/>
      <c r="C364" s="150"/>
      <c r="D364" s="150"/>
    </row>
    <row r="365" spans="2:4" ht="15">
      <c r="B365" s="150"/>
      <c r="C365" s="150"/>
      <c r="D365" s="150"/>
    </row>
    <row r="366" spans="2:4" ht="15">
      <c r="B366" s="150"/>
      <c r="C366" s="150"/>
      <c r="D366" s="150"/>
    </row>
    <row r="367" spans="2:4" ht="15">
      <c r="B367" s="150"/>
      <c r="C367" s="150"/>
      <c r="D367" s="150"/>
    </row>
    <row r="368" spans="2:4" ht="15">
      <c r="B368" s="150"/>
      <c r="C368" s="150"/>
      <c r="D368" s="150"/>
    </row>
    <row r="369" spans="2:4" ht="15">
      <c r="B369" s="150"/>
      <c r="C369" s="150"/>
      <c r="D369" s="150"/>
    </row>
    <row r="370" spans="2:4" ht="15">
      <c r="B370" s="150"/>
      <c r="C370" s="150"/>
      <c r="D370" s="150"/>
    </row>
    <row r="371" spans="2:4" ht="15">
      <c r="B371" s="150"/>
      <c r="C371" s="150"/>
      <c r="D371" s="150"/>
    </row>
    <row r="372" spans="2:4" ht="15">
      <c r="B372" s="150"/>
      <c r="C372" s="150"/>
      <c r="D372" s="150"/>
    </row>
    <row r="373" spans="2:4" ht="15">
      <c r="B373" s="150"/>
      <c r="C373" s="150"/>
      <c r="D373" s="150"/>
    </row>
    <row r="374" spans="2:4" ht="15">
      <c r="B374" s="150"/>
      <c r="C374" s="150"/>
      <c r="D374" s="150"/>
    </row>
    <row r="375" spans="2:4" ht="15">
      <c r="B375" s="150"/>
      <c r="C375" s="150"/>
      <c r="D375" s="150"/>
    </row>
    <row r="376" spans="2:4" ht="15">
      <c r="B376" s="150"/>
      <c r="C376" s="150"/>
      <c r="D376" s="150"/>
    </row>
    <row r="377" spans="2:4" ht="15">
      <c r="B377" s="150"/>
      <c r="C377" s="150"/>
      <c r="D377" s="150"/>
    </row>
    <row r="378" spans="2:4" ht="15">
      <c r="B378" s="150"/>
      <c r="C378" s="150"/>
      <c r="D378" s="150"/>
    </row>
    <row r="379" spans="2:4" ht="15">
      <c r="B379" s="150"/>
      <c r="C379" s="150"/>
      <c r="D379" s="150"/>
    </row>
    <row r="380" spans="2:4" ht="15">
      <c r="B380" s="150"/>
      <c r="C380" s="150"/>
      <c r="D380" s="150"/>
    </row>
    <row r="381" spans="2:4" ht="15">
      <c r="B381" s="150"/>
      <c r="C381" s="150"/>
      <c r="D381" s="150"/>
    </row>
    <row r="382" spans="2:4" ht="15">
      <c r="B382" s="150"/>
      <c r="C382" s="150"/>
      <c r="D382" s="150"/>
    </row>
    <row r="383" spans="2:4" ht="15">
      <c r="B383" s="150"/>
      <c r="C383" s="150"/>
      <c r="D383" s="150"/>
    </row>
    <row r="384" spans="2:4" ht="15">
      <c r="B384" s="150"/>
      <c r="C384" s="150"/>
      <c r="D384" s="150"/>
    </row>
    <row r="385" spans="2:4" ht="15">
      <c r="B385" s="150"/>
      <c r="C385" s="150"/>
      <c r="D385" s="150"/>
    </row>
    <row r="386" spans="2:4" ht="15">
      <c r="B386" s="150"/>
      <c r="C386" s="150"/>
      <c r="D386" s="150"/>
    </row>
    <row r="387" spans="2:4" ht="15">
      <c r="B387" s="150"/>
      <c r="C387" s="150"/>
      <c r="D387" s="150"/>
    </row>
    <row r="388" spans="2:4" ht="15">
      <c r="B388" s="150"/>
      <c r="C388" s="150"/>
      <c r="D388" s="150"/>
    </row>
    <row r="389" spans="2:4" ht="15">
      <c r="B389" s="150"/>
      <c r="C389" s="150"/>
      <c r="D389" s="150"/>
    </row>
    <row r="390" spans="2:4" ht="15">
      <c r="B390" s="150"/>
      <c r="C390" s="150"/>
      <c r="D390" s="150"/>
    </row>
    <row r="391" spans="2:4" ht="15">
      <c r="B391" s="150"/>
      <c r="C391" s="150"/>
      <c r="D391" s="150"/>
    </row>
    <row r="392" spans="2:4" ht="15">
      <c r="B392" s="150"/>
      <c r="C392" s="150"/>
      <c r="D392" s="150"/>
    </row>
    <row r="393" spans="2:4" ht="15">
      <c r="B393" s="150"/>
      <c r="C393" s="150"/>
      <c r="D393" s="150"/>
    </row>
    <row r="394" spans="2:4" ht="15">
      <c r="B394" s="150"/>
      <c r="C394" s="150"/>
      <c r="D394" s="150"/>
    </row>
    <row r="395" spans="2:4" ht="15">
      <c r="B395" s="150"/>
      <c r="C395" s="150"/>
      <c r="D395" s="150"/>
    </row>
    <row r="396" spans="2:4" ht="15">
      <c r="B396" s="150"/>
      <c r="C396" s="150"/>
      <c r="D396" s="150"/>
    </row>
    <row r="397" spans="2:4" ht="15">
      <c r="B397" s="150"/>
      <c r="C397" s="150"/>
      <c r="D397" s="150"/>
    </row>
    <row r="398" spans="2:4" ht="15">
      <c r="B398" s="150"/>
      <c r="C398" s="150"/>
      <c r="D398" s="150"/>
    </row>
    <row r="399" spans="2:4" ht="15">
      <c r="B399" s="150"/>
      <c r="C399" s="150"/>
      <c r="D399" s="150"/>
    </row>
    <row r="400" spans="2:4" ht="15">
      <c r="B400" s="150"/>
      <c r="C400" s="150"/>
      <c r="D400" s="150"/>
    </row>
    <row r="401" spans="2:4" ht="15">
      <c r="B401" s="150"/>
      <c r="C401" s="150"/>
      <c r="D401" s="150"/>
    </row>
    <row r="402" spans="2:4" ht="15">
      <c r="B402" s="150"/>
      <c r="C402" s="150"/>
      <c r="D402" s="150"/>
    </row>
    <row r="403" spans="2:4" ht="15">
      <c r="B403" s="150"/>
      <c r="C403" s="150"/>
      <c r="D403" s="150"/>
    </row>
    <row r="404" spans="2:4" ht="15">
      <c r="B404" s="150"/>
      <c r="C404" s="150"/>
      <c r="D404" s="150"/>
    </row>
    <row r="405" spans="2:4" ht="15">
      <c r="B405" s="150"/>
      <c r="C405" s="150"/>
      <c r="D405" s="150"/>
    </row>
    <row r="406" spans="2:4" ht="15">
      <c r="B406" s="150"/>
      <c r="C406" s="150"/>
      <c r="D406" s="150"/>
    </row>
    <row r="407" spans="2:4" ht="15">
      <c r="B407" s="150"/>
      <c r="C407" s="150"/>
      <c r="D407" s="150"/>
    </row>
    <row r="408" spans="2:4" ht="15">
      <c r="B408" s="150"/>
      <c r="C408" s="150"/>
      <c r="D408" s="150"/>
    </row>
    <row r="409" spans="2:4" ht="15">
      <c r="B409" s="150"/>
      <c r="C409" s="150"/>
      <c r="D409" s="150"/>
    </row>
    <row r="410" spans="2:4" ht="15">
      <c r="B410" s="150"/>
      <c r="C410" s="150"/>
      <c r="D410" s="150"/>
    </row>
    <row r="411" spans="2:4" ht="15">
      <c r="B411" s="150"/>
      <c r="C411" s="150"/>
      <c r="D411" s="150"/>
    </row>
    <row r="412" spans="2:4" ht="15">
      <c r="B412" s="150"/>
      <c r="C412" s="150"/>
      <c r="D412" s="150"/>
    </row>
    <row r="413" spans="2:4" ht="15">
      <c r="B413" s="150"/>
      <c r="C413" s="150"/>
      <c r="D413" s="150"/>
    </row>
    <row r="414" spans="2:4" ht="15">
      <c r="B414" s="150"/>
      <c r="C414" s="150"/>
      <c r="D414" s="150"/>
    </row>
    <row r="415" spans="2:4" ht="15">
      <c r="B415" s="150"/>
      <c r="C415" s="150"/>
      <c r="D415" s="150"/>
    </row>
    <row r="416" spans="2:4" ht="15">
      <c r="B416" s="150"/>
      <c r="C416" s="150"/>
      <c r="D416" s="150"/>
    </row>
    <row r="417" spans="2:4" ht="15">
      <c r="B417" s="150"/>
      <c r="C417" s="150"/>
      <c r="D417" s="150"/>
    </row>
    <row r="418" spans="2:4" ht="15">
      <c r="B418" s="150"/>
      <c r="C418" s="150"/>
      <c r="D418" s="150"/>
    </row>
    <row r="419" spans="2:4" ht="15">
      <c r="B419" s="150"/>
      <c r="C419" s="150"/>
      <c r="D419" s="150"/>
    </row>
    <row r="420" spans="2:4" ht="15">
      <c r="B420" s="150"/>
      <c r="C420" s="150"/>
      <c r="D420" s="150"/>
    </row>
    <row r="421" spans="2:4" ht="15">
      <c r="B421" s="150"/>
      <c r="C421" s="150"/>
      <c r="D421" s="150"/>
    </row>
    <row r="422" spans="2:4" ht="15">
      <c r="B422" s="150"/>
      <c r="C422" s="150"/>
      <c r="D422" s="150"/>
    </row>
    <row r="423" spans="2:4" ht="15">
      <c r="B423" s="150"/>
      <c r="C423" s="150"/>
      <c r="D423" s="150"/>
    </row>
    <row r="424" spans="2:4" ht="15">
      <c r="B424" s="150"/>
      <c r="C424" s="150"/>
      <c r="D424" s="150"/>
    </row>
    <row r="425" spans="2:4" ht="15">
      <c r="B425" s="150"/>
      <c r="C425" s="150"/>
      <c r="D425" s="150"/>
    </row>
    <row r="426" spans="2:4" ht="15">
      <c r="B426" s="150"/>
      <c r="C426" s="150"/>
      <c r="D426" s="150"/>
    </row>
    <row r="427" spans="2:4" ht="15">
      <c r="B427" s="150"/>
      <c r="C427" s="150"/>
      <c r="D427" s="150"/>
    </row>
    <row r="428" spans="2:4" ht="15">
      <c r="B428" s="150"/>
      <c r="C428" s="150"/>
      <c r="D428" s="150"/>
    </row>
    <row r="429" spans="2:4" ht="15">
      <c r="B429" s="150"/>
      <c r="C429" s="150"/>
      <c r="D429" s="150"/>
    </row>
    <row r="430" spans="2:4" ht="15">
      <c r="B430" s="150"/>
      <c r="C430" s="150"/>
      <c r="D430" s="150"/>
    </row>
    <row r="431" spans="2:4" ht="15">
      <c r="B431" s="150"/>
      <c r="C431" s="150"/>
      <c r="D431" s="150"/>
    </row>
    <row r="432" spans="2:4" ht="15">
      <c r="B432" s="150"/>
      <c r="C432" s="150"/>
      <c r="D432" s="150"/>
    </row>
    <row r="433" spans="2:4" ht="15">
      <c r="B433" s="150"/>
      <c r="C433" s="150"/>
      <c r="D433" s="150"/>
    </row>
    <row r="434" spans="2:4" ht="15">
      <c r="B434" s="150"/>
      <c r="C434" s="150"/>
      <c r="D434" s="150"/>
    </row>
    <row r="435" spans="2:4" ht="15">
      <c r="B435" s="150"/>
      <c r="C435" s="150"/>
      <c r="D435" s="150"/>
    </row>
    <row r="436" spans="2:4" ht="15">
      <c r="B436" s="150"/>
      <c r="C436" s="150"/>
      <c r="D436" s="150"/>
    </row>
    <row r="437" spans="2:4" ht="15">
      <c r="B437" s="150"/>
      <c r="C437" s="150"/>
      <c r="D437" s="150"/>
    </row>
    <row r="438" spans="2:4" ht="15">
      <c r="B438" s="150"/>
      <c r="C438" s="150"/>
      <c r="D438" s="150"/>
    </row>
    <row r="439" spans="2:4" ht="15">
      <c r="B439" s="150"/>
      <c r="C439" s="150"/>
      <c r="D439" s="150"/>
    </row>
    <row r="440" spans="2:4" ht="15">
      <c r="B440" s="150"/>
      <c r="C440" s="150"/>
      <c r="D440" s="150"/>
    </row>
    <row r="441" spans="2:4" ht="15">
      <c r="B441" s="150"/>
      <c r="C441" s="150"/>
      <c r="D441" s="150"/>
    </row>
    <row r="442" spans="2:4" ht="15">
      <c r="B442" s="150"/>
      <c r="C442" s="150"/>
      <c r="D442" s="150"/>
    </row>
    <row r="443" spans="2:4" ht="15">
      <c r="B443" s="150"/>
      <c r="C443" s="150"/>
      <c r="D443" s="150"/>
    </row>
    <row r="444" spans="2:4" ht="15">
      <c r="B444" s="150"/>
      <c r="C444" s="150"/>
      <c r="D444" s="150"/>
    </row>
    <row r="445" spans="2:4" ht="15">
      <c r="B445" s="150"/>
      <c r="C445" s="150"/>
      <c r="D445" s="150"/>
    </row>
    <row r="446" spans="2:4" ht="15">
      <c r="B446" s="150"/>
      <c r="C446" s="150"/>
      <c r="D446" s="150"/>
    </row>
    <row r="447" spans="2:4" ht="15">
      <c r="B447" s="150"/>
      <c r="C447" s="150"/>
      <c r="D447" s="150"/>
    </row>
    <row r="448" spans="2:4" ht="15">
      <c r="B448" s="150"/>
      <c r="C448" s="150"/>
      <c r="D448" s="150"/>
    </row>
    <row r="449" spans="2:4" ht="15">
      <c r="B449" s="150"/>
      <c r="C449" s="150"/>
      <c r="D449" s="150"/>
    </row>
    <row r="450" spans="2:4" ht="15">
      <c r="B450" s="150"/>
      <c r="C450" s="150"/>
      <c r="D450" s="150"/>
    </row>
    <row r="451" spans="2:4" ht="15">
      <c r="B451" s="150"/>
      <c r="C451" s="150"/>
      <c r="D451" s="150"/>
    </row>
    <row r="452" spans="2:4" ht="15">
      <c r="B452" s="150"/>
      <c r="C452" s="150"/>
      <c r="D452" s="150"/>
    </row>
    <row r="453" spans="2:4" ht="15">
      <c r="B453" s="150"/>
      <c r="C453" s="150"/>
      <c r="D453" s="150"/>
    </row>
    <row r="454" spans="2:4" ht="15">
      <c r="B454" s="150"/>
      <c r="C454" s="150"/>
      <c r="D454" s="150"/>
    </row>
    <row r="455" spans="2:4" ht="15">
      <c r="B455" s="150"/>
      <c r="C455" s="150"/>
      <c r="D455" s="150"/>
    </row>
    <row r="456" spans="2:4" ht="15">
      <c r="B456" s="150"/>
      <c r="C456" s="150"/>
      <c r="D456" s="150"/>
    </row>
    <row r="457" spans="2:4" ht="15">
      <c r="B457" s="150"/>
      <c r="C457" s="150"/>
      <c r="D457" s="150"/>
    </row>
    <row r="458" spans="2:4" ht="15">
      <c r="B458" s="150"/>
      <c r="C458" s="150"/>
      <c r="D458" s="150"/>
    </row>
    <row r="459" spans="2:4" ht="15">
      <c r="B459" s="150"/>
      <c r="C459" s="150"/>
      <c r="D459" s="150"/>
    </row>
    <row r="460" spans="2:4" ht="15">
      <c r="B460" s="150"/>
      <c r="C460" s="150"/>
      <c r="D460" s="150"/>
    </row>
    <row r="461" spans="2:4" ht="15">
      <c r="B461" s="150"/>
      <c r="C461" s="150"/>
      <c r="D461" s="150"/>
    </row>
    <row r="462" spans="2:4" ht="15">
      <c r="B462" s="150"/>
      <c r="C462" s="150"/>
      <c r="D462" s="150"/>
    </row>
    <row r="463" spans="2:4" ht="15">
      <c r="B463" s="150"/>
      <c r="C463" s="150"/>
      <c r="D463" s="150"/>
    </row>
    <row r="464" spans="2:4" ht="15">
      <c r="B464" s="150"/>
      <c r="C464" s="150"/>
      <c r="D464" s="150"/>
    </row>
    <row r="465" spans="2:4" ht="15">
      <c r="B465" s="150"/>
      <c r="C465" s="150"/>
      <c r="D465" s="150"/>
    </row>
    <row r="466" spans="2:4" ht="15">
      <c r="B466" s="150"/>
      <c r="C466" s="150"/>
      <c r="D466" s="150"/>
    </row>
    <row r="467" spans="2:4" ht="15">
      <c r="B467" s="150"/>
      <c r="C467" s="150"/>
      <c r="D467" s="150"/>
    </row>
    <row r="468" spans="2:4" ht="15">
      <c r="B468" s="150"/>
      <c r="C468" s="150"/>
      <c r="D468" s="150"/>
    </row>
    <row r="469" spans="2:4" ht="15">
      <c r="B469" s="150"/>
      <c r="C469" s="150"/>
      <c r="D469" s="150"/>
    </row>
    <row r="470" spans="2:4" ht="15">
      <c r="B470" s="150"/>
      <c r="C470" s="150"/>
      <c r="D470" s="150"/>
    </row>
    <row r="471" spans="2:4" ht="15">
      <c r="B471" s="150"/>
      <c r="C471" s="150"/>
      <c r="D471" s="150"/>
    </row>
    <row r="472" spans="2:4" ht="15">
      <c r="B472" s="150"/>
      <c r="C472" s="150"/>
      <c r="D472" s="150"/>
    </row>
    <row r="473" spans="2:4" ht="15">
      <c r="B473" s="150"/>
      <c r="C473" s="150"/>
      <c r="D473" s="150"/>
    </row>
    <row r="474" spans="2:4" ht="15">
      <c r="B474" s="150"/>
      <c r="C474" s="150"/>
      <c r="D474" s="150"/>
    </row>
    <row r="475" spans="2:4" ht="15">
      <c r="B475" s="150"/>
      <c r="C475" s="150"/>
      <c r="D475" s="150"/>
    </row>
    <row r="476" spans="2:4" ht="15">
      <c r="B476" s="150"/>
      <c r="C476" s="150"/>
      <c r="D476" s="150"/>
    </row>
    <row r="477" spans="2:4" ht="15">
      <c r="B477" s="150"/>
      <c r="C477" s="150"/>
      <c r="D477" s="150"/>
    </row>
    <row r="478" spans="2:4" ht="15">
      <c r="B478" s="150"/>
      <c r="C478" s="150"/>
      <c r="D478" s="150"/>
    </row>
    <row r="479" spans="2:4" ht="15">
      <c r="B479" s="150"/>
      <c r="C479" s="150"/>
      <c r="D479" s="150"/>
    </row>
    <row r="480" spans="2:4" ht="15">
      <c r="B480" s="150"/>
      <c r="C480" s="150"/>
      <c r="D480" s="150"/>
    </row>
    <row r="481" spans="2:4" ht="15">
      <c r="B481" s="150"/>
      <c r="C481" s="150"/>
      <c r="D481" s="150"/>
    </row>
    <row r="482" spans="2:4" ht="15">
      <c r="B482" s="150"/>
      <c r="C482" s="150"/>
      <c r="D482" s="150"/>
    </row>
    <row r="483" spans="2:4" ht="15">
      <c r="B483" s="150"/>
      <c r="C483" s="150"/>
      <c r="D483" s="150"/>
    </row>
    <row r="484" spans="2:4" ht="15">
      <c r="B484" s="150"/>
      <c r="C484" s="150"/>
      <c r="D484" s="150"/>
    </row>
    <row r="485" spans="2:4" ht="15">
      <c r="B485" s="150"/>
      <c r="C485" s="150"/>
      <c r="D485" s="150"/>
    </row>
    <row r="486" spans="2:4" ht="15">
      <c r="B486" s="150"/>
      <c r="C486" s="150"/>
      <c r="D486" s="150"/>
    </row>
    <row r="487" spans="2:4" ht="15">
      <c r="B487" s="150"/>
      <c r="C487" s="150"/>
      <c r="D487" s="150"/>
    </row>
    <row r="488" spans="2:4" ht="15">
      <c r="B488" s="150"/>
      <c r="C488" s="150"/>
      <c r="D488" s="150"/>
    </row>
    <row r="489" spans="2:4" ht="15">
      <c r="B489" s="150"/>
      <c r="C489" s="150"/>
      <c r="D489" s="150"/>
    </row>
    <row r="490" spans="2:4" ht="15">
      <c r="B490" s="150"/>
      <c r="C490" s="150"/>
      <c r="D490" s="150"/>
    </row>
    <row r="491" spans="2:4" ht="15">
      <c r="B491" s="150"/>
      <c r="C491" s="150"/>
      <c r="D491" s="150"/>
    </row>
    <row r="492" spans="2:4" ht="15">
      <c r="B492" s="150"/>
      <c r="C492" s="150"/>
      <c r="D492" s="150"/>
    </row>
    <row r="493" spans="2:4" ht="15">
      <c r="B493" s="150"/>
      <c r="C493" s="150"/>
      <c r="D493" s="150"/>
    </row>
    <row r="494" spans="2:4" ht="15">
      <c r="B494" s="150"/>
      <c r="C494" s="150"/>
      <c r="D494" s="150"/>
    </row>
    <row r="495" spans="2:4" ht="15">
      <c r="B495" s="150"/>
      <c r="C495" s="150"/>
      <c r="D495" s="150"/>
    </row>
    <row r="496" spans="2:4" ht="15">
      <c r="B496" s="150"/>
      <c r="C496" s="150"/>
      <c r="D496" s="150"/>
    </row>
    <row r="497" spans="2:4" ht="15">
      <c r="B497" s="150"/>
      <c r="C497" s="150"/>
      <c r="D497" s="150"/>
    </row>
    <row r="498" spans="2:4" ht="15">
      <c r="B498" s="150"/>
      <c r="C498" s="150"/>
      <c r="D498" s="150"/>
    </row>
    <row r="499" spans="2:4" ht="15">
      <c r="B499" s="150"/>
      <c r="C499" s="150"/>
      <c r="D499" s="150"/>
    </row>
    <row r="500" spans="2:4" ht="15">
      <c r="B500" s="150"/>
      <c r="C500" s="150"/>
      <c r="D500" s="150"/>
    </row>
    <row r="501" spans="2:4" ht="15">
      <c r="B501" s="150"/>
      <c r="C501" s="150"/>
      <c r="D501" s="150"/>
    </row>
    <row r="502" spans="2:4" ht="15">
      <c r="B502" s="150"/>
      <c r="C502" s="150"/>
      <c r="D502" s="150"/>
    </row>
    <row r="503" spans="2:4" ht="15">
      <c r="B503" s="150"/>
      <c r="C503" s="150"/>
      <c r="D503" s="150"/>
    </row>
    <row r="504" spans="2:4" ht="15">
      <c r="B504" s="150"/>
      <c r="C504" s="150"/>
      <c r="D504" s="150"/>
    </row>
    <row r="505" spans="2:4" ht="15">
      <c r="B505" s="150"/>
      <c r="C505" s="150"/>
      <c r="D505" s="150"/>
    </row>
    <row r="506" spans="2:4" ht="15">
      <c r="B506" s="150"/>
      <c r="C506" s="150"/>
      <c r="D506" s="150"/>
    </row>
    <row r="507" spans="2:4" ht="15">
      <c r="B507" s="150"/>
      <c r="C507" s="150"/>
      <c r="D507" s="150"/>
    </row>
    <row r="508" spans="2:4" ht="15">
      <c r="B508" s="150"/>
      <c r="C508" s="150"/>
      <c r="D508" s="150"/>
    </row>
    <row r="509" spans="2:4" ht="15">
      <c r="B509" s="150"/>
      <c r="C509" s="150"/>
      <c r="D509" s="150"/>
    </row>
    <row r="510" spans="2:4" ht="15">
      <c r="B510" s="150"/>
      <c r="C510" s="150"/>
      <c r="D510" s="150"/>
    </row>
    <row r="511" spans="2:4" ht="15">
      <c r="B511" s="150"/>
      <c r="C511" s="150"/>
      <c r="D511" s="150"/>
    </row>
    <row r="512" spans="2:4" ht="15">
      <c r="B512" s="150"/>
      <c r="C512" s="150"/>
      <c r="D512" s="150"/>
    </row>
    <row r="513" spans="2:4" ht="15">
      <c r="B513" s="150"/>
      <c r="C513" s="150"/>
      <c r="D513" s="150"/>
    </row>
    <row r="514" spans="2:4" ht="15">
      <c r="B514" s="150"/>
      <c r="C514" s="150"/>
      <c r="D514" s="150"/>
    </row>
    <row r="515" spans="2:4" ht="15">
      <c r="B515" s="150"/>
      <c r="C515" s="150"/>
      <c r="D515" s="150"/>
    </row>
    <row r="516" spans="2:4" ht="15">
      <c r="B516" s="150"/>
      <c r="C516" s="150"/>
      <c r="D516" s="150"/>
    </row>
    <row r="517" spans="2:4" ht="15">
      <c r="B517" s="150"/>
      <c r="C517" s="150"/>
      <c r="D517" s="150"/>
    </row>
    <row r="518" spans="2:4" ht="15">
      <c r="B518" s="150"/>
      <c r="C518" s="150"/>
      <c r="D518" s="150"/>
    </row>
    <row r="519" spans="2:4" ht="15">
      <c r="B519" s="150"/>
      <c r="C519" s="150"/>
      <c r="D519" s="150"/>
    </row>
    <row r="520" spans="2:4" ht="15">
      <c r="B520" s="150"/>
      <c r="C520" s="150"/>
      <c r="D520" s="150"/>
    </row>
    <row r="521" spans="2:4" ht="15">
      <c r="B521" s="150"/>
      <c r="C521" s="150"/>
      <c r="D521" s="150"/>
    </row>
    <row r="522" spans="2:4" ht="15">
      <c r="B522" s="150"/>
      <c r="C522" s="150"/>
      <c r="D522" s="150"/>
    </row>
    <row r="523" spans="2:4" ht="15">
      <c r="B523" s="150"/>
      <c r="C523" s="150"/>
      <c r="D523" s="150"/>
    </row>
    <row r="524" spans="2:4" ht="15">
      <c r="B524" s="150"/>
      <c r="C524" s="150"/>
      <c r="D524" s="150"/>
    </row>
  </sheetData>
  <sheetProtection/>
  <mergeCells count="28">
    <mergeCell ref="A2:E2"/>
    <mergeCell ref="B53:C53"/>
    <mergeCell ref="B55:C55"/>
    <mergeCell ref="B5:D5"/>
    <mergeCell ref="B27:C27"/>
    <mergeCell ref="B6:C6"/>
    <mergeCell ref="B8:C8"/>
    <mergeCell ref="B14:C14"/>
    <mergeCell ref="B3:E3"/>
    <mergeCell ref="B63:C63"/>
    <mergeCell ref="B65:C65"/>
    <mergeCell ref="B35:C35"/>
    <mergeCell ref="B32:C32"/>
    <mergeCell ref="B33:C33"/>
    <mergeCell ref="B34:C34"/>
    <mergeCell ref="B39:C39"/>
    <mergeCell ref="B49:C49"/>
    <mergeCell ref="B59:E59"/>
    <mergeCell ref="B1:E1"/>
    <mergeCell ref="B78:C78"/>
    <mergeCell ref="B61:D61"/>
    <mergeCell ref="B64:C64"/>
    <mergeCell ref="B69:C69"/>
    <mergeCell ref="B72:C72"/>
    <mergeCell ref="B66:C66"/>
    <mergeCell ref="B71:C71"/>
    <mergeCell ref="B74:C74"/>
    <mergeCell ref="B62:C62"/>
  </mergeCells>
  <printOptions horizontalCentered="1"/>
  <pageMargins left="0.7086614173228347" right="0.7086614173228347" top="0.31496062992125984" bottom="0.15748031496062992" header="0.31496062992125984" footer="0.15748031496062992"/>
  <pageSetup fitToHeight="1" fitToWidth="1" horizontalDpi="600" verticalDpi="600" orientation="portrait" paperSize="8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9" sqref="N9"/>
    </sheetView>
  </sheetViews>
  <sheetFormatPr defaultColWidth="9.140625" defaultRowHeight="15"/>
  <cols>
    <col min="1" max="1" width="37.140625" style="110" customWidth="1"/>
    <col min="2" max="2" width="14.57421875" style="110" customWidth="1"/>
    <col min="3" max="3" width="13.57421875" style="110" bestFit="1" customWidth="1"/>
    <col min="4" max="4" width="14.00390625" style="110" customWidth="1"/>
    <col min="5" max="6" width="15.00390625" style="110" bestFit="1" customWidth="1"/>
    <col min="7" max="8" width="13.57421875" style="110" bestFit="1" customWidth="1"/>
    <col min="9" max="13" width="14.421875" style="110" bestFit="1" customWidth="1"/>
    <col min="14" max="14" width="16.7109375" style="125" customWidth="1"/>
    <col min="15" max="15" width="10.28125" style="126" customWidth="1"/>
    <col min="16" max="16" width="20.8515625" style="105" customWidth="1"/>
    <col min="17" max="17" width="12.8515625" style="106" customWidth="1"/>
    <col min="18" max="16384" width="9.140625" style="105" customWidth="1"/>
  </cols>
  <sheetData>
    <row r="1" spans="1:15" ht="15.75">
      <c r="A1" s="499" t="s">
        <v>390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104"/>
    </row>
    <row r="2" spans="1:15" ht="15.75">
      <c r="A2" s="279"/>
      <c r="B2" s="279"/>
      <c r="C2" s="279"/>
      <c r="D2" s="279"/>
      <c r="E2" s="279"/>
      <c r="F2" s="279" t="s">
        <v>400</v>
      </c>
      <c r="G2" s="279"/>
      <c r="H2" s="279"/>
      <c r="I2" s="279"/>
      <c r="J2" s="279"/>
      <c r="K2" s="279"/>
      <c r="L2" s="279"/>
      <c r="M2" s="279"/>
      <c r="N2" s="279"/>
      <c r="O2" s="104"/>
    </row>
    <row r="3" spans="1:15" ht="15.75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04"/>
    </row>
    <row r="4" spans="1:15" ht="15.75">
      <c r="A4" s="501" t="s">
        <v>365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104"/>
    </row>
    <row r="5" spans="1:15" ht="15.75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104"/>
    </row>
    <row r="6" spans="1:17" s="108" customFormat="1" ht="28.5" customHeight="1">
      <c r="A6" s="500" t="s">
        <v>170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107"/>
      <c r="Q6" s="109"/>
    </row>
    <row r="7" spans="14:15" ht="26.25" customHeight="1">
      <c r="N7" s="111" t="s">
        <v>375</v>
      </c>
      <c r="O7" s="112"/>
    </row>
    <row r="8" spans="1:17" s="116" customFormat="1" ht="24.75" customHeight="1">
      <c r="A8" s="113"/>
      <c r="B8" s="114" t="s">
        <v>82</v>
      </c>
      <c r="C8" s="114" t="s">
        <v>83</v>
      </c>
      <c r="D8" s="114" t="s">
        <v>84</v>
      </c>
      <c r="E8" s="114" t="s">
        <v>85</v>
      </c>
      <c r="F8" s="114" t="s">
        <v>86</v>
      </c>
      <c r="G8" s="114" t="s">
        <v>87</v>
      </c>
      <c r="H8" s="114" t="s">
        <v>88</v>
      </c>
      <c r="I8" s="114" t="s">
        <v>89</v>
      </c>
      <c r="J8" s="114" t="s">
        <v>90</v>
      </c>
      <c r="K8" s="114" t="s">
        <v>91</v>
      </c>
      <c r="L8" s="114" t="s">
        <v>92</v>
      </c>
      <c r="M8" s="114" t="s">
        <v>93</v>
      </c>
      <c r="N8" s="114" t="s">
        <v>79</v>
      </c>
      <c r="O8" s="115"/>
      <c r="Q8" s="117"/>
    </row>
    <row r="9" spans="1:15" ht="24.75" customHeight="1">
      <c r="A9" s="118" t="s">
        <v>104</v>
      </c>
      <c r="B9" s="395">
        <v>27461000</v>
      </c>
      <c r="C9" s="245">
        <v>27458000</v>
      </c>
      <c r="D9" s="245">
        <v>27458000</v>
      </c>
      <c r="E9" s="245">
        <v>70034670</v>
      </c>
      <c r="F9" s="245">
        <v>70034670</v>
      </c>
      <c r="G9" s="245">
        <v>27458000</v>
      </c>
      <c r="H9" s="245">
        <v>27458000</v>
      </c>
      <c r="I9" s="245">
        <v>27458000</v>
      </c>
      <c r="J9" s="245">
        <v>27458000</v>
      </c>
      <c r="K9" s="245">
        <v>27458000</v>
      </c>
      <c r="L9" s="245">
        <v>27458000</v>
      </c>
      <c r="M9" s="245">
        <v>27458000</v>
      </c>
      <c r="N9" s="246">
        <f aca="true" t="shared" si="0" ref="N9:N14">SUM(B9:M9)</f>
        <v>414652340</v>
      </c>
      <c r="O9" s="119"/>
    </row>
    <row r="10" spans="1:15" ht="24.75" customHeight="1">
      <c r="A10" s="118" t="s">
        <v>94</v>
      </c>
      <c r="B10" s="395">
        <v>50000</v>
      </c>
      <c r="C10" s="245">
        <v>50000</v>
      </c>
      <c r="D10" s="245">
        <v>4000000</v>
      </c>
      <c r="E10" s="245">
        <v>720000</v>
      </c>
      <c r="F10" s="245">
        <v>17250000</v>
      </c>
      <c r="G10" s="245">
        <v>720000</v>
      </c>
      <c r="H10" s="245">
        <v>720000</v>
      </c>
      <c r="I10" s="245">
        <v>720000</v>
      </c>
      <c r="J10" s="245">
        <v>4000000</v>
      </c>
      <c r="K10" s="245">
        <v>720000</v>
      </c>
      <c r="L10" s="245">
        <v>720000</v>
      </c>
      <c r="M10" s="245">
        <v>730000</v>
      </c>
      <c r="N10" s="246">
        <f t="shared" si="0"/>
        <v>30400000</v>
      </c>
      <c r="O10" s="119"/>
    </row>
    <row r="11" spans="1:16" ht="24.75" customHeight="1">
      <c r="A11" s="118" t="s">
        <v>95</v>
      </c>
      <c r="B11" s="395">
        <v>3814000</v>
      </c>
      <c r="C11" s="245">
        <v>3814000</v>
      </c>
      <c r="D11" s="245">
        <v>3814000</v>
      </c>
      <c r="E11" s="245">
        <v>3814000</v>
      </c>
      <c r="F11" s="245">
        <v>5474597</v>
      </c>
      <c r="G11" s="245">
        <v>3814000</v>
      </c>
      <c r="H11" s="245">
        <v>3814000</v>
      </c>
      <c r="I11" s="245">
        <v>3814000</v>
      </c>
      <c r="J11" s="245">
        <v>3814000</v>
      </c>
      <c r="K11" s="245">
        <v>3814000</v>
      </c>
      <c r="L11" s="245">
        <v>3814000</v>
      </c>
      <c r="M11" s="245">
        <v>3811000</v>
      </c>
      <c r="N11" s="246">
        <f t="shared" si="0"/>
        <v>47425597</v>
      </c>
      <c r="O11" s="119"/>
      <c r="P11" s="120"/>
    </row>
    <row r="12" spans="1:15" ht="24.75" customHeight="1">
      <c r="A12" s="118" t="s">
        <v>96</v>
      </c>
      <c r="B12" s="395">
        <v>60000</v>
      </c>
      <c r="C12" s="245">
        <v>60000</v>
      </c>
      <c r="D12" s="245">
        <v>60000</v>
      </c>
      <c r="E12" s="245">
        <v>60000</v>
      </c>
      <c r="F12" s="245">
        <v>60000</v>
      </c>
      <c r="G12" s="245">
        <v>60000</v>
      </c>
      <c r="H12" s="245">
        <v>60000</v>
      </c>
      <c r="I12" s="245">
        <v>60000</v>
      </c>
      <c r="J12" s="245">
        <v>60000</v>
      </c>
      <c r="K12" s="245">
        <v>60000</v>
      </c>
      <c r="L12" s="245">
        <v>60000</v>
      </c>
      <c r="M12" s="245">
        <v>40000</v>
      </c>
      <c r="N12" s="246">
        <f t="shared" si="0"/>
        <v>700000</v>
      </c>
      <c r="O12" s="119"/>
    </row>
    <row r="13" spans="1:15" ht="24.75" customHeight="1">
      <c r="A13" s="118" t="s">
        <v>309</v>
      </c>
      <c r="B13" s="395">
        <v>65000000</v>
      </c>
      <c r="C13" s="245">
        <v>10000000</v>
      </c>
      <c r="D13" s="245">
        <v>6000000</v>
      </c>
      <c r="E13" s="245">
        <v>0</v>
      </c>
      <c r="F13" s="245">
        <v>0</v>
      </c>
      <c r="G13" s="245">
        <v>4500000</v>
      </c>
      <c r="H13" s="245">
        <v>13901000</v>
      </c>
      <c r="I13" s="245">
        <v>4200000</v>
      </c>
      <c r="J13" s="245">
        <v>21970000</v>
      </c>
      <c r="K13" s="245">
        <v>4195000</v>
      </c>
      <c r="L13" s="248">
        <v>4200000</v>
      </c>
      <c r="M13" s="248">
        <v>870000</v>
      </c>
      <c r="N13" s="246">
        <f t="shared" si="0"/>
        <v>134836000</v>
      </c>
      <c r="O13" s="119"/>
    </row>
    <row r="14" spans="1:16" ht="24.75" customHeight="1">
      <c r="A14" s="121" t="s">
        <v>97</v>
      </c>
      <c r="B14" s="396">
        <f>SUM(B9:B13)</f>
        <v>96385000</v>
      </c>
      <c r="C14" s="246">
        <f aca="true" t="shared" si="1" ref="C14:M14">SUM(C9:C13)</f>
        <v>41382000</v>
      </c>
      <c r="D14" s="246">
        <f t="shared" si="1"/>
        <v>41332000</v>
      </c>
      <c r="E14" s="246">
        <f t="shared" si="1"/>
        <v>74628670</v>
      </c>
      <c r="F14" s="246">
        <f t="shared" si="1"/>
        <v>92819267</v>
      </c>
      <c r="G14" s="246">
        <f t="shared" si="1"/>
        <v>36552000</v>
      </c>
      <c r="H14" s="246">
        <f t="shared" si="1"/>
        <v>45953000</v>
      </c>
      <c r="I14" s="246">
        <f t="shared" si="1"/>
        <v>36252000</v>
      </c>
      <c r="J14" s="246">
        <f t="shared" si="1"/>
        <v>57302000</v>
      </c>
      <c r="K14" s="246">
        <f t="shared" si="1"/>
        <v>36247000</v>
      </c>
      <c r="L14" s="246">
        <f t="shared" si="1"/>
        <v>36252000</v>
      </c>
      <c r="M14" s="246">
        <f t="shared" si="1"/>
        <v>32909000</v>
      </c>
      <c r="N14" s="246">
        <f t="shared" si="0"/>
        <v>628013937</v>
      </c>
      <c r="O14" s="119"/>
      <c r="P14" s="120"/>
    </row>
    <row r="15" spans="1:15" ht="24.75" customHeight="1">
      <c r="A15" s="122"/>
      <c r="B15" s="39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9"/>
      <c r="O15" s="119"/>
    </row>
    <row r="16" spans="1:17" s="123" customFormat="1" ht="24.75" customHeight="1">
      <c r="A16" s="118" t="s">
        <v>19</v>
      </c>
      <c r="B16" s="395">
        <v>18660000</v>
      </c>
      <c r="C16" s="245">
        <v>18660000</v>
      </c>
      <c r="D16" s="245">
        <v>18660000</v>
      </c>
      <c r="E16" s="245">
        <v>18660000</v>
      </c>
      <c r="F16" s="245">
        <v>18660000</v>
      </c>
      <c r="G16" s="245">
        <v>18672252</v>
      </c>
      <c r="H16" s="245">
        <v>21740000</v>
      </c>
      <c r="I16" s="245">
        <v>21740000</v>
      </c>
      <c r="J16" s="245">
        <v>21752211</v>
      </c>
      <c r="K16" s="245">
        <v>21750000</v>
      </c>
      <c r="L16" s="245">
        <v>21740000</v>
      </c>
      <c r="M16" s="245">
        <v>21740000</v>
      </c>
      <c r="N16" s="246">
        <f>SUM(B16:M16)</f>
        <v>242434463</v>
      </c>
      <c r="O16" s="119"/>
      <c r="Q16" s="124"/>
    </row>
    <row r="17" spans="1:17" s="123" customFormat="1" ht="24.75" customHeight="1">
      <c r="A17" s="118" t="s">
        <v>98</v>
      </c>
      <c r="B17" s="395">
        <v>3939000</v>
      </c>
      <c r="C17" s="245">
        <v>3939000</v>
      </c>
      <c r="D17" s="245">
        <v>3939000</v>
      </c>
      <c r="E17" s="245">
        <v>3939000</v>
      </c>
      <c r="F17" s="245">
        <v>3939000</v>
      </c>
      <c r="G17" s="245">
        <v>3939652</v>
      </c>
      <c r="H17" s="245">
        <v>4400000</v>
      </c>
      <c r="I17" s="245">
        <v>4556303</v>
      </c>
      <c r="J17" s="245">
        <v>4400000</v>
      </c>
      <c r="K17" s="245">
        <v>4400000</v>
      </c>
      <c r="L17" s="245">
        <v>4400000</v>
      </c>
      <c r="M17" s="245">
        <v>4400000</v>
      </c>
      <c r="N17" s="246">
        <f aca="true" t="shared" si="2" ref="N17:N24">SUM(B17:M17)</f>
        <v>50190955</v>
      </c>
      <c r="O17" s="119"/>
      <c r="Q17" s="124"/>
    </row>
    <row r="18" spans="1:17" s="123" customFormat="1" ht="24.75" customHeight="1">
      <c r="A18" s="118" t="s">
        <v>99</v>
      </c>
      <c r="B18" s="395">
        <v>11670000</v>
      </c>
      <c r="C18" s="245">
        <v>11670000</v>
      </c>
      <c r="D18" s="245">
        <v>11670000</v>
      </c>
      <c r="E18" s="245">
        <v>11670000</v>
      </c>
      <c r="F18" s="245">
        <v>11670000</v>
      </c>
      <c r="G18" s="245">
        <v>11699237</v>
      </c>
      <c r="H18" s="245">
        <v>12690000</v>
      </c>
      <c r="I18" s="245">
        <v>12690000</v>
      </c>
      <c r="J18" s="245">
        <v>12690000</v>
      </c>
      <c r="K18" s="245">
        <v>12690000</v>
      </c>
      <c r="L18" s="245">
        <v>12689656</v>
      </c>
      <c r="M18" s="245">
        <v>12750000</v>
      </c>
      <c r="N18" s="246">
        <f t="shared" si="2"/>
        <v>146248893</v>
      </c>
      <c r="O18" s="119"/>
      <c r="Q18" s="124"/>
    </row>
    <row r="19" spans="1:17" s="123" customFormat="1" ht="24.75" customHeight="1">
      <c r="A19" s="118" t="s">
        <v>103</v>
      </c>
      <c r="B19" s="395">
        <v>100000</v>
      </c>
      <c r="C19" s="245">
        <v>150000</v>
      </c>
      <c r="D19" s="245">
        <v>800000</v>
      </c>
      <c r="E19" s="245">
        <v>200000</v>
      </c>
      <c r="F19" s="245">
        <v>90000</v>
      </c>
      <c r="G19" s="245">
        <v>91220</v>
      </c>
      <c r="H19" s="245">
        <v>150000</v>
      </c>
      <c r="I19" s="245">
        <v>800000</v>
      </c>
      <c r="J19" s="245">
        <v>1000000</v>
      </c>
      <c r="K19" s="245">
        <v>900000</v>
      </c>
      <c r="L19" s="245">
        <v>800000</v>
      </c>
      <c r="M19" s="245">
        <v>1818780</v>
      </c>
      <c r="N19" s="246">
        <f t="shared" si="2"/>
        <v>6900000</v>
      </c>
      <c r="O19" s="119"/>
      <c r="Q19" s="124"/>
    </row>
    <row r="20" spans="1:17" s="123" customFormat="1" ht="24.75" customHeight="1">
      <c r="A20" s="118" t="s">
        <v>100</v>
      </c>
      <c r="B20" s="395">
        <v>6305000</v>
      </c>
      <c r="C20" s="245">
        <v>6305000</v>
      </c>
      <c r="D20" s="245">
        <v>6305000</v>
      </c>
      <c r="E20" s="245">
        <v>6305000</v>
      </c>
      <c r="F20" s="245">
        <v>6305000</v>
      </c>
      <c r="G20" s="245">
        <v>4526978</v>
      </c>
      <c r="H20" s="245">
        <v>6660000</v>
      </c>
      <c r="I20" s="245">
        <v>6660000</v>
      </c>
      <c r="J20" s="245">
        <v>6666000</v>
      </c>
      <c r="K20" s="245">
        <v>6666000</v>
      </c>
      <c r="L20" s="245">
        <v>6670000</v>
      </c>
      <c r="M20" s="245">
        <v>6672022</v>
      </c>
      <c r="N20" s="246">
        <f t="shared" si="2"/>
        <v>76046000</v>
      </c>
      <c r="O20" s="119"/>
      <c r="Q20" s="124"/>
    </row>
    <row r="21" spans="1:15" ht="24.75" customHeight="1">
      <c r="A21" s="118" t="s">
        <v>101</v>
      </c>
      <c r="B21" s="394">
        <v>0</v>
      </c>
      <c r="C21" s="248">
        <v>0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2347198</v>
      </c>
      <c r="N21" s="246">
        <f t="shared" si="2"/>
        <v>2347198</v>
      </c>
      <c r="O21" s="119"/>
    </row>
    <row r="22" spans="1:15" ht="24.75" customHeight="1">
      <c r="A22" s="118" t="s">
        <v>66</v>
      </c>
      <c r="B22" s="395">
        <v>46016152</v>
      </c>
      <c r="C22" s="248">
        <v>0</v>
      </c>
      <c r="D22" s="245">
        <v>0</v>
      </c>
      <c r="E22" s="245">
        <v>0</v>
      </c>
      <c r="F22" s="245">
        <v>19000000</v>
      </c>
      <c r="G22" s="245">
        <v>2705847</v>
      </c>
      <c r="H22" s="245">
        <v>0</v>
      </c>
      <c r="I22" s="245">
        <v>0</v>
      </c>
      <c r="J22" s="245">
        <v>27128764</v>
      </c>
      <c r="K22" s="245">
        <v>0</v>
      </c>
      <c r="L22" s="245">
        <v>0</v>
      </c>
      <c r="M22" s="248">
        <v>0</v>
      </c>
      <c r="N22" s="246">
        <f t="shared" si="2"/>
        <v>94850763</v>
      </c>
      <c r="O22" s="119"/>
    </row>
    <row r="23" spans="1:15" ht="24.75" customHeight="1">
      <c r="A23" s="118" t="s">
        <v>355</v>
      </c>
      <c r="B23" s="395">
        <v>8995665</v>
      </c>
      <c r="C23" s="248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8">
        <v>0</v>
      </c>
      <c r="N23" s="246">
        <f t="shared" si="2"/>
        <v>8995665</v>
      </c>
      <c r="O23" s="119"/>
    </row>
    <row r="24" spans="1:15" ht="24.75" customHeight="1">
      <c r="A24" s="121" t="s">
        <v>102</v>
      </c>
      <c r="B24" s="396">
        <f aca="true" t="shared" si="3" ref="B24:M24">SUM(B16:B23)</f>
        <v>95685817</v>
      </c>
      <c r="C24" s="246">
        <f t="shared" si="3"/>
        <v>40724000</v>
      </c>
      <c r="D24" s="246">
        <f t="shared" si="3"/>
        <v>41374000</v>
      </c>
      <c r="E24" s="246">
        <f t="shared" si="3"/>
        <v>40774000</v>
      </c>
      <c r="F24" s="246">
        <f t="shared" si="3"/>
        <v>59664000</v>
      </c>
      <c r="G24" s="246">
        <f t="shared" si="3"/>
        <v>41635186</v>
      </c>
      <c r="H24" s="246">
        <f t="shared" si="3"/>
        <v>45640000</v>
      </c>
      <c r="I24" s="246">
        <f t="shared" si="3"/>
        <v>46446303</v>
      </c>
      <c r="J24" s="246">
        <f t="shared" si="3"/>
        <v>73636975</v>
      </c>
      <c r="K24" s="246">
        <f t="shared" si="3"/>
        <v>46406000</v>
      </c>
      <c r="L24" s="246">
        <f t="shared" si="3"/>
        <v>46299656</v>
      </c>
      <c r="M24" s="246">
        <f t="shared" si="3"/>
        <v>49728000</v>
      </c>
      <c r="N24" s="246">
        <f t="shared" si="2"/>
        <v>628013937</v>
      </c>
      <c r="O24" s="119"/>
    </row>
    <row r="25" spans="1:15" ht="24.75" customHeight="1">
      <c r="A25" s="121" t="s">
        <v>376</v>
      </c>
      <c r="B25" s="396">
        <f aca="true" t="shared" si="4" ref="B25:N25">B14-B24</f>
        <v>699183</v>
      </c>
      <c r="C25" s="246">
        <f t="shared" si="4"/>
        <v>658000</v>
      </c>
      <c r="D25" s="246">
        <f t="shared" si="4"/>
        <v>-42000</v>
      </c>
      <c r="E25" s="246">
        <f t="shared" si="4"/>
        <v>33854670</v>
      </c>
      <c r="F25" s="246">
        <f t="shared" si="4"/>
        <v>33155267</v>
      </c>
      <c r="G25" s="246">
        <f t="shared" si="4"/>
        <v>-5083186</v>
      </c>
      <c r="H25" s="246">
        <f t="shared" si="4"/>
        <v>313000</v>
      </c>
      <c r="I25" s="246">
        <f t="shared" si="4"/>
        <v>-10194303</v>
      </c>
      <c r="J25" s="246">
        <f t="shared" si="4"/>
        <v>-16334975</v>
      </c>
      <c r="K25" s="246">
        <f t="shared" si="4"/>
        <v>-10159000</v>
      </c>
      <c r="L25" s="246">
        <f t="shared" si="4"/>
        <v>-10047656</v>
      </c>
      <c r="M25" s="246">
        <f t="shared" si="4"/>
        <v>-16819000</v>
      </c>
      <c r="N25" s="246">
        <f t="shared" si="4"/>
        <v>0</v>
      </c>
      <c r="O25" s="119"/>
    </row>
  </sheetData>
  <sheetProtection/>
  <mergeCells count="3">
    <mergeCell ref="A1:N1"/>
    <mergeCell ref="A6:N6"/>
    <mergeCell ref="A4:N4"/>
  </mergeCells>
  <printOptions horizontalCentered="1"/>
  <pageMargins left="0.15748031496062992" right="0.15748031496062992" top="0.35433070866141736" bottom="0.31496062992125984" header="0.7874015748031497" footer="0.15748031496062992"/>
  <pageSetup fitToHeight="1" fitToWidth="1" horizontalDpi="300" verticalDpi="300" orientation="landscape" paperSize="8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3" sqref="I13"/>
    </sheetView>
  </sheetViews>
  <sheetFormatPr defaultColWidth="8.8515625" defaultRowHeight="15"/>
  <cols>
    <col min="1" max="1" width="6.28125" style="48" customWidth="1"/>
    <col min="2" max="2" width="5.28125" style="50" customWidth="1"/>
    <col min="3" max="3" width="50.140625" style="103" customWidth="1"/>
    <col min="4" max="4" width="15.00390625" style="130" customWidth="1"/>
    <col min="5" max="5" width="13.8515625" style="50" customWidth="1"/>
    <col min="6" max="8" width="8.8515625" style="50" customWidth="1"/>
    <col min="9" max="16384" width="8.8515625" style="48" customWidth="1"/>
  </cols>
  <sheetData>
    <row r="1" spans="1:6" ht="15.75">
      <c r="A1" s="503" t="s">
        <v>401</v>
      </c>
      <c r="B1" s="503"/>
      <c r="C1" s="503"/>
      <c r="D1" s="503"/>
      <c r="E1" s="503"/>
      <c r="F1" s="503"/>
    </row>
    <row r="2" ht="15.75">
      <c r="C2" s="129"/>
    </row>
    <row r="3" spans="1:6" ht="15.75" customHeight="1">
      <c r="A3" s="490" t="s">
        <v>366</v>
      </c>
      <c r="B3" s="490"/>
      <c r="C3" s="490"/>
      <c r="D3" s="490"/>
      <c r="E3" s="490"/>
      <c r="F3" s="490"/>
    </row>
    <row r="4" ht="15.75">
      <c r="C4" s="129"/>
    </row>
    <row r="5" spans="1:6" ht="42" customHeight="1">
      <c r="A5" s="489" t="s">
        <v>368</v>
      </c>
      <c r="B5" s="489"/>
      <c r="C5" s="489"/>
      <c r="D5" s="489"/>
      <c r="E5" s="489"/>
      <c r="F5" s="489"/>
    </row>
    <row r="6" ht="24.75" customHeight="1"/>
    <row r="7" spans="2:6" ht="25.5" customHeight="1">
      <c r="B7" s="502"/>
      <c r="C7" s="502"/>
      <c r="D7" s="502"/>
      <c r="E7" s="502"/>
      <c r="F7" s="502"/>
    </row>
    <row r="8" spans="3:5" ht="17.25" customHeight="1">
      <c r="C8" s="131"/>
      <c r="D8" s="265"/>
      <c r="E8" s="265" t="s">
        <v>325</v>
      </c>
    </row>
    <row r="9" spans="3:5" ht="17.25" customHeight="1">
      <c r="C9" s="315" t="s">
        <v>105</v>
      </c>
      <c r="D9" s="318" t="s">
        <v>327</v>
      </c>
      <c r="E9" s="318" t="s">
        <v>328</v>
      </c>
    </row>
    <row r="10" spans="3:5" ht="17.25" customHeight="1">
      <c r="C10" s="92" t="s">
        <v>106</v>
      </c>
      <c r="D10" s="317">
        <v>90000</v>
      </c>
      <c r="E10" s="306">
        <v>90000</v>
      </c>
    </row>
    <row r="11" spans="3:5" ht="17.25" customHeight="1">
      <c r="C11" s="92" t="s">
        <v>107</v>
      </c>
      <c r="D11" s="317">
        <v>130000</v>
      </c>
      <c r="E11" s="306">
        <v>130000</v>
      </c>
    </row>
    <row r="12" spans="3:5" ht="17.25" customHeight="1">
      <c r="C12" s="92" t="s">
        <v>108</v>
      </c>
      <c r="D12" s="317">
        <v>250000</v>
      </c>
      <c r="E12" s="306">
        <v>250000</v>
      </c>
    </row>
    <row r="13" spans="3:5" ht="17.25" customHeight="1">
      <c r="C13" s="92" t="s">
        <v>109</v>
      </c>
      <c r="D13" s="317">
        <v>220000</v>
      </c>
      <c r="E13" s="306">
        <v>220000</v>
      </c>
    </row>
    <row r="14" spans="3:5" ht="17.25" customHeight="1">
      <c r="C14" s="92" t="s">
        <v>310</v>
      </c>
      <c r="D14" s="317">
        <v>740000</v>
      </c>
      <c r="E14" s="306">
        <v>740000</v>
      </c>
    </row>
    <row r="15" spans="3:5" ht="17.25" customHeight="1">
      <c r="C15" s="92" t="s">
        <v>311</v>
      </c>
      <c r="D15" s="317">
        <v>1200000</v>
      </c>
      <c r="E15" s="306">
        <v>1200000</v>
      </c>
    </row>
    <row r="16" spans="3:5" ht="17.25" customHeight="1">
      <c r="C16" s="92" t="s">
        <v>111</v>
      </c>
      <c r="D16" s="317">
        <v>800000</v>
      </c>
      <c r="E16" s="306">
        <v>800000</v>
      </c>
    </row>
    <row r="17" spans="3:5" ht="17.25" customHeight="1">
      <c r="C17" s="92" t="s">
        <v>312</v>
      </c>
      <c r="D17" s="317">
        <v>500000</v>
      </c>
      <c r="E17" s="306">
        <v>500000</v>
      </c>
    </row>
    <row r="18" spans="3:5" ht="17.25" customHeight="1">
      <c r="C18" s="92" t="s">
        <v>353</v>
      </c>
      <c r="D18" s="317">
        <v>60000</v>
      </c>
      <c r="E18" s="306">
        <v>60000</v>
      </c>
    </row>
    <row r="19" spans="3:5" ht="17.25" customHeight="1">
      <c r="C19" s="92" t="s">
        <v>354</v>
      </c>
      <c r="D19" s="317">
        <v>0</v>
      </c>
      <c r="E19" s="306">
        <v>386000</v>
      </c>
    </row>
    <row r="20" spans="3:5" ht="17.25" customHeight="1">
      <c r="C20" s="92" t="s">
        <v>313</v>
      </c>
      <c r="D20" s="317">
        <v>56180000</v>
      </c>
      <c r="E20" s="306">
        <v>56180000</v>
      </c>
    </row>
    <row r="21" spans="3:5" ht="17.25" customHeight="1">
      <c r="C21" s="92" t="s">
        <v>314</v>
      </c>
      <c r="D21" s="317">
        <v>12490000</v>
      </c>
      <c r="E21" s="306">
        <v>12490000</v>
      </c>
    </row>
    <row r="22" spans="3:5" ht="33.75" customHeight="1">
      <c r="C22" s="250" t="s">
        <v>315</v>
      </c>
      <c r="D22" s="317">
        <v>46016000</v>
      </c>
      <c r="E22" s="306">
        <v>46016152</v>
      </c>
    </row>
    <row r="23" spans="3:5" ht="17.25" customHeight="1">
      <c r="C23" s="132" t="s">
        <v>63</v>
      </c>
      <c r="D23" s="316">
        <f>SUM(D10:D22)</f>
        <v>118676000</v>
      </c>
      <c r="E23" s="316">
        <f>SUM(E10:E22)</f>
        <v>119062152</v>
      </c>
    </row>
    <row r="24" spans="3:4" ht="30" customHeight="1">
      <c r="C24" s="133"/>
      <c r="D24" s="252"/>
    </row>
    <row r="25" spans="3:5" ht="25.5" customHeight="1">
      <c r="C25" s="134" t="s">
        <v>110</v>
      </c>
      <c r="D25" s="253">
        <v>0</v>
      </c>
      <c r="E25" s="253">
        <v>0</v>
      </c>
    </row>
    <row r="26" spans="3:5" ht="24.75" customHeight="1">
      <c r="C26" s="132" t="s">
        <v>63</v>
      </c>
      <c r="D26" s="251">
        <v>0</v>
      </c>
      <c r="E26" s="251">
        <v>0</v>
      </c>
    </row>
    <row r="27" spans="3:4" ht="18" customHeight="1">
      <c r="C27" s="135"/>
      <c r="D27" s="254"/>
    </row>
    <row r="28" spans="3:5" ht="18" customHeight="1">
      <c r="C28" s="136" t="s">
        <v>112</v>
      </c>
      <c r="D28" s="251">
        <f>SUM(D23,D26)</f>
        <v>118676000</v>
      </c>
      <c r="E28" s="316">
        <f>SUM(E23,E26)</f>
        <v>119062152</v>
      </c>
    </row>
    <row r="29" ht="18" customHeight="1"/>
    <row r="30" ht="15">
      <c r="E30" s="55"/>
    </row>
  </sheetData>
  <sheetProtection/>
  <mergeCells count="4">
    <mergeCell ref="B7:F7"/>
    <mergeCell ref="A1:F1"/>
    <mergeCell ref="A5:F5"/>
    <mergeCell ref="A3:F3"/>
  </mergeCells>
  <printOptions/>
  <pageMargins left="0.75" right="0.75" top="0.75" bottom="1" header="0.5" footer="0.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0" zoomScalePageLayoutView="0" workbookViewId="0" topLeftCell="A1">
      <selection activeCell="I16" sqref="I16"/>
    </sheetView>
  </sheetViews>
  <sheetFormatPr defaultColWidth="9.140625" defaultRowHeight="15"/>
  <cols>
    <col min="1" max="1" width="36.00390625" style="0" customWidth="1"/>
    <col min="2" max="2" width="17.421875" style="0" bestFit="1" customWidth="1"/>
    <col min="3" max="3" width="18.28125" style="0" bestFit="1" customWidth="1"/>
    <col min="4" max="5" width="17.00390625" style="0" bestFit="1" customWidth="1"/>
  </cols>
  <sheetData>
    <row r="1" spans="1:8" ht="15.75">
      <c r="A1" s="503" t="s">
        <v>402</v>
      </c>
      <c r="B1" s="503"/>
      <c r="C1" s="503"/>
      <c r="D1" s="503"/>
      <c r="E1" s="503"/>
      <c r="F1" s="168"/>
      <c r="G1" s="168"/>
      <c r="H1" s="168"/>
    </row>
    <row r="2" spans="1:8" ht="15.75">
      <c r="A2" s="168"/>
      <c r="B2" s="168"/>
      <c r="C2" s="168"/>
      <c r="D2" s="168"/>
      <c r="E2" s="168"/>
      <c r="F2" s="168"/>
      <c r="G2" s="168"/>
      <c r="H2" s="168"/>
    </row>
    <row r="3" spans="1:8" ht="15.75">
      <c r="A3" s="505" t="s">
        <v>367</v>
      </c>
      <c r="B3" s="505"/>
      <c r="C3" s="505"/>
      <c r="D3" s="505"/>
      <c r="E3" s="505"/>
      <c r="F3" s="168"/>
      <c r="G3" s="168"/>
      <c r="H3" s="168"/>
    </row>
    <row r="4" spans="1:8" ht="15.75">
      <c r="A4" s="128"/>
      <c r="B4" s="128"/>
      <c r="C4" s="128"/>
      <c r="D4" s="128"/>
      <c r="E4" s="128"/>
      <c r="F4" s="168"/>
      <c r="G4" s="168"/>
      <c r="H4" s="168"/>
    </row>
    <row r="5" spans="1:8" ht="30" customHeight="1">
      <c r="A5" s="504" t="s">
        <v>171</v>
      </c>
      <c r="B5" s="504"/>
      <c r="C5" s="504"/>
      <c r="D5" s="504"/>
      <c r="E5" s="504"/>
      <c r="F5" s="195"/>
      <c r="G5" s="195"/>
      <c r="H5" s="195"/>
    </row>
    <row r="6" spans="1:8" ht="30" customHeight="1">
      <c r="A6" s="195"/>
      <c r="B6" s="195"/>
      <c r="C6" s="195"/>
      <c r="D6" s="195"/>
      <c r="E6" s="195"/>
      <c r="F6" s="195"/>
      <c r="G6" s="195"/>
      <c r="H6" s="195"/>
    </row>
    <row r="7" ht="30" customHeight="1" thickBot="1">
      <c r="E7" s="127" t="s">
        <v>325</v>
      </c>
    </row>
    <row r="8" spans="1:5" ht="30" customHeight="1" thickBot="1">
      <c r="A8" s="262" t="s">
        <v>72</v>
      </c>
      <c r="B8" s="262">
        <v>2016</v>
      </c>
      <c r="C8" s="262">
        <v>2017</v>
      </c>
      <c r="D8" s="262">
        <v>2018</v>
      </c>
      <c r="E8" s="262">
        <v>2019</v>
      </c>
    </row>
    <row r="9" spans="1:5" ht="15" customHeight="1">
      <c r="A9" s="169" t="s">
        <v>156</v>
      </c>
      <c r="B9" s="323">
        <v>282130000</v>
      </c>
      <c r="C9" s="319">
        <v>283000000</v>
      </c>
      <c r="D9" s="170">
        <v>284000000</v>
      </c>
      <c r="E9" s="171">
        <v>285000000</v>
      </c>
    </row>
    <row r="10" spans="1:5" ht="30" customHeight="1">
      <c r="A10" s="172" t="s">
        <v>157</v>
      </c>
      <c r="B10" s="324">
        <v>132522340</v>
      </c>
      <c r="C10" s="320">
        <v>47572000</v>
      </c>
      <c r="D10" s="173">
        <v>48286000</v>
      </c>
      <c r="E10" s="174">
        <v>49010000</v>
      </c>
    </row>
    <row r="11" spans="1:5" ht="15" customHeight="1">
      <c r="A11" s="175" t="s">
        <v>94</v>
      </c>
      <c r="B11" s="324">
        <v>30400000</v>
      </c>
      <c r="C11" s="320">
        <v>30400000</v>
      </c>
      <c r="D11" s="173">
        <v>30400000</v>
      </c>
      <c r="E11" s="174">
        <v>30400000</v>
      </c>
    </row>
    <row r="12" spans="1:5" ht="15" customHeight="1">
      <c r="A12" s="175" t="s">
        <v>95</v>
      </c>
      <c r="B12" s="324">
        <v>46925597</v>
      </c>
      <c r="C12" s="320">
        <v>46451000</v>
      </c>
      <c r="D12" s="173">
        <v>47013000</v>
      </c>
      <c r="E12" s="174">
        <v>47856000</v>
      </c>
    </row>
    <row r="13" spans="1:5" ht="15" customHeight="1">
      <c r="A13" s="175" t="s">
        <v>158</v>
      </c>
      <c r="B13" s="324">
        <v>500000</v>
      </c>
      <c r="C13" s="320">
        <v>0</v>
      </c>
      <c r="D13" s="173">
        <v>0</v>
      </c>
      <c r="E13" s="174">
        <v>0</v>
      </c>
    </row>
    <row r="14" spans="1:5" ht="15" customHeight="1">
      <c r="A14" s="175" t="s">
        <v>159</v>
      </c>
      <c r="B14" s="324">
        <v>700000</v>
      </c>
      <c r="C14" s="320">
        <v>500000</v>
      </c>
      <c r="D14" s="173">
        <v>200000</v>
      </c>
      <c r="E14" s="174">
        <v>0</v>
      </c>
    </row>
    <row r="15" spans="1:5" ht="15" customHeight="1" thickBot="1">
      <c r="A15" s="176" t="s">
        <v>160</v>
      </c>
      <c r="B15" s="325">
        <v>134836000</v>
      </c>
      <c r="C15" s="321">
        <v>51440000</v>
      </c>
      <c r="D15" s="177">
        <v>56856000</v>
      </c>
      <c r="E15" s="178">
        <v>61962000</v>
      </c>
    </row>
    <row r="16" spans="1:5" ht="15" customHeight="1" thickBot="1">
      <c r="A16" s="179" t="s">
        <v>145</v>
      </c>
      <c r="B16" s="326">
        <f>SUM(B9:B15)</f>
        <v>628013937</v>
      </c>
      <c r="C16" s="322">
        <f>SUM(C9:C15)</f>
        <v>459363000</v>
      </c>
      <c r="D16" s="180">
        <f>SUM(D9:D15)</f>
        <v>466755000</v>
      </c>
      <c r="E16" s="181">
        <f>SUM(E9:E15)</f>
        <v>474228000</v>
      </c>
    </row>
    <row r="17" ht="30" customHeight="1" thickBot="1"/>
    <row r="18" spans="1:5" ht="15" customHeight="1">
      <c r="A18" s="169" t="s">
        <v>19</v>
      </c>
      <c r="B18" s="170">
        <v>242434463</v>
      </c>
      <c r="C18" s="170">
        <v>178025000</v>
      </c>
      <c r="D18" s="170">
        <v>180695000</v>
      </c>
      <c r="E18" s="171">
        <v>183406000</v>
      </c>
    </row>
    <row r="19" spans="1:5" ht="15" customHeight="1">
      <c r="A19" s="175" t="s">
        <v>161</v>
      </c>
      <c r="B19" s="173">
        <v>50190955</v>
      </c>
      <c r="C19" s="173">
        <v>41922000</v>
      </c>
      <c r="D19" s="173">
        <v>42551000</v>
      </c>
      <c r="E19" s="174">
        <v>43189000</v>
      </c>
    </row>
    <row r="20" spans="1:5" ht="15" customHeight="1">
      <c r="A20" s="175" t="s">
        <v>21</v>
      </c>
      <c r="B20" s="173">
        <v>146248893</v>
      </c>
      <c r="C20" s="173">
        <v>139516000</v>
      </c>
      <c r="D20" s="173">
        <v>141609000</v>
      </c>
      <c r="E20" s="174">
        <v>143733000</v>
      </c>
    </row>
    <row r="21" spans="1:5" ht="15" customHeight="1">
      <c r="A21" s="175" t="s">
        <v>148</v>
      </c>
      <c r="B21" s="173">
        <v>6900000</v>
      </c>
      <c r="C21" s="173">
        <v>6900000</v>
      </c>
      <c r="D21" s="173">
        <v>6900000</v>
      </c>
      <c r="E21" s="174">
        <v>6900000</v>
      </c>
    </row>
    <row r="22" spans="1:5" ht="15" customHeight="1">
      <c r="A22" s="175" t="s">
        <v>100</v>
      </c>
      <c r="B22" s="173">
        <v>76046000</v>
      </c>
      <c r="C22" s="173">
        <v>78000000</v>
      </c>
      <c r="D22" s="173">
        <v>80000000</v>
      </c>
      <c r="E22" s="174">
        <v>82000000</v>
      </c>
    </row>
    <row r="23" spans="1:5" ht="15" customHeight="1">
      <c r="A23" s="175" t="s">
        <v>101</v>
      </c>
      <c r="B23" s="173">
        <v>2347198</v>
      </c>
      <c r="C23" s="173">
        <v>5000000</v>
      </c>
      <c r="D23" s="173">
        <v>5000000</v>
      </c>
      <c r="E23" s="174">
        <v>5000000</v>
      </c>
    </row>
    <row r="24" spans="1:5" ht="15" customHeight="1">
      <c r="A24" s="327" t="s">
        <v>66</v>
      </c>
      <c r="B24" s="328">
        <v>94850763</v>
      </c>
      <c r="C24" s="328">
        <v>10000000</v>
      </c>
      <c r="D24" s="328">
        <v>10000000</v>
      </c>
      <c r="E24" s="329">
        <v>10000000</v>
      </c>
    </row>
    <row r="25" spans="1:5" ht="15" customHeight="1" thickBot="1">
      <c r="A25" s="176" t="s">
        <v>355</v>
      </c>
      <c r="B25" s="177">
        <v>8995665</v>
      </c>
      <c r="C25" s="177">
        <v>0</v>
      </c>
      <c r="D25" s="177">
        <v>0</v>
      </c>
      <c r="E25" s="178">
        <v>0</v>
      </c>
    </row>
    <row r="26" spans="1:5" ht="15" customHeight="1" thickBot="1">
      <c r="A26" s="179" t="s">
        <v>155</v>
      </c>
      <c r="B26" s="180">
        <f>SUM(B18:B25)</f>
        <v>628013937</v>
      </c>
      <c r="C26" s="180">
        <f>SUM(C18:C25)</f>
        <v>459363000</v>
      </c>
      <c r="D26" s="180">
        <f>SUM(D18:D25)</f>
        <v>466755000</v>
      </c>
      <c r="E26" s="181">
        <f>SUM(E18:E25)</f>
        <v>474228000</v>
      </c>
    </row>
    <row r="27" ht="30" customHeight="1"/>
  </sheetData>
  <sheetProtection/>
  <mergeCells count="3">
    <mergeCell ref="A1:E1"/>
    <mergeCell ref="A5:E5"/>
    <mergeCell ref="A3:E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="140" zoomScaleSheetLayoutView="140" workbookViewId="0" topLeftCell="A1">
      <selection activeCell="A5" sqref="A5:G5"/>
    </sheetView>
  </sheetViews>
  <sheetFormatPr defaultColWidth="9.140625" defaultRowHeight="15"/>
  <cols>
    <col min="1" max="1" width="0.13671875" style="2" customWidth="1"/>
    <col min="2" max="2" width="41.8515625" style="2" customWidth="1"/>
    <col min="3" max="3" width="0.13671875" style="2" customWidth="1"/>
    <col min="4" max="4" width="13.421875" style="2" customWidth="1"/>
    <col min="5" max="5" width="13.140625" style="2" customWidth="1"/>
    <col min="6" max="6" width="13.421875" style="2" customWidth="1"/>
    <col min="7" max="7" width="14.8515625" style="2" customWidth="1"/>
    <col min="8" max="16384" width="9.140625" style="2" customWidth="1"/>
  </cols>
  <sheetData>
    <row r="1" spans="1:8" ht="22.5" customHeight="1">
      <c r="A1" s="431" t="s">
        <v>392</v>
      </c>
      <c r="B1" s="431"/>
      <c r="C1" s="431"/>
      <c r="D1" s="431"/>
      <c r="E1" s="431"/>
      <c r="F1" s="431"/>
      <c r="G1" s="431"/>
      <c r="H1" s="1"/>
    </row>
    <row r="2" spans="1:8" ht="22.5" customHeight="1">
      <c r="A2" s="235"/>
      <c r="B2" s="235"/>
      <c r="C2" s="235"/>
      <c r="D2" s="235"/>
      <c r="E2" s="235"/>
      <c r="F2" s="235"/>
      <c r="G2" s="235"/>
      <c r="H2" s="1"/>
    </row>
    <row r="3" spans="2:18" ht="15.75">
      <c r="B3" s="436" t="s">
        <v>357</v>
      </c>
      <c r="C3" s="436"/>
      <c r="D3" s="436"/>
      <c r="E3" s="436"/>
      <c r="F3" s="436"/>
      <c r="G3" s="43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5.75">
      <c r="B4" s="330"/>
      <c r="C4" s="330"/>
      <c r="D4" s="330"/>
      <c r="E4" s="330"/>
      <c r="F4" s="330"/>
      <c r="G4" s="330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8" ht="32.25" customHeight="1">
      <c r="A5" s="432" t="s">
        <v>322</v>
      </c>
      <c r="B5" s="432"/>
      <c r="C5" s="432"/>
      <c r="D5" s="432"/>
      <c r="E5" s="432"/>
      <c r="F5" s="432"/>
      <c r="G5" s="432"/>
      <c r="H5" s="192"/>
    </row>
    <row r="6" spans="2:6" ht="15.75">
      <c r="B6" s="433"/>
      <c r="C6" s="433"/>
      <c r="D6" s="433"/>
      <c r="E6" s="433"/>
      <c r="F6" s="433"/>
    </row>
    <row r="7" spans="4:7" ht="16.5" thickBot="1">
      <c r="D7" s="434"/>
      <c r="E7" s="434"/>
      <c r="F7" s="435" t="s">
        <v>325</v>
      </c>
      <c r="G7" s="435"/>
    </row>
    <row r="8" spans="2:8" s="3" customFormat="1" ht="21" customHeight="1" thickBot="1">
      <c r="B8" s="428" t="s">
        <v>0</v>
      </c>
      <c r="C8" s="429"/>
      <c r="D8" s="429"/>
      <c r="E8" s="429"/>
      <c r="F8" s="429"/>
      <c r="G8" s="430"/>
      <c r="H8" s="4"/>
    </row>
    <row r="9" spans="2:7" s="3" customFormat="1" ht="42" customHeight="1" thickBot="1">
      <c r="B9" s="258" t="s">
        <v>1</v>
      </c>
      <c r="C9" s="259"/>
      <c r="D9" s="260" t="s">
        <v>223</v>
      </c>
      <c r="E9" s="261" t="s">
        <v>224</v>
      </c>
      <c r="F9" s="260" t="s">
        <v>225</v>
      </c>
      <c r="G9" s="266" t="s">
        <v>324</v>
      </c>
    </row>
    <row r="10" spans="2:7" s="4" customFormat="1" ht="15" customHeight="1">
      <c r="B10" s="5" t="s">
        <v>2</v>
      </c>
      <c r="C10" s="6"/>
      <c r="D10" s="332">
        <v>38846000</v>
      </c>
      <c r="E10" s="285">
        <v>39850000</v>
      </c>
      <c r="F10" s="285">
        <v>45765000</v>
      </c>
      <c r="G10" s="273">
        <v>46925597</v>
      </c>
    </row>
    <row r="11" spans="2:7" s="4" customFormat="1" ht="15" customHeight="1">
      <c r="B11" s="7" t="s">
        <v>3</v>
      </c>
      <c r="C11" s="8"/>
      <c r="D11" s="333">
        <v>35767000</v>
      </c>
      <c r="E11" s="286">
        <v>26150000</v>
      </c>
      <c r="F11" s="286">
        <v>30400000</v>
      </c>
      <c r="G11" s="274">
        <v>30400000</v>
      </c>
    </row>
    <row r="12" spans="2:7" s="4" customFormat="1" ht="15" customHeight="1">
      <c r="B12" s="9" t="s">
        <v>323</v>
      </c>
      <c r="C12" s="10"/>
      <c r="D12" s="333">
        <v>317771000</v>
      </c>
      <c r="E12" s="287">
        <v>270057000</v>
      </c>
      <c r="F12" s="287">
        <v>282130000</v>
      </c>
      <c r="G12" s="274">
        <v>282130000</v>
      </c>
    </row>
    <row r="13" spans="2:7" s="4" customFormat="1" ht="15" customHeight="1">
      <c r="B13" s="9" t="s">
        <v>4</v>
      </c>
      <c r="C13" s="10"/>
      <c r="D13" s="333">
        <v>80721000</v>
      </c>
      <c r="E13" s="287">
        <v>31477000</v>
      </c>
      <c r="F13" s="287">
        <v>47369000</v>
      </c>
      <c r="G13" s="274">
        <v>133022340</v>
      </c>
    </row>
    <row r="14" spans="2:7" s="4" customFormat="1" ht="15" customHeight="1">
      <c r="B14" s="9" t="s">
        <v>5</v>
      </c>
      <c r="C14" s="10"/>
      <c r="D14" s="333">
        <v>12706000</v>
      </c>
      <c r="E14" s="287">
        <v>12348000</v>
      </c>
      <c r="F14" s="287">
        <v>11819000</v>
      </c>
      <c r="G14" s="274">
        <v>11819000</v>
      </c>
    </row>
    <row r="15" spans="2:7" s="4" customFormat="1" ht="15" customHeight="1">
      <c r="B15" s="11" t="s">
        <v>6</v>
      </c>
      <c r="C15" s="12"/>
      <c r="D15" s="333">
        <v>50216000</v>
      </c>
      <c r="E15" s="288">
        <v>22655000</v>
      </c>
      <c r="F15" s="288">
        <v>34310000</v>
      </c>
      <c r="G15" s="274">
        <v>40685237</v>
      </c>
    </row>
    <row r="16" spans="2:7" s="4" customFormat="1" ht="15" customHeight="1" thickBot="1">
      <c r="B16" s="11" t="s">
        <v>7</v>
      </c>
      <c r="C16" s="12"/>
      <c r="D16" s="334">
        <v>0</v>
      </c>
      <c r="E16" s="288">
        <v>0</v>
      </c>
      <c r="F16" s="288">
        <v>0</v>
      </c>
      <c r="G16" s="275">
        <v>0</v>
      </c>
    </row>
    <row r="17" spans="2:7" s="13" customFormat="1" ht="15" customHeight="1" thickBot="1">
      <c r="B17" s="14" t="s">
        <v>8</v>
      </c>
      <c r="C17" s="15"/>
      <c r="D17" s="335">
        <f>D10+D11+D12+D13+D15+D16</f>
        <v>523321000</v>
      </c>
      <c r="E17" s="289">
        <f>E10+E11+E12+E13+E15+E16</f>
        <v>390189000</v>
      </c>
      <c r="F17" s="289">
        <f>F10+F11+F12+F13+F15+F16</f>
        <v>439974000</v>
      </c>
      <c r="G17" s="241">
        <f>G10+G11+G12+G13+G15+G16</f>
        <v>533163174</v>
      </c>
    </row>
    <row r="18" spans="2:7" s="4" customFormat="1" ht="15" customHeight="1">
      <c r="B18" s="16" t="s">
        <v>9</v>
      </c>
      <c r="C18" s="17"/>
      <c r="D18" s="336">
        <v>0</v>
      </c>
      <c r="E18" s="285">
        <v>2706000</v>
      </c>
      <c r="F18" s="285">
        <v>0</v>
      </c>
      <c r="G18" s="273">
        <v>0</v>
      </c>
    </row>
    <row r="19" spans="2:7" s="4" customFormat="1" ht="15" customHeight="1">
      <c r="B19" s="9" t="s">
        <v>10</v>
      </c>
      <c r="C19" s="8"/>
      <c r="D19" s="333">
        <v>6105000</v>
      </c>
      <c r="E19" s="286">
        <v>0</v>
      </c>
      <c r="F19" s="286">
        <v>0</v>
      </c>
      <c r="G19" s="274">
        <v>0</v>
      </c>
    </row>
    <row r="20" spans="2:7" s="4" customFormat="1" ht="15" customHeight="1">
      <c r="B20" s="9" t="s">
        <v>11</v>
      </c>
      <c r="C20" s="10"/>
      <c r="D20" s="333">
        <v>166418000</v>
      </c>
      <c r="E20" s="287">
        <v>40079000</v>
      </c>
      <c r="F20" s="287">
        <v>0</v>
      </c>
      <c r="G20" s="274">
        <v>0</v>
      </c>
    </row>
    <row r="21" spans="2:7" s="4" customFormat="1" ht="15" customHeight="1">
      <c r="B21" s="9" t="s">
        <v>12</v>
      </c>
      <c r="C21" s="10"/>
      <c r="D21" s="333">
        <v>1420000</v>
      </c>
      <c r="E21" s="287">
        <v>0</v>
      </c>
      <c r="F21" s="287">
        <v>0</v>
      </c>
      <c r="G21" s="274">
        <v>0</v>
      </c>
    </row>
    <row r="22" spans="2:7" s="4" customFormat="1" ht="15" customHeight="1">
      <c r="B22" s="9" t="s">
        <v>13</v>
      </c>
      <c r="C22" s="10"/>
      <c r="D22" s="333">
        <v>278000</v>
      </c>
      <c r="E22" s="287">
        <v>720000</v>
      </c>
      <c r="F22" s="287">
        <v>700000</v>
      </c>
      <c r="G22" s="274">
        <v>700000</v>
      </c>
    </row>
    <row r="23" spans="2:7" s="4" customFormat="1" ht="15" customHeight="1">
      <c r="B23" s="9" t="s">
        <v>14</v>
      </c>
      <c r="C23" s="10"/>
      <c r="D23" s="333">
        <v>0</v>
      </c>
      <c r="E23" s="287">
        <v>0</v>
      </c>
      <c r="F23" s="287">
        <v>0</v>
      </c>
      <c r="G23" s="274">
        <v>0</v>
      </c>
    </row>
    <row r="24" spans="2:7" s="4" customFormat="1" ht="15" customHeight="1" thickBot="1">
      <c r="B24" s="11" t="s">
        <v>15</v>
      </c>
      <c r="C24" s="12"/>
      <c r="D24" s="334">
        <v>0</v>
      </c>
      <c r="E24" s="288">
        <v>0</v>
      </c>
      <c r="F24" s="288">
        <v>91476000</v>
      </c>
      <c r="G24" s="275">
        <v>94150763</v>
      </c>
    </row>
    <row r="25" spans="2:7" s="13" customFormat="1" ht="15" customHeight="1" thickBot="1">
      <c r="B25" s="14" t="s">
        <v>16</v>
      </c>
      <c r="C25" s="15"/>
      <c r="D25" s="335">
        <f>SUM(D18:D24)</f>
        <v>174221000</v>
      </c>
      <c r="E25" s="337">
        <f>SUM(E18:E24)</f>
        <v>43505000</v>
      </c>
      <c r="F25" s="289">
        <f>SUM(F18:F24)</f>
        <v>92176000</v>
      </c>
      <c r="G25" s="241">
        <f>SUM(G18:G24)</f>
        <v>94850763</v>
      </c>
    </row>
    <row r="26" spans="2:7" s="13" customFormat="1" ht="15" customHeight="1" thickBot="1">
      <c r="B26" s="18" t="s">
        <v>17</v>
      </c>
      <c r="C26" s="19"/>
      <c r="D26" s="290">
        <f>SUM(D17,D25)</f>
        <v>697542000</v>
      </c>
      <c r="E26" s="290">
        <f>SUM(E17,E25)</f>
        <v>433694000</v>
      </c>
      <c r="F26" s="290">
        <f>SUM(F17,F25)</f>
        <v>532150000</v>
      </c>
      <c r="G26" s="242">
        <f>SUM(G17,G25)</f>
        <v>628013937</v>
      </c>
    </row>
    <row r="27" spans="2:6" s="13" customFormat="1" ht="15" customHeight="1">
      <c r="B27" s="255"/>
      <c r="C27" s="255"/>
      <c r="D27" s="256"/>
      <c r="E27" s="256"/>
      <c r="F27" s="256"/>
    </row>
    <row r="28" s="3" customFormat="1" ht="15" customHeight="1"/>
    <row r="29" spans="4:7" s="3" customFormat="1" ht="15" customHeight="1" thickBot="1">
      <c r="D29" s="434"/>
      <c r="E29" s="434"/>
      <c r="F29" s="435" t="s">
        <v>325</v>
      </c>
      <c r="G29" s="435"/>
    </row>
    <row r="30" spans="2:7" s="3" customFormat="1" ht="21" customHeight="1" thickBot="1">
      <c r="B30" s="428" t="s">
        <v>18</v>
      </c>
      <c r="C30" s="429"/>
      <c r="D30" s="429"/>
      <c r="E30" s="429"/>
      <c r="F30" s="429"/>
      <c r="G30" s="430"/>
    </row>
    <row r="31" spans="2:7" s="3" customFormat="1" ht="39" thickBot="1">
      <c r="B31" s="258" t="s">
        <v>1</v>
      </c>
      <c r="C31" s="259"/>
      <c r="D31" s="260" t="s">
        <v>296</v>
      </c>
      <c r="E31" s="261" t="s">
        <v>224</v>
      </c>
      <c r="F31" s="260" t="s">
        <v>225</v>
      </c>
      <c r="G31" s="266" t="s">
        <v>324</v>
      </c>
    </row>
    <row r="32" spans="2:7" s="3" customFormat="1" ht="15" customHeight="1">
      <c r="B32" s="20" t="s">
        <v>19</v>
      </c>
      <c r="C32" s="21"/>
      <c r="D32" s="338">
        <v>161346000</v>
      </c>
      <c r="E32" s="338">
        <v>130359000</v>
      </c>
      <c r="F32" s="291">
        <v>174534000</v>
      </c>
      <c r="G32" s="269">
        <v>242434463</v>
      </c>
    </row>
    <row r="33" spans="2:7" s="3" customFormat="1" ht="15" customHeight="1">
      <c r="B33" s="22" t="s">
        <v>20</v>
      </c>
      <c r="C33" s="23"/>
      <c r="D33" s="339">
        <v>37869000</v>
      </c>
      <c r="E33" s="339">
        <v>32632000</v>
      </c>
      <c r="F33" s="292">
        <v>41100000</v>
      </c>
      <c r="G33" s="270">
        <v>50190955</v>
      </c>
    </row>
    <row r="34" spans="2:7" s="3" customFormat="1" ht="15" customHeight="1">
      <c r="B34" s="22" t="s">
        <v>21</v>
      </c>
      <c r="C34" s="23"/>
      <c r="D34" s="339">
        <v>109663000</v>
      </c>
      <c r="E34" s="339">
        <v>107722000</v>
      </c>
      <c r="F34" s="292">
        <v>136780000</v>
      </c>
      <c r="G34" s="270">
        <v>146248893</v>
      </c>
    </row>
    <row r="35" spans="2:7" s="3" customFormat="1" ht="15" customHeight="1">
      <c r="B35" s="22" t="s">
        <v>22</v>
      </c>
      <c r="C35" s="23"/>
      <c r="D35" s="339">
        <v>120559000</v>
      </c>
      <c r="E35" s="339">
        <v>93823000</v>
      </c>
      <c r="F35" s="292">
        <v>75660000</v>
      </c>
      <c r="G35" s="270">
        <v>76046000</v>
      </c>
    </row>
    <row r="36" spans="2:7" s="3" customFormat="1" ht="15" customHeight="1">
      <c r="B36" s="24" t="s">
        <v>23</v>
      </c>
      <c r="C36" s="25"/>
      <c r="D36" s="339">
        <v>65213000</v>
      </c>
      <c r="E36" s="339">
        <v>24153000</v>
      </c>
      <c r="F36" s="292">
        <v>6900000</v>
      </c>
      <c r="G36" s="270">
        <v>6900000</v>
      </c>
    </row>
    <row r="37" spans="2:7" s="3" customFormat="1" ht="15" customHeight="1">
      <c r="B37" s="22" t="s">
        <v>24</v>
      </c>
      <c r="C37" s="25"/>
      <c r="D37" s="340">
        <v>0</v>
      </c>
      <c r="E37" s="340">
        <v>1000000</v>
      </c>
      <c r="F37" s="293">
        <v>2500000</v>
      </c>
      <c r="G37" s="270">
        <v>1173599</v>
      </c>
    </row>
    <row r="38" spans="2:7" s="3" customFormat="1" ht="15" customHeight="1">
      <c r="B38" s="22" t="s">
        <v>25</v>
      </c>
      <c r="C38" s="25"/>
      <c r="D38" s="340">
        <v>0</v>
      </c>
      <c r="E38" s="340">
        <v>500000</v>
      </c>
      <c r="F38" s="293">
        <v>2500000</v>
      </c>
      <c r="G38" s="271">
        <v>1173599</v>
      </c>
    </row>
    <row r="39" spans="2:7" s="3" customFormat="1" ht="15" customHeight="1" thickBot="1">
      <c r="B39" s="268" t="s">
        <v>326</v>
      </c>
      <c r="C39" s="267">
        <v>0</v>
      </c>
      <c r="D39" s="341">
        <v>0</v>
      </c>
      <c r="E39" s="344">
        <v>0</v>
      </c>
      <c r="F39" s="294">
        <v>0</v>
      </c>
      <c r="G39" s="272">
        <v>8995665</v>
      </c>
    </row>
    <row r="40" spans="2:7" s="3" customFormat="1" ht="15" customHeight="1" thickBot="1">
      <c r="B40" s="26" t="s">
        <v>26</v>
      </c>
      <c r="C40" s="27"/>
      <c r="D40" s="342">
        <f>SUM(D32:D39)</f>
        <v>494650000</v>
      </c>
      <c r="E40" s="342">
        <f>SUM(E32:E39)</f>
        <v>390189000</v>
      </c>
      <c r="F40" s="295">
        <f>SUM(F32:F39)</f>
        <v>439974000</v>
      </c>
      <c r="G40" s="243">
        <f>SUM(G32:G39)</f>
        <v>533163174</v>
      </c>
    </row>
    <row r="41" spans="2:7" s="3" customFormat="1" ht="15" customHeight="1">
      <c r="B41" s="20" t="s">
        <v>27</v>
      </c>
      <c r="C41" s="21"/>
      <c r="D41" s="338">
        <v>0</v>
      </c>
      <c r="E41" s="338">
        <v>0</v>
      </c>
      <c r="F41" s="291">
        <v>41974000</v>
      </c>
      <c r="G41" s="269">
        <v>41974000</v>
      </c>
    </row>
    <row r="42" spans="2:7" s="3" customFormat="1" ht="15" customHeight="1">
      <c r="B42" s="22" t="s">
        <v>298</v>
      </c>
      <c r="C42" s="23"/>
      <c r="D42" s="339">
        <v>173219000</v>
      </c>
      <c r="E42" s="339">
        <v>43505000</v>
      </c>
      <c r="F42" s="292">
        <v>4186000</v>
      </c>
      <c r="G42" s="270">
        <v>6860611</v>
      </c>
    </row>
    <row r="43" spans="2:7" s="3" customFormat="1" ht="15" customHeight="1" thickBot="1">
      <c r="B43" s="24" t="s">
        <v>297</v>
      </c>
      <c r="C43" s="25"/>
      <c r="D43" s="340">
        <v>1002000</v>
      </c>
      <c r="E43" s="340">
        <v>0</v>
      </c>
      <c r="F43" s="293">
        <v>46016000</v>
      </c>
      <c r="G43" s="272">
        <v>46016152</v>
      </c>
    </row>
    <row r="44" spans="2:7" s="3" customFormat="1" ht="15" customHeight="1" thickBot="1">
      <c r="B44" s="26" t="s">
        <v>28</v>
      </c>
      <c r="C44" s="27"/>
      <c r="D44" s="342">
        <f>SUM(D41:D43)</f>
        <v>174221000</v>
      </c>
      <c r="E44" s="342">
        <f>SUM(E41:E43)</f>
        <v>43505000</v>
      </c>
      <c r="F44" s="295">
        <f>SUM(F41:F43)</f>
        <v>92176000</v>
      </c>
      <c r="G44" s="243">
        <f>SUM(G41:G43)</f>
        <v>94850763</v>
      </c>
    </row>
    <row r="45" spans="2:7" s="30" customFormat="1" ht="18.75" customHeight="1" thickBot="1">
      <c r="B45" s="28" t="s">
        <v>29</v>
      </c>
      <c r="C45" s="29"/>
      <c r="D45" s="343">
        <f>SUM(D40,D44)</f>
        <v>668871000</v>
      </c>
      <c r="E45" s="343">
        <f>SUM(E40,E44)</f>
        <v>433694000</v>
      </c>
      <c r="F45" s="296">
        <f>SUM(F40,F44)</f>
        <v>532150000</v>
      </c>
      <c r="G45" s="244">
        <f>SUM(G40,G44)</f>
        <v>628013937</v>
      </c>
    </row>
  </sheetData>
  <sheetProtection/>
  <mergeCells count="10">
    <mergeCell ref="B30:G30"/>
    <mergeCell ref="A1:G1"/>
    <mergeCell ref="A5:G5"/>
    <mergeCell ref="B6:F6"/>
    <mergeCell ref="B8:G8"/>
    <mergeCell ref="D7:E7"/>
    <mergeCell ref="F7:G7"/>
    <mergeCell ref="D29:E29"/>
    <mergeCell ref="F29:G29"/>
    <mergeCell ref="B3:G3"/>
  </mergeCells>
  <printOptions horizontalCentered="1"/>
  <pageMargins left="0.4330708661417323" right="0.15748031496062992" top="0.5118110236220472" bottom="0.3937007874015748" header="0.5511811023622047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view="pageBreakPreview" zoomScaleSheetLayoutView="100" zoomScalePageLayoutView="0" workbookViewId="0" topLeftCell="A1">
      <selection activeCell="A3" sqref="A3:V3"/>
    </sheetView>
  </sheetViews>
  <sheetFormatPr defaultColWidth="9.140625" defaultRowHeight="15"/>
  <cols>
    <col min="1" max="1" width="4.140625" style="45" bestFit="1" customWidth="1"/>
    <col min="2" max="2" width="40.00390625" style="45" customWidth="1"/>
    <col min="3" max="4" width="14.00390625" style="38" customWidth="1"/>
    <col min="5" max="5" width="13.28125" style="38" customWidth="1"/>
    <col min="6" max="6" width="13.140625" style="38" customWidth="1"/>
    <col min="7" max="7" width="12.28125" style="38" customWidth="1"/>
    <col min="8" max="8" width="13.00390625" style="38" customWidth="1"/>
    <col min="9" max="9" width="12.28125" style="38" customWidth="1"/>
    <col min="10" max="10" width="12.8515625" style="38" customWidth="1"/>
    <col min="11" max="11" width="15.421875" style="38" customWidth="1"/>
    <col min="12" max="12" width="16.57421875" style="38" customWidth="1"/>
    <col min="13" max="13" width="12.28125" style="38" customWidth="1"/>
    <col min="14" max="14" width="13.7109375" style="38" customWidth="1"/>
    <col min="15" max="15" width="12.8515625" style="38" customWidth="1"/>
    <col min="16" max="16" width="15.28125" style="38" customWidth="1"/>
    <col min="17" max="17" width="16.421875" style="38" customWidth="1"/>
    <col min="18" max="18" width="15.140625" style="38" customWidth="1"/>
    <col min="19" max="19" width="17.7109375" style="38" customWidth="1"/>
    <col min="20" max="20" width="14.421875" style="38" customWidth="1"/>
    <col min="21" max="21" width="15.7109375" style="38" customWidth="1"/>
    <col min="22" max="22" width="15.421875" style="38" customWidth="1"/>
    <col min="23" max="24" width="10.421875" style="38" bestFit="1" customWidth="1"/>
    <col min="25" max="25" width="8.421875" style="38" bestFit="1" customWidth="1"/>
    <col min="26" max="27" width="8.421875" style="38" customWidth="1"/>
    <col min="28" max="28" width="8.8515625" style="38" bestFit="1" customWidth="1"/>
    <col min="29" max="30" width="8.421875" style="38" customWidth="1"/>
    <col min="31" max="31" width="8.8515625" style="38" bestFit="1" customWidth="1"/>
    <col min="32" max="33" width="8.421875" style="38" customWidth="1"/>
    <col min="34" max="34" width="8.421875" style="38" bestFit="1" customWidth="1"/>
    <col min="35" max="36" width="8.421875" style="38" customWidth="1"/>
    <col min="37" max="37" width="8.421875" style="38" bestFit="1" customWidth="1"/>
    <col min="38" max="39" width="8.421875" style="38" customWidth="1"/>
    <col min="40" max="40" width="8.8515625" style="38" bestFit="1" customWidth="1"/>
    <col min="41" max="16384" width="9.140625" style="32" customWidth="1"/>
  </cols>
  <sheetData>
    <row r="1" spans="1:40" ht="15" customHeight="1">
      <c r="A1" s="431" t="s">
        <v>393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6"/>
      <c r="X1" s="46"/>
      <c r="Y1" s="46"/>
      <c r="Z1" s="46"/>
      <c r="AA1" s="46"/>
      <c r="AB1" s="46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39.75" customHeight="1">
      <c r="A2" s="446" t="s">
        <v>358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345"/>
      <c r="X2" s="46"/>
      <c r="Y2" s="46"/>
      <c r="Z2" s="46"/>
      <c r="AA2" s="46"/>
      <c r="AB2" s="46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5" ht="30.75" customHeight="1">
      <c r="A3" s="441" t="s">
        <v>178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33"/>
      <c r="X3" s="33"/>
      <c r="Y3" s="33"/>
      <c r="Z3" s="33"/>
      <c r="AA3" s="33"/>
      <c r="AB3" s="33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45" ht="15.75" thickBot="1">
      <c r="A4" s="35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37"/>
      <c r="U4" s="37"/>
      <c r="V4" s="264" t="s">
        <v>325</v>
      </c>
      <c r="W4" s="37"/>
      <c r="X4" s="37"/>
      <c r="Y4" s="37"/>
      <c r="Z4" s="37"/>
      <c r="AO4" s="38"/>
      <c r="AP4" s="38"/>
      <c r="AQ4" s="38"/>
      <c r="AR4" s="38"/>
      <c r="AS4" s="38"/>
    </row>
    <row r="5" spans="1:47" ht="24" customHeight="1" thickBot="1">
      <c r="A5" s="442" t="s">
        <v>30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4"/>
      <c r="W5" s="39"/>
      <c r="X5" s="39"/>
      <c r="Y5" s="39"/>
      <c r="Z5" s="39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0" ht="102.75" customHeight="1" thickBot="1">
      <c r="A6" s="448" t="s">
        <v>32</v>
      </c>
      <c r="B6" s="448"/>
      <c r="C6" s="445" t="s">
        <v>33</v>
      </c>
      <c r="D6" s="445"/>
      <c r="E6" s="445" t="s">
        <v>34</v>
      </c>
      <c r="F6" s="445"/>
      <c r="G6" s="445" t="s">
        <v>35</v>
      </c>
      <c r="H6" s="445"/>
      <c r="I6" s="449" t="s">
        <v>36</v>
      </c>
      <c r="J6" s="450"/>
      <c r="K6" s="454" t="s">
        <v>201</v>
      </c>
      <c r="L6" s="452"/>
      <c r="M6" s="445" t="s">
        <v>177</v>
      </c>
      <c r="N6" s="445"/>
      <c r="O6" s="445" t="s">
        <v>37</v>
      </c>
      <c r="P6" s="445"/>
      <c r="Q6" s="437" t="s">
        <v>203</v>
      </c>
      <c r="R6" s="438"/>
      <c r="W6" s="40"/>
      <c r="X6" s="40"/>
      <c r="Y6" s="40"/>
      <c r="Z6" s="40"/>
      <c r="AA6" s="40"/>
      <c r="AB6" s="40"/>
      <c r="AC6" s="40"/>
      <c r="AD6" s="40"/>
      <c r="AE6" s="40"/>
      <c r="AF6" s="453"/>
      <c r="AG6" s="453"/>
      <c r="AH6" s="453"/>
      <c r="AI6" s="41"/>
      <c r="AJ6" s="41"/>
      <c r="AK6" s="41"/>
      <c r="AL6" s="32"/>
      <c r="AM6" s="32"/>
      <c r="AN6" s="32"/>
    </row>
    <row r="7" spans="1:40" ht="36" customHeight="1" thickBot="1">
      <c r="A7" s="196" t="s">
        <v>42</v>
      </c>
      <c r="B7" s="197"/>
      <c r="C7" s="280" t="s">
        <v>327</v>
      </c>
      <c r="D7" s="280" t="s">
        <v>328</v>
      </c>
      <c r="E7" s="280" t="s">
        <v>327</v>
      </c>
      <c r="F7" s="280" t="s">
        <v>328</v>
      </c>
      <c r="G7" s="280" t="s">
        <v>327</v>
      </c>
      <c r="H7" s="280" t="s">
        <v>328</v>
      </c>
      <c r="I7" s="280" t="s">
        <v>327</v>
      </c>
      <c r="J7" s="280" t="s">
        <v>328</v>
      </c>
      <c r="K7" s="280" t="s">
        <v>327</v>
      </c>
      <c r="L7" s="280" t="s">
        <v>328</v>
      </c>
      <c r="M7" s="280" t="s">
        <v>327</v>
      </c>
      <c r="N7" s="280" t="s">
        <v>328</v>
      </c>
      <c r="O7" s="280" t="s">
        <v>327</v>
      </c>
      <c r="P7" s="280" t="s">
        <v>328</v>
      </c>
      <c r="Q7" s="280" t="s">
        <v>327</v>
      </c>
      <c r="R7" s="280" t="s">
        <v>328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2"/>
      <c r="AL7" s="32"/>
      <c r="AM7" s="32"/>
      <c r="AN7" s="32"/>
    </row>
    <row r="8" spans="1:40" ht="30" customHeight="1" thickBot="1">
      <c r="A8" s="198" t="s">
        <v>43</v>
      </c>
      <c r="B8" s="199" t="s">
        <v>44</v>
      </c>
      <c r="C8" s="276">
        <v>31905000</v>
      </c>
      <c r="D8" s="276">
        <v>33065597</v>
      </c>
      <c r="E8" s="276">
        <v>30350000</v>
      </c>
      <c r="F8" s="276">
        <v>30350000</v>
      </c>
      <c r="G8" s="276">
        <v>325465000</v>
      </c>
      <c r="H8" s="276">
        <v>411118340</v>
      </c>
      <c r="I8" s="281">
        <v>0</v>
      </c>
      <c r="J8" s="281">
        <v>0</v>
      </c>
      <c r="K8" s="347">
        <v>0</v>
      </c>
      <c r="L8" s="347">
        <v>0</v>
      </c>
      <c r="M8" s="276">
        <v>33524000</v>
      </c>
      <c r="N8" s="276">
        <v>39899237</v>
      </c>
      <c r="O8" s="278">
        <f aca="true" t="shared" si="0" ref="O8:P13">SUM(C8,E8,G8,I8,K8,M8)</f>
        <v>421244000</v>
      </c>
      <c r="P8" s="278">
        <f t="shared" si="0"/>
        <v>514433174</v>
      </c>
      <c r="Q8" s="278">
        <f aca="true" t="shared" si="1" ref="Q8:R13">SUM(C8,E8,G8,I8,M8)</f>
        <v>421244000</v>
      </c>
      <c r="R8" s="278">
        <f t="shared" si="1"/>
        <v>514433174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2"/>
      <c r="AI8" s="42"/>
      <c r="AJ8" s="42"/>
      <c r="AK8" s="32"/>
      <c r="AL8" s="32"/>
      <c r="AM8" s="32"/>
      <c r="AN8" s="32"/>
    </row>
    <row r="9" spans="1:40" ht="30" customHeight="1" thickBot="1">
      <c r="A9" s="198" t="s">
        <v>45</v>
      </c>
      <c r="B9" s="199" t="s">
        <v>46</v>
      </c>
      <c r="C9" s="276">
        <v>400000</v>
      </c>
      <c r="D9" s="276">
        <v>400000</v>
      </c>
      <c r="E9" s="276">
        <v>50000</v>
      </c>
      <c r="F9" s="276">
        <v>50000</v>
      </c>
      <c r="G9" s="276">
        <v>534000</v>
      </c>
      <c r="H9" s="276">
        <v>534000</v>
      </c>
      <c r="I9" s="281">
        <v>0</v>
      </c>
      <c r="J9" s="281">
        <v>0</v>
      </c>
      <c r="K9" s="347">
        <v>77906000</v>
      </c>
      <c r="L9" s="347">
        <v>77906000</v>
      </c>
      <c r="M9" s="276">
        <v>0</v>
      </c>
      <c r="N9" s="276">
        <v>0</v>
      </c>
      <c r="O9" s="278">
        <f t="shared" si="0"/>
        <v>78890000</v>
      </c>
      <c r="P9" s="278">
        <f t="shared" si="0"/>
        <v>78890000</v>
      </c>
      <c r="Q9" s="278">
        <f t="shared" si="1"/>
        <v>984000</v>
      </c>
      <c r="R9" s="278">
        <f t="shared" si="1"/>
        <v>984000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2"/>
      <c r="AI9" s="42"/>
      <c r="AJ9" s="42"/>
      <c r="AK9" s="32"/>
      <c r="AL9" s="32"/>
      <c r="AM9" s="32"/>
      <c r="AN9" s="32"/>
    </row>
    <row r="10" spans="1:40" ht="30" customHeight="1" thickBot="1">
      <c r="A10" s="198" t="s">
        <v>47</v>
      </c>
      <c r="B10" s="199" t="s">
        <v>173</v>
      </c>
      <c r="C10" s="276">
        <v>1100000</v>
      </c>
      <c r="D10" s="276">
        <v>1100000</v>
      </c>
      <c r="E10" s="276">
        <v>0</v>
      </c>
      <c r="F10" s="276">
        <v>0</v>
      </c>
      <c r="G10" s="276">
        <v>0</v>
      </c>
      <c r="H10" s="276">
        <v>0</v>
      </c>
      <c r="I10" s="281">
        <v>0</v>
      </c>
      <c r="J10" s="281">
        <v>0</v>
      </c>
      <c r="K10" s="347">
        <v>8478000</v>
      </c>
      <c r="L10" s="347">
        <v>8478000</v>
      </c>
      <c r="M10" s="276">
        <v>55000</v>
      </c>
      <c r="N10" s="276">
        <v>55000</v>
      </c>
      <c r="O10" s="278">
        <f t="shared" si="0"/>
        <v>9633000</v>
      </c>
      <c r="P10" s="278">
        <f t="shared" si="0"/>
        <v>9633000</v>
      </c>
      <c r="Q10" s="278">
        <f t="shared" si="1"/>
        <v>1155000</v>
      </c>
      <c r="R10" s="278">
        <f t="shared" si="1"/>
        <v>1155000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2"/>
      <c r="AI10" s="42"/>
      <c r="AJ10" s="42"/>
      <c r="AK10" s="32"/>
      <c r="AL10" s="32"/>
      <c r="AM10" s="32"/>
      <c r="AN10" s="32"/>
    </row>
    <row r="11" spans="1:40" ht="30" customHeight="1" thickBot="1">
      <c r="A11" s="198" t="s">
        <v>49</v>
      </c>
      <c r="B11" s="199" t="s">
        <v>174</v>
      </c>
      <c r="C11" s="276">
        <v>95000</v>
      </c>
      <c r="D11" s="276">
        <v>95000</v>
      </c>
      <c r="E11" s="276">
        <v>0</v>
      </c>
      <c r="F11" s="276">
        <v>0</v>
      </c>
      <c r="G11" s="276">
        <v>3500000</v>
      </c>
      <c r="H11" s="276">
        <v>3500000</v>
      </c>
      <c r="I11" s="281">
        <v>0</v>
      </c>
      <c r="J11" s="281">
        <v>0</v>
      </c>
      <c r="K11" s="347">
        <v>3440000</v>
      </c>
      <c r="L11" s="347">
        <v>3440000</v>
      </c>
      <c r="M11" s="276">
        <v>61000</v>
      </c>
      <c r="N11" s="276">
        <v>61000</v>
      </c>
      <c r="O11" s="278">
        <f t="shared" si="0"/>
        <v>7096000</v>
      </c>
      <c r="P11" s="278">
        <f t="shared" si="0"/>
        <v>7096000</v>
      </c>
      <c r="Q11" s="278">
        <f t="shared" si="1"/>
        <v>3656000</v>
      </c>
      <c r="R11" s="278">
        <f t="shared" si="1"/>
        <v>3656000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2"/>
      <c r="AI11" s="42"/>
      <c r="AJ11" s="42"/>
      <c r="AK11" s="32"/>
      <c r="AL11" s="32"/>
      <c r="AM11" s="32"/>
      <c r="AN11" s="32"/>
    </row>
    <row r="12" spans="1:40" ht="30" customHeight="1" thickBot="1">
      <c r="A12" s="198" t="s">
        <v>164</v>
      </c>
      <c r="B12" s="200" t="s">
        <v>179</v>
      </c>
      <c r="C12" s="276">
        <v>12265000</v>
      </c>
      <c r="D12" s="276">
        <v>12265000</v>
      </c>
      <c r="E12" s="276">
        <v>0</v>
      </c>
      <c r="F12" s="276">
        <v>0</v>
      </c>
      <c r="G12" s="276">
        <v>0</v>
      </c>
      <c r="H12" s="276">
        <v>0</v>
      </c>
      <c r="I12" s="281">
        <v>0</v>
      </c>
      <c r="J12" s="281">
        <v>0</v>
      </c>
      <c r="K12" s="347">
        <v>30530000</v>
      </c>
      <c r="L12" s="347">
        <v>30519000</v>
      </c>
      <c r="M12" s="276">
        <v>670000</v>
      </c>
      <c r="N12" s="276">
        <v>670000</v>
      </c>
      <c r="O12" s="278">
        <f t="shared" si="0"/>
        <v>43465000</v>
      </c>
      <c r="P12" s="278">
        <f t="shared" si="0"/>
        <v>43454000</v>
      </c>
      <c r="Q12" s="278">
        <f t="shared" si="1"/>
        <v>12935000</v>
      </c>
      <c r="R12" s="278">
        <f t="shared" si="1"/>
        <v>12935000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2"/>
      <c r="AI12" s="42"/>
      <c r="AJ12" s="42"/>
      <c r="AK12" s="32"/>
      <c r="AL12" s="32"/>
      <c r="AM12" s="32"/>
      <c r="AN12" s="32"/>
    </row>
    <row r="13" spans="1:40" ht="36.75" customHeight="1" thickBot="1">
      <c r="A13" s="447" t="s">
        <v>50</v>
      </c>
      <c r="B13" s="447"/>
      <c r="C13" s="277">
        <f>SUM(C8:C12)</f>
        <v>45765000</v>
      </c>
      <c r="D13" s="277">
        <f aca="true" t="shared" si="2" ref="D13:N13">SUM(D8:D12)</f>
        <v>46925597</v>
      </c>
      <c r="E13" s="277">
        <f t="shared" si="2"/>
        <v>30400000</v>
      </c>
      <c r="F13" s="277">
        <f t="shared" si="2"/>
        <v>30400000</v>
      </c>
      <c r="G13" s="277">
        <f t="shared" si="2"/>
        <v>329499000</v>
      </c>
      <c r="H13" s="277">
        <f t="shared" si="2"/>
        <v>415152340</v>
      </c>
      <c r="I13" s="277">
        <f t="shared" si="2"/>
        <v>0</v>
      </c>
      <c r="J13" s="277">
        <f t="shared" si="2"/>
        <v>0</v>
      </c>
      <c r="K13" s="277">
        <f t="shared" si="2"/>
        <v>120354000</v>
      </c>
      <c r="L13" s="277">
        <f t="shared" si="2"/>
        <v>120343000</v>
      </c>
      <c r="M13" s="277">
        <f t="shared" si="2"/>
        <v>34310000</v>
      </c>
      <c r="N13" s="277">
        <f t="shared" si="2"/>
        <v>40685237</v>
      </c>
      <c r="O13" s="278">
        <f t="shared" si="0"/>
        <v>560328000</v>
      </c>
      <c r="P13" s="278">
        <f t="shared" si="0"/>
        <v>653506174</v>
      </c>
      <c r="Q13" s="278">
        <f t="shared" si="1"/>
        <v>439974000</v>
      </c>
      <c r="R13" s="278">
        <f t="shared" si="1"/>
        <v>533163174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32"/>
      <c r="AL13" s="32"/>
      <c r="AM13" s="32"/>
      <c r="AN13" s="32"/>
    </row>
    <row r="14" spans="41:45" ht="15">
      <c r="AO14" s="38"/>
      <c r="AP14" s="38"/>
      <c r="AQ14" s="38"/>
      <c r="AR14" s="38"/>
      <c r="AS14" s="38"/>
    </row>
    <row r="15" spans="41:45" ht="15">
      <c r="AO15" s="38"/>
      <c r="AP15" s="38"/>
      <c r="AQ15" s="38"/>
      <c r="AR15" s="38"/>
      <c r="AS15" s="38"/>
    </row>
    <row r="16" spans="41:45" ht="15">
      <c r="AO16" s="38"/>
      <c r="AP16" s="38"/>
      <c r="AQ16" s="38"/>
      <c r="AR16" s="38"/>
      <c r="AS16" s="38"/>
    </row>
    <row r="17" spans="41:45" ht="15">
      <c r="AO17" s="38"/>
      <c r="AP17" s="38"/>
      <c r="AQ17" s="38"/>
      <c r="AR17" s="38"/>
      <c r="AS17" s="38"/>
    </row>
    <row r="18" spans="1:45" ht="15.75" customHeight="1" thickBot="1">
      <c r="A18" s="439" t="s">
        <v>31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AO18" s="38"/>
      <c r="AP18" s="38"/>
      <c r="AQ18" s="38"/>
      <c r="AR18" s="38"/>
      <c r="AS18" s="38"/>
    </row>
    <row r="19" spans="1:45" ht="80.25" customHeight="1" thickBot="1">
      <c r="A19" s="448" t="s">
        <v>32</v>
      </c>
      <c r="B19" s="448"/>
      <c r="C19" s="445" t="s">
        <v>271</v>
      </c>
      <c r="D19" s="445"/>
      <c r="E19" s="445" t="s">
        <v>175</v>
      </c>
      <c r="F19" s="445"/>
      <c r="G19" s="445" t="s">
        <v>176</v>
      </c>
      <c r="H19" s="445"/>
      <c r="I19" s="449" t="s">
        <v>38</v>
      </c>
      <c r="J19" s="450"/>
      <c r="K19" s="451" t="s">
        <v>202</v>
      </c>
      <c r="L19" s="452"/>
      <c r="M19" s="445" t="s">
        <v>39</v>
      </c>
      <c r="N19" s="445"/>
      <c r="O19" s="445" t="s">
        <v>40</v>
      </c>
      <c r="P19" s="445"/>
      <c r="Q19" s="445" t="s">
        <v>329</v>
      </c>
      <c r="R19" s="445"/>
      <c r="S19" s="445" t="s">
        <v>41</v>
      </c>
      <c r="T19" s="445"/>
      <c r="U19" s="437" t="s">
        <v>204</v>
      </c>
      <c r="V19" s="438"/>
      <c r="AO19" s="38"/>
      <c r="AP19" s="38"/>
      <c r="AQ19" s="38"/>
      <c r="AR19" s="38"/>
      <c r="AS19" s="38"/>
    </row>
    <row r="20" spans="1:45" ht="26.25" thickBot="1">
      <c r="A20" s="196" t="s">
        <v>42</v>
      </c>
      <c r="B20" s="197"/>
      <c r="C20" s="280" t="s">
        <v>327</v>
      </c>
      <c r="D20" s="280" t="s">
        <v>328</v>
      </c>
      <c r="E20" s="280" t="s">
        <v>327</v>
      </c>
      <c r="F20" s="280" t="s">
        <v>328</v>
      </c>
      <c r="G20" s="280" t="s">
        <v>327</v>
      </c>
      <c r="H20" s="280" t="s">
        <v>328</v>
      </c>
      <c r="I20" s="280" t="s">
        <v>327</v>
      </c>
      <c r="J20" s="280" t="s">
        <v>328</v>
      </c>
      <c r="K20" s="280" t="s">
        <v>327</v>
      </c>
      <c r="L20" s="280" t="s">
        <v>328</v>
      </c>
      <c r="M20" s="280" t="s">
        <v>327</v>
      </c>
      <c r="N20" s="280" t="s">
        <v>328</v>
      </c>
      <c r="O20" s="280" t="s">
        <v>327</v>
      </c>
      <c r="P20" s="280" t="s">
        <v>328</v>
      </c>
      <c r="Q20" s="280" t="s">
        <v>327</v>
      </c>
      <c r="R20" s="280" t="s">
        <v>328</v>
      </c>
      <c r="S20" s="280" t="s">
        <v>327</v>
      </c>
      <c r="T20" s="280" t="s">
        <v>328</v>
      </c>
      <c r="U20" s="280" t="s">
        <v>327</v>
      </c>
      <c r="V20" s="280" t="s">
        <v>328</v>
      </c>
      <c r="AO20" s="38"/>
      <c r="AP20" s="38"/>
      <c r="AQ20" s="38"/>
      <c r="AR20" s="38"/>
      <c r="AS20" s="38"/>
    </row>
    <row r="21" spans="1:45" ht="30" customHeight="1" thickBot="1">
      <c r="A21" s="198" t="s">
        <v>43</v>
      </c>
      <c r="B21" s="199" t="s">
        <v>44</v>
      </c>
      <c r="C21" s="276">
        <v>98679000</v>
      </c>
      <c r="D21" s="276">
        <v>166965463</v>
      </c>
      <c r="E21" s="276">
        <v>20805000</v>
      </c>
      <c r="F21" s="276">
        <v>29895955</v>
      </c>
      <c r="G21" s="276">
        <v>93906000</v>
      </c>
      <c r="H21" s="276">
        <v>103385893</v>
      </c>
      <c r="I21" s="281">
        <v>75600000</v>
      </c>
      <c r="J21" s="281">
        <v>75600000</v>
      </c>
      <c r="K21" s="305">
        <v>120354000</v>
      </c>
      <c r="L21" s="305">
        <v>120343000</v>
      </c>
      <c r="M21" s="276">
        <v>6900000</v>
      </c>
      <c r="N21" s="276">
        <v>6900000</v>
      </c>
      <c r="O21" s="276">
        <v>5000000</v>
      </c>
      <c r="P21" s="276">
        <v>2347198</v>
      </c>
      <c r="Q21" s="276">
        <v>0</v>
      </c>
      <c r="R21" s="276">
        <v>8995665</v>
      </c>
      <c r="S21" s="282">
        <f aca="true" t="shared" si="3" ref="S21:T26">SUM(C21,E21,G21,I21,K21,M21,O21,Q21)</f>
        <v>421244000</v>
      </c>
      <c r="T21" s="283">
        <f t="shared" si="3"/>
        <v>514433174</v>
      </c>
      <c r="U21" s="284">
        <f aca="true" t="shared" si="4" ref="U21:V26">SUM(C21,E21,G21,I21,M21,O21,Q21)</f>
        <v>300890000</v>
      </c>
      <c r="V21" s="283">
        <f t="shared" si="4"/>
        <v>394090174</v>
      </c>
      <c r="AO21" s="38"/>
      <c r="AP21" s="38"/>
      <c r="AQ21" s="38"/>
      <c r="AR21" s="38"/>
      <c r="AS21" s="38"/>
    </row>
    <row r="22" spans="1:45" ht="30" customHeight="1" thickBot="1">
      <c r="A22" s="198" t="s">
        <v>45</v>
      </c>
      <c r="B22" s="199" t="s">
        <v>46</v>
      </c>
      <c r="C22" s="276">
        <v>51528000</v>
      </c>
      <c r="D22" s="276">
        <v>51142000</v>
      </c>
      <c r="E22" s="276">
        <v>13760000</v>
      </c>
      <c r="F22" s="276">
        <v>13760000</v>
      </c>
      <c r="G22" s="276">
        <v>13602000</v>
      </c>
      <c r="H22" s="276">
        <v>13602000</v>
      </c>
      <c r="I22" s="281">
        <v>0</v>
      </c>
      <c r="J22" s="281">
        <v>386000</v>
      </c>
      <c r="K22" s="305">
        <v>0</v>
      </c>
      <c r="L22" s="305">
        <v>0</v>
      </c>
      <c r="M22" s="276">
        <v>0</v>
      </c>
      <c r="N22" s="276">
        <v>0</v>
      </c>
      <c r="O22" s="276">
        <v>0</v>
      </c>
      <c r="P22" s="276">
        <v>0</v>
      </c>
      <c r="Q22" s="276">
        <v>0</v>
      </c>
      <c r="R22" s="276">
        <v>0</v>
      </c>
      <c r="S22" s="282">
        <f t="shared" si="3"/>
        <v>78890000</v>
      </c>
      <c r="T22" s="283">
        <f t="shared" si="3"/>
        <v>78890000</v>
      </c>
      <c r="U22" s="284">
        <f t="shared" si="4"/>
        <v>78890000</v>
      </c>
      <c r="V22" s="283">
        <f t="shared" si="4"/>
        <v>78890000</v>
      </c>
      <c r="AO22" s="38"/>
      <c r="AP22" s="38"/>
      <c r="AQ22" s="38"/>
      <c r="AR22" s="38"/>
      <c r="AS22" s="38"/>
    </row>
    <row r="23" spans="1:45" ht="30" customHeight="1" thickBot="1">
      <c r="A23" s="198" t="s">
        <v>47</v>
      </c>
      <c r="B23" s="199" t="s">
        <v>48</v>
      </c>
      <c r="C23" s="276">
        <v>3052000</v>
      </c>
      <c r="D23" s="276">
        <v>3052000</v>
      </c>
      <c r="E23" s="276">
        <v>824000</v>
      </c>
      <c r="F23" s="276">
        <v>824000</v>
      </c>
      <c r="G23" s="276">
        <v>5757000</v>
      </c>
      <c r="H23" s="276">
        <v>5757000</v>
      </c>
      <c r="I23" s="281">
        <v>0</v>
      </c>
      <c r="J23" s="281">
        <v>0</v>
      </c>
      <c r="K23" s="305">
        <v>0</v>
      </c>
      <c r="L23" s="305">
        <v>0</v>
      </c>
      <c r="M23" s="276">
        <v>0</v>
      </c>
      <c r="N23" s="276">
        <v>0</v>
      </c>
      <c r="O23" s="276">
        <v>0</v>
      </c>
      <c r="P23" s="276">
        <v>0</v>
      </c>
      <c r="Q23" s="276">
        <v>0</v>
      </c>
      <c r="R23" s="276">
        <v>0</v>
      </c>
      <c r="S23" s="282">
        <f t="shared" si="3"/>
        <v>9633000</v>
      </c>
      <c r="T23" s="283">
        <f t="shared" si="3"/>
        <v>9633000</v>
      </c>
      <c r="U23" s="284">
        <f t="shared" si="4"/>
        <v>9633000</v>
      </c>
      <c r="V23" s="283">
        <f t="shared" si="4"/>
        <v>9633000</v>
      </c>
      <c r="AO23" s="38"/>
      <c r="AP23" s="38"/>
      <c r="AQ23" s="38"/>
      <c r="AR23" s="38"/>
      <c r="AS23" s="38"/>
    </row>
    <row r="24" spans="1:45" ht="30" customHeight="1" thickBot="1">
      <c r="A24" s="198" t="s">
        <v>49</v>
      </c>
      <c r="B24" s="199" t="s">
        <v>174</v>
      </c>
      <c r="C24" s="276">
        <v>3887000</v>
      </c>
      <c r="D24" s="276">
        <v>3887000</v>
      </c>
      <c r="E24" s="276">
        <v>1049000</v>
      </c>
      <c r="F24" s="276">
        <v>1049000</v>
      </c>
      <c r="G24" s="276">
        <v>2160000</v>
      </c>
      <c r="H24" s="276">
        <v>2160000</v>
      </c>
      <c r="I24" s="281">
        <v>0</v>
      </c>
      <c r="J24" s="281">
        <v>0</v>
      </c>
      <c r="K24" s="305">
        <v>0</v>
      </c>
      <c r="L24" s="305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82">
        <f t="shared" si="3"/>
        <v>7096000</v>
      </c>
      <c r="T24" s="283">
        <f t="shared" si="3"/>
        <v>7096000</v>
      </c>
      <c r="U24" s="284">
        <f t="shared" si="4"/>
        <v>7096000</v>
      </c>
      <c r="V24" s="283">
        <f t="shared" si="4"/>
        <v>7096000</v>
      </c>
      <c r="AO24" s="38"/>
      <c r="AP24" s="38"/>
      <c r="AQ24" s="38"/>
      <c r="AR24" s="38"/>
      <c r="AS24" s="38"/>
    </row>
    <row r="25" spans="1:45" ht="30" customHeight="1" thickBot="1">
      <c r="A25" s="198" t="s">
        <v>164</v>
      </c>
      <c r="B25" s="200" t="s">
        <v>179</v>
      </c>
      <c r="C25" s="276">
        <v>17388000</v>
      </c>
      <c r="D25" s="276">
        <v>17388000</v>
      </c>
      <c r="E25" s="276">
        <v>4662000</v>
      </c>
      <c r="F25" s="276">
        <v>4662000</v>
      </c>
      <c r="G25" s="276">
        <v>21355000</v>
      </c>
      <c r="H25" s="276">
        <v>21344000</v>
      </c>
      <c r="I25" s="281">
        <v>60000</v>
      </c>
      <c r="J25" s="281">
        <v>60000</v>
      </c>
      <c r="K25" s="305">
        <v>0</v>
      </c>
      <c r="L25" s="305">
        <v>0</v>
      </c>
      <c r="M25" s="276">
        <v>0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  <c r="S25" s="282">
        <f t="shared" si="3"/>
        <v>43465000</v>
      </c>
      <c r="T25" s="283">
        <f t="shared" si="3"/>
        <v>43454000</v>
      </c>
      <c r="U25" s="284">
        <f t="shared" si="4"/>
        <v>43465000</v>
      </c>
      <c r="V25" s="283">
        <f t="shared" si="4"/>
        <v>43454000</v>
      </c>
      <c r="AO25" s="38"/>
      <c r="AP25" s="38"/>
      <c r="AQ25" s="38"/>
      <c r="AR25" s="38"/>
      <c r="AS25" s="38"/>
    </row>
    <row r="26" spans="1:45" ht="16.5" thickBot="1">
      <c r="A26" s="447" t="s">
        <v>50</v>
      </c>
      <c r="B26" s="447"/>
      <c r="C26" s="277">
        <f>SUM(C21:C25)</f>
        <v>174534000</v>
      </c>
      <c r="D26" s="277">
        <f aca="true" t="shared" si="5" ref="D26:L26">SUM(D21:D25)</f>
        <v>242434463</v>
      </c>
      <c r="E26" s="277">
        <f t="shared" si="5"/>
        <v>41100000</v>
      </c>
      <c r="F26" s="277">
        <f t="shared" si="5"/>
        <v>50190955</v>
      </c>
      <c r="G26" s="277">
        <f t="shared" si="5"/>
        <v>136780000</v>
      </c>
      <c r="H26" s="277">
        <f t="shared" si="5"/>
        <v>146248893</v>
      </c>
      <c r="I26" s="277">
        <f t="shared" si="5"/>
        <v>75660000</v>
      </c>
      <c r="J26" s="277">
        <f t="shared" si="5"/>
        <v>76046000</v>
      </c>
      <c r="K26" s="277">
        <f t="shared" si="5"/>
        <v>120354000</v>
      </c>
      <c r="L26" s="277">
        <f t="shared" si="5"/>
        <v>120343000</v>
      </c>
      <c r="M26" s="277">
        <f aca="true" t="shared" si="6" ref="M26:R26">SUM(M21:M25)</f>
        <v>6900000</v>
      </c>
      <c r="N26" s="277">
        <f t="shared" si="6"/>
        <v>6900000</v>
      </c>
      <c r="O26" s="277">
        <f t="shared" si="6"/>
        <v>5000000</v>
      </c>
      <c r="P26" s="277">
        <f t="shared" si="6"/>
        <v>2347198</v>
      </c>
      <c r="Q26" s="277">
        <f t="shared" si="6"/>
        <v>0</v>
      </c>
      <c r="R26" s="277">
        <f t="shared" si="6"/>
        <v>8995665</v>
      </c>
      <c r="S26" s="282">
        <f t="shared" si="3"/>
        <v>560328000</v>
      </c>
      <c r="T26" s="283">
        <f t="shared" si="3"/>
        <v>653506174</v>
      </c>
      <c r="U26" s="284">
        <f t="shared" si="4"/>
        <v>439974000</v>
      </c>
      <c r="V26" s="283">
        <f t="shared" si="4"/>
        <v>533163174</v>
      </c>
      <c r="AO26" s="38"/>
      <c r="AP26" s="38"/>
      <c r="AQ26" s="38"/>
      <c r="AR26" s="38"/>
      <c r="AS26" s="38"/>
    </row>
    <row r="27" spans="41:45" ht="15">
      <c r="AO27" s="38"/>
      <c r="AP27" s="38"/>
      <c r="AQ27" s="38"/>
      <c r="AR27" s="38"/>
      <c r="AS27" s="38"/>
    </row>
    <row r="28" spans="41:45" ht="15">
      <c r="AO28" s="38"/>
      <c r="AP28" s="38"/>
      <c r="AQ28" s="38"/>
      <c r="AR28" s="38"/>
      <c r="AS28" s="38"/>
    </row>
    <row r="29" spans="41:45" ht="15">
      <c r="AO29" s="38"/>
      <c r="AP29" s="38"/>
      <c r="AQ29" s="38"/>
      <c r="AR29" s="38"/>
      <c r="AS29" s="38"/>
    </row>
  </sheetData>
  <sheetProtection/>
  <mergeCells count="28">
    <mergeCell ref="AF6:AH6"/>
    <mergeCell ref="E6:F6"/>
    <mergeCell ref="A13:B13"/>
    <mergeCell ref="A6:B6"/>
    <mergeCell ref="C6:D6"/>
    <mergeCell ref="G6:H6"/>
    <mergeCell ref="K6:L6"/>
    <mergeCell ref="Q6:R6"/>
    <mergeCell ref="I6:J6"/>
    <mergeCell ref="A26:B26"/>
    <mergeCell ref="M6:N6"/>
    <mergeCell ref="O6:P6"/>
    <mergeCell ref="M19:N19"/>
    <mergeCell ref="O19:P19"/>
    <mergeCell ref="A19:B19"/>
    <mergeCell ref="C19:D19"/>
    <mergeCell ref="I19:J19"/>
    <mergeCell ref="K19:L19"/>
    <mergeCell ref="E19:F19"/>
    <mergeCell ref="U19:V19"/>
    <mergeCell ref="A18:V18"/>
    <mergeCell ref="A3:V3"/>
    <mergeCell ref="A1:V1"/>
    <mergeCell ref="A5:R5"/>
    <mergeCell ref="S19:T19"/>
    <mergeCell ref="G19:H19"/>
    <mergeCell ref="Q19:R19"/>
    <mergeCell ref="A2:V2"/>
  </mergeCells>
  <printOptions horizontalCentered="1"/>
  <pageMargins left="0.11811023622047245" right="0.15748031496062992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zoomScalePageLayoutView="0" workbookViewId="0" topLeftCell="A1">
      <selection activeCell="A3" sqref="A3:Z3"/>
    </sheetView>
  </sheetViews>
  <sheetFormatPr defaultColWidth="8.8515625" defaultRowHeight="15"/>
  <cols>
    <col min="1" max="1" width="8.28125" style="50" customWidth="1"/>
    <col min="2" max="2" width="9.00390625" style="50" customWidth="1"/>
    <col min="3" max="3" width="45.28125" style="50" customWidth="1"/>
    <col min="4" max="4" width="14.140625" style="50" customWidth="1"/>
    <col min="5" max="5" width="16.00390625" style="50" customWidth="1"/>
    <col min="6" max="7" width="13.00390625" style="50" customWidth="1"/>
    <col min="8" max="9" width="13.8515625" style="50" customWidth="1"/>
    <col min="10" max="11" width="13.140625" style="50" customWidth="1"/>
    <col min="12" max="12" width="11.140625" style="50" customWidth="1"/>
    <col min="13" max="13" width="11.7109375" style="50" customWidth="1"/>
    <col min="14" max="15" width="11.140625" style="50" customWidth="1"/>
    <col min="16" max="17" width="12.57421875" style="50" customWidth="1"/>
    <col min="18" max="19" width="15.00390625" style="50" customWidth="1"/>
    <col min="20" max="20" width="13.57421875" style="50" customWidth="1"/>
    <col min="21" max="21" width="12.8515625" style="50" customWidth="1"/>
    <col min="22" max="22" width="11.8515625" style="50" customWidth="1"/>
    <col min="23" max="23" width="12.7109375" style="50" bestFit="1" customWidth="1"/>
    <col min="24" max="24" width="13.7109375" style="50" customWidth="1"/>
    <col min="25" max="25" width="13.28125" style="50" customWidth="1"/>
    <col min="26" max="26" width="9.140625" style="50" customWidth="1"/>
    <col min="27" max="28" width="10.00390625" style="50" bestFit="1" customWidth="1"/>
    <col min="29" max="29" width="7.421875" style="50" bestFit="1" customWidth="1"/>
    <col min="30" max="32" width="10.57421875" style="50" bestFit="1" customWidth="1"/>
    <col min="33" max="33" width="5.140625" style="56" bestFit="1" customWidth="1"/>
    <col min="34" max="34" width="7.140625" style="50" bestFit="1" customWidth="1"/>
    <col min="35" max="16384" width="8.8515625" style="48" customWidth="1"/>
  </cols>
  <sheetData>
    <row r="1" spans="1:36" ht="15">
      <c r="A1" s="431" t="s">
        <v>394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6"/>
      <c r="AB1" s="46"/>
      <c r="AC1" s="46"/>
      <c r="AD1" s="46"/>
      <c r="AE1" s="46"/>
      <c r="AF1" s="46"/>
      <c r="AG1" s="46"/>
      <c r="AH1" s="47"/>
      <c r="AI1" s="46" t="s">
        <v>51</v>
      </c>
      <c r="AJ1" s="47"/>
    </row>
    <row r="2" spans="1:36" ht="28.5" customHeight="1">
      <c r="A2" s="446" t="s">
        <v>359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6"/>
      <c r="AB2" s="46"/>
      <c r="AC2" s="46"/>
      <c r="AD2" s="46"/>
      <c r="AE2" s="46"/>
      <c r="AF2" s="46"/>
      <c r="AG2" s="46"/>
      <c r="AH2" s="47"/>
      <c r="AI2" s="46"/>
      <c r="AJ2" s="47"/>
    </row>
    <row r="3" spans="1:43" ht="33.75" customHeight="1">
      <c r="A3" s="456" t="s">
        <v>226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49"/>
    </row>
    <row r="4" spans="2:41" ht="16.5" thickBot="1">
      <c r="B4" s="51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474" t="s">
        <v>325</v>
      </c>
      <c r="AA4" s="474"/>
      <c r="AB4" s="52"/>
      <c r="AC4" s="52"/>
      <c r="AD4" s="52"/>
      <c r="AE4" s="52"/>
      <c r="AF4" s="52"/>
      <c r="AG4" s="52"/>
      <c r="AH4" s="52"/>
      <c r="AI4" s="52"/>
      <c r="AJ4" s="52"/>
      <c r="AK4" s="53"/>
      <c r="AL4" s="53"/>
      <c r="AM4" s="53"/>
      <c r="AN4" s="54"/>
      <c r="AO4" s="50"/>
    </row>
    <row r="5" spans="1:34" ht="21" customHeight="1" thickBot="1">
      <c r="A5" s="457" t="s">
        <v>52</v>
      </c>
      <c r="B5" s="459" t="s">
        <v>320</v>
      </c>
      <c r="C5" s="461" t="s">
        <v>53</v>
      </c>
      <c r="D5" s="463" t="s">
        <v>291</v>
      </c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398"/>
      <c r="V5" s="398"/>
      <c r="W5" s="398"/>
      <c r="X5" s="479" t="s">
        <v>50</v>
      </c>
      <c r="Y5" s="480"/>
      <c r="Z5" s="475" t="s">
        <v>54</v>
      </c>
      <c r="AA5" s="476"/>
      <c r="AB5" s="48"/>
      <c r="AC5" s="48"/>
      <c r="AD5" s="48"/>
      <c r="AE5" s="48"/>
      <c r="AF5" s="48"/>
      <c r="AG5" s="48"/>
      <c r="AH5" s="48"/>
    </row>
    <row r="6" spans="1:34" ht="114" customHeight="1" thickBot="1">
      <c r="A6" s="458"/>
      <c r="B6" s="460"/>
      <c r="C6" s="462"/>
      <c r="D6" s="472" t="s">
        <v>271</v>
      </c>
      <c r="E6" s="473"/>
      <c r="F6" s="472" t="s">
        <v>272</v>
      </c>
      <c r="G6" s="473"/>
      <c r="H6" s="472" t="s">
        <v>273</v>
      </c>
      <c r="I6" s="473"/>
      <c r="J6" s="472" t="s">
        <v>274</v>
      </c>
      <c r="K6" s="473"/>
      <c r="L6" s="472" t="s">
        <v>275</v>
      </c>
      <c r="M6" s="473"/>
      <c r="N6" s="472" t="s">
        <v>40</v>
      </c>
      <c r="O6" s="473"/>
      <c r="P6" s="472" t="s">
        <v>269</v>
      </c>
      <c r="Q6" s="473"/>
      <c r="R6" s="472" t="s">
        <v>292</v>
      </c>
      <c r="S6" s="473"/>
      <c r="T6" s="472" t="s">
        <v>270</v>
      </c>
      <c r="U6" s="473"/>
      <c r="V6" s="472" t="s">
        <v>377</v>
      </c>
      <c r="W6" s="473"/>
      <c r="X6" s="481"/>
      <c r="Y6" s="482"/>
      <c r="Z6" s="477"/>
      <c r="AA6" s="478"/>
      <c r="AB6" s="48"/>
      <c r="AC6" s="48"/>
      <c r="AD6" s="48"/>
      <c r="AE6" s="48"/>
      <c r="AF6" s="48"/>
      <c r="AG6" s="48"/>
      <c r="AH6" s="48"/>
    </row>
    <row r="7" spans="1:34" ht="25.5" customHeight="1" thickBot="1">
      <c r="A7" s="400"/>
      <c r="B7" s="401"/>
      <c r="C7" s="402"/>
      <c r="D7" s="399" t="s">
        <v>378</v>
      </c>
      <c r="E7" s="399" t="s">
        <v>379</v>
      </c>
      <c r="F7" s="399" t="s">
        <v>378</v>
      </c>
      <c r="G7" s="399" t="s">
        <v>379</v>
      </c>
      <c r="H7" s="399" t="s">
        <v>378</v>
      </c>
      <c r="I7" s="399" t="s">
        <v>379</v>
      </c>
      <c r="J7" s="399" t="s">
        <v>378</v>
      </c>
      <c r="K7" s="399" t="s">
        <v>379</v>
      </c>
      <c r="L7" s="399" t="s">
        <v>378</v>
      </c>
      <c r="M7" s="399" t="s">
        <v>379</v>
      </c>
      <c r="N7" s="399" t="s">
        <v>378</v>
      </c>
      <c r="O7" s="399" t="s">
        <v>379</v>
      </c>
      <c r="P7" s="399" t="s">
        <v>378</v>
      </c>
      <c r="Q7" s="399" t="s">
        <v>379</v>
      </c>
      <c r="R7" s="399" t="s">
        <v>378</v>
      </c>
      <c r="S7" s="399" t="s">
        <v>379</v>
      </c>
      <c r="T7" s="399" t="s">
        <v>378</v>
      </c>
      <c r="U7" s="399" t="s">
        <v>379</v>
      </c>
      <c r="V7" s="399" t="s">
        <v>378</v>
      </c>
      <c r="W7" s="399" t="s">
        <v>379</v>
      </c>
      <c r="X7" s="403" t="s">
        <v>378</v>
      </c>
      <c r="Y7" s="403" t="s">
        <v>379</v>
      </c>
      <c r="Z7" s="399" t="s">
        <v>378</v>
      </c>
      <c r="AA7" s="234" t="s">
        <v>379</v>
      </c>
      <c r="AB7" s="48"/>
      <c r="AC7" s="48"/>
      <c r="AD7" s="48"/>
      <c r="AE7" s="48"/>
      <c r="AF7" s="48"/>
      <c r="AG7" s="48"/>
      <c r="AH7" s="48"/>
    </row>
    <row r="8" spans="1:34" ht="16.5" thickBot="1">
      <c r="A8" s="471" t="s">
        <v>43</v>
      </c>
      <c r="B8" s="226" t="s">
        <v>181</v>
      </c>
      <c r="C8" s="201" t="s">
        <v>250</v>
      </c>
      <c r="D8" s="404">
        <v>14126000</v>
      </c>
      <c r="E8" s="404">
        <v>14232688</v>
      </c>
      <c r="F8" s="404">
        <v>3823000</v>
      </c>
      <c r="G8" s="404">
        <v>3823000</v>
      </c>
      <c r="H8" s="404">
        <v>100000</v>
      </c>
      <c r="I8" s="404">
        <v>100000</v>
      </c>
      <c r="J8" s="404">
        <v>3000000</v>
      </c>
      <c r="K8" s="404">
        <v>3000000</v>
      </c>
      <c r="L8" s="404">
        <v>0</v>
      </c>
      <c r="M8" s="404">
        <v>0</v>
      </c>
      <c r="N8" s="404">
        <v>0</v>
      </c>
      <c r="O8" s="404">
        <v>0</v>
      </c>
      <c r="P8" s="404">
        <v>0</v>
      </c>
      <c r="Q8" s="404">
        <v>0</v>
      </c>
      <c r="R8" s="404">
        <v>0</v>
      </c>
      <c r="S8" s="404">
        <v>0</v>
      </c>
      <c r="T8" s="404">
        <v>0</v>
      </c>
      <c r="U8" s="404">
        <v>0</v>
      </c>
      <c r="V8" s="404">
        <v>0</v>
      </c>
      <c r="W8" s="404">
        <v>0</v>
      </c>
      <c r="X8" s="405">
        <f>SUM(D8,F8,H8,J8,L8,N8,P8,R8,T8,V8)</f>
        <v>21049000</v>
      </c>
      <c r="Y8" s="405">
        <f>SUM(E8,G8,I8,K8,M8,O8,Q8,S8,U8,W8)</f>
        <v>21155688</v>
      </c>
      <c r="Z8" s="202">
        <v>1</v>
      </c>
      <c r="AA8" s="410">
        <v>1</v>
      </c>
      <c r="AB8" s="48"/>
      <c r="AC8" s="48"/>
      <c r="AD8" s="48"/>
      <c r="AE8" s="48"/>
      <c r="AF8" s="48"/>
      <c r="AG8" s="48"/>
      <c r="AH8" s="48"/>
    </row>
    <row r="9" spans="1:34" ht="16.5" thickBot="1">
      <c r="A9" s="471"/>
      <c r="B9" s="226" t="s">
        <v>227</v>
      </c>
      <c r="C9" s="201" t="s">
        <v>389</v>
      </c>
      <c r="D9" s="404">
        <v>0</v>
      </c>
      <c r="E9" s="404">
        <v>0</v>
      </c>
      <c r="F9" s="404">
        <v>0</v>
      </c>
      <c r="G9" s="404">
        <v>0</v>
      </c>
      <c r="H9" s="404">
        <v>525000</v>
      </c>
      <c r="I9" s="404">
        <v>525000</v>
      </c>
      <c r="J9" s="404">
        <v>0</v>
      </c>
      <c r="K9" s="404">
        <v>0</v>
      </c>
      <c r="L9" s="404">
        <v>0</v>
      </c>
      <c r="M9" s="404">
        <v>0</v>
      </c>
      <c r="N9" s="404">
        <v>0</v>
      </c>
      <c r="O9" s="404">
        <v>0</v>
      </c>
      <c r="P9" s="404">
        <v>0</v>
      </c>
      <c r="Q9" s="404">
        <v>0</v>
      </c>
      <c r="R9" s="404">
        <v>0</v>
      </c>
      <c r="S9" s="404">
        <v>0</v>
      </c>
      <c r="T9" s="404">
        <v>0</v>
      </c>
      <c r="U9" s="404">
        <v>0</v>
      </c>
      <c r="V9" s="404">
        <v>0</v>
      </c>
      <c r="W9" s="404">
        <v>0</v>
      </c>
      <c r="X9" s="405">
        <f aca="true" t="shared" si="0" ref="X9:X55">SUM(D9,F9,H9,J9,L9,N9,P9,R9,T9,V9)</f>
        <v>525000</v>
      </c>
      <c r="Y9" s="405">
        <f aca="true" t="shared" si="1" ref="Y9:Y36">SUM(E9,G9,I9,K9,M9,O9,Q9,S9,U9,W9)</f>
        <v>525000</v>
      </c>
      <c r="Z9" s="202">
        <v>0</v>
      </c>
      <c r="AA9" s="410">
        <v>0</v>
      </c>
      <c r="AB9" s="48"/>
      <c r="AC9" s="48"/>
      <c r="AD9" s="48"/>
      <c r="AE9" s="48"/>
      <c r="AF9" s="48"/>
      <c r="AG9" s="48"/>
      <c r="AH9" s="48"/>
    </row>
    <row r="10" spans="1:34" ht="16.5" thickBot="1">
      <c r="A10" s="471"/>
      <c r="B10" s="226" t="s">
        <v>228</v>
      </c>
      <c r="C10" s="201" t="s">
        <v>251</v>
      </c>
      <c r="D10" s="404">
        <v>0</v>
      </c>
      <c r="E10" s="404">
        <v>0</v>
      </c>
      <c r="F10" s="404">
        <v>0</v>
      </c>
      <c r="G10" s="404">
        <v>0</v>
      </c>
      <c r="H10" s="404">
        <v>11430000</v>
      </c>
      <c r="I10" s="404">
        <v>11430000</v>
      </c>
      <c r="J10" s="404">
        <v>0</v>
      </c>
      <c r="K10" s="404">
        <v>0</v>
      </c>
      <c r="L10" s="404">
        <v>0</v>
      </c>
      <c r="M10" s="404">
        <v>0</v>
      </c>
      <c r="N10" s="404">
        <v>0</v>
      </c>
      <c r="O10" s="404">
        <v>0</v>
      </c>
      <c r="P10" s="404">
        <v>2500000</v>
      </c>
      <c r="Q10" s="404">
        <v>2500000</v>
      </c>
      <c r="R10" s="404">
        <v>0</v>
      </c>
      <c r="S10" s="404">
        <v>0</v>
      </c>
      <c r="T10" s="404">
        <v>0</v>
      </c>
      <c r="U10" s="404">
        <v>0</v>
      </c>
      <c r="V10" s="404">
        <v>0</v>
      </c>
      <c r="W10" s="404">
        <v>0</v>
      </c>
      <c r="X10" s="405">
        <f t="shared" si="0"/>
        <v>13930000</v>
      </c>
      <c r="Y10" s="405">
        <f t="shared" si="1"/>
        <v>13930000</v>
      </c>
      <c r="Z10" s="202">
        <v>0</v>
      </c>
      <c r="AA10" s="410">
        <v>0</v>
      </c>
      <c r="AB10" s="48"/>
      <c r="AC10" s="48"/>
      <c r="AD10" s="48"/>
      <c r="AE10" s="48"/>
      <c r="AF10" s="48"/>
      <c r="AG10" s="48"/>
      <c r="AH10" s="48"/>
    </row>
    <row r="11" spans="1:34" ht="16.5" thickBot="1">
      <c r="A11" s="471"/>
      <c r="B11" s="226" t="s">
        <v>380</v>
      </c>
      <c r="C11" s="201" t="s">
        <v>381</v>
      </c>
      <c r="D11" s="404">
        <v>0</v>
      </c>
      <c r="E11" s="404">
        <v>0</v>
      </c>
      <c r="F11" s="404">
        <v>0</v>
      </c>
      <c r="G11" s="404">
        <v>0</v>
      </c>
      <c r="H11" s="404">
        <v>0</v>
      </c>
      <c r="I11" s="404">
        <v>0</v>
      </c>
      <c r="J11" s="404">
        <v>0</v>
      </c>
      <c r="K11" s="404">
        <v>0</v>
      </c>
      <c r="L11" s="404">
        <v>0</v>
      </c>
      <c r="M11" s="404">
        <v>0</v>
      </c>
      <c r="N11" s="404">
        <v>0</v>
      </c>
      <c r="O11" s="404">
        <v>0</v>
      </c>
      <c r="P11" s="404">
        <v>0</v>
      </c>
      <c r="Q11" s="404">
        <v>0</v>
      </c>
      <c r="R11" s="404">
        <v>0</v>
      </c>
      <c r="S11" s="404">
        <v>0</v>
      </c>
      <c r="T11" s="404">
        <v>0</v>
      </c>
      <c r="U11" s="404">
        <v>0</v>
      </c>
      <c r="V11" s="404">
        <v>0</v>
      </c>
      <c r="W11" s="404">
        <v>8995665</v>
      </c>
      <c r="X11" s="405">
        <f t="shared" si="0"/>
        <v>0</v>
      </c>
      <c r="Y11" s="405">
        <f t="shared" si="1"/>
        <v>8995665</v>
      </c>
      <c r="Z11" s="202">
        <v>0</v>
      </c>
      <c r="AA11" s="410">
        <v>0</v>
      </c>
      <c r="AB11" s="48"/>
      <c r="AC11" s="48"/>
      <c r="AD11" s="48"/>
      <c r="AE11" s="48"/>
      <c r="AF11" s="48"/>
      <c r="AG11" s="48"/>
      <c r="AH11" s="48"/>
    </row>
    <row r="12" spans="1:34" ht="16.5" thickBot="1">
      <c r="A12" s="471"/>
      <c r="B12" s="226" t="s">
        <v>230</v>
      </c>
      <c r="C12" s="203" t="s">
        <v>253</v>
      </c>
      <c r="D12" s="404">
        <v>40252000</v>
      </c>
      <c r="E12" s="404">
        <v>81190743</v>
      </c>
      <c r="F12" s="404">
        <v>5434000</v>
      </c>
      <c r="G12" s="404">
        <v>10898112</v>
      </c>
      <c r="H12" s="404">
        <v>635000</v>
      </c>
      <c r="I12" s="404">
        <v>1879470</v>
      </c>
      <c r="J12" s="404">
        <v>0</v>
      </c>
      <c r="K12" s="404">
        <v>0</v>
      </c>
      <c r="L12" s="404">
        <v>0</v>
      </c>
      <c r="M12" s="404">
        <v>0</v>
      </c>
      <c r="N12" s="404">
        <v>0</v>
      </c>
      <c r="O12" s="404">
        <v>0</v>
      </c>
      <c r="P12" s="404">
        <v>0</v>
      </c>
      <c r="Q12" s="404">
        <v>1768760</v>
      </c>
      <c r="R12" s="404">
        <v>0</v>
      </c>
      <c r="S12" s="404">
        <v>0</v>
      </c>
      <c r="T12" s="404">
        <v>0</v>
      </c>
      <c r="U12" s="404">
        <v>0</v>
      </c>
      <c r="V12" s="404">
        <v>0</v>
      </c>
      <c r="W12" s="404">
        <v>0</v>
      </c>
      <c r="X12" s="405">
        <f t="shared" si="0"/>
        <v>46321000</v>
      </c>
      <c r="Y12" s="405">
        <f t="shared" si="1"/>
        <v>95737085</v>
      </c>
      <c r="Z12" s="202">
        <v>116</v>
      </c>
      <c r="AA12" s="410">
        <v>201</v>
      </c>
      <c r="AB12" s="48"/>
      <c r="AC12" s="48"/>
      <c r="AD12" s="48"/>
      <c r="AE12" s="48"/>
      <c r="AF12" s="48"/>
      <c r="AG12" s="48"/>
      <c r="AH12" s="48"/>
    </row>
    <row r="13" spans="1:34" ht="16.5" thickBot="1">
      <c r="A13" s="471"/>
      <c r="B13" s="226" t="s">
        <v>231</v>
      </c>
      <c r="C13" s="203" t="s">
        <v>254</v>
      </c>
      <c r="D13" s="404">
        <v>3087000</v>
      </c>
      <c r="E13" s="404">
        <v>29965092</v>
      </c>
      <c r="F13" s="404">
        <v>416000</v>
      </c>
      <c r="G13" s="404">
        <v>4042843</v>
      </c>
      <c r="H13" s="404">
        <v>1270000</v>
      </c>
      <c r="I13" s="404">
        <v>8289423</v>
      </c>
      <c r="J13" s="404">
        <v>0</v>
      </c>
      <c r="K13" s="404">
        <v>0</v>
      </c>
      <c r="L13" s="404">
        <v>0</v>
      </c>
      <c r="M13" s="404">
        <v>0</v>
      </c>
      <c r="N13" s="404">
        <v>0</v>
      </c>
      <c r="O13" s="404">
        <v>0</v>
      </c>
      <c r="P13" s="404">
        <v>0</v>
      </c>
      <c r="Q13" s="404">
        <v>122288</v>
      </c>
      <c r="R13" s="404">
        <v>0</v>
      </c>
      <c r="S13" s="404">
        <v>0</v>
      </c>
      <c r="T13" s="404">
        <v>0</v>
      </c>
      <c r="U13" s="404">
        <v>0</v>
      </c>
      <c r="V13" s="404">
        <v>0</v>
      </c>
      <c r="W13" s="404">
        <v>0</v>
      </c>
      <c r="X13" s="405">
        <f t="shared" si="0"/>
        <v>4773000</v>
      </c>
      <c r="Y13" s="405">
        <f t="shared" si="1"/>
        <v>42419646</v>
      </c>
      <c r="Z13" s="202">
        <v>13</v>
      </c>
      <c r="AA13" s="410">
        <v>41</v>
      </c>
      <c r="AB13" s="48"/>
      <c r="AC13" s="48"/>
      <c r="AD13" s="48"/>
      <c r="AE13" s="48"/>
      <c r="AF13" s="48"/>
      <c r="AG13" s="48"/>
      <c r="AH13" s="48"/>
    </row>
    <row r="14" spans="1:34" ht="16.5" thickBot="1">
      <c r="A14" s="471"/>
      <c r="B14" s="230" t="s">
        <v>232</v>
      </c>
      <c r="C14" s="203" t="s">
        <v>255</v>
      </c>
      <c r="D14" s="404">
        <v>0</v>
      </c>
      <c r="E14" s="404">
        <v>0</v>
      </c>
      <c r="F14" s="404">
        <v>0</v>
      </c>
      <c r="G14" s="404">
        <v>0</v>
      </c>
      <c r="H14" s="404">
        <v>2540000</v>
      </c>
      <c r="I14" s="404">
        <v>2540000</v>
      </c>
      <c r="J14" s="404">
        <v>0</v>
      </c>
      <c r="K14" s="404">
        <v>0</v>
      </c>
      <c r="L14" s="404">
        <v>0</v>
      </c>
      <c r="M14" s="404">
        <v>0</v>
      </c>
      <c r="N14" s="404">
        <v>0</v>
      </c>
      <c r="O14" s="404">
        <v>0</v>
      </c>
      <c r="P14" s="404">
        <v>0</v>
      </c>
      <c r="Q14" s="404">
        <v>0</v>
      </c>
      <c r="R14" s="404">
        <v>0</v>
      </c>
      <c r="S14" s="404">
        <v>0</v>
      </c>
      <c r="T14" s="404">
        <v>17501000</v>
      </c>
      <c r="U14" s="404">
        <v>17501000</v>
      </c>
      <c r="V14" s="404">
        <v>0</v>
      </c>
      <c r="W14" s="404">
        <v>0</v>
      </c>
      <c r="X14" s="405">
        <f t="shared" si="0"/>
        <v>20041000</v>
      </c>
      <c r="Y14" s="405">
        <f t="shared" si="1"/>
        <v>20041000</v>
      </c>
      <c r="Z14" s="202">
        <v>0</v>
      </c>
      <c r="AA14" s="410">
        <v>0</v>
      </c>
      <c r="AB14" s="48"/>
      <c r="AC14" s="48"/>
      <c r="AD14" s="48"/>
      <c r="AE14" s="48"/>
      <c r="AF14" s="48"/>
      <c r="AG14" s="48"/>
      <c r="AH14" s="48"/>
    </row>
    <row r="15" spans="1:34" ht="16.5" thickBot="1">
      <c r="A15" s="471"/>
      <c r="B15" s="226" t="s">
        <v>233</v>
      </c>
      <c r="C15" s="203" t="s">
        <v>384</v>
      </c>
      <c r="D15" s="404">
        <v>0</v>
      </c>
      <c r="E15" s="404">
        <v>0</v>
      </c>
      <c r="F15" s="404">
        <v>0</v>
      </c>
      <c r="G15" s="404">
        <v>0</v>
      </c>
      <c r="H15" s="404">
        <v>0</v>
      </c>
      <c r="I15" s="404">
        <v>0</v>
      </c>
      <c r="J15" s="404">
        <v>130000</v>
      </c>
      <c r="K15" s="404">
        <v>130000</v>
      </c>
      <c r="L15" s="404">
        <v>0</v>
      </c>
      <c r="M15" s="404">
        <v>0</v>
      </c>
      <c r="N15" s="404">
        <v>0</v>
      </c>
      <c r="O15" s="404">
        <v>0</v>
      </c>
      <c r="P15" s="404">
        <v>0</v>
      </c>
      <c r="Q15" s="404">
        <v>0</v>
      </c>
      <c r="R15" s="404">
        <v>0</v>
      </c>
      <c r="S15" s="404">
        <v>0</v>
      </c>
      <c r="T15" s="404">
        <v>0</v>
      </c>
      <c r="U15" s="404">
        <v>0</v>
      </c>
      <c r="V15" s="404">
        <v>0</v>
      </c>
      <c r="W15" s="404">
        <v>0</v>
      </c>
      <c r="X15" s="405">
        <f t="shared" si="0"/>
        <v>130000</v>
      </c>
      <c r="Y15" s="405">
        <f t="shared" si="1"/>
        <v>130000</v>
      </c>
      <c r="Z15" s="202">
        <v>0</v>
      </c>
      <c r="AA15" s="410">
        <v>0</v>
      </c>
      <c r="AB15" s="48"/>
      <c r="AC15" s="48"/>
      <c r="AD15" s="48"/>
      <c r="AE15" s="48"/>
      <c r="AF15" s="48"/>
      <c r="AG15" s="48"/>
      <c r="AH15" s="48"/>
    </row>
    <row r="16" spans="1:34" ht="16.5" thickBot="1">
      <c r="A16" s="471"/>
      <c r="B16" s="226" t="s">
        <v>234</v>
      </c>
      <c r="C16" s="203" t="s">
        <v>256</v>
      </c>
      <c r="D16" s="404">
        <v>0</v>
      </c>
      <c r="E16" s="404">
        <v>0</v>
      </c>
      <c r="F16" s="404">
        <v>0</v>
      </c>
      <c r="G16" s="404">
        <v>0</v>
      </c>
      <c r="H16" s="404">
        <v>0</v>
      </c>
      <c r="I16" s="404">
        <v>0</v>
      </c>
      <c r="J16" s="404">
        <v>0</v>
      </c>
      <c r="K16" s="404">
        <v>0</v>
      </c>
      <c r="L16" s="404">
        <v>0</v>
      </c>
      <c r="M16" s="404">
        <v>0</v>
      </c>
      <c r="N16" s="404">
        <v>0</v>
      </c>
      <c r="O16" s="404">
        <v>0</v>
      </c>
      <c r="P16" s="404">
        <v>0</v>
      </c>
      <c r="Q16" s="404">
        <v>0</v>
      </c>
      <c r="R16" s="404">
        <v>46016000</v>
      </c>
      <c r="S16" s="404">
        <v>46016152</v>
      </c>
      <c r="T16" s="404">
        <v>0</v>
      </c>
      <c r="U16" s="404">
        <v>0</v>
      </c>
      <c r="V16" s="404">
        <v>0</v>
      </c>
      <c r="W16" s="404">
        <v>0</v>
      </c>
      <c r="X16" s="405">
        <f t="shared" si="0"/>
        <v>46016000</v>
      </c>
      <c r="Y16" s="405">
        <f t="shared" si="1"/>
        <v>46016152</v>
      </c>
      <c r="Z16" s="202">
        <v>0</v>
      </c>
      <c r="AA16" s="410">
        <v>0</v>
      </c>
      <c r="AB16" s="48"/>
      <c r="AC16" s="48"/>
      <c r="AD16" s="48"/>
      <c r="AE16" s="48"/>
      <c r="AF16" s="48"/>
      <c r="AG16" s="48"/>
      <c r="AH16" s="48"/>
    </row>
    <row r="17" spans="1:34" ht="16.5" thickBot="1">
      <c r="A17" s="471"/>
      <c r="B17" s="226" t="s">
        <v>235</v>
      </c>
      <c r="C17" s="203" t="s">
        <v>257</v>
      </c>
      <c r="D17" s="404">
        <v>0</v>
      </c>
      <c r="E17" s="404">
        <v>0</v>
      </c>
      <c r="F17" s="404">
        <v>0</v>
      </c>
      <c r="G17" s="404">
        <v>0</v>
      </c>
      <c r="H17" s="404">
        <v>241000</v>
      </c>
      <c r="I17" s="404">
        <v>3562000</v>
      </c>
      <c r="J17" s="404">
        <v>0</v>
      </c>
      <c r="K17" s="404">
        <v>0</v>
      </c>
      <c r="L17" s="404">
        <v>0</v>
      </c>
      <c r="M17" s="404">
        <v>0</v>
      </c>
      <c r="N17" s="404">
        <v>0</v>
      </c>
      <c r="O17" s="404">
        <v>0</v>
      </c>
      <c r="P17" s="404">
        <v>0</v>
      </c>
      <c r="Q17" s="404">
        <v>0</v>
      </c>
      <c r="R17" s="404">
        <v>0</v>
      </c>
      <c r="S17" s="404">
        <v>0</v>
      </c>
      <c r="T17" s="404">
        <v>0</v>
      </c>
      <c r="U17" s="404">
        <v>0</v>
      </c>
      <c r="V17" s="404">
        <v>0</v>
      </c>
      <c r="W17" s="404">
        <v>0</v>
      </c>
      <c r="X17" s="405">
        <f t="shared" si="0"/>
        <v>241000</v>
      </c>
      <c r="Y17" s="405">
        <f t="shared" si="1"/>
        <v>3562000</v>
      </c>
      <c r="Z17" s="202">
        <v>0</v>
      </c>
      <c r="AA17" s="410">
        <v>0</v>
      </c>
      <c r="AB17" s="48"/>
      <c r="AC17" s="48"/>
      <c r="AD17" s="48"/>
      <c r="AE17" s="48"/>
      <c r="AF17" s="48"/>
      <c r="AG17" s="48"/>
      <c r="AH17" s="48"/>
    </row>
    <row r="18" spans="1:34" ht="16.5" thickBot="1">
      <c r="A18" s="471"/>
      <c r="B18" s="226" t="s">
        <v>236</v>
      </c>
      <c r="C18" s="203" t="s">
        <v>55</v>
      </c>
      <c r="D18" s="404">
        <v>0</v>
      </c>
      <c r="E18" s="404">
        <v>0</v>
      </c>
      <c r="F18" s="404">
        <v>0</v>
      </c>
      <c r="G18" s="404">
        <v>0</v>
      </c>
      <c r="H18" s="404">
        <v>6400000</v>
      </c>
      <c r="I18" s="404">
        <v>6400000</v>
      </c>
      <c r="J18" s="404">
        <v>0</v>
      </c>
      <c r="K18" s="404">
        <v>0</v>
      </c>
      <c r="L18" s="404">
        <v>0</v>
      </c>
      <c r="M18" s="404">
        <v>0</v>
      </c>
      <c r="N18" s="404">
        <v>0</v>
      </c>
      <c r="O18" s="404">
        <v>0</v>
      </c>
      <c r="P18" s="404">
        <v>0</v>
      </c>
      <c r="Q18" s="404">
        <v>0</v>
      </c>
      <c r="R18" s="404">
        <v>0</v>
      </c>
      <c r="S18" s="404">
        <v>0</v>
      </c>
      <c r="T18" s="404">
        <v>0</v>
      </c>
      <c r="U18" s="404">
        <v>0</v>
      </c>
      <c r="V18" s="404">
        <v>0</v>
      </c>
      <c r="W18" s="404">
        <v>0</v>
      </c>
      <c r="X18" s="405">
        <f t="shared" si="0"/>
        <v>6400000</v>
      </c>
      <c r="Y18" s="405">
        <f t="shared" si="1"/>
        <v>6400000</v>
      </c>
      <c r="Z18" s="202">
        <v>0</v>
      </c>
      <c r="AA18" s="410">
        <v>0</v>
      </c>
      <c r="AB18" s="48"/>
      <c r="AC18" s="48"/>
      <c r="AD18" s="48"/>
      <c r="AE18" s="48"/>
      <c r="AF18" s="48"/>
      <c r="AG18" s="48"/>
      <c r="AH18" s="48"/>
    </row>
    <row r="19" spans="1:34" ht="16.5" thickBot="1">
      <c r="A19" s="471"/>
      <c r="B19" s="226" t="s">
        <v>183</v>
      </c>
      <c r="C19" s="203" t="s">
        <v>182</v>
      </c>
      <c r="D19" s="404">
        <v>1156000</v>
      </c>
      <c r="E19" s="404">
        <v>1224300</v>
      </c>
      <c r="F19" s="404">
        <v>312000</v>
      </c>
      <c r="G19" s="404">
        <v>312000</v>
      </c>
      <c r="H19" s="404">
        <v>1751000</v>
      </c>
      <c r="I19" s="404">
        <v>1751000</v>
      </c>
      <c r="J19" s="404">
        <v>0</v>
      </c>
      <c r="K19" s="404">
        <v>0</v>
      </c>
      <c r="L19" s="404">
        <v>0</v>
      </c>
      <c r="M19" s="404">
        <v>0</v>
      </c>
      <c r="N19" s="404">
        <v>0</v>
      </c>
      <c r="O19" s="404">
        <v>0</v>
      </c>
      <c r="P19" s="404">
        <v>0</v>
      </c>
      <c r="Q19" s="404">
        <v>0</v>
      </c>
      <c r="R19" s="404">
        <v>0</v>
      </c>
      <c r="S19" s="404">
        <v>0</v>
      </c>
      <c r="T19" s="404">
        <v>0</v>
      </c>
      <c r="U19" s="404">
        <v>0</v>
      </c>
      <c r="V19" s="404">
        <v>0</v>
      </c>
      <c r="W19" s="404">
        <v>0</v>
      </c>
      <c r="X19" s="405">
        <f t="shared" si="0"/>
        <v>3219000</v>
      </c>
      <c r="Y19" s="405">
        <f t="shared" si="1"/>
        <v>3287300</v>
      </c>
      <c r="Z19" s="202">
        <v>1</v>
      </c>
      <c r="AA19" s="410">
        <v>1</v>
      </c>
      <c r="AB19" s="48"/>
      <c r="AC19" s="48"/>
      <c r="AD19" s="48"/>
      <c r="AE19" s="48"/>
      <c r="AF19" s="48"/>
      <c r="AG19" s="48"/>
      <c r="AH19" s="48"/>
    </row>
    <row r="20" spans="1:34" ht="16.5" thickBot="1">
      <c r="A20" s="471"/>
      <c r="B20" s="226" t="s">
        <v>184</v>
      </c>
      <c r="C20" s="203" t="s">
        <v>258</v>
      </c>
      <c r="D20" s="404">
        <v>12380000</v>
      </c>
      <c r="E20" s="404">
        <v>12622200</v>
      </c>
      <c r="F20" s="404">
        <v>3348000</v>
      </c>
      <c r="G20" s="404">
        <v>3348000</v>
      </c>
      <c r="H20" s="404">
        <v>19139000</v>
      </c>
      <c r="I20" s="404">
        <v>17034000</v>
      </c>
      <c r="J20" s="404">
        <v>500000</v>
      </c>
      <c r="K20" s="404">
        <v>500000</v>
      </c>
      <c r="L20" s="404">
        <v>0</v>
      </c>
      <c r="M20" s="404">
        <v>0</v>
      </c>
      <c r="N20" s="404">
        <v>0</v>
      </c>
      <c r="O20" s="404">
        <v>0</v>
      </c>
      <c r="P20" s="404">
        <v>0</v>
      </c>
      <c r="Q20" s="404">
        <v>0</v>
      </c>
      <c r="R20" s="404">
        <v>0</v>
      </c>
      <c r="S20" s="404">
        <v>0</v>
      </c>
      <c r="T20" s="404">
        <v>0</v>
      </c>
      <c r="U20" s="404">
        <v>0</v>
      </c>
      <c r="V20" s="404">
        <v>0</v>
      </c>
      <c r="W20" s="404">
        <v>0</v>
      </c>
      <c r="X20" s="405">
        <f t="shared" si="0"/>
        <v>35367000</v>
      </c>
      <c r="Y20" s="405">
        <f t="shared" si="1"/>
        <v>33504200</v>
      </c>
      <c r="Z20" s="202">
        <v>7</v>
      </c>
      <c r="AA20" s="410">
        <v>7</v>
      </c>
      <c r="AB20" s="48"/>
      <c r="AC20" s="48"/>
      <c r="AD20" s="48"/>
      <c r="AE20" s="48"/>
      <c r="AF20" s="48"/>
      <c r="AG20" s="48"/>
      <c r="AH20" s="48"/>
    </row>
    <row r="21" spans="1:34" ht="16.5" thickBot="1">
      <c r="A21" s="471"/>
      <c r="B21" s="226" t="s">
        <v>237</v>
      </c>
      <c r="C21" s="203" t="s">
        <v>259</v>
      </c>
      <c r="D21" s="404">
        <v>0</v>
      </c>
      <c r="E21" s="404">
        <v>0</v>
      </c>
      <c r="F21" s="404">
        <v>0</v>
      </c>
      <c r="G21" s="404">
        <v>0</v>
      </c>
      <c r="H21" s="404">
        <v>950000</v>
      </c>
      <c r="I21" s="404">
        <v>950000</v>
      </c>
      <c r="J21" s="404">
        <v>0</v>
      </c>
      <c r="K21" s="404">
        <v>0</v>
      </c>
      <c r="L21" s="404">
        <v>0</v>
      </c>
      <c r="M21" s="404">
        <v>0</v>
      </c>
      <c r="N21" s="404">
        <v>0</v>
      </c>
      <c r="O21" s="404">
        <v>0</v>
      </c>
      <c r="P21" s="404">
        <v>0</v>
      </c>
      <c r="Q21" s="404">
        <v>0</v>
      </c>
      <c r="R21" s="404">
        <v>0</v>
      </c>
      <c r="S21" s="404">
        <v>0</v>
      </c>
      <c r="T21" s="404">
        <v>0</v>
      </c>
      <c r="U21" s="404">
        <v>0</v>
      </c>
      <c r="V21" s="404">
        <v>0</v>
      </c>
      <c r="W21" s="404">
        <v>0</v>
      </c>
      <c r="X21" s="405">
        <f t="shared" si="0"/>
        <v>950000</v>
      </c>
      <c r="Y21" s="405">
        <f t="shared" si="1"/>
        <v>950000</v>
      </c>
      <c r="Z21" s="202">
        <v>0</v>
      </c>
      <c r="AA21" s="410">
        <v>0</v>
      </c>
      <c r="AB21" s="48"/>
      <c r="AC21" s="48"/>
      <c r="AD21" s="48"/>
      <c r="AE21" s="48"/>
      <c r="AF21" s="48"/>
      <c r="AG21" s="48"/>
      <c r="AH21" s="48"/>
    </row>
    <row r="22" spans="1:34" ht="16.5" thickBot="1">
      <c r="A22" s="471"/>
      <c r="B22" s="226" t="s">
        <v>238</v>
      </c>
      <c r="C22" s="203" t="s">
        <v>260</v>
      </c>
      <c r="D22" s="404">
        <v>0</v>
      </c>
      <c r="E22" s="404">
        <v>0</v>
      </c>
      <c r="F22" s="404">
        <v>0</v>
      </c>
      <c r="G22" s="404">
        <v>0</v>
      </c>
      <c r="H22" s="404">
        <v>635000</v>
      </c>
      <c r="I22" s="404">
        <v>635000</v>
      </c>
      <c r="J22" s="404">
        <v>0</v>
      </c>
      <c r="K22" s="404">
        <v>0</v>
      </c>
      <c r="L22" s="404">
        <v>0</v>
      </c>
      <c r="M22" s="404">
        <v>0</v>
      </c>
      <c r="N22" s="404">
        <v>0</v>
      </c>
      <c r="O22" s="404">
        <v>0</v>
      </c>
      <c r="P22" s="404">
        <v>0</v>
      </c>
      <c r="Q22" s="404">
        <v>0</v>
      </c>
      <c r="R22" s="404">
        <v>0</v>
      </c>
      <c r="S22" s="404">
        <v>0</v>
      </c>
      <c r="T22" s="404">
        <v>0</v>
      </c>
      <c r="U22" s="404">
        <v>0</v>
      </c>
      <c r="V22" s="404">
        <v>0</v>
      </c>
      <c r="W22" s="404">
        <v>0</v>
      </c>
      <c r="X22" s="405">
        <f t="shared" si="0"/>
        <v>635000</v>
      </c>
      <c r="Y22" s="405">
        <f t="shared" si="1"/>
        <v>635000</v>
      </c>
      <c r="Z22" s="202">
        <v>0</v>
      </c>
      <c r="AA22" s="410">
        <v>0</v>
      </c>
      <c r="AB22" s="48"/>
      <c r="AC22" s="48"/>
      <c r="AD22" s="48"/>
      <c r="AE22" s="48"/>
      <c r="AF22" s="48"/>
      <c r="AG22" s="48"/>
      <c r="AH22" s="48"/>
    </row>
    <row r="23" spans="1:34" ht="16.5" thickBot="1">
      <c r="A23" s="471"/>
      <c r="B23" s="226" t="s">
        <v>186</v>
      </c>
      <c r="C23" s="201" t="s">
        <v>56</v>
      </c>
      <c r="D23" s="404">
        <v>8966000</v>
      </c>
      <c r="E23" s="404">
        <v>8982200</v>
      </c>
      <c r="F23" s="404">
        <v>2420000</v>
      </c>
      <c r="G23" s="404">
        <v>2420000</v>
      </c>
      <c r="H23" s="404">
        <v>1219000</v>
      </c>
      <c r="I23" s="404">
        <v>1219000</v>
      </c>
      <c r="J23" s="404">
        <v>0</v>
      </c>
      <c r="K23" s="404">
        <v>0</v>
      </c>
      <c r="L23" s="404">
        <v>0</v>
      </c>
      <c r="M23" s="404">
        <v>0</v>
      </c>
      <c r="N23" s="404">
        <v>0</v>
      </c>
      <c r="O23" s="404">
        <v>0</v>
      </c>
      <c r="P23" s="404">
        <v>190000</v>
      </c>
      <c r="Q23" s="404">
        <v>190000</v>
      </c>
      <c r="R23" s="404">
        <v>0</v>
      </c>
      <c r="S23" s="404">
        <v>0</v>
      </c>
      <c r="T23" s="404">
        <v>0</v>
      </c>
      <c r="U23" s="404">
        <v>0</v>
      </c>
      <c r="V23" s="404">
        <v>0</v>
      </c>
      <c r="W23" s="404">
        <v>0</v>
      </c>
      <c r="X23" s="405">
        <f t="shared" si="0"/>
        <v>12795000</v>
      </c>
      <c r="Y23" s="405">
        <f t="shared" si="1"/>
        <v>12811200</v>
      </c>
      <c r="Z23" s="202">
        <v>3</v>
      </c>
      <c r="AA23" s="410">
        <v>3</v>
      </c>
      <c r="AB23" s="48"/>
      <c r="AC23" s="48"/>
      <c r="AD23" s="48"/>
      <c r="AE23" s="48"/>
      <c r="AF23" s="48"/>
      <c r="AG23" s="48"/>
      <c r="AH23" s="48"/>
    </row>
    <row r="24" spans="1:34" ht="16.5" thickBot="1">
      <c r="A24" s="471"/>
      <c r="B24" s="226" t="s">
        <v>240</v>
      </c>
      <c r="C24" s="201" t="s">
        <v>262</v>
      </c>
      <c r="D24" s="404">
        <v>720000</v>
      </c>
      <c r="E24" s="404">
        <v>720000</v>
      </c>
      <c r="F24" s="404">
        <v>194000</v>
      </c>
      <c r="G24" s="404">
        <v>194000</v>
      </c>
      <c r="H24" s="404">
        <v>1080000</v>
      </c>
      <c r="I24" s="404">
        <v>1080000</v>
      </c>
      <c r="J24" s="404">
        <v>800000</v>
      </c>
      <c r="K24" s="404">
        <v>800000</v>
      </c>
      <c r="L24" s="404">
        <v>0</v>
      </c>
      <c r="M24" s="404">
        <v>0</v>
      </c>
      <c r="N24" s="404">
        <v>0</v>
      </c>
      <c r="O24" s="404">
        <v>0</v>
      </c>
      <c r="P24" s="404">
        <v>0</v>
      </c>
      <c r="Q24" s="404">
        <v>0</v>
      </c>
      <c r="R24" s="404">
        <v>0</v>
      </c>
      <c r="S24" s="404">
        <v>0</v>
      </c>
      <c r="T24" s="404">
        <v>0</v>
      </c>
      <c r="U24" s="404">
        <v>0</v>
      </c>
      <c r="V24" s="404">
        <v>0</v>
      </c>
      <c r="W24" s="404">
        <v>0</v>
      </c>
      <c r="X24" s="405">
        <f t="shared" si="0"/>
        <v>2794000</v>
      </c>
      <c r="Y24" s="405">
        <f t="shared" si="1"/>
        <v>2794000</v>
      </c>
      <c r="Z24" s="202">
        <v>0</v>
      </c>
      <c r="AA24" s="410">
        <v>0</v>
      </c>
      <c r="AB24" s="48"/>
      <c r="AC24" s="48"/>
      <c r="AD24" s="48"/>
      <c r="AE24" s="48"/>
      <c r="AF24" s="48"/>
      <c r="AG24" s="48"/>
      <c r="AH24" s="48"/>
    </row>
    <row r="25" spans="1:34" ht="16.5" thickBot="1">
      <c r="A25" s="471"/>
      <c r="B25" s="229" t="s">
        <v>280</v>
      </c>
      <c r="C25" s="201" t="s">
        <v>282</v>
      </c>
      <c r="D25" s="404">
        <v>0</v>
      </c>
      <c r="E25" s="404">
        <v>0</v>
      </c>
      <c r="F25" s="404">
        <v>0</v>
      </c>
      <c r="G25" s="404">
        <v>0</v>
      </c>
      <c r="H25" s="404">
        <v>0</v>
      </c>
      <c r="I25" s="404">
        <v>0</v>
      </c>
      <c r="J25" s="404"/>
      <c r="K25" s="404">
        <v>0</v>
      </c>
      <c r="L25" s="404">
        <v>0</v>
      </c>
      <c r="M25" s="404">
        <v>0</v>
      </c>
      <c r="N25" s="404">
        <v>0</v>
      </c>
      <c r="O25" s="404">
        <v>0</v>
      </c>
      <c r="P25" s="404">
        <v>0</v>
      </c>
      <c r="Q25" s="404">
        <v>752091</v>
      </c>
      <c r="R25" s="404">
        <v>0</v>
      </c>
      <c r="S25" s="404">
        <v>0</v>
      </c>
      <c r="T25" s="404"/>
      <c r="U25" s="404">
        <v>0</v>
      </c>
      <c r="V25" s="404">
        <v>0</v>
      </c>
      <c r="W25" s="404">
        <v>0</v>
      </c>
      <c r="X25" s="405">
        <f t="shared" si="0"/>
        <v>0</v>
      </c>
      <c r="Y25" s="405">
        <f t="shared" si="1"/>
        <v>752091</v>
      </c>
      <c r="Z25" s="202">
        <v>0</v>
      </c>
      <c r="AA25" s="410">
        <v>0</v>
      </c>
      <c r="AB25" s="48"/>
      <c r="AC25" s="48"/>
      <c r="AD25" s="48"/>
      <c r="AE25" s="48"/>
      <c r="AF25" s="48"/>
      <c r="AG25" s="48"/>
      <c r="AH25" s="48"/>
    </row>
    <row r="26" spans="1:34" ht="16.5" thickBot="1">
      <c r="A26" s="471"/>
      <c r="B26" s="226" t="s">
        <v>241</v>
      </c>
      <c r="C26" s="201" t="s">
        <v>263</v>
      </c>
      <c r="D26" s="404">
        <v>0</v>
      </c>
      <c r="E26" s="404">
        <v>0</v>
      </c>
      <c r="F26" s="404">
        <v>0</v>
      </c>
      <c r="G26" s="404">
        <v>0</v>
      </c>
      <c r="H26" s="404">
        <v>0</v>
      </c>
      <c r="I26" s="404">
        <v>0</v>
      </c>
      <c r="J26" s="404">
        <v>56180000</v>
      </c>
      <c r="K26" s="404">
        <v>56180000</v>
      </c>
      <c r="L26" s="404">
        <v>0</v>
      </c>
      <c r="M26" s="404">
        <v>0</v>
      </c>
      <c r="N26" s="404">
        <v>0</v>
      </c>
      <c r="O26" s="404">
        <v>0</v>
      </c>
      <c r="P26" s="404">
        <v>0</v>
      </c>
      <c r="Q26" s="404">
        <v>0</v>
      </c>
      <c r="R26" s="404">
        <v>0</v>
      </c>
      <c r="S26" s="404">
        <v>0</v>
      </c>
      <c r="T26" s="404">
        <v>0</v>
      </c>
      <c r="U26" s="404">
        <v>0</v>
      </c>
      <c r="V26" s="404">
        <v>0</v>
      </c>
      <c r="W26" s="404">
        <v>0</v>
      </c>
      <c r="X26" s="405">
        <f t="shared" si="0"/>
        <v>56180000</v>
      </c>
      <c r="Y26" s="405">
        <f t="shared" si="1"/>
        <v>56180000</v>
      </c>
      <c r="Z26" s="202">
        <v>0</v>
      </c>
      <c r="AA26" s="410">
        <v>0</v>
      </c>
      <c r="AB26" s="48"/>
      <c r="AC26" s="48"/>
      <c r="AD26" s="48"/>
      <c r="AE26" s="48"/>
      <c r="AF26" s="48"/>
      <c r="AG26" s="48"/>
      <c r="AH26" s="48"/>
    </row>
    <row r="27" spans="1:34" ht="16.5" thickBot="1">
      <c r="A27" s="471"/>
      <c r="B27" s="226" t="s">
        <v>187</v>
      </c>
      <c r="C27" s="201" t="s">
        <v>264</v>
      </c>
      <c r="D27" s="404">
        <v>13289000</v>
      </c>
      <c r="E27" s="404">
        <v>13325240</v>
      </c>
      <c r="F27" s="404">
        <v>3588000</v>
      </c>
      <c r="G27" s="404">
        <v>3588000</v>
      </c>
      <c r="H27" s="404">
        <v>38909000</v>
      </c>
      <c r="I27" s="404">
        <v>38909000</v>
      </c>
      <c r="J27" s="404">
        <v>0</v>
      </c>
      <c r="K27" s="404">
        <v>0</v>
      </c>
      <c r="L27" s="404">
        <v>0</v>
      </c>
      <c r="M27" s="404">
        <v>0</v>
      </c>
      <c r="N27" s="404">
        <v>0</v>
      </c>
      <c r="O27" s="404">
        <v>0</v>
      </c>
      <c r="P27" s="404">
        <v>0</v>
      </c>
      <c r="Q27" s="404">
        <v>20472</v>
      </c>
      <c r="R27" s="404">
        <v>0</v>
      </c>
      <c r="S27" s="404">
        <v>0</v>
      </c>
      <c r="T27" s="404">
        <v>24473000</v>
      </c>
      <c r="U27" s="404">
        <v>24473000</v>
      </c>
      <c r="V27" s="404">
        <v>0</v>
      </c>
      <c r="W27" s="404">
        <v>0</v>
      </c>
      <c r="X27" s="405">
        <f t="shared" si="0"/>
        <v>80259000</v>
      </c>
      <c r="Y27" s="405">
        <f t="shared" si="1"/>
        <v>80315712</v>
      </c>
      <c r="Z27" s="202">
        <v>9</v>
      </c>
      <c r="AA27" s="410">
        <v>9</v>
      </c>
      <c r="AB27" s="48"/>
      <c r="AC27" s="48"/>
      <c r="AD27" s="48"/>
      <c r="AE27" s="48"/>
      <c r="AF27" s="48"/>
      <c r="AG27" s="48"/>
      <c r="AH27" s="48"/>
    </row>
    <row r="28" spans="1:34" ht="18.75" customHeight="1" thickBot="1">
      <c r="A28" s="471"/>
      <c r="B28" s="226" t="s">
        <v>242</v>
      </c>
      <c r="C28" s="201" t="s">
        <v>265</v>
      </c>
      <c r="D28" s="404">
        <v>0</v>
      </c>
      <c r="E28" s="404">
        <v>0</v>
      </c>
      <c r="F28" s="404">
        <v>0</v>
      </c>
      <c r="G28" s="404">
        <v>0</v>
      </c>
      <c r="H28" s="404">
        <v>1270000</v>
      </c>
      <c r="I28" s="404">
        <v>1270000</v>
      </c>
      <c r="J28" s="404">
        <v>0</v>
      </c>
      <c r="K28" s="404">
        <v>0</v>
      </c>
      <c r="L28" s="404">
        <v>0</v>
      </c>
      <c r="M28" s="404">
        <v>0</v>
      </c>
      <c r="N28" s="404">
        <v>0</v>
      </c>
      <c r="O28" s="404">
        <v>0</v>
      </c>
      <c r="P28" s="404">
        <v>0</v>
      </c>
      <c r="Q28" s="404">
        <v>0</v>
      </c>
      <c r="R28" s="404">
        <v>0</v>
      </c>
      <c r="S28" s="404">
        <v>0</v>
      </c>
      <c r="T28" s="404">
        <v>0</v>
      </c>
      <c r="U28" s="404">
        <v>0</v>
      </c>
      <c r="V28" s="404">
        <v>0</v>
      </c>
      <c r="W28" s="404">
        <v>0</v>
      </c>
      <c r="X28" s="405">
        <f t="shared" si="0"/>
        <v>1270000</v>
      </c>
      <c r="Y28" s="405">
        <f t="shared" si="1"/>
        <v>1270000</v>
      </c>
      <c r="Z28" s="202">
        <v>0</v>
      </c>
      <c r="AA28" s="410">
        <v>0</v>
      </c>
      <c r="AB28" s="48"/>
      <c r="AC28" s="48"/>
      <c r="AD28" s="48"/>
      <c r="AE28" s="48"/>
      <c r="AF28" s="48"/>
      <c r="AG28" s="48"/>
      <c r="AH28" s="48"/>
    </row>
    <row r="29" spans="1:34" ht="16.5" thickBot="1">
      <c r="A29" s="471"/>
      <c r="B29" s="226" t="s">
        <v>244</v>
      </c>
      <c r="C29" s="201" t="s">
        <v>57</v>
      </c>
      <c r="D29" s="404">
        <v>0</v>
      </c>
      <c r="E29" s="404">
        <v>0</v>
      </c>
      <c r="F29" s="404">
        <v>0</v>
      </c>
      <c r="G29" s="404">
        <v>0</v>
      </c>
      <c r="H29" s="404">
        <v>0</v>
      </c>
      <c r="I29" s="404">
        <v>0</v>
      </c>
      <c r="J29" s="404">
        <v>0</v>
      </c>
      <c r="K29" s="404">
        <v>0</v>
      </c>
      <c r="L29" s="404">
        <v>750000</v>
      </c>
      <c r="M29" s="404">
        <v>750000</v>
      </c>
      <c r="N29" s="404">
        <v>0</v>
      </c>
      <c r="O29" s="404">
        <v>0</v>
      </c>
      <c r="P29" s="404">
        <v>0</v>
      </c>
      <c r="Q29" s="404">
        <v>0</v>
      </c>
      <c r="R29" s="404">
        <v>0</v>
      </c>
      <c r="S29" s="404">
        <v>0</v>
      </c>
      <c r="T29" s="404">
        <v>0</v>
      </c>
      <c r="U29" s="404">
        <v>0</v>
      </c>
      <c r="V29" s="404">
        <v>0</v>
      </c>
      <c r="W29" s="404">
        <v>0</v>
      </c>
      <c r="X29" s="405">
        <f t="shared" si="0"/>
        <v>750000</v>
      </c>
      <c r="Y29" s="405">
        <f t="shared" si="1"/>
        <v>750000</v>
      </c>
      <c r="Z29" s="202">
        <v>0</v>
      </c>
      <c r="AA29" s="410">
        <v>0</v>
      </c>
      <c r="AB29" s="48"/>
      <c r="AC29" s="48"/>
      <c r="AD29" s="48"/>
      <c r="AE29" s="48"/>
      <c r="AF29" s="48"/>
      <c r="AG29" s="48"/>
      <c r="AH29" s="48"/>
    </row>
    <row r="30" spans="1:34" ht="16.5" thickBot="1">
      <c r="A30" s="471"/>
      <c r="B30" s="226" t="s">
        <v>245</v>
      </c>
      <c r="C30" s="201" t="s">
        <v>266</v>
      </c>
      <c r="D30" s="404">
        <v>0</v>
      </c>
      <c r="E30" s="404">
        <v>0</v>
      </c>
      <c r="F30" s="404">
        <v>0</v>
      </c>
      <c r="G30" s="404">
        <v>0</v>
      </c>
      <c r="H30" s="404">
        <v>1710000</v>
      </c>
      <c r="I30" s="404">
        <v>1710000</v>
      </c>
      <c r="J30" s="404">
        <v>0</v>
      </c>
      <c r="K30" s="404">
        <v>0</v>
      </c>
      <c r="L30" s="404">
        <v>0</v>
      </c>
      <c r="M30" s="404">
        <v>0</v>
      </c>
      <c r="N30" s="404">
        <v>0</v>
      </c>
      <c r="O30" s="404">
        <v>0</v>
      </c>
      <c r="P30" s="404">
        <v>0</v>
      </c>
      <c r="Q30" s="404">
        <v>0</v>
      </c>
      <c r="R30" s="404">
        <v>0</v>
      </c>
      <c r="S30" s="404">
        <v>0</v>
      </c>
      <c r="T30" s="404">
        <v>0</v>
      </c>
      <c r="U30" s="404">
        <v>0</v>
      </c>
      <c r="V30" s="404">
        <v>0</v>
      </c>
      <c r="W30" s="404">
        <v>0</v>
      </c>
      <c r="X30" s="405">
        <f t="shared" si="0"/>
        <v>1710000</v>
      </c>
      <c r="Y30" s="405">
        <f t="shared" si="1"/>
        <v>1710000</v>
      </c>
      <c r="Z30" s="202">
        <v>0</v>
      </c>
      <c r="AA30" s="410">
        <v>0</v>
      </c>
      <c r="AB30" s="48"/>
      <c r="AC30" s="48"/>
      <c r="AD30" s="48"/>
      <c r="AE30" s="48"/>
      <c r="AF30" s="48"/>
      <c r="AG30" s="48"/>
      <c r="AH30" s="48"/>
    </row>
    <row r="31" spans="1:34" ht="16.5" thickBot="1">
      <c r="A31" s="471"/>
      <c r="B31" s="226" t="s">
        <v>246</v>
      </c>
      <c r="C31" s="201" t="s">
        <v>188</v>
      </c>
      <c r="D31" s="404">
        <v>3933000</v>
      </c>
      <c r="E31" s="404">
        <v>3933000</v>
      </c>
      <c r="F31" s="404">
        <v>1062000</v>
      </c>
      <c r="G31" s="404">
        <v>1062000</v>
      </c>
      <c r="H31" s="404">
        <v>1250000</v>
      </c>
      <c r="I31" s="404">
        <v>1250000</v>
      </c>
      <c r="J31" s="404">
        <v>12490000</v>
      </c>
      <c r="K31" s="404">
        <v>12490000</v>
      </c>
      <c r="L31" s="404">
        <v>0</v>
      </c>
      <c r="M31" s="404">
        <v>0</v>
      </c>
      <c r="N31" s="404">
        <v>0</v>
      </c>
      <c r="O31" s="404">
        <v>0</v>
      </c>
      <c r="P31" s="404">
        <v>0</v>
      </c>
      <c r="Q31" s="404">
        <v>0</v>
      </c>
      <c r="R31" s="404">
        <v>0</v>
      </c>
      <c r="S31" s="404">
        <v>0</v>
      </c>
      <c r="T31" s="404">
        <v>0</v>
      </c>
      <c r="U31" s="404">
        <v>0</v>
      </c>
      <c r="V31" s="404">
        <v>0</v>
      </c>
      <c r="W31" s="404">
        <v>0</v>
      </c>
      <c r="X31" s="405">
        <f t="shared" si="0"/>
        <v>18735000</v>
      </c>
      <c r="Y31" s="405">
        <f t="shared" si="1"/>
        <v>18735000</v>
      </c>
      <c r="Z31" s="202">
        <v>2</v>
      </c>
      <c r="AA31" s="410">
        <v>2</v>
      </c>
      <c r="AB31" s="48"/>
      <c r="AC31" s="48"/>
      <c r="AD31" s="48"/>
      <c r="AE31" s="48"/>
      <c r="AF31" s="48"/>
      <c r="AG31" s="48"/>
      <c r="AH31" s="48"/>
    </row>
    <row r="32" spans="1:34" ht="16.5" thickBot="1">
      <c r="A32" s="471"/>
      <c r="B32" s="226" t="s">
        <v>247</v>
      </c>
      <c r="C32" s="201" t="s">
        <v>267</v>
      </c>
      <c r="D32" s="404">
        <v>0</v>
      </c>
      <c r="E32" s="404">
        <v>0</v>
      </c>
      <c r="F32" s="404">
        <v>0</v>
      </c>
      <c r="G32" s="404">
        <v>0</v>
      </c>
      <c r="H32" s="404">
        <v>1524000</v>
      </c>
      <c r="I32" s="404">
        <v>1524000</v>
      </c>
      <c r="J32" s="404">
        <v>0</v>
      </c>
      <c r="K32" s="404">
        <v>0</v>
      </c>
      <c r="L32" s="404">
        <v>0</v>
      </c>
      <c r="M32" s="404">
        <v>0</v>
      </c>
      <c r="N32" s="404">
        <v>0</v>
      </c>
      <c r="O32" s="404">
        <v>0</v>
      </c>
      <c r="P32" s="404">
        <v>0</v>
      </c>
      <c r="Q32" s="404">
        <v>0</v>
      </c>
      <c r="R32" s="404">
        <v>0</v>
      </c>
      <c r="S32" s="404">
        <v>0</v>
      </c>
      <c r="T32" s="404">
        <v>0</v>
      </c>
      <c r="U32" s="404">
        <v>0</v>
      </c>
      <c r="V32" s="404">
        <v>0</v>
      </c>
      <c r="W32" s="404">
        <v>0</v>
      </c>
      <c r="X32" s="405">
        <f t="shared" si="0"/>
        <v>1524000</v>
      </c>
      <c r="Y32" s="405">
        <f t="shared" si="1"/>
        <v>1524000</v>
      </c>
      <c r="Z32" s="202">
        <v>0</v>
      </c>
      <c r="AA32" s="410">
        <v>0</v>
      </c>
      <c r="AB32" s="48"/>
      <c r="AC32" s="48"/>
      <c r="AD32" s="48"/>
      <c r="AE32" s="48"/>
      <c r="AF32" s="48"/>
      <c r="AG32" s="48"/>
      <c r="AH32" s="48"/>
    </row>
    <row r="33" spans="1:34" ht="16.5" thickBot="1">
      <c r="A33" s="471"/>
      <c r="B33" s="226" t="s">
        <v>248</v>
      </c>
      <c r="C33" s="201" t="s">
        <v>268</v>
      </c>
      <c r="D33" s="404">
        <v>0</v>
      </c>
      <c r="E33" s="404">
        <v>0</v>
      </c>
      <c r="F33" s="404">
        <v>0</v>
      </c>
      <c r="G33" s="404">
        <v>0</v>
      </c>
      <c r="H33" s="404">
        <v>0</v>
      </c>
      <c r="I33" s="404">
        <v>0</v>
      </c>
      <c r="J33" s="404">
        <v>500000</v>
      </c>
      <c r="K33" s="404">
        <v>500000</v>
      </c>
      <c r="L33" s="404">
        <v>4800000</v>
      </c>
      <c r="M33" s="404">
        <v>4800000</v>
      </c>
      <c r="N33" s="404">
        <v>0</v>
      </c>
      <c r="O33" s="404">
        <v>0</v>
      </c>
      <c r="P33" s="404">
        <v>0</v>
      </c>
      <c r="Q33" s="404">
        <v>0</v>
      </c>
      <c r="R33" s="404">
        <v>0</v>
      </c>
      <c r="S33" s="404">
        <v>0</v>
      </c>
      <c r="T33" s="404">
        <v>0</v>
      </c>
      <c r="U33" s="404">
        <v>0</v>
      </c>
      <c r="V33" s="404">
        <v>0</v>
      </c>
      <c r="W33" s="404">
        <v>0</v>
      </c>
      <c r="X33" s="405">
        <f t="shared" si="0"/>
        <v>5300000</v>
      </c>
      <c r="Y33" s="405">
        <f t="shared" si="1"/>
        <v>5300000</v>
      </c>
      <c r="Z33" s="202">
        <v>0</v>
      </c>
      <c r="AA33" s="410">
        <v>0</v>
      </c>
      <c r="AB33" s="48"/>
      <c r="AC33" s="48"/>
      <c r="AD33" s="48"/>
      <c r="AE33" s="48"/>
      <c r="AF33" s="48"/>
      <c r="AG33" s="48"/>
      <c r="AH33" s="48"/>
    </row>
    <row r="34" spans="1:34" ht="16.5" thickBot="1">
      <c r="A34" s="471"/>
      <c r="B34" s="226" t="s">
        <v>382</v>
      </c>
      <c r="C34" s="201" t="s">
        <v>383</v>
      </c>
      <c r="D34" s="404">
        <v>0</v>
      </c>
      <c r="E34" s="404">
        <v>0</v>
      </c>
      <c r="F34" s="404">
        <v>0</v>
      </c>
      <c r="G34" s="404">
        <v>0</v>
      </c>
      <c r="H34" s="404">
        <v>0</v>
      </c>
      <c r="I34" s="404">
        <v>0</v>
      </c>
      <c r="J34" s="404">
        <v>0</v>
      </c>
      <c r="K34" s="404">
        <v>0</v>
      </c>
      <c r="L34" s="404">
        <v>0</v>
      </c>
      <c r="M34" s="404">
        <v>0</v>
      </c>
      <c r="N34" s="404">
        <v>0</v>
      </c>
      <c r="O34" s="404">
        <v>2347198</v>
      </c>
      <c r="P34" s="404">
        <v>0</v>
      </c>
      <c r="Q34" s="404">
        <v>0</v>
      </c>
      <c r="R34" s="404">
        <v>0</v>
      </c>
      <c r="S34" s="404">
        <v>0</v>
      </c>
      <c r="T34" s="404">
        <v>0</v>
      </c>
      <c r="U34" s="404">
        <v>0</v>
      </c>
      <c r="V34" s="404">
        <v>0</v>
      </c>
      <c r="W34" s="404">
        <v>0</v>
      </c>
      <c r="X34" s="405">
        <f t="shared" si="0"/>
        <v>0</v>
      </c>
      <c r="Y34" s="405">
        <f t="shared" si="1"/>
        <v>2347198</v>
      </c>
      <c r="Z34" s="202">
        <v>0</v>
      </c>
      <c r="AA34" s="410">
        <v>0</v>
      </c>
      <c r="AB34" s="48"/>
      <c r="AC34" s="48"/>
      <c r="AD34" s="48"/>
      <c r="AE34" s="48"/>
      <c r="AF34" s="48"/>
      <c r="AG34" s="48"/>
      <c r="AH34" s="48"/>
    </row>
    <row r="35" spans="1:34" ht="16.5" thickBot="1">
      <c r="A35" s="471"/>
      <c r="B35" s="226" t="s">
        <v>249</v>
      </c>
      <c r="C35" s="201" t="s">
        <v>24</v>
      </c>
      <c r="D35" s="404">
        <v>0</v>
      </c>
      <c r="E35" s="404">
        <v>0</v>
      </c>
      <c r="F35" s="404">
        <v>0</v>
      </c>
      <c r="G35" s="404">
        <v>0</v>
      </c>
      <c r="H35" s="404">
        <v>0</v>
      </c>
      <c r="I35" s="404">
        <v>0</v>
      </c>
      <c r="J35" s="404">
        <v>0</v>
      </c>
      <c r="K35" s="404">
        <v>0</v>
      </c>
      <c r="L35" s="404">
        <v>0</v>
      </c>
      <c r="M35" s="404">
        <v>0</v>
      </c>
      <c r="N35" s="404">
        <v>5000000</v>
      </c>
      <c r="O35" s="404">
        <v>0</v>
      </c>
      <c r="P35" s="404">
        <v>0</v>
      </c>
      <c r="Q35" s="404">
        <v>0</v>
      </c>
      <c r="R35" s="404">
        <v>0</v>
      </c>
      <c r="S35" s="404">
        <v>0</v>
      </c>
      <c r="T35" s="404">
        <v>0</v>
      </c>
      <c r="U35" s="404">
        <v>0</v>
      </c>
      <c r="V35" s="404">
        <v>0</v>
      </c>
      <c r="W35" s="404">
        <v>0</v>
      </c>
      <c r="X35" s="405">
        <f t="shared" si="0"/>
        <v>5000000</v>
      </c>
      <c r="Y35" s="405">
        <f t="shared" si="1"/>
        <v>0</v>
      </c>
      <c r="Z35" s="202">
        <v>0</v>
      </c>
      <c r="AA35" s="410">
        <v>0</v>
      </c>
      <c r="AB35" s="48"/>
      <c r="AC35" s="48"/>
      <c r="AD35" s="48"/>
      <c r="AE35" s="48"/>
      <c r="AF35" s="48"/>
      <c r="AG35" s="48"/>
      <c r="AH35" s="48"/>
    </row>
    <row r="36" spans="1:34" ht="16.5" thickBot="1">
      <c r="A36" s="471"/>
      <c r="B36" s="204" t="s">
        <v>58</v>
      </c>
      <c r="C36" s="204"/>
      <c r="D36" s="405">
        <f aca="true" t="shared" si="2" ref="D36:W36">SUM(D8:D35)</f>
        <v>97909000</v>
      </c>
      <c r="E36" s="405">
        <f t="shared" si="2"/>
        <v>166195463</v>
      </c>
      <c r="F36" s="405">
        <f t="shared" si="2"/>
        <v>20597000</v>
      </c>
      <c r="G36" s="405">
        <f t="shared" si="2"/>
        <v>29687955</v>
      </c>
      <c r="H36" s="405">
        <f t="shared" si="2"/>
        <v>92578000</v>
      </c>
      <c r="I36" s="405">
        <f t="shared" si="2"/>
        <v>102057893</v>
      </c>
      <c r="J36" s="405">
        <f t="shared" si="2"/>
        <v>73600000</v>
      </c>
      <c r="K36" s="405">
        <f t="shared" si="2"/>
        <v>73600000</v>
      </c>
      <c r="L36" s="405">
        <f t="shared" si="2"/>
        <v>5550000</v>
      </c>
      <c r="M36" s="405">
        <f t="shared" si="2"/>
        <v>5550000</v>
      </c>
      <c r="N36" s="405">
        <f t="shared" si="2"/>
        <v>5000000</v>
      </c>
      <c r="O36" s="405">
        <f t="shared" si="2"/>
        <v>2347198</v>
      </c>
      <c r="P36" s="405">
        <f t="shared" si="2"/>
        <v>2690000</v>
      </c>
      <c r="Q36" s="405">
        <f t="shared" si="2"/>
        <v>5353611</v>
      </c>
      <c r="R36" s="405">
        <f t="shared" si="2"/>
        <v>46016000</v>
      </c>
      <c r="S36" s="405">
        <f t="shared" si="2"/>
        <v>46016152</v>
      </c>
      <c r="T36" s="405">
        <f t="shared" si="2"/>
        <v>41974000</v>
      </c>
      <c r="U36" s="405">
        <f t="shared" si="2"/>
        <v>41974000</v>
      </c>
      <c r="V36" s="405">
        <f t="shared" si="2"/>
        <v>0</v>
      </c>
      <c r="W36" s="405">
        <f t="shared" si="2"/>
        <v>8995665</v>
      </c>
      <c r="X36" s="405">
        <f t="shared" si="0"/>
        <v>385914000</v>
      </c>
      <c r="Y36" s="405">
        <f t="shared" si="1"/>
        <v>481777937</v>
      </c>
      <c r="Z36" s="205">
        <f>SUM(Z8:Z35)</f>
        <v>152</v>
      </c>
      <c r="AA36" s="205">
        <f>SUM(AA8:AA35)</f>
        <v>265</v>
      </c>
      <c r="AB36" s="48"/>
      <c r="AC36" s="48"/>
      <c r="AD36" s="48"/>
      <c r="AE36" s="48"/>
      <c r="AF36" s="48"/>
      <c r="AG36" s="48"/>
      <c r="AH36" s="48"/>
    </row>
    <row r="37" spans="1:34" ht="16.5" thickBot="1">
      <c r="A37" s="471"/>
      <c r="B37" s="226" t="s">
        <v>239</v>
      </c>
      <c r="C37" s="201" t="s">
        <v>261</v>
      </c>
      <c r="D37" s="404">
        <v>770000</v>
      </c>
      <c r="E37" s="404">
        <v>770000</v>
      </c>
      <c r="F37" s="404">
        <v>208000</v>
      </c>
      <c r="G37" s="404">
        <v>208000</v>
      </c>
      <c r="H37" s="404">
        <v>343000</v>
      </c>
      <c r="I37" s="404">
        <v>343000</v>
      </c>
      <c r="J37" s="404">
        <v>0</v>
      </c>
      <c r="K37" s="404">
        <v>0</v>
      </c>
      <c r="L37" s="404">
        <v>0</v>
      </c>
      <c r="M37" s="404">
        <v>0</v>
      </c>
      <c r="N37" s="404">
        <v>0</v>
      </c>
      <c r="O37" s="404">
        <v>0</v>
      </c>
      <c r="P37" s="404">
        <v>0</v>
      </c>
      <c r="Q37" s="404">
        <v>0</v>
      </c>
      <c r="R37" s="404">
        <v>0</v>
      </c>
      <c r="S37" s="404">
        <v>0</v>
      </c>
      <c r="T37" s="404">
        <v>0</v>
      </c>
      <c r="U37" s="404">
        <v>0</v>
      </c>
      <c r="V37" s="404">
        <v>0</v>
      </c>
      <c r="W37" s="404">
        <v>0</v>
      </c>
      <c r="X37" s="405">
        <f t="shared" si="0"/>
        <v>1321000</v>
      </c>
      <c r="Y37" s="405">
        <f>SUM(E37,G37,I37,K37,M37,O37,Q37,S37,U37,W37)</f>
        <v>1321000</v>
      </c>
      <c r="Z37" s="202">
        <v>0</v>
      </c>
      <c r="AA37" s="410">
        <v>0</v>
      </c>
      <c r="AB37" s="48"/>
      <c r="AC37" s="48"/>
      <c r="AD37" s="48"/>
      <c r="AE37" s="48"/>
      <c r="AF37" s="48"/>
      <c r="AG37" s="48"/>
      <c r="AH37" s="48"/>
    </row>
    <row r="38" spans="1:34" ht="16.5" thickBot="1">
      <c r="A38" s="471"/>
      <c r="B38" s="226" t="s">
        <v>243</v>
      </c>
      <c r="C38" s="201" t="s">
        <v>198</v>
      </c>
      <c r="D38" s="404">
        <v>0</v>
      </c>
      <c r="E38" s="404">
        <v>0</v>
      </c>
      <c r="F38" s="404">
        <v>0</v>
      </c>
      <c r="G38" s="404">
        <v>0</v>
      </c>
      <c r="H38" s="404">
        <v>0</v>
      </c>
      <c r="I38" s="404">
        <v>0</v>
      </c>
      <c r="J38" s="404">
        <v>0</v>
      </c>
      <c r="K38" s="404">
        <v>0</v>
      </c>
      <c r="L38" s="404">
        <v>850000</v>
      </c>
      <c r="M38" s="404">
        <v>850000</v>
      </c>
      <c r="N38" s="404">
        <v>0</v>
      </c>
      <c r="O38" s="404">
        <v>0</v>
      </c>
      <c r="P38" s="404">
        <v>0</v>
      </c>
      <c r="Q38" s="404">
        <v>0</v>
      </c>
      <c r="R38" s="404">
        <v>0</v>
      </c>
      <c r="S38" s="404">
        <v>0</v>
      </c>
      <c r="T38" s="404">
        <v>0</v>
      </c>
      <c r="U38" s="404">
        <v>0</v>
      </c>
      <c r="V38" s="404">
        <v>0</v>
      </c>
      <c r="W38" s="404">
        <v>0</v>
      </c>
      <c r="X38" s="405">
        <f t="shared" si="0"/>
        <v>850000</v>
      </c>
      <c r="Y38" s="405">
        <f>SUM(E38,G38,I38,K38,M38,O38,Q38,S38,U38,W38)</f>
        <v>850000</v>
      </c>
      <c r="Z38" s="202">
        <v>0</v>
      </c>
      <c r="AA38" s="410">
        <v>0</v>
      </c>
      <c r="AB38" s="48"/>
      <c r="AC38" s="48"/>
      <c r="AD38" s="48"/>
      <c r="AE38" s="48"/>
      <c r="AF38" s="48"/>
      <c r="AG38" s="48"/>
      <c r="AH38" s="48"/>
    </row>
    <row r="39" spans="1:34" ht="16.5" thickBot="1">
      <c r="A39" s="471"/>
      <c r="B39" s="226" t="s">
        <v>248</v>
      </c>
      <c r="C39" s="201" t="s">
        <v>293</v>
      </c>
      <c r="D39" s="404">
        <v>0</v>
      </c>
      <c r="E39" s="404">
        <v>0</v>
      </c>
      <c r="F39" s="404">
        <v>0</v>
      </c>
      <c r="G39" s="404">
        <v>0</v>
      </c>
      <c r="H39" s="404">
        <v>0</v>
      </c>
      <c r="I39" s="404">
        <v>0</v>
      </c>
      <c r="J39" s="404">
        <v>0</v>
      </c>
      <c r="K39" s="404">
        <v>0</v>
      </c>
      <c r="L39" s="404">
        <v>500000</v>
      </c>
      <c r="M39" s="404">
        <v>500000</v>
      </c>
      <c r="N39" s="404">
        <v>0</v>
      </c>
      <c r="O39" s="404">
        <v>0</v>
      </c>
      <c r="P39" s="404">
        <v>0</v>
      </c>
      <c r="Q39" s="404">
        <v>0</v>
      </c>
      <c r="R39" s="404">
        <v>0</v>
      </c>
      <c r="S39" s="404">
        <v>0</v>
      </c>
      <c r="T39" s="404">
        <v>0</v>
      </c>
      <c r="U39" s="404">
        <v>0</v>
      </c>
      <c r="V39" s="404">
        <v>0</v>
      </c>
      <c r="W39" s="404">
        <v>0</v>
      </c>
      <c r="X39" s="405">
        <f t="shared" si="0"/>
        <v>500000</v>
      </c>
      <c r="Y39" s="405">
        <f>SUM(E39,G39,I39,K39,M39,O39,Q39,S39,U39,W39)</f>
        <v>500000</v>
      </c>
      <c r="Z39" s="202">
        <v>0</v>
      </c>
      <c r="AA39" s="410">
        <v>0</v>
      </c>
      <c r="AB39" s="48"/>
      <c r="AC39" s="48"/>
      <c r="AD39" s="48"/>
      <c r="AE39" s="48"/>
      <c r="AF39" s="48"/>
      <c r="AG39" s="48"/>
      <c r="AH39" s="48"/>
    </row>
    <row r="40" spans="1:34" ht="16.5" thickBot="1">
      <c r="A40" s="471"/>
      <c r="B40" s="228" t="s">
        <v>229</v>
      </c>
      <c r="C40" s="203" t="s">
        <v>252</v>
      </c>
      <c r="D40" s="404">
        <v>0</v>
      </c>
      <c r="E40" s="404">
        <v>0</v>
      </c>
      <c r="F40" s="404">
        <v>0</v>
      </c>
      <c r="G40" s="404">
        <v>0</v>
      </c>
      <c r="H40" s="404">
        <v>985000</v>
      </c>
      <c r="I40" s="404">
        <v>985000</v>
      </c>
      <c r="J40" s="404">
        <v>0</v>
      </c>
      <c r="K40" s="404">
        <v>0</v>
      </c>
      <c r="L40" s="404">
        <v>0</v>
      </c>
      <c r="M40" s="404">
        <v>0</v>
      </c>
      <c r="N40" s="404">
        <v>0</v>
      </c>
      <c r="O40" s="404">
        <v>0</v>
      </c>
      <c r="P40" s="404">
        <v>0</v>
      </c>
      <c r="Q40" s="404">
        <v>0</v>
      </c>
      <c r="R40" s="404">
        <v>0</v>
      </c>
      <c r="S40" s="404">
        <v>0</v>
      </c>
      <c r="T40" s="404">
        <v>0</v>
      </c>
      <c r="U40" s="404">
        <v>0</v>
      </c>
      <c r="V40" s="404">
        <v>0</v>
      </c>
      <c r="W40" s="404">
        <v>0</v>
      </c>
      <c r="X40" s="405">
        <f t="shared" si="0"/>
        <v>985000</v>
      </c>
      <c r="Y40" s="405">
        <f>SUM(E40,G40,I40,K40,M40,O40,Q40,S40,U40,W40)</f>
        <v>985000</v>
      </c>
      <c r="Z40" s="202">
        <v>0</v>
      </c>
      <c r="AA40" s="410">
        <v>0</v>
      </c>
      <c r="AB40" s="48"/>
      <c r="AC40" s="48"/>
      <c r="AD40" s="48"/>
      <c r="AE40" s="48"/>
      <c r="AF40" s="48"/>
      <c r="AG40" s="48"/>
      <c r="AH40" s="48"/>
    </row>
    <row r="41" spans="1:34" ht="16.5" thickBot="1">
      <c r="A41" s="471"/>
      <c r="B41" s="226" t="s">
        <v>184</v>
      </c>
      <c r="C41" s="203" t="s">
        <v>294</v>
      </c>
      <c r="D41" s="404">
        <v>0</v>
      </c>
      <c r="E41" s="404">
        <v>0</v>
      </c>
      <c r="F41" s="404">
        <v>0</v>
      </c>
      <c r="G41" s="404">
        <v>0</v>
      </c>
      <c r="H41" s="404">
        <v>0</v>
      </c>
      <c r="I41" s="404">
        <v>0</v>
      </c>
      <c r="J41" s="404">
        <v>2000000</v>
      </c>
      <c r="K41" s="404">
        <v>2000000</v>
      </c>
      <c r="L41" s="404">
        <v>0</v>
      </c>
      <c r="M41" s="404">
        <v>0</v>
      </c>
      <c r="N41" s="404">
        <v>0</v>
      </c>
      <c r="O41" s="404">
        <v>0</v>
      </c>
      <c r="P41" s="404">
        <v>0</v>
      </c>
      <c r="Q41" s="404">
        <v>0</v>
      </c>
      <c r="R41" s="404">
        <v>0</v>
      </c>
      <c r="S41" s="404">
        <v>0</v>
      </c>
      <c r="T41" s="404">
        <v>0</v>
      </c>
      <c r="U41" s="404">
        <v>0</v>
      </c>
      <c r="V41" s="404">
        <v>0</v>
      </c>
      <c r="W41" s="404">
        <v>0</v>
      </c>
      <c r="X41" s="405">
        <f t="shared" si="0"/>
        <v>2000000</v>
      </c>
      <c r="Y41" s="405">
        <f>SUM(E41,G41,I41,K41,M41,O41,Q41,S41,U41,W41)</f>
        <v>2000000</v>
      </c>
      <c r="Z41" s="202">
        <v>0</v>
      </c>
      <c r="AA41" s="410">
        <v>0</v>
      </c>
      <c r="AB41" s="48"/>
      <c r="AC41" s="48"/>
      <c r="AD41" s="48"/>
      <c r="AE41" s="48"/>
      <c r="AF41" s="48"/>
      <c r="AG41" s="48"/>
      <c r="AH41" s="48"/>
    </row>
    <row r="42" spans="1:34" ht="16.5" thickBot="1">
      <c r="A42" s="471"/>
      <c r="B42" s="204" t="s">
        <v>59</v>
      </c>
      <c r="C42" s="204"/>
      <c r="D42" s="405">
        <f>SUM(D37:D41)</f>
        <v>770000</v>
      </c>
      <c r="E42" s="405">
        <f>SUM(E37:E41)</f>
        <v>770000</v>
      </c>
      <c r="F42" s="405">
        <f aca="true" t="shared" si="3" ref="F42:Y42">SUM(F37:F41)</f>
        <v>208000</v>
      </c>
      <c r="G42" s="405">
        <f t="shared" si="3"/>
        <v>208000</v>
      </c>
      <c r="H42" s="405">
        <f t="shared" si="3"/>
        <v>1328000</v>
      </c>
      <c r="I42" s="405">
        <f t="shared" si="3"/>
        <v>1328000</v>
      </c>
      <c r="J42" s="405">
        <f t="shared" si="3"/>
        <v>2000000</v>
      </c>
      <c r="K42" s="405">
        <f t="shared" si="3"/>
        <v>2000000</v>
      </c>
      <c r="L42" s="405">
        <f t="shared" si="3"/>
        <v>1350000</v>
      </c>
      <c r="M42" s="405">
        <f t="shared" si="3"/>
        <v>1350000</v>
      </c>
      <c r="N42" s="405">
        <f t="shared" si="3"/>
        <v>0</v>
      </c>
      <c r="O42" s="405">
        <f t="shared" si="3"/>
        <v>0</v>
      </c>
      <c r="P42" s="405">
        <f t="shared" si="3"/>
        <v>0</v>
      </c>
      <c r="Q42" s="405">
        <f t="shared" si="3"/>
        <v>0</v>
      </c>
      <c r="R42" s="405">
        <f t="shared" si="3"/>
        <v>0</v>
      </c>
      <c r="S42" s="405">
        <f t="shared" si="3"/>
        <v>0</v>
      </c>
      <c r="T42" s="405">
        <f t="shared" si="3"/>
        <v>0</v>
      </c>
      <c r="U42" s="405">
        <f t="shared" si="3"/>
        <v>0</v>
      </c>
      <c r="V42" s="405">
        <f t="shared" si="3"/>
        <v>0</v>
      </c>
      <c r="W42" s="405">
        <f t="shared" si="3"/>
        <v>0</v>
      </c>
      <c r="X42" s="405">
        <f t="shared" si="0"/>
        <v>5656000</v>
      </c>
      <c r="Y42" s="405">
        <f t="shared" si="3"/>
        <v>5656000</v>
      </c>
      <c r="Z42" s="207">
        <v>0</v>
      </c>
      <c r="AA42" s="231">
        <v>0</v>
      </c>
      <c r="AB42" s="48"/>
      <c r="AC42" s="48"/>
      <c r="AD42" s="48"/>
      <c r="AE42" s="48"/>
      <c r="AF42" s="48"/>
      <c r="AG42" s="48"/>
      <c r="AH42" s="48"/>
    </row>
    <row r="43" spans="1:34" ht="16.5" thickBot="1">
      <c r="A43" s="471"/>
      <c r="B43" s="465" t="s">
        <v>60</v>
      </c>
      <c r="C43" s="466"/>
      <c r="D43" s="405">
        <f aca="true" t="shared" si="4" ref="D43:W43">D36+D42</f>
        <v>98679000</v>
      </c>
      <c r="E43" s="405">
        <f t="shared" si="4"/>
        <v>166965463</v>
      </c>
      <c r="F43" s="405">
        <f t="shared" si="4"/>
        <v>20805000</v>
      </c>
      <c r="G43" s="405">
        <f t="shared" si="4"/>
        <v>29895955</v>
      </c>
      <c r="H43" s="405">
        <f t="shared" si="4"/>
        <v>93906000</v>
      </c>
      <c r="I43" s="405">
        <f t="shared" si="4"/>
        <v>103385893</v>
      </c>
      <c r="J43" s="405">
        <f t="shared" si="4"/>
        <v>75600000</v>
      </c>
      <c r="K43" s="405">
        <f t="shared" si="4"/>
        <v>75600000</v>
      </c>
      <c r="L43" s="405">
        <f t="shared" si="4"/>
        <v>6900000</v>
      </c>
      <c r="M43" s="405">
        <f t="shared" si="4"/>
        <v>6900000</v>
      </c>
      <c r="N43" s="405">
        <f t="shared" si="4"/>
        <v>5000000</v>
      </c>
      <c r="O43" s="405">
        <f t="shared" si="4"/>
        <v>2347198</v>
      </c>
      <c r="P43" s="405">
        <f t="shared" si="4"/>
        <v>2690000</v>
      </c>
      <c r="Q43" s="405">
        <f t="shared" si="4"/>
        <v>5353611</v>
      </c>
      <c r="R43" s="405">
        <f t="shared" si="4"/>
        <v>46016000</v>
      </c>
      <c r="S43" s="405">
        <f t="shared" si="4"/>
        <v>46016152</v>
      </c>
      <c r="T43" s="405">
        <f t="shared" si="4"/>
        <v>41974000</v>
      </c>
      <c r="U43" s="405">
        <f t="shared" si="4"/>
        <v>41974000</v>
      </c>
      <c r="V43" s="405">
        <f t="shared" si="4"/>
        <v>0</v>
      </c>
      <c r="W43" s="405">
        <f t="shared" si="4"/>
        <v>8995665</v>
      </c>
      <c r="X43" s="405">
        <f t="shared" si="0"/>
        <v>391570000</v>
      </c>
      <c r="Y43" s="405">
        <f>Y36+Y42</f>
        <v>487433937</v>
      </c>
      <c r="Z43" s="207">
        <f>SUM(Z36,Z42)</f>
        <v>152</v>
      </c>
      <c r="AA43" s="207">
        <f>SUM(AA36,AA42)</f>
        <v>265</v>
      </c>
      <c r="AB43" s="48"/>
      <c r="AC43" s="48"/>
      <c r="AD43" s="48"/>
      <c r="AE43" s="48"/>
      <c r="AF43" s="48"/>
      <c r="AG43" s="48"/>
      <c r="AH43" s="48"/>
    </row>
    <row r="44" spans="1:34" ht="37.5" customHeight="1" thickBot="1">
      <c r="A44" s="471" t="s">
        <v>45</v>
      </c>
      <c r="B44" s="227" t="s">
        <v>181</v>
      </c>
      <c r="C44" s="201" t="s">
        <v>250</v>
      </c>
      <c r="D44" s="404">
        <v>51528000</v>
      </c>
      <c r="E44" s="404">
        <v>51142000</v>
      </c>
      <c r="F44" s="404">
        <v>13760000</v>
      </c>
      <c r="G44" s="404">
        <v>13760000</v>
      </c>
      <c r="H44" s="404">
        <v>13602000</v>
      </c>
      <c r="I44" s="404">
        <v>13602000</v>
      </c>
      <c r="J44" s="404">
        <v>0</v>
      </c>
      <c r="K44" s="404">
        <v>386000</v>
      </c>
      <c r="L44" s="404">
        <v>0</v>
      </c>
      <c r="M44" s="404">
        <v>0</v>
      </c>
      <c r="N44" s="404">
        <v>0</v>
      </c>
      <c r="O44" s="404">
        <v>0</v>
      </c>
      <c r="P44" s="404">
        <v>381000</v>
      </c>
      <c r="Q44" s="404">
        <v>381000</v>
      </c>
      <c r="R44" s="404">
        <v>0</v>
      </c>
      <c r="S44" s="404">
        <v>0</v>
      </c>
      <c r="T44" s="404">
        <v>0</v>
      </c>
      <c r="U44" s="404">
        <v>0</v>
      </c>
      <c r="V44" s="404">
        <v>0</v>
      </c>
      <c r="W44" s="404">
        <v>0</v>
      </c>
      <c r="X44" s="408">
        <f t="shared" si="0"/>
        <v>79271000</v>
      </c>
      <c r="Y44" s="409">
        <f>SUM(E44,G44,I44,K44,M44,O44,Q44,S44,U44,W44)</f>
        <v>79271000</v>
      </c>
      <c r="Z44" s="206">
        <v>17</v>
      </c>
      <c r="AA44" s="410">
        <v>17</v>
      </c>
      <c r="AB44" s="48"/>
      <c r="AC44" s="48"/>
      <c r="AD44" s="48"/>
      <c r="AE44" s="48"/>
      <c r="AF44" s="48"/>
      <c r="AG44" s="48"/>
      <c r="AH44" s="48"/>
    </row>
    <row r="45" spans="1:34" ht="16.5" thickBot="1">
      <c r="A45" s="471"/>
      <c r="B45" s="467" t="s">
        <v>61</v>
      </c>
      <c r="C45" s="468"/>
      <c r="D45" s="405">
        <f>D44</f>
        <v>51528000</v>
      </c>
      <c r="E45" s="405">
        <f aca="true" t="shared" si="5" ref="E45:Y45">E44</f>
        <v>51142000</v>
      </c>
      <c r="F45" s="405">
        <f t="shared" si="5"/>
        <v>13760000</v>
      </c>
      <c r="G45" s="405">
        <f t="shared" si="5"/>
        <v>13760000</v>
      </c>
      <c r="H45" s="405">
        <f t="shared" si="5"/>
        <v>13602000</v>
      </c>
      <c r="I45" s="405">
        <f t="shared" si="5"/>
        <v>13602000</v>
      </c>
      <c r="J45" s="405">
        <f t="shared" si="5"/>
        <v>0</v>
      </c>
      <c r="K45" s="405">
        <f t="shared" si="5"/>
        <v>386000</v>
      </c>
      <c r="L45" s="405">
        <f t="shared" si="5"/>
        <v>0</v>
      </c>
      <c r="M45" s="405">
        <f t="shared" si="5"/>
        <v>0</v>
      </c>
      <c r="N45" s="405">
        <f t="shared" si="5"/>
        <v>0</v>
      </c>
      <c r="O45" s="405">
        <f t="shared" si="5"/>
        <v>0</v>
      </c>
      <c r="P45" s="405">
        <f t="shared" si="5"/>
        <v>381000</v>
      </c>
      <c r="Q45" s="405">
        <f t="shared" si="5"/>
        <v>381000</v>
      </c>
      <c r="R45" s="405">
        <f t="shared" si="5"/>
        <v>0</v>
      </c>
      <c r="S45" s="405">
        <f t="shared" si="5"/>
        <v>0</v>
      </c>
      <c r="T45" s="405">
        <f t="shared" si="5"/>
        <v>0</v>
      </c>
      <c r="U45" s="405">
        <f t="shared" si="5"/>
        <v>0</v>
      </c>
      <c r="V45" s="405">
        <f t="shared" si="5"/>
        <v>0</v>
      </c>
      <c r="W45" s="405">
        <f t="shared" si="5"/>
        <v>0</v>
      </c>
      <c r="X45" s="405">
        <f t="shared" si="0"/>
        <v>79271000</v>
      </c>
      <c r="Y45" s="405">
        <f t="shared" si="5"/>
        <v>79271000</v>
      </c>
      <c r="Z45" s="207">
        <v>17</v>
      </c>
      <c r="AA45" s="231">
        <v>17</v>
      </c>
      <c r="AB45" s="48"/>
      <c r="AC45" s="48"/>
      <c r="AD45" s="48"/>
      <c r="AE45" s="48"/>
      <c r="AF45" s="48"/>
      <c r="AG45" s="48"/>
      <c r="AH45" s="48"/>
    </row>
    <row r="46" spans="1:34" ht="18.75" customHeight="1" thickBot="1">
      <c r="A46" s="471" t="s">
        <v>47</v>
      </c>
      <c r="B46" s="226" t="s">
        <v>280</v>
      </c>
      <c r="C46" s="201" t="s">
        <v>282</v>
      </c>
      <c r="D46" s="404">
        <v>3052000</v>
      </c>
      <c r="E46" s="404">
        <v>3052000</v>
      </c>
      <c r="F46" s="404">
        <v>824000</v>
      </c>
      <c r="G46" s="404">
        <v>824000</v>
      </c>
      <c r="H46" s="404">
        <v>5757000</v>
      </c>
      <c r="I46" s="404">
        <v>5757000</v>
      </c>
      <c r="J46" s="404">
        <v>0</v>
      </c>
      <c r="K46" s="404">
        <v>0</v>
      </c>
      <c r="L46" s="404">
        <v>0</v>
      </c>
      <c r="M46" s="404">
        <v>0</v>
      </c>
      <c r="N46" s="404">
        <v>0</v>
      </c>
      <c r="O46" s="404">
        <v>0</v>
      </c>
      <c r="P46" s="404">
        <v>1115000</v>
      </c>
      <c r="Q46" s="404">
        <v>1115000</v>
      </c>
      <c r="R46" s="404">
        <v>0</v>
      </c>
      <c r="S46" s="404">
        <v>0</v>
      </c>
      <c r="T46" s="404">
        <v>0</v>
      </c>
      <c r="U46" s="404">
        <v>0</v>
      </c>
      <c r="V46" s="404">
        <v>0</v>
      </c>
      <c r="W46" s="404">
        <v>0</v>
      </c>
      <c r="X46" s="408">
        <f t="shared" si="0"/>
        <v>10748000</v>
      </c>
      <c r="Y46" s="408">
        <f>SUM(E46,G46,I46,K46,M46,O46,Q46,S46,U46,W46)</f>
        <v>10748000</v>
      </c>
      <c r="Z46" s="206">
        <v>1</v>
      </c>
      <c r="AA46" s="410">
        <v>1</v>
      </c>
      <c r="AB46" s="48"/>
      <c r="AC46" s="48"/>
      <c r="AD46" s="48"/>
      <c r="AE46" s="48"/>
      <c r="AF46" s="48"/>
      <c r="AG46" s="48"/>
      <c r="AH46" s="48"/>
    </row>
    <row r="47" spans="1:34" ht="22.5" customHeight="1" thickBot="1">
      <c r="A47" s="471"/>
      <c r="B47" s="465" t="s">
        <v>281</v>
      </c>
      <c r="C47" s="466"/>
      <c r="D47" s="405">
        <f aca="true" t="shared" si="6" ref="D47:W47">SUM(D46)</f>
        <v>3052000</v>
      </c>
      <c r="E47" s="405">
        <f t="shared" si="6"/>
        <v>3052000</v>
      </c>
      <c r="F47" s="405">
        <f t="shared" si="6"/>
        <v>824000</v>
      </c>
      <c r="G47" s="405">
        <f t="shared" si="6"/>
        <v>824000</v>
      </c>
      <c r="H47" s="405">
        <f t="shared" si="6"/>
        <v>5757000</v>
      </c>
      <c r="I47" s="405">
        <f t="shared" si="6"/>
        <v>5757000</v>
      </c>
      <c r="J47" s="405">
        <f t="shared" si="6"/>
        <v>0</v>
      </c>
      <c r="K47" s="405">
        <f t="shared" si="6"/>
        <v>0</v>
      </c>
      <c r="L47" s="405">
        <f t="shared" si="6"/>
        <v>0</v>
      </c>
      <c r="M47" s="405">
        <f t="shared" si="6"/>
        <v>0</v>
      </c>
      <c r="N47" s="405">
        <f t="shared" si="6"/>
        <v>0</v>
      </c>
      <c r="O47" s="405">
        <f t="shared" si="6"/>
        <v>0</v>
      </c>
      <c r="P47" s="405">
        <f t="shared" si="6"/>
        <v>1115000</v>
      </c>
      <c r="Q47" s="405">
        <f t="shared" si="6"/>
        <v>1115000</v>
      </c>
      <c r="R47" s="405">
        <f t="shared" si="6"/>
        <v>0</v>
      </c>
      <c r="S47" s="405">
        <f t="shared" si="6"/>
        <v>0</v>
      </c>
      <c r="T47" s="405">
        <f t="shared" si="6"/>
        <v>0</v>
      </c>
      <c r="U47" s="405">
        <f t="shared" si="6"/>
        <v>0</v>
      </c>
      <c r="V47" s="405">
        <f t="shared" si="6"/>
        <v>0</v>
      </c>
      <c r="W47" s="405">
        <f t="shared" si="6"/>
        <v>0</v>
      </c>
      <c r="X47" s="405">
        <f t="shared" si="0"/>
        <v>10748000</v>
      </c>
      <c r="Y47" s="405">
        <f>SUM(Y46)</f>
        <v>10748000</v>
      </c>
      <c r="Z47" s="207">
        <v>1</v>
      </c>
      <c r="AA47" s="231">
        <v>1</v>
      </c>
      <c r="AB47" s="48"/>
      <c r="AC47" s="48"/>
      <c r="AD47" s="48"/>
      <c r="AE47" s="48"/>
      <c r="AF47" s="48"/>
      <c r="AG47" s="48"/>
      <c r="AH47" s="48"/>
    </row>
    <row r="48" spans="1:34" ht="15.75" customHeight="1" thickBot="1">
      <c r="A48" s="471" t="s">
        <v>49</v>
      </c>
      <c r="B48" s="227" t="s">
        <v>285</v>
      </c>
      <c r="C48" s="201" t="s">
        <v>283</v>
      </c>
      <c r="D48" s="404">
        <v>3887000</v>
      </c>
      <c r="E48" s="404">
        <v>3887000</v>
      </c>
      <c r="F48" s="404">
        <v>1049000</v>
      </c>
      <c r="G48" s="404">
        <v>1049000</v>
      </c>
      <c r="H48" s="404">
        <v>2160000</v>
      </c>
      <c r="I48" s="404">
        <v>2160000</v>
      </c>
      <c r="J48" s="404">
        <v>0</v>
      </c>
      <c r="K48" s="404">
        <v>0</v>
      </c>
      <c r="L48" s="404">
        <v>0</v>
      </c>
      <c r="M48" s="404">
        <v>0</v>
      </c>
      <c r="N48" s="404">
        <v>0</v>
      </c>
      <c r="O48" s="404">
        <v>0</v>
      </c>
      <c r="P48" s="404">
        <v>0</v>
      </c>
      <c r="Q48" s="404">
        <v>0</v>
      </c>
      <c r="R48" s="404">
        <v>0</v>
      </c>
      <c r="S48" s="404">
        <v>0</v>
      </c>
      <c r="T48" s="404">
        <v>0</v>
      </c>
      <c r="U48" s="404">
        <v>0</v>
      </c>
      <c r="V48" s="404">
        <v>0</v>
      </c>
      <c r="W48" s="404">
        <v>0</v>
      </c>
      <c r="X48" s="408">
        <f t="shared" si="0"/>
        <v>7096000</v>
      </c>
      <c r="Y48" s="408">
        <f>SUM(E48,G48,I48,K48,M48,O48,Q48,S48,U48,W48)</f>
        <v>7096000</v>
      </c>
      <c r="Z48" s="206">
        <v>2</v>
      </c>
      <c r="AA48" s="410">
        <v>2</v>
      </c>
      <c r="AB48" s="48"/>
      <c r="AC48" s="48"/>
      <c r="AD48" s="48"/>
      <c r="AE48" s="48"/>
      <c r="AF48" s="48"/>
      <c r="AG48" s="48"/>
      <c r="AH48" s="48"/>
    </row>
    <row r="49" spans="1:34" ht="21" customHeight="1" thickBot="1">
      <c r="A49" s="471"/>
      <c r="B49" s="465" t="s">
        <v>284</v>
      </c>
      <c r="C49" s="466"/>
      <c r="D49" s="405">
        <f>SUM(D48)</f>
        <v>3887000</v>
      </c>
      <c r="E49" s="405">
        <f aca="true" t="shared" si="7" ref="E49:Y49">SUM(E48)</f>
        <v>3887000</v>
      </c>
      <c r="F49" s="405">
        <f t="shared" si="7"/>
        <v>1049000</v>
      </c>
      <c r="G49" s="405">
        <f t="shared" si="7"/>
        <v>1049000</v>
      </c>
      <c r="H49" s="405">
        <f t="shared" si="7"/>
        <v>2160000</v>
      </c>
      <c r="I49" s="405">
        <f t="shared" si="7"/>
        <v>2160000</v>
      </c>
      <c r="J49" s="405">
        <f t="shared" si="7"/>
        <v>0</v>
      </c>
      <c r="K49" s="405">
        <f t="shared" si="7"/>
        <v>0</v>
      </c>
      <c r="L49" s="405">
        <f t="shared" si="7"/>
        <v>0</v>
      </c>
      <c r="M49" s="405">
        <f t="shared" si="7"/>
        <v>0</v>
      </c>
      <c r="N49" s="405">
        <f t="shared" si="7"/>
        <v>0</v>
      </c>
      <c r="O49" s="405">
        <f t="shared" si="7"/>
        <v>0</v>
      </c>
      <c r="P49" s="405">
        <f t="shared" si="7"/>
        <v>0</v>
      </c>
      <c r="Q49" s="405">
        <f t="shared" si="7"/>
        <v>0</v>
      </c>
      <c r="R49" s="405">
        <f t="shared" si="7"/>
        <v>0</v>
      </c>
      <c r="S49" s="405">
        <f t="shared" si="7"/>
        <v>0</v>
      </c>
      <c r="T49" s="405">
        <f t="shared" si="7"/>
        <v>0</v>
      </c>
      <c r="U49" s="405">
        <f t="shared" si="7"/>
        <v>0</v>
      </c>
      <c r="V49" s="405">
        <f t="shared" si="7"/>
        <v>0</v>
      </c>
      <c r="W49" s="405">
        <f t="shared" si="7"/>
        <v>0</v>
      </c>
      <c r="X49" s="405">
        <f t="shared" si="0"/>
        <v>7096000</v>
      </c>
      <c r="Y49" s="405">
        <f t="shared" si="7"/>
        <v>7096000</v>
      </c>
      <c r="Z49" s="207">
        <v>2</v>
      </c>
      <c r="AA49" s="231">
        <v>2</v>
      </c>
      <c r="AB49" s="48"/>
      <c r="AC49" s="48"/>
      <c r="AD49" s="48"/>
      <c r="AE49" s="48"/>
      <c r="AF49" s="48"/>
      <c r="AG49" s="48"/>
      <c r="AH49" s="48"/>
    </row>
    <row r="50" spans="1:34" ht="21" customHeight="1" thickBot="1">
      <c r="A50" s="225"/>
      <c r="B50" s="232" t="s">
        <v>286</v>
      </c>
      <c r="C50" s="233" t="s">
        <v>276</v>
      </c>
      <c r="D50" s="406">
        <v>7682000</v>
      </c>
      <c r="E50" s="406">
        <v>7682000</v>
      </c>
      <c r="F50" s="406">
        <v>2074000</v>
      </c>
      <c r="G50" s="406">
        <v>2074000</v>
      </c>
      <c r="H50" s="406">
        <v>436000</v>
      </c>
      <c r="I50" s="406">
        <v>437000</v>
      </c>
      <c r="J50" s="406">
        <v>0</v>
      </c>
      <c r="K50" s="406">
        <v>0</v>
      </c>
      <c r="L50" s="406">
        <v>0</v>
      </c>
      <c r="M50" s="406">
        <v>0</v>
      </c>
      <c r="N50" s="406">
        <v>0</v>
      </c>
      <c r="O50" s="406">
        <v>0</v>
      </c>
      <c r="P50" s="406">
        <v>0</v>
      </c>
      <c r="Q50" s="406">
        <v>0</v>
      </c>
      <c r="R50" s="406">
        <v>0</v>
      </c>
      <c r="S50" s="406">
        <v>0</v>
      </c>
      <c r="T50" s="406">
        <v>0</v>
      </c>
      <c r="U50" s="406">
        <v>0</v>
      </c>
      <c r="V50" s="406">
        <v>0</v>
      </c>
      <c r="W50" s="406">
        <v>0</v>
      </c>
      <c r="X50" s="408">
        <f t="shared" si="0"/>
        <v>10192000</v>
      </c>
      <c r="Y50" s="408">
        <f>SUM(E50,G50,I50,K50,M50,O50,Q50,S50,U50,W50)</f>
        <v>10193000</v>
      </c>
      <c r="Z50" s="411">
        <v>5</v>
      </c>
      <c r="AA50" s="410">
        <v>5</v>
      </c>
      <c r="AB50" s="48"/>
      <c r="AC50" s="48"/>
      <c r="AD50" s="48"/>
      <c r="AE50" s="48"/>
      <c r="AF50" s="48"/>
      <c r="AG50" s="48"/>
      <c r="AH50" s="48"/>
    </row>
    <row r="51" spans="1:34" ht="21" customHeight="1" thickBot="1">
      <c r="A51" s="225"/>
      <c r="B51" s="232" t="s">
        <v>287</v>
      </c>
      <c r="C51" s="233" t="s">
        <v>277</v>
      </c>
      <c r="D51" s="406">
        <v>6412000</v>
      </c>
      <c r="E51" s="406">
        <v>6412000</v>
      </c>
      <c r="F51" s="406">
        <v>1699000</v>
      </c>
      <c r="G51" s="406">
        <v>1699000</v>
      </c>
      <c r="H51" s="406">
        <v>1149000</v>
      </c>
      <c r="I51" s="406">
        <v>1139000</v>
      </c>
      <c r="J51" s="406">
        <v>0</v>
      </c>
      <c r="K51" s="406">
        <v>0</v>
      </c>
      <c r="L51" s="406">
        <v>0</v>
      </c>
      <c r="M51" s="406">
        <v>0</v>
      </c>
      <c r="N51" s="406">
        <v>0</v>
      </c>
      <c r="O51" s="406">
        <v>0</v>
      </c>
      <c r="P51" s="406">
        <v>0</v>
      </c>
      <c r="Q51" s="406">
        <v>0</v>
      </c>
      <c r="R51" s="406">
        <v>0</v>
      </c>
      <c r="S51" s="406">
        <v>0</v>
      </c>
      <c r="T51" s="406">
        <v>0</v>
      </c>
      <c r="U51" s="406">
        <v>0</v>
      </c>
      <c r="V51" s="406">
        <v>0</v>
      </c>
      <c r="W51" s="406">
        <v>0</v>
      </c>
      <c r="X51" s="408">
        <f t="shared" si="0"/>
        <v>9260000</v>
      </c>
      <c r="Y51" s="408">
        <f>SUM(E51,G51,I51,K51,M51,O51,Q51,S51,U51,W51)</f>
        <v>9250000</v>
      </c>
      <c r="Z51" s="412">
        <v>3</v>
      </c>
      <c r="AA51" s="410">
        <v>2</v>
      </c>
      <c r="AB51" s="48"/>
      <c r="AC51" s="48"/>
      <c r="AD51" s="48"/>
      <c r="AE51" s="48"/>
      <c r="AF51" s="48"/>
      <c r="AG51" s="48"/>
      <c r="AH51" s="48"/>
    </row>
    <row r="52" spans="1:34" ht="21" customHeight="1" thickBot="1">
      <c r="A52" s="225"/>
      <c r="B52" s="232" t="s">
        <v>288</v>
      </c>
      <c r="C52" s="233" t="s">
        <v>278</v>
      </c>
      <c r="D52" s="406">
        <v>1653000</v>
      </c>
      <c r="E52" s="406">
        <v>1653000</v>
      </c>
      <c r="F52" s="406">
        <v>446000</v>
      </c>
      <c r="G52" s="406">
        <v>446000</v>
      </c>
      <c r="H52" s="406">
        <v>1309000</v>
      </c>
      <c r="I52" s="406">
        <v>1310000</v>
      </c>
      <c r="J52" s="406">
        <v>60000</v>
      </c>
      <c r="K52" s="406">
        <v>60000</v>
      </c>
      <c r="L52" s="406">
        <v>0</v>
      </c>
      <c r="M52" s="406">
        <v>0</v>
      </c>
      <c r="N52" s="406">
        <v>0</v>
      </c>
      <c r="O52" s="406">
        <v>0</v>
      </c>
      <c r="P52" s="406">
        <v>0</v>
      </c>
      <c r="Q52" s="406">
        <v>11000</v>
      </c>
      <c r="R52" s="406">
        <v>0</v>
      </c>
      <c r="S52" s="406">
        <v>0</v>
      </c>
      <c r="T52" s="406">
        <v>0</v>
      </c>
      <c r="U52" s="406">
        <v>0</v>
      </c>
      <c r="V52" s="406">
        <v>0</v>
      </c>
      <c r="W52" s="406">
        <v>0</v>
      </c>
      <c r="X52" s="408">
        <f t="shared" si="0"/>
        <v>3468000</v>
      </c>
      <c r="Y52" s="408">
        <f>SUM(E52,G52,I52,K52,M52,O52,Q52,S52,U52,W52)</f>
        <v>3480000</v>
      </c>
      <c r="Z52" s="412">
        <v>1</v>
      </c>
      <c r="AA52" s="410">
        <v>1</v>
      </c>
      <c r="AB52" s="48"/>
      <c r="AC52" s="48"/>
      <c r="AD52" s="48"/>
      <c r="AE52" s="48"/>
      <c r="AF52" s="48"/>
      <c r="AG52" s="48"/>
      <c r="AH52" s="48"/>
    </row>
    <row r="53" spans="1:34" ht="21" customHeight="1" thickBot="1">
      <c r="A53" s="225"/>
      <c r="B53" s="232" t="s">
        <v>289</v>
      </c>
      <c r="C53" s="233" t="s">
        <v>279</v>
      </c>
      <c r="D53" s="406">
        <v>1641000</v>
      </c>
      <c r="E53" s="406">
        <v>1641000</v>
      </c>
      <c r="F53" s="406">
        <v>443000</v>
      </c>
      <c r="G53" s="406">
        <v>443000</v>
      </c>
      <c r="H53" s="406">
        <v>18461000</v>
      </c>
      <c r="I53" s="406">
        <v>18458000</v>
      </c>
      <c r="J53" s="406">
        <v>0</v>
      </c>
      <c r="K53" s="406">
        <v>0</v>
      </c>
      <c r="L53" s="406">
        <v>0</v>
      </c>
      <c r="M53" s="406">
        <v>0</v>
      </c>
      <c r="N53" s="406">
        <v>0</v>
      </c>
      <c r="O53" s="406">
        <v>0</v>
      </c>
      <c r="P53" s="406">
        <v>0</v>
      </c>
      <c r="Q53" s="406">
        <v>0</v>
      </c>
      <c r="R53" s="406">
        <v>0</v>
      </c>
      <c r="S53" s="406">
        <v>0</v>
      </c>
      <c r="T53" s="406">
        <v>0</v>
      </c>
      <c r="U53" s="406">
        <v>0</v>
      </c>
      <c r="V53" s="406">
        <v>0</v>
      </c>
      <c r="W53" s="406">
        <v>0</v>
      </c>
      <c r="X53" s="408">
        <f t="shared" si="0"/>
        <v>20545000</v>
      </c>
      <c r="Y53" s="408">
        <f>SUM(E53,G53,I53,K53,M53,O53,Q53,S53,U53,W53)</f>
        <v>20542000</v>
      </c>
      <c r="Z53" s="412">
        <v>1</v>
      </c>
      <c r="AA53" s="410">
        <v>1</v>
      </c>
      <c r="AB53" s="48"/>
      <c r="AC53" s="48"/>
      <c r="AD53" s="48"/>
      <c r="AE53" s="48"/>
      <c r="AF53" s="48"/>
      <c r="AG53" s="48"/>
      <c r="AH53" s="48"/>
    </row>
    <row r="54" spans="1:34" ht="33" customHeight="1" thickBot="1">
      <c r="A54" s="257" t="s">
        <v>164</v>
      </c>
      <c r="B54" s="469" t="s">
        <v>290</v>
      </c>
      <c r="C54" s="470"/>
      <c r="D54" s="407">
        <f>SUM(D50:D53)</f>
        <v>17388000</v>
      </c>
      <c r="E54" s="407">
        <f aca="true" t="shared" si="8" ref="E54:Y54">SUM(E50:E53)</f>
        <v>17388000</v>
      </c>
      <c r="F54" s="407">
        <f t="shared" si="8"/>
        <v>4662000</v>
      </c>
      <c r="G54" s="407">
        <f t="shared" si="8"/>
        <v>4662000</v>
      </c>
      <c r="H54" s="407">
        <f t="shared" si="8"/>
        <v>21355000</v>
      </c>
      <c r="I54" s="407">
        <f t="shared" si="8"/>
        <v>21344000</v>
      </c>
      <c r="J54" s="407">
        <f t="shared" si="8"/>
        <v>60000</v>
      </c>
      <c r="K54" s="407">
        <f t="shared" si="8"/>
        <v>60000</v>
      </c>
      <c r="L54" s="407">
        <f t="shared" si="8"/>
        <v>0</v>
      </c>
      <c r="M54" s="407">
        <v>0</v>
      </c>
      <c r="N54" s="407">
        <f t="shared" si="8"/>
        <v>0</v>
      </c>
      <c r="O54" s="407">
        <f t="shared" si="8"/>
        <v>0</v>
      </c>
      <c r="P54" s="407">
        <f t="shared" si="8"/>
        <v>0</v>
      </c>
      <c r="Q54" s="407">
        <f t="shared" si="8"/>
        <v>11000</v>
      </c>
      <c r="R54" s="407">
        <f t="shared" si="8"/>
        <v>0</v>
      </c>
      <c r="S54" s="407">
        <f t="shared" si="8"/>
        <v>0</v>
      </c>
      <c r="T54" s="407">
        <f t="shared" si="8"/>
        <v>0</v>
      </c>
      <c r="U54" s="407">
        <f t="shared" si="8"/>
        <v>0</v>
      </c>
      <c r="V54" s="407">
        <f t="shared" si="8"/>
        <v>0</v>
      </c>
      <c r="W54" s="407">
        <f t="shared" si="8"/>
        <v>0</v>
      </c>
      <c r="X54" s="405">
        <f t="shared" si="0"/>
        <v>43465000</v>
      </c>
      <c r="Y54" s="407">
        <f t="shared" si="8"/>
        <v>43465000</v>
      </c>
      <c r="Z54" s="231">
        <v>10</v>
      </c>
      <c r="AA54" s="231">
        <v>9</v>
      </c>
      <c r="AB54" s="48"/>
      <c r="AC54" s="48"/>
      <c r="AD54" s="48"/>
      <c r="AE54" s="48"/>
      <c r="AF54" s="48"/>
      <c r="AG54" s="48"/>
      <c r="AH54" s="48"/>
    </row>
    <row r="55" spans="1:34" ht="26.25" customHeight="1" thickBot="1">
      <c r="A55" s="455" t="s">
        <v>62</v>
      </c>
      <c r="B55" s="455"/>
      <c r="C55" s="455"/>
      <c r="D55" s="405">
        <f>SUM(D43,D45,D47,D49,D54)</f>
        <v>174534000</v>
      </c>
      <c r="E55" s="405">
        <f aca="true" t="shared" si="9" ref="E55:Y55">SUM(E43,E45,E47,E49,E54)</f>
        <v>242434463</v>
      </c>
      <c r="F55" s="405">
        <f t="shared" si="9"/>
        <v>41100000</v>
      </c>
      <c r="G55" s="405">
        <f t="shared" si="9"/>
        <v>50190955</v>
      </c>
      <c r="H55" s="405">
        <f t="shared" si="9"/>
        <v>136780000</v>
      </c>
      <c r="I55" s="405">
        <f t="shared" si="9"/>
        <v>146248893</v>
      </c>
      <c r="J55" s="405">
        <f t="shared" si="9"/>
        <v>75660000</v>
      </c>
      <c r="K55" s="405">
        <f t="shared" si="9"/>
        <v>76046000</v>
      </c>
      <c r="L55" s="405">
        <f t="shared" si="9"/>
        <v>6900000</v>
      </c>
      <c r="M55" s="405">
        <f t="shared" si="9"/>
        <v>6900000</v>
      </c>
      <c r="N55" s="405">
        <f t="shared" si="9"/>
        <v>5000000</v>
      </c>
      <c r="O55" s="405">
        <f t="shared" si="9"/>
        <v>2347198</v>
      </c>
      <c r="P55" s="405">
        <f t="shared" si="9"/>
        <v>4186000</v>
      </c>
      <c r="Q55" s="405">
        <f t="shared" si="9"/>
        <v>6860611</v>
      </c>
      <c r="R55" s="405">
        <f t="shared" si="9"/>
        <v>46016000</v>
      </c>
      <c r="S55" s="405">
        <f t="shared" si="9"/>
        <v>46016152</v>
      </c>
      <c r="T55" s="405">
        <f t="shared" si="9"/>
        <v>41974000</v>
      </c>
      <c r="U55" s="405">
        <f t="shared" si="9"/>
        <v>41974000</v>
      </c>
      <c r="V55" s="405">
        <f t="shared" si="9"/>
        <v>0</v>
      </c>
      <c r="W55" s="405">
        <f t="shared" si="9"/>
        <v>8995665</v>
      </c>
      <c r="X55" s="405">
        <f t="shared" si="0"/>
        <v>532150000</v>
      </c>
      <c r="Y55" s="405">
        <f t="shared" si="9"/>
        <v>628013937</v>
      </c>
      <c r="Z55" s="207">
        <f>SUM(Z43,Z45,Z47,Z49,Z54)</f>
        <v>182</v>
      </c>
      <c r="AA55" s="207">
        <f>SUM(AA43,AA45,AA47,AA49,AA54)</f>
        <v>294</v>
      </c>
      <c r="AB55" s="48"/>
      <c r="AC55" s="48"/>
      <c r="AD55" s="48"/>
      <c r="AE55" s="48"/>
      <c r="AF55" s="48"/>
      <c r="AG55" s="48"/>
      <c r="AH55" s="48"/>
    </row>
  </sheetData>
  <sheetProtection/>
  <mergeCells count="30">
    <mergeCell ref="J6:K6"/>
    <mergeCell ref="L6:M6"/>
    <mergeCell ref="N6:O6"/>
    <mergeCell ref="P6:Q6"/>
    <mergeCell ref="R6:S6"/>
    <mergeCell ref="Z4:AA4"/>
    <mergeCell ref="T6:U6"/>
    <mergeCell ref="V6:W6"/>
    <mergeCell ref="Z5:AA6"/>
    <mergeCell ref="X5:Y6"/>
    <mergeCell ref="B54:C54"/>
    <mergeCell ref="A1:Z1"/>
    <mergeCell ref="A8:A43"/>
    <mergeCell ref="A44:A45"/>
    <mergeCell ref="A46:A47"/>
    <mergeCell ref="A48:A49"/>
    <mergeCell ref="A2:Z2"/>
    <mergeCell ref="D6:E6"/>
    <mergeCell ref="F6:G6"/>
    <mergeCell ref="H6:I6"/>
    <mergeCell ref="A55:C55"/>
    <mergeCell ref="A3:Z3"/>
    <mergeCell ref="A5:A6"/>
    <mergeCell ref="B5:B6"/>
    <mergeCell ref="C5:C6"/>
    <mergeCell ref="D5:T5"/>
    <mergeCell ref="B49:C49"/>
    <mergeCell ref="B45:C45"/>
    <mergeCell ref="B47:C47"/>
    <mergeCell ref="B43:C43"/>
  </mergeCells>
  <printOptions horizontalCentered="1"/>
  <pageMargins left="0.31496062992125984" right="0.2755905511811024" top="0.2362204724409449" bottom="0.15748031496062992" header="0.4330708661417323" footer="0.1968503937007874"/>
  <pageSetup fitToHeight="1" fitToWidth="1" horizontalDpi="600" verticalDpi="600" orientation="landscape" paperSize="8" scale="38" r:id="rId3"/>
  <colBreaks count="1" manualBreakCount="1">
    <brk id="2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A1">
      <selection activeCell="J33" sqref="J33"/>
    </sheetView>
  </sheetViews>
  <sheetFormatPr defaultColWidth="9.140625" defaultRowHeight="15"/>
  <cols>
    <col min="1" max="1" width="10.28125" style="57" customWidth="1"/>
    <col min="2" max="2" width="55.00390625" style="57" customWidth="1"/>
    <col min="3" max="3" width="14.00390625" style="57" bestFit="1" customWidth="1"/>
    <col min="4" max="4" width="12.57421875" style="57" bestFit="1" customWidth="1"/>
    <col min="5" max="16384" width="9.140625" style="57" customWidth="1"/>
  </cols>
  <sheetData>
    <row r="1" spans="1:6" ht="22.5" customHeight="1">
      <c r="A1" s="483" t="s">
        <v>395</v>
      </c>
      <c r="B1" s="483"/>
      <c r="C1" s="483"/>
      <c r="D1" s="483"/>
      <c r="E1" s="483"/>
      <c r="F1" s="237"/>
    </row>
    <row r="2" spans="1:6" ht="32.25" customHeight="1">
      <c r="A2" s="446" t="s">
        <v>360</v>
      </c>
      <c r="B2" s="446"/>
      <c r="C2" s="446"/>
      <c r="D2" s="446"/>
      <c r="E2" s="446"/>
      <c r="F2" s="237"/>
    </row>
    <row r="3" spans="1:6" ht="39" customHeight="1">
      <c r="A3" s="484" t="s">
        <v>299</v>
      </c>
      <c r="B3" s="484"/>
      <c r="C3" s="484"/>
      <c r="D3" s="484"/>
      <c r="E3" s="484"/>
      <c r="F3" s="236"/>
    </row>
    <row r="4" spans="2:3" ht="12.75">
      <c r="B4" s="58"/>
      <c r="C4" s="58"/>
    </row>
    <row r="5" spans="2:3" ht="12.75">
      <c r="B5" s="59"/>
      <c r="C5" s="59"/>
    </row>
    <row r="6" spans="2:3" ht="12.75">
      <c r="B6" s="59"/>
      <c r="C6" s="208"/>
    </row>
    <row r="7" spans="2:4" ht="12.75">
      <c r="B7" s="59"/>
      <c r="C7" s="208"/>
      <c r="D7" s="208" t="s">
        <v>325</v>
      </c>
    </row>
    <row r="8" spans="2:4" ht="12.75">
      <c r="B8" s="297" t="s">
        <v>53</v>
      </c>
      <c r="C8" s="298" t="s">
        <v>327</v>
      </c>
      <c r="D8" s="298" t="s">
        <v>328</v>
      </c>
    </row>
    <row r="9" spans="2:4" s="64" customFormat="1" ht="15" customHeight="1">
      <c r="B9" s="61" t="s">
        <v>64</v>
      </c>
      <c r="C9" s="300">
        <v>700000</v>
      </c>
      <c r="D9" s="300">
        <v>700000</v>
      </c>
    </row>
    <row r="10" spans="2:4" s="62" customFormat="1" ht="15" customHeight="1">
      <c r="B10" s="60" t="s">
        <v>63</v>
      </c>
      <c r="C10" s="299">
        <f>SUM(C9)</f>
        <v>700000</v>
      </c>
      <c r="D10" s="299">
        <f>SUM(D9)</f>
        <v>700000</v>
      </c>
    </row>
    <row r="11" spans="2:4" s="62" customFormat="1" ht="15" customHeight="1">
      <c r="B11" s="63" t="s">
        <v>300</v>
      </c>
      <c r="C11" s="300">
        <v>91476000</v>
      </c>
      <c r="D11" s="300">
        <v>94150763</v>
      </c>
    </row>
    <row r="12" spans="2:4" ht="15" customHeight="1">
      <c r="B12" s="60" t="s">
        <v>63</v>
      </c>
      <c r="C12" s="299">
        <f>SUM(C11)</f>
        <v>91476000</v>
      </c>
      <c r="D12" s="299">
        <f>SUM(D11)</f>
        <v>94150763</v>
      </c>
    </row>
    <row r="13" spans="2:4" ht="15" customHeight="1">
      <c r="B13" s="66" t="s">
        <v>65</v>
      </c>
      <c r="C13" s="299">
        <f>SUM(C10,C12)</f>
        <v>92176000</v>
      </c>
      <c r="D13" s="299">
        <f>SUM(D10,D12)</f>
        <v>94850763</v>
      </c>
    </row>
  </sheetData>
  <sheetProtection/>
  <mergeCells count="3">
    <mergeCell ref="A1:E1"/>
    <mergeCell ref="A3:E3"/>
    <mergeCell ref="A2:E2"/>
  </mergeCells>
  <printOptions horizontalCentered="1"/>
  <pageMargins left="0.35433070866141736" right="0.35433070866141736" top="0.5511811023622047" bottom="0.98425196850393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7.57421875" style="57" customWidth="1"/>
    <col min="2" max="2" width="53.7109375" style="71" customWidth="1"/>
    <col min="3" max="3" width="30.8515625" style="71" customWidth="1"/>
    <col min="4" max="4" width="12.140625" style="77" customWidth="1"/>
    <col min="5" max="5" width="14.57421875" style="57" bestFit="1" customWidth="1"/>
    <col min="6" max="16384" width="9.140625" style="57" customWidth="1"/>
  </cols>
  <sheetData>
    <row r="1" spans="1:6" ht="26.25" customHeight="1">
      <c r="A1" s="431" t="s">
        <v>396</v>
      </c>
      <c r="B1" s="431"/>
      <c r="C1" s="431"/>
      <c r="D1" s="431"/>
      <c r="E1" s="431"/>
      <c r="F1" s="431"/>
    </row>
    <row r="2" spans="1:6" ht="40.5" customHeight="1">
      <c r="A2" s="446" t="s">
        <v>361</v>
      </c>
      <c r="B2" s="446"/>
      <c r="C2" s="446"/>
      <c r="D2" s="446"/>
      <c r="E2" s="446"/>
      <c r="F2" s="446"/>
    </row>
    <row r="3" spans="1:6" ht="49.5" customHeight="1">
      <c r="A3" s="485" t="s">
        <v>166</v>
      </c>
      <c r="B3" s="485"/>
      <c r="C3" s="485"/>
      <c r="D3" s="485"/>
      <c r="E3" s="485"/>
      <c r="F3" s="485"/>
    </row>
    <row r="4" spans="2:4" ht="15.75">
      <c r="B4" s="67"/>
      <c r="C4" s="67"/>
      <c r="D4" s="68"/>
    </row>
    <row r="5" spans="2:5" ht="19.5" customHeight="1" thickBot="1">
      <c r="B5" s="67"/>
      <c r="C5" s="67"/>
      <c r="D5" s="68"/>
      <c r="E5" s="208" t="s">
        <v>325</v>
      </c>
    </row>
    <row r="6" spans="2:5" s="62" customFormat="1" ht="33" customHeight="1" thickBot="1">
      <c r="B6" s="238" t="s">
        <v>318</v>
      </c>
      <c r="C6" s="239" t="s">
        <v>374</v>
      </c>
      <c r="D6" s="393" t="s">
        <v>372</v>
      </c>
      <c r="E6" s="393" t="s">
        <v>373</v>
      </c>
    </row>
    <row r="7" spans="2:5" ht="15.75">
      <c r="B7" s="379" t="s">
        <v>67</v>
      </c>
      <c r="C7" s="380"/>
      <c r="D7" s="381">
        <v>0</v>
      </c>
      <c r="E7" s="382">
        <v>0</v>
      </c>
    </row>
    <row r="8" spans="2:5" ht="15.75">
      <c r="B8" s="383" t="s">
        <v>69</v>
      </c>
      <c r="C8" s="240" t="s">
        <v>303</v>
      </c>
      <c r="D8" s="300">
        <v>190000</v>
      </c>
      <c r="E8" s="384">
        <v>190000</v>
      </c>
    </row>
    <row r="9" spans="2:5" ht="15.75">
      <c r="B9" s="383" t="s">
        <v>301</v>
      </c>
      <c r="C9" s="240" t="s">
        <v>303</v>
      </c>
      <c r="D9" s="300">
        <v>381000</v>
      </c>
      <c r="E9" s="384">
        <v>381000</v>
      </c>
    </row>
    <row r="10" spans="2:5" ht="15.75">
      <c r="B10" s="383" t="s">
        <v>319</v>
      </c>
      <c r="C10" s="240" t="s">
        <v>303</v>
      </c>
      <c r="D10" s="300">
        <v>1115000</v>
      </c>
      <c r="E10" s="384">
        <v>1115000</v>
      </c>
    </row>
    <row r="11" spans="2:5" ht="15.75">
      <c r="B11" s="383" t="s">
        <v>330</v>
      </c>
      <c r="C11" s="240" t="s">
        <v>303</v>
      </c>
      <c r="D11" s="300">
        <v>0</v>
      </c>
      <c r="E11" s="384">
        <v>11000</v>
      </c>
    </row>
    <row r="12" spans="2:5" ht="15.75">
      <c r="B12" s="383" t="s">
        <v>321</v>
      </c>
      <c r="C12" s="240" t="s">
        <v>303</v>
      </c>
      <c r="D12" s="300">
        <v>500000</v>
      </c>
      <c r="E12" s="384">
        <v>500000</v>
      </c>
    </row>
    <row r="13" spans="2:5" ht="15.75">
      <c r="B13" s="383" t="s">
        <v>302</v>
      </c>
      <c r="C13" s="240" t="s">
        <v>303</v>
      </c>
      <c r="D13" s="300">
        <v>2000000</v>
      </c>
      <c r="E13" s="384">
        <v>2000000</v>
      </c>
    </row>
    <row r="14" spans="2:5" ht="15.75">
      <c r="B14" s="383" t="s">
        <v>371</v>
      </c>
      <c r="C14" s="240" t="s">
        <v>303</v>
      </c>
      <c r="D14" s="300">
        <v>0</v>
      </c>
      <c r="E14" s="384">
        <v>1891048</v>
      </c>
    </row>
    <row r="15" spans="2:5" ht="15.75">
      <c r="B15" s="383" t="s">
        <v>385</v>
      </c>
      <c r="C15" s="240" t="s">
        <v>303</v>
      </c>
      <c r="D15" s="300">
        <v>0</v>
      </c>
      <c r="E15" s="384">
        <v>752091</v>
      </c>
    </row>
    <row r="16" spans="2:5" ht="15.75">
      <c r="B16" s="383" t="s">
        <v>386</v>
      </c>
      <c r="C16" s="240" t="s">
        <v>303</v>
      </c>
      <c r="D16" s="300">
        <v>0</v>
      </c>
      <c r="E16" s="384">
        <v>20472</v>
      </c>
    </row>
    <row r="17" spans="2:5" ht="15.75">
      <c r="B17" s="383" t="s">
        <v>304</v>
      </c>
      <c r="C17" s="240" t="s">
        <v>305</v>
      </c>
      <c r="D17" s="300">
        <v>17501000</v>
      </c>
      <c r="E17" s="384">
        <v>17501000</v>
      </c>
    </row>
    <row r="18" spans="2:5" ht="15.75">
      <c r="B18" s="383" t="s">
        <v>306</v>
      </c>
      <c r="C18" s="240" t="s">
        <v>305</v>
      </c>
      <c r="D18" s="300">
        <v>24473000</v>
      </c>
      <c r="E18" s="384">
        <v>24473000</v>
      </c>
    </row>
    <row r="19" spans="2:5" ht="15.75">
      <c r="B19" s="383" t="s">
        <v>307</v>
      </c>
      <c r="C19" s="65" t="s">
        <v>308</v>
      </c>
      <c r="D19" s="300">
        <v>46016000</v>
      </c>
      <c r="E19" s="384">
        <v>46016152</v>
      </c>
    </row>
    <row r="20" spans="2:5" ht="16.5" thickBot="1">
      <c r="B20" s="385" t="s">
        <v>68</v>
      </c>
      <c r="C20" s="386"/>
      <c r="D20" s="387">
        <f>SUM(D8:D19)</f>
        <v>92176000</v>
      </c>
      <c r="E20" s="388">
        <f>SUM(E8:E19)</f>
        <v>94850763</v>
      </c>
    </row>
    <row r="21" spans="2:5" ht="16.5" thickBot="1">
      <c r="B21" s="389" t="s">
        <v>63</v>
      </c>
      <c r="C21" s="390"/>
      <c r="D21" s="391">
        <f>SUM(D7,D20)</f>
        <v>92176000</v>
      </c>
      <c r="E21" s="392">
        <f>SUM(E7,E20)</f>
        <v>94850763</v>
      </c>
    </row>
    <row r="22" spans="2:4" s="62" customFormat="1" ht="15.75">
      <c r="B22" s="69"/>
      <c r="C22" s="69"/>
      <c r="D22" s="70"/>
    </row>
    <row r="23" spans="2:4" ht="11.25" customHeight="1">
      <c r="B23" s="69"/>
      <c r="C23" s="69"/>
      <c r="D23" s="70"/>
    </row>
    <row r="24" spans="2:4" ht="11.25" customHeight="1">
      <c r="B24" s="69"/>
      <c r="C24" s="69"/>
      <c r="D24" s="70"/>
    </row>
    <row r="25" spans="2:4" s="62" customFormat="1" ht="15.75">
      <c r="B25" s="69"/>
      <c r="C25" s="69"/>
      <c r="D25" s="69"/>
    </row>
    <row r="26" spans="2:4" s="62" customFormat="1" ht="15.75">
      <c r="B26" s="71"/>
      <c r="C26" s="71"/>
      <c r="D26" s="71"/>
    </row>
    <row r="27" ht="15.75">
      <c r="D27" s="71"/>
    </row>
    <row r="28" spans="2:4" s="62" customFormat="1" ht="15.75">
      <c r="B28" s="71"/>
      <c r="C28" s="71"/>
      <c r="D28" s="71"/>
    </row>
    <row r="29" ht="15.75">
      <c r="D29" s="71"/>
    </row>
    <row r="30" ht="15.75">
      <c r="D30" s="71"/>
    </row>
    <row r="31" ht="15.75">
      <c r="D31" s="71"/>
    </row>
    <row r="32" ht="15.75">
      <c r="D32" s="71"/>
    </row>
    <row r="33" ht="15.75">
      <c r="D33" s="71"/>
    </row>
    <row r="34" ht="15.75">
      <c r="D34" s="71"/>
    </row>
    <row r="35" ht="15.75">
      <c r="D35" s="71"/>
    </row>
    <row r="36" ht="15.75">
      <c r="D36" s="71"/>
    </row>
    <row r="37" ht="15.75">
      <c r="D37" s="71"/>
    </row>
    <row r="38" ht="15.75">
      <c r="D38" s="71"/>
    </row>
    <row r="39" spans="2:4" ht="15.75">
      <c r="B39" s="72"/>
      <c r="C39" s="72"/>
      <c r="D39" s="73"/>
    </row>
    <row r="40" spans="2:4" ht="15.75">
      <c r="B40" s="72"/>
      <c r="C40" s="72"/>
      <c r="D40" s="73"/>
    </row>
    <row r="41" spans="2:4" ht="15.75">
      <c r="B41" s="72"/>
      <c r="C41" s="72"/>
      <c r="D41" s="73"/>
    </row>
    <row r="42" spans="2:4" ht="15.75">
      <c r="B42" s="72"/>
      <c r="C42" s="72"/>
      <c r="D42" s="73"/>
    </row>
    <row r="43" spans="2:4" s="64" customFormat="1" ht="15.75">
      <c r="B43" s="72"/>
      <c r="C43" s="72"/>
      <c r="D43" s="73"/>
    </row>
    <row r="44" spans="2:4" s="62" customFormat="1" ht="15.75">
      <c r="B44" s="72"/>
      <c r="C44" s="72"/>
      <c r="D44" s="73"/>
    </row>
    <row r="45" spans="2:4" s="74" customFormat="1" ht="15.75">
      <c r="B45" s="72"/>
      <c r="C45" s="72"/>
      <c r="D45" s="73"/>
    </row>
    <row r="46" spans="2:4" ht="15.75">
      <c r="B46" s="72"/>
      <c r="C46" s="72"/>
      <c r="D46" s="73"/>
    </row>
    <row r="47" spans="2:4" ht="15.75">
      <c r="B47" s="72"/>
      <c r="C47" s="72"/>
      <c r="D47" s="73"/>
    </row>
    <row r="48" spans="2:4" ht="15.75">
      <c r="B48" s="72"/>
      <c r="C48" s="72"/>
      <c r="D48" s="73"/>
    </row>
    <row r="49" spans="2:4" ht="15.75">
      <c r="B49" s="72"/>
      <c r="C49" s="72"/>
      <c r="D49" s="73"/>
    </row>
    <row r="50" spans="2:4" ht="15.75">
      <c r="B50" s="72"/>
      <c r="C50" s="72"/>
      <c r="D50" s="73"/>
    </row>
    <row r="51" spans="2:4" ht="15.75">
      <c r="B51" s="72"/>
      <c r="C51" s="72"/>
      <c r="D51" s="73"/>
    </row>
    <row r="52" spans="2:4" ht="15.75">
      <c r="B52" s="72"/>
      <c r="C52" s="72"/>
      <c r="D52" s="73"/>
    </row>
    <row r="53" spans="2:4" ht="15.75">
      <c r="B53" s="72"/>
      <c r="C53" s="72"/>
      <c r="D53" s="73"/>
    </row>
    <row r="54" spans="2:4" ht="15.75">
      <c r="B54" s="72"/>
      <c r="C54" s="72"/>
      <c r="D54" s="73"/>
    </row>
    <row r="55" spans="2:4" ht="15.75">
      <c r="B55" s="72"/>
      <c r="C55" s="72"/>
      <c r="D55" s="73"/>
    </row>
    <row r="56" spans="2:4" ht="15.75">
      <c r="B56" s="72"/>
      <c r="C56" s="72"/>
      <c r="D56" s="73"/>
    </row>
    <row r="57" spans="2:4" ht="15.75">
      <c r="B57" s="69"/>
      <c r="C57" s="69"/>
      <c r="D57" s="75"/>
    </row>
    <row r="58" ht="15.75">
      <c r="D58" s="71"/>
    </row>
    <row r="59" ht="15.75">
      <c r="D59" s="71"/>
    </row>
    <row r="60" spans="2:4" s="62" customFormat="1" ht="15.75">
      <c r="B60" s="69"/>
      <c r="C60" s="69"/>
      <c r="D60" s="69"/>
    </row>
    <row r="61" ht="15.75">
      <c r="D61" s="71"/>
    </row>
    <row r="62" ht="15.75">
      <c r="D62" s="71"/>
    </row>
    <row r="63" spans="2:4" s="62" customFormat="1" ht="15.75">
      <c r="B63" s="69"/>
      <c r="C63" s="69"/>
      <c r="D63" s="71"/>
    </row>
    <row r="64" spans="2:4" ht="15.75">
      <c r="B64" s="72"/>
      <c r="C64" s="72"/>
      <c r="D64" s="76"/>
    </row>
    <row r="65" spans="2:4" ht="15.75">
      <c r="B65" s="72"/>
      <c r="C65" s="72"/>
      <c r="D65" s="76"/>
    </row>
    <row r="66" spans="2:4" ht="15.75">
      <c r="B66" s="72"/>
      <c r="C66" s="72"/>
      <c r="D66" s="76"/>
    </row>
    <row r="67" spans="2:4" ht="15.75">
      <c r="B67" s="72"/>
      <c r="C67" s="72"/>
      <c r="D67" s="76"/>
    </row>
    <row r="68" spans="2:4" ht="15.75">
      <c r="B68" s="72"/>
      <c r="C68" s="72"/>
      <c r="D68" s="76"/>
    </row>
    <row r="69" spans="2:4" ht="15.75">
      <c r="B69" s="72"/>
      <c r="C69" s="72"/>
      <c r="D69" s="76"/>
    </row>
    <row r="70" spans="2:4" ht="15.75">
      <c r="B70" s="72"/>
      <c r="C70" s="72"/>
      <c r="D70" s="76"/>
    </row>
    <row r="71" spans="2:4" ht="15.75">
      <c r="B71" s="72"/>
      <c r="C71" s="72"/>
      <c r="D71" s="76"/>
    </row>
    <row r="72" spans="2:4" ht="15.75">
      <c r="B72" s="69"/>
      <c r="C72" s="69"/>
      <c r="D72" s="70"/>
    </row>
    <row r="73" spans="2:3" ht="15.75">
      <c r="B73" s="69"/>
      <c r="C73" s="69"/>
    </row>
    <row r="74" ht="15.75">
      <c r="D74" s="70"/>
    </row>
    <row r="75" spans="2:3" ht="15.75">
      <c r="B75" s="69"/>
      <c r="C75" s="69"/>
    </row>
    <row r="77" ht="15.75">
      <c r="D77" s="70"/>
    </row>
    <row r="78" spans="2:4" ht="15.75">
      <c r="B78" s="69"/>
      <c r="C78" s="69"/>
      <c r="D78" s="70"/>
    </row>
    <row r="79" spans="2:3" ht="15.75">
      <c r="B79" s="69"/>
      <c r="C79" s="69"/>
    </row>
    <row r="80" ht="15.75">
      <c r="D80" s="70"/>
    </row>
    <row r="81" spans="2:4" ht="15.75">
      <c r="B81" s="69"/>
      <c r="C81" s="69"/>
      <c r="D81" s="76"/>
    </row>
    <row r="82" spans="2:4" ht="15.75">
      <c r="B82" s="78"/>
      <c r="C82" s="78"/>
      <c r="D82" s="76"/>
    </row>
    <row r="83" spans="2:4" ht="15.75">
      <c r="B83" s="78"/>
      <c r="C83" s="78"/>
      <c r="D83" s="76"/>
    </row>
    <row r="84" spans="2:4" ht="15.75">
      <c r="B84" s="78"/>
      <c r="C84" s="78"/>
      <c r="D84" s="76"/>
    </row>
    <row r="85" spans="2:4" ht="15.75">
      <c r="B85" s="78"/>
      <c r="C85" s="78"/>
      <c r="D85" s="76"/>
    </row>
    <row r="86" spans="2:4" ht="15.75">
      <c r="B86" s="78"/>
      <c r="C86" s="78"/>
      <c r="D86" s="76"/>
    </row>
    <row r="87" spans="2:4" ht="15.75">
      <c r="B87" s="78"/>
      <c r="C87" s="78"/>
      <c r="D87" s="76"/>
    </row>
    <row r="88" spans="2:4" ht="15.75">
      <c r="B88" s="78"/>
      <c r="C88" s="78"/>
      <c r="D88" s="76"/>
    </row>
    <row r="89" spans="2:4" ht="15.75">
      <c r="B89" s="78"/>
      <c r="C89" s="78"/>
      <c r="D89" s="76"/>
    </row>
    <row r="90" spans="2:3" ht="15.75">
      <c r="B90" s="78"/>
      <c r="C90" s="78"/>
    </row>
    <row r="97" ht="15.75">
      <c r="D97" s="70"/>
    </row>
    <row r="98" spans="2:3" ht="15.75">
      <c r="B98" s="69"/>
      <c r="C98" s="69"/>
    </row>
    <row r="99" ht="15.75">
      <c r="D99" s="70"/>
    </row>
    <row r="100" spans="2:3" ht="15.75">
      <c r="B100" s="69"/>
      <c r="C100" s="69"/>
    </row>
    <row r="103" ht="15.75">
      <c r="D103" s="70"/>
    </row>
    <row r="104" ht="15.75">
      <c r="D104" s="71"/>
    </row>
    <row r="105" ht="15.75">
      <c r="D105" s="70"/>
    </row>
    <row r="106" spans="2:4" ht="15.75">
      <c r="B106" s="69"/>
      <c r="C106" s="69"/>
      <c r="D106" s="76"/>
    </row>
    <row r="107" spans="2:3" ht="15.75">
      <c r="B107" s="78"/>
      <c r="C107" s="78"/>
    </row>
    <row r="108" ht="15.75">
      <c r="D108" s="70"/>
    </row>
    <row r="109" spans="2:3" ht="15.75">
      <c r="B109" s="69"/>
      <c r="C109" s="69"/>
    </row>
    <row r="110" ht="15.75">
      <c r="D110" s="70"/>
    </row>
    <row r="111" spans="2:3" ht="15.75">
      <c r="B111" s="69"/>
      <c r="C111" s="69"/>
    </row>
  </sheetData>
  <sheetProtection/>
  <mergeCells count="3">
    <mergeCell ref="A3:F3"/>
    <mergeCell ref="A1:F1"/>
    <mergeCell ref="A2:F2"/>
  </mergeCells>
  <printOptions horizontalCentered="1"/>
  <pageMargins left="0.3937007874015748" right="0.3937007874015748" top="0.35433070866141736" bottom="0.6692913385826772" header="0.35433070866141736" footer="0.2755905511811024"/>
  <pageSetup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7" sqref="K7"/>
    </sheetView>
  </sheetViews>
  <sheetFormatPr defaultColWidth="8.8515625" defaultRowHeight="15"/>
  <cols>
    <col min="1" max="2" width="5.28125" style="48" customWidth="1"/>
    <col min="3" max="3" width="3.8515625" style="79" bestFit="1" customWidth="1"/>
    <col min="4" max="4" width="12.140625" style="80" bestFit="1" customWidth="1"/>
    <col min="5" max="5" width="43.421875" style="83" customWidth="1"/>
    <col min="6" max="6" width="18.7109375" style="83" customWidth="1"/>
    <col min="7" max="7" width="15.28125" style="83" customWidth="1"/>
    <col min="8" max="8" width="9.7109375" style="83" customWidth="1"/>
    <col min="9" max="12" width="8.8515625" style="83" customWidth="1"/>
    <col min="13" max="16384" width="8.8515625" style="48" customWidth="1"/>
  </cols>
  <sheetData>
    <row r="1" spans="1:12" s="96" customFormat="1" ht="15.75">
      <c r="A1" s="483" t="s">
        <v>397</v>
      </c>
      <c r="B1" s="483"/>
      <c r="C1" s="483"/>
      <c r="D1" s="483"/>
      <c r="E1" s="483"/>
      <c r="F1" s="483"/>
      <c r="G1" s="483"/>
      <c r="H1" s="483"/>
      <c r="I1" s="483"/>
      <c r="J1" s="80"/>
      <c r="K1" s="80"/>
      <c r="L1" s="80"/>
    </row>
    <row r="2" spans="5:7" ht="15.75">
      <c r="E2" s="81"/>
      <c r="F2" s="81"/>
      <c r="G2" s="82"/>
    </row>
    <row r="3" spans="1:9" ht="29.25" customHeight="1">
      <c r="A3" s="490" t="s">
        <v>362</v>
      </c>
      <c r="B3" s="490"/>
      <c r="C3" s="490"/>
      <c r="D3" s="490"/>
      <c r="E3" s="490"/>
      <c r="F3" s="490"/>
      <c r="G3" s="490"/>
      <c r="H3" s="490"/>
      <c r="I3" s="490"/>
    </row>
    <row r="4" spans="1:12" ht="27.75" customHeight="1">
      <c r="A4" s="489" t="s">
        <v>70</v>
      </c>
      <c r="B4" s="489"/>
      <c r="C4" s="489"/>
      <c r="D4" s="489"/>
      <c r="E4" s="489"/>
      <c r="F4" s="489"/>
      <c r="G4" s="489"/>
      <c r="H4" s="489"/>
      <c r="I4" s="84"/>
      <c r="J4" s="84"/>
      <c r="K4" s="84"/>
      <c r="L4" s="84"/>
    </row>
    <row r="5" spans="1:12" ht="39" customHeight="1">
      <c r="A5" s="489" t="s">
        <v>180</v>
      </c>
      <c r="B5" s="489"/>
      <c r="C5" s="489"/>
      <c r="D5" s="489"/>
      <c r="E5" s="489"/>
      <c r="F5" s="489"/>
      <c r="G5" s="489"/>
      <c r="H5" s="489"/>
      <c r="I5" s="489"/>
      <c r="J5" s="84"/>
      <c r="K5" s="84"/>
      <c r="L5" s="84"/>
    </row>
    <row r="6" spans="4:12" ht="16.5" customHeight="1">
      <c r="D6" s="85"/>
      <c r="E6" s="85"/>
      <c r="F6" s="85"/>
      <c r="G6" s="85"/>
      <c r="H6" s="85"/>
      <c r="I6" s="85"/>
      <c r="J6" s="85"/>
      <c r="K6" s="84"/>
      <c r="L6" s="84"/>
    </row>
    <row r="7" spans="3:10" s="86" customFormat="1" ht="63.75" customHeight="1">
      <c r="C7" s="218" t="s">
        <v>172</v>
      </c>
      <c r="D7" s="87" t="s">
        <v>71</v>
      </c>
      <c r="E7" s="87" t="s">
        <v>72</v>
      </c>
      <c r="F7" s="209" t="s">
        <v>331</v>
      </c>
      <c r="G7" s="209" t="s">
        <v>332</v>
      </c>
      <c r="H7" s="88"/>
      <c r="I7" s="88"/>
      <c r="J7" s="88"/>
    </row>
    <row r="8" spans="3:10" s="86" customFormat="1" ht="15.75">
      <c r="C8" s="215"/>
      <c r="D8" s="212" t="s">
        <v>181</v>
      </c>
      <c r="E8" s="90" t="s">
        <v>73</v>
      </c>
      <c r="F8" s="301">
        <v>1</v>
      </c>
      <c r="G8" s="301">
        <v>1</v>
      </c>
      <c r="H8" s="88"/>
      <c r="I8" s="88"/>
      <c r="J8" s="88"/>
    </row>
    <row r="9" spans="3:10" s="86" customFormat="1" ht="15.75">
      <c r="C9" s="210"/>
      <c r="D9" s="212" t="s">
        <v>183</v>
      </c>
      <c r="E9" s="90" t="s">
        <v>182</v>
      </c>
      <c r="F9" s="301">
        <v>1</v>
      </c>
      <c r="G9" s="301">
        <v>1</v>
      </c>
      <c r="H9" s="88"/>
      <c r="I9" s="88"/>
      <c r="J9" s="88"/>
    </row>
    <row r="10" spans="3:10" s="86" customFormat="1" ht="15.75">
      <c r="C10" s="210"/>
      <c r="D10" s="213" t="s">
        <v>184</v>
      </c>
      <c r="E10" s="90" t="s">
        <v>185</v>
      </c>
      <c r="F10" s="301">
        <v>7</v>
      </c>
      <c r="G10" s="301">
        <v>7</v>
      </c>
      <c r="H10" s="88"/>
      <c r="I10" s="88"/>
      <c r="J10" s="88"/>
    </row>
    <row r="11" spans="3:10" s="86" customFormat="1" ht="15.75">
      <c r="C11" s="210"/>
      <c r="D11" s="213" t="s">
        <v>186</v>
      </c>
      <c r="E11" s="90" t="s">
        <v>56</v>
      </c>
      <c r="F11" s="301">
        <v>3</v>
      </c>
      <c r="G11" s="301">
        <v>3</v>
      </c>
      <c r="H11" s="88"/>
      <c r="I11" s="88"/>
      <c r="J11" s="88"/>
    </row>
    <row r="12" spans="3:10" s="86" customFormat="1" ht="15.75">
      <c r="C12" s="210"/>
      <c r="D12" s="213" t="s">
        <v>187</v>
      </c>
      <c r="E12" s="90" t="s">
        <v>74</v>
      </c>
      <c r="F12" s="301">
        <v>9</v>
      </c>
      <c r="G12" s="301">
        <v>9</v>
      </c>
      <c r="H12" s="88"/>
      <c r="I12" s="88"/>
      <c r="J12" s="88"/>
    </row>
    <row r="13" spans="3:10" s="86" customFormat="1" ht="15.75">
      <c r="C13" s="211"/>
      <c r="D13" s="91">
        <v>104044</v>
      </c>
      <c r="E13" s="90" t="s">
        <v>188</v>
      </c>
      <c r="F13" s="301">
        <v>2</v>
      </c>
      <c r="G13" s="301">
        <v>2</v>
      </c>
      <c r="H13" s="88"/>
      <c r="I13" s="88"/>
      <c r="J13" s="88"/>
    </row>
    <row r="14" spans="3:10" s="86" customFormat="1" ht="15.75">
      <c r="C14" s="194" t="s">
        <v>43</v>
      </c>
      <c r="D14" s="93" t="s">
        <v>192</v>
      </c>
      <c r="E14" s="263"/>
      <c r="F14" s="209">
        <f>SUM(F8:F13)</f>
        <v>23</v>
      </c>
      <c r="G14" s="209">
        <f>SUM(G8:G13)</f>
        <v>23</v>
      </c>
      <c r="H14" s="88"/>
      <c r="I14" s="88"/>
      <c r="J14" s="88"/>
    </row>
    <row r="15" spans="3:10" s="86" customFormat="1" ht="19.5" customHeight="1">
      <c r="C15" s="194"/>
      <c r="D15" s="214" t="s">
        <v>181</v>
      </c>
      <c r="E15" s="92" t="s">
        <v>199</v>
      </c>
      <c r="F15" s="89">
        <v>17</v>
      </c>
      <c r="G15" s="301">
        <v>17</v>
      </c>
      <c r="H15" s="88"/>
      <c r="I15" s="88"/>
      <c r="J15" s="88"/>
    </row>
    <row r="16" spans="3:12" ht="15.75">
      <c r="C16" s="216" t="s">
        <v>45</v>
      </c>
      <c r="D16" s="93" t="s">
        <v>191</v>
      </c>
      <c r="E16" s="94"/>
      <c r="F16" s="87">
        <f>F15</f>
        <v>17</v>
      </c>
      <c r="G16" s="87">
        <f>G15</f>
        <v>17</v>
      </c>
      <c r="K16" s="48"/>
      <c r="L16" s="48"/>
    </row>
    <row r="17" spans="3:12" ht="15.75">
      <c r="C17" s="210"/>
      <c r="D17" s="212" t="s">
        <v>280</v>
      </c>
      <c r="E17" s="90" t="s">
        <v>316</v>
      </c>
      <c r="F17" s="301">
        <v>1</v>
      </c>
      <c r="G17" s="301">
        <v>1</v>
      </c>
      <c r="K17" s="48"/>
      <c r="L17" s="48"/>
    </row>
    <row r="18" spans="3:12" ht="18" customHeight="1">
      <c r="C18" s="217" t="s">
        <v>47</v>
      </c>
      <c r="D18" s="93" t="s">
        <v>189</v>
      </c>
      <c r="E18" s="94"/>
      <c r="F18" s="87">
        <f>SUM(F17)</f>
        <v>1</v>
      </c>
      <c r="G18" s="87">
        <f>SUM(G17)</f>
        <v>1</v>
      </c>
      <c r="K18" s="48"/>
      <c r="L18" s="48"/>
    </row>
    <row r="19" spans="3:12" ht="15.75">
      <c r="C19" s="210"/>
      <c r="D19" s="212" t="s">
        <v>285</v>
      </c>
      <c r="E19" s="90" t="s">
        <v>174</v>
      </c>
      <c r="F19" s="301">
        <v>2</v>
      </c>
      <c r="G19" s="301">
        <v>2</v>
      </c>
      <c r="K19" s="48"/>
      <c r="L19" s="48"/>
    </row>
    <row r="20" spans="3:12" ht="15.75">
      <c r="C20" s="217" t="s">
        <v>49</v>
      </c>
      <c r="D20" s="93" t="s">
        <v>190</v>
      </c>
      <c r="E20" s="94"/>
      <c r="F20" s="87">
        <v>2</v>
      </c>
      <c r="G20" s="87">
        <v>2</v>
      </c>
      <c r="K20" s="48"/>
      <c r="L20" s="48"/>
    </row>
    <row r="21" spans="3:12" ht="15.75">
      <c r="C21" s="210"/>
      <c r="D21" s="91">
        <v>107052</v>
      </c>
      <c r="E21" s="90" t="s">
        <v>276</v>
      </c>
      <c r="F21" s="301">
        <v>5</v>
      </c>
      <c r="G21" s="301">
        <v>5</v>
      </c>
      <c r="K21" s="48"/>
      <c r="L21" s="48"/>
    </row>
    <row r="22" spans="3:12" ht="15.75">
      <c r="C22" s="210"/>
      <c r="D22" s="91">
        <v>104042</v>
      </c>
      <c r="E22" s="90" t="s">
        <v>277</v>
      </c>
      <c r="F22" s="301">
        <v>3</v>
      </c>
      <c r="G22" s="301">
        <v>2</v>
      </c>
      <c r="K22" s="48"/>
      <c r="L22" s="48"/>
    </row>
    <row r="23" spans="3:12" ht="15.75">
      <c r="C23" s="210"/>
      <c r="D23" s="91">
        <v>102031</v>
      </c>
      <c r="E23" s="90" t="s">
        <v>278</v>
      </c>
      <c r="F23" s="301">
        <v>1</v>
      </c>
      <c r="G23" s="301">
        <v>1</v>
      </c>
      <c r="K23" s="48"/>
      <c r="L23" s="48"/>
    </row>
    <row r="24" spans="3:12" ht="15.75">
      <c r="C24" s="210"/>
      <c r="D24" s="91">
        <v>107051</v>
      </c>
      <c r="E24" s="90" t="s">
        <v>279</v>
      </c>
      <c r="F24" s="301">
        <v>1</v>
      </c>
      <c r="G24" s="301">
        <v>1</v>
      </c>
      <c r="K24" s="48"/>
      <c r="L24" s="48"/>
    </row>
    <row r="25" spans="3:12" ht="19.5" customHeight="1">
      <c r="C25" s="217" t="s">
        <v>164</v>
      </c>
      <c r="D25" s="93" t="s">
        <v>317</v>
      </c>
      <c r="E25" s="94"/>
      <c r="F25" s="87">
        <f>SUM(F21:F24)</f>
        <v>10</v>
      </c>
      <c r="G25" s="87">
        <f>SUM(G21:G24)</f>
        <v>9</v>
      </c>
      <c r="K25" s="48"/>
      <c r="L25" s="48"/>
    </row>
    <row r="26" spans="3:12" ht="36" customHeight="1">
      <c r="C26" s="486" t="s">
        <v>75</v>
      </c>
      <c r="D26" s="487"/>
      <c r="E26" s="488"/>
      <c r="F26" s="95">
        <f>SUM(F14,F16,F18,F20,F25)</f>
        <v>53</v>
      </c>
      <c r="G26" s="95">
        <f>SUM(G14,G16,G18,G20,G25)</f>
        <v>52</v>
      </c>
      <c r="K26" s="48"/>
      <c r="L26" s="48"/>
    </row>
  </sheetData>
  <sheetProtection/>
  <mergeCells count="5">
    <mergeCell ref="A1:I1"/>
    <mergeCell ref="C26:E26"/>
    <mergeCell ref="A4:H4"/>
    <mergeCell ref="A3:I3"/>
    <mergeCell ref="A5:I5"/>
  </mergeCells>
  <printOptions horizontalCentered="1"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PageLayoutView="0" workbookViewId="0" topLeftCell="A1">
      <selection activeCell="L16" sqref="L16"/>
    </sheetView>
  </sheetViews>
  <sheetFormatPr defaultColWidth="8.8515625" defaultRowHeight="15"/>
  <cols>
    <col min="1" max="1" width="8.8515625" style="48" customWidth="1"/>
    <col min="2" max="2" width="6.00390625" style="48" customWidth="1"/>
    <col min="3" max="3" width="8.8515625" style="83" customWidth="1"/>
    <col min="4" max="4" width="57.00390625" style="83" customWidth="1"/>
    <col min="5" max="5" width="9.140625" style="80" hidden="1" customWidth="1"/>
    <col min="6" max="6" width="9.140625" style="83" hidden="1" customWidth="1"/>
    <col min="7" max="12" width="8.8515625" style="83" customWidth="1"/>
    <col min="13" max="16384" width="8.8515625" style="48" customWidth="1"/>
  </cols>
  <sheetData>
    <row r="1" spans="1:9" ht="15.75">
      <c r="A1" s="494" t="s">
        <v>398</v>
      </c>
      <c r="B1" s="494"/>
      <c r="C1" s="494"/>
      <c r="D1" s="494"/>
      <c r="E1" s="494"/>
      <c r="F1" s="494"/>
      <c r="G1" s="494"/>
      <c r="H1" s="494"/>
      <c r="I1" s="494"/>
    </row>
    <row r="3" spans="1:9" ht="28.5" customHeight="1">
      <c r="A3" s="495" t="s">
        <v>363</v>
      </c>
      <c r="B3" s="496"/>
      <c r="C3" s="496"/>
      <c r="D3" s="496"/>
      <c r="E3" s="496"/>
      <c r="F3" s="496"/>
      <c r="G3" s="496"/>
      <c r="H3" s="496"/>
      <c r="I3" s="496"/>
    </row>
    <row r="4" spans="2:9" ht="37.5" customHeight="1">
      <c r="B4" s="489" t="s">
        <v>167</v>
      </c>
      <c r="C4" s="489"/>
      <c r="D4" s="489"/>
      <c r="E4" s="489"/>
      <c r="F4" s="489"/>
      <c r="G4" s="489"/>
      <c r="H4" s="489"/>
      <c r="I4" s="489"/>
    </row>
    <row r="6" spans="3:7" ht="15.75">
      <c r="C6" s="83" t="s">
        <v>253</v>
      </c>
      <c r="G6" s="83" t="s">
        <v>193</v>
      </c>
    </row>
    <row r="7" ht="15.75">
      <c r="C7" s="83" t="s">
        <v>196</v>
      </c>
    </row>
    <row r="9" spans="3:7" ht="15.75">
      <c r="C9" s="83" t="s">
        <v>77</v>
      </c>
      <c r="G9" s="83" t="s">
        <v>162</v>
      </c>
    </row>
    <row r="10" ht="15.75">
      <c r="C10" s="83" t="s">
        <v>195</v>
      </c>
    </row>
    <row r="12" spans="3:7" ht="15.75">
      <c r="C12" s="83" t="s">
        <v>78</v>
      </c>
      <c r="G12" s="83" t="s">
        <v>76</v>
      </c>
    </row>
    <row r="13" ht="15.75">
      <c r="C13" s="83" t="s">
        <v>195</v>
      </c>
    </row>
    <row r="15" spans="3:7" ht="13.5" customHeight="1">
      <c r="C15" s="83" t="s">
        <v>253</v>
      </c>
      <c r="G15" s="83" t="s">
        <v>194</v>
      </c>
    </row>
    <row r="16" ht="15.75">
      <c r="C16" s="83" t="s">
        <v>195</v>
      </c>
    </row>
    <row r="18" spans="3:7" ht="18" customHeight="1">
      <c r="C18" s="83" t="s">
        <v>253</v>
      </c>
      <c r="G18" s="83" t="s">
        <v>163</v>
      </c>
    </row>
    <row r="19" ht="15.75">
      <c r="C19" s="83" t="s">
        <v>195</v>
      </c>
    </row>
    <row r="21" spans="3:7" ht="15.75">
      <c r="C21" s="83" t="s">
        <v>295</v>
      </c>
      <c r="G21" s="83" t="s">
        <v>163</v>
      </c>
    </row>
    <row r="22" ht="15.75">
      <c r="C22" s="83" t="s">
        <v>195</v>
      </c>
    </row>
    <row r="24" spans="3:7" ht="15.75">
      <c r="C24" s="83" t="s">
        <v>335</v>
      </c>
      <c r="G24" s="83" t="s">
        <v>333</v>
      </c>
    </row>
    <row r="25" spans="3:4" ht="15.75">
      <c r="C25" s="491" t="s">
        <v>334</v>
      </c>
      <c r="D25" s="491"/>
    </row>
    <row r="27" spans="3:7" ht="15.75">
      <c r="C27" s="83" t="s">
        <v>253</v>
      </c>
      <c r="G27" s="83" t="s">
        <v>347</v>
      </c>
    </row>
    <row r="28" spans="3:4" ht="15.75">
      <c r="C28" s="491" t="s">
        <v>348</v>
      </c>
      <c r="D28" s="491"/>
    </row>
    <row r="29" spans="3:4" ht="15.75">
      <c r="C29" s="491" t="s">
        <v>349</v>
      </c>
      <c r="D29" s="491"/>
    </row>
    <row r="31" spans="3:7" ht="15.75">
      <c r="C31" s="83" t="s">
        <v>337</v>
      </c>
      <c r="G31" s="83" t="s">
        <v>338</v>
      </c>
    </row>
    <row r="32" spans="3:4" ht="15.75">
      <c r="C32" s="491" t="s">
        <v>336</v>
      </c>
      <c r="D32" s="491"/>
    </row>
    <row r="34" spans="3:7" ht="15.75">
      <c r="C34" s="83" t="s">
        <v>339</v>
      </c>
      <c r="G34" s="83" t="s">
        <v>341</v>
      </c>
    </row>
    <row r="35" spans="3:4" ht="15.75">
      <c r="C35" s="491" t="s">
        <v>340</v>
      </c>
      <c r="D35" s="491"/>
    </row>
    <row r="37" spans="3:7" ht="15.75">
      <c r="C37" s="491" t="s">
        <v>342</v>
      </c>
      <c r="D37" s="491"/>
      <c r="G37" s="83" t="s">
        <v>76</v>
      </c>
    </row>
    <row r="38" spans="3:4" ht="15.75">
      <c r="C38" s="491" t="s">
        <v>343</v>
      </c>
      <c r="D38" s="491"/>
    </row>
    <row r="40" spans="3:7" ht="15.75">
      <c r="C40" s="491" t="s">
        <v>344</v>
      </c>
      <c r="D40" s="491"/>
      <c r="G40" s="83" t="s">
        <v>162</v>
      </c>
    </row>
    <row r="41" spans="3:4" ht="15.75">
      <c r="C41" s="491" t="s">
        <v>343</v>
      </c>
      <c r="D41" s="491"/>
    </row>
    <row r="43" spans="3:7" ht="15.75">
      <c r="C43" s="491" t="s">
        <v>342</v>
      </c>
      <c r="D43" s="491"/>
      <c r="G43" s="83" t="s">
        <v>345</v>
      </c>
    </row>
    <row r="44" spans="3:4" ht="15.75">
      <c r="C44" s="491" t="s">
        <v>346</v>
      </c>
      <c r="D44" s="491"/>
    </row>
    <row r="45" spans="3:4" ht="15.75">
      <c r="C45" s="314"/>
      <c r="D45" s="314"/>
    </row>
    <row r="46" spans="3:7" ht="15.75">
      <c r="C46" s="491" t="s">
        <v>350</v>
      </c>
      <c r="D46" s="491"/>
      <c r="G46" s="83" t="s">
        <v>338</v>
      </c>
    </row>
    <row r="47" spans="3:4" ht="15.75">
      <c r="C47" s="492" t="s">
        <v>351</v>
      </c>
      <c r="D47" s="493"/>
    </row>
    <row r="49" spans="4:7" ht="15.75">
      <c r="D49" s="83" t="s">
        <v>50</v>
      </c>
      <c r="G49" s="83" t="s">
        <v>352</v>
      </c>
    </row>
  </sheetData>
  <sheetProtection/>
  <mergeCells count="16">
    <mergeCell ref="C28:D28"/>
    <mergeCell ref="C29:D29"/>
    <mergeCell ref="C32:D32"/>
    <mergeCell ref="C35:D35"/>
    <mergeCell ref="A1:I1"/>
    <mergeCell ref="B4:I4"/>
    <mergeCell ref="C25:D25"/>
    <mergeCell ref="A3:I3"/>
    <mergeCell ref="C44:D44"/>
    <mergeCell ref="C46:D46"/>
    <mergeCell ref="C47:D47"/>
    <mergeCell ref="C37:D37"/>
    <mergeCell ref="C38:D38"/>
    <mergeCell ref="C40:D40"/>
    <mergeCell ref="C43:D43"/>
    <mergeCell ref="C41:D4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B1">
      <selection activeCell="M8" sqref="M8"/>
    </sheetView>
  </sheetViews>
  <sheetFormatPr defaultColWidth="8.8515625" defaultRowHeight="15"/>
  <cols>
    <col min="1" max="1" width="12.28125" style="48" hidden="1" customWidth="1"/>
    <col min="2" max="4" width="9.140625" style="48" customWidth="1"/>
    <col min="5" max="5" width="48.421875" style="83" customWidth="1"/>
    <col min="6" max="6" width="13.28125" style="83" customWidth="1"/>
    <col min="7" max="7" width="12.00390625" style="83" customWidth="1"/>
    <col min="8" max="10" width="9.140625" style="83" customWidth="1"/>
    <col min="11" max="12" width="8.8515625" style="100" customWidth="1"/>
    <col min="13" max="16384" width="8.8515625" style="48" customWidth="1"/>
  </cols>
  <sheetData>
    <row r="1" spans="1:10" ht="15.75">
      <c r="A1" s="413" t="s">
        <v>399</v>
      </c>
      <c r="B1" s="413"/>
      <c r="C1" s="413"/>
      <c r="D1" s="413"/>
      <c r="E1" s="413"/>
      <c r="F1" s="413"/>
      <c r="G1" s="413"/>
      <c r="H1" s="413"/>
      <c r="I1" s="413"/>
      <c r="J1" s="413"/>
    </row>
    <row r="3" spans="2:10" ht="15.75" customHeight="1">
      <c r="B3" s="498" t="s">
        <v>364</v>
      </c>
      <c r="C3" s="498"/>
      <c r="D3" s="498"/>
      <c r="E3" s="498"/>
      <c r="F3" s="498"/>
      <c r="G3" s="498"/>
      <c r="H3" s="498"/>
      <c r="I3" s="498"/>
      <c r="J3" s="498"/>
    </row>
    <row r="4" spans="2:10" ht="15.75" customHeight="1">
      <c r="B4" s="331"/>
      <c r="C4" s="96"/>
      <c r="D4" s="96"/>
      <c r="E4" s="96"/>
      <c r="F4" s="96"/>
      <c r="G4" s="96"/>
      <c r="H4" s="96"/>
      <c r="I4" s="96"/>
      <c r="J4" s="96"/>
    </row>
    <row r="5" spans="1:10" ht="38.25" customHeight="1">
      <c r="A5" s="497" t="s">
        <v>168</v>
      </c>
      <c r="B5" s="497"/>
      <c r="C5" s="497"/>
      <c r="D5" s="497"/>
      <c r="E5" s="497"/>
      <c r="F5" s="497"/>
      <c r="G5" s="497"/>
      <c r="H5" s="497"/>
      <c r="I5" s="497"/>
      <c r="J5" s="497"/>
    </row>
    <row r="7" spans="6:7" ht="15.75">
      <c r="F7" s="101"/>
      <c r="G7" s="101" t="s">
        <v>325</v>
      </c>
    </row>
    <row r="8" spans="5:12" s="50" customFormat="1" ht="34.5" customHeight="1">
      <c r="E8" s="137" t="s">
        <v>81</v>
      </c>
      <c r="F8" s="306">
        <v>2500000</v>
      </c>
      <c r="G8" s="306">
        <v>1173599</v>
      </c>
      <c r="H8" s="102"/>
      <c r="I8" s="102"/>
      <c r="J8" s="102"/>
      <c r="K8" s="103"/>
      <c r="L8" s="103"/>
    </row>
    <row r="9" spans="5:12" s="50" customFormat="1" ht="34.5" customHeight="1">
      <c r="E9" s="220" t="s">
        <v>80</v>
      </c>
      <c r="F9" s="307">
        <f>SUM(F8:F8)</f>
        <v>2500000</v>
      </c>
      <c r="G9" s="308">
        <f>SUM(G8:G8)</f>
        <v>1173599</v>
      </c>
      <c r="H9" s="102"/>
      <c r="I9" s="102"/>
      <c r="J9" s="102"/>
      <c r="K9" s="103"/>
      <c r="L9" s="103"/>
    </row>
    <row r="10" spans="5:7" ht="15.75">
      <c r="E10" s="303"/>
      <c r="F10" s="309"/>
      <c r="G10" s="82"/>
    </row>
    <row r="11" spans="5:7" ht="15.75">
      <c r="E11" s="304"/>
      <c r="F11" s="310"/>
      <c r="G11" s="82"/>
    </row>
    <row r="12" spans="5:7" ht="15.75">
      <c r="E12" s="221" t="s">
        <v>169</v>
      </c>
      <c r="F12" s="311">
        <v>2500000</v>
      </c>
      <c r="G12" s="312">
        <v>1173599</v>
      </c>
    </row>
    <row r="13" spans="5:7" ht="15.75">
      <c r="E13" s="302"/>
      <c r="F13" s="313"/>
      <c r="G13" s="82"/>
    </row>
    <row r="14" spans="5:7" ht="15.75">
      <c r="E14" s="219" t="s">
        <v>197</v>
      </c>
      <c r="F14" s="312">
        <f>SUM(F9,F12)</f>
        <v>5000000</v>
      </c>
      <c r="G14" s="312">
        <f>SUM(G9,G12)</f>
        <v>2347198</v>
      </c>
    </row>
  </sheetData>
  <sheetProtection/>
  <mergeCells count="3">
    <mergeCell ref="A1:J1"/>
    <mergeCell ref="A5:J5"/>
    <mergeCell ref="B3:J3"/>
  </mergeCells>
  <printOptions/>
  <pageMargins left="0.57" right="0.28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Iroda48</cp:lastModifiedBy>
  <cp:lastPrinted>2016-09-15T09:14:59Z</cp:lastPrinted>
  <dcterms:created xsi:type="dcterms:W3CDTF">2015-02-02T07:42:02Z</dcterms:created>
  <dcterms:modified xsi:type="dcterms:W3CDTF">2016-09-15T09:16:29Z</dcterms:modified>
  <cp:category/>
  <cp:version/>
  <cp:contentType/>
  <cp:contentStatus/>
</cp:coreProperties>
</file>