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_rol\dokumentumok\d\d_rol_fotok_doksik\jegyzőkönyvek\Jegyzőkönyv\KT ülés Csép 20170530\"/>
    </mc:Choice>
  </mc:AlternateContent>
  <bookViews>
    <workbookView xWindow="0" yWindow="0" windowWidth="20490" windowHeight="7650" tabRatio="727" firstSheet="1" activeTab="1"/>
  </bookViews>
  <sheets>
    <sheet name="1.1.sz.mell." sheetId="1" r:id="rId1"/>
    <sheet name="1.2.sz.mell." sheetId="108" r:id="rId2"/>
    <sheet name="1.3.sz.mell." sheetId="111" r:id="rId3"/>
    <sheet name="2.1.sz.mell  " sheetId="73" r:id="rId4"/>
    <sheet name="2.2.sz.mell  " sheetId="61" r:id="rId5"/>
    <sheet name="3. melléklet" sheetId="97" r:id="rId6"/>
    <sheet name="4. melléklet" sheetId="98" r:id="rId7"/>
    <sheet name="6. melléklet" sheetId="100" r:id="rId8"/>
    <sheet name="7.1. melléklet" sheetId="130" r:id="rId9"/>
    <sheet name="7.2. melléklet" sheetId="131" r:id="rId10"/>
    <sheet name="8. melléklet" sheetId="94" r:id="rId11"/>
  </sheets>
  <definedNames>
    <definedName name="_xlnm.Print_Titles" localSheetId="8">'7.1. melléklet'!$2:$6</definedName>
    <definedName name="_xlnm.Print_Area" localSheetId="0">'1.1.sz.mell.'!$A$1:$E$148</definedName>
    <definedName name="_xlnm.Print_Area" localSheetId="1">'1.2.sz.mell.'!$A$1:$E$147</definedName>
    <definedName name="_xlnm.Print_Area" localSheetId="2">'1.3.sz.mell.'!$A$1:$E$146</definedName>
    <definedName name="_xlnm.Print_Area" localSheetId="3">'2.1.sz.mell  '!$A$1:$J$32</definedName>
  </definedNames>
  <calcPr calcId="162913"/>
</workbook>
</file>

<file path=xl/calcChain.xml><?xml version="1.0" encoding="utf-8"?>
<calcChain xmlns="http://schemas.openxmlformats.org/spreadsheetml/2006/main">
  <c r="J1" i="73" l="1"/>
  <c r="D29" i="130"/>
  <c r="E29" i="130"/>
  <c r="C29" i="130"/>
  <c r="D24" i="130"/>
  <c r="E24" i="130"/>
  <c r="C24" i="130"/>
  <c r="E95" i="111"/>
  <c r="D95" i="111"/>
  <c r="E94" i="111"/>
  <c r="D94" i="111"/>
  <c r="E93" i="111"/>
  <c r="D93" i="111"/>
  <c r="D18" i="111"/>
  <c r="E18" i="111"/>
  <c r="C18" i="111"/>
  <c r="D10" i="111"/>
  <c r="E10" i="111"/>
  <c r="C10" i="111"/>
  <c r="D76" i="108"/>
  <c r="E76" i="108"/>
  <c r="C76" i="108"/>
  <c r="D73" i="108"/>
  <c r="E73" i="108"/>
  <c r="C73" i="108"/>
  <c r="D66" i="108"/>
  <c r="E66" i="108"/>
  <c r="C66" i="108"/>
  <c r="D59" i="108"/>
  <c r="E59" i="108"/>
  <c r="C59" i="108"/>
  <c r="D54" i="108"/>
  <c r="E54" i="108"/>
  <c r="C54" i="108"/>
  <c r="D43" i="108"/>
  <c r="E43" i="108"/>
  <c r="C43" i="108"/>
  <c r="D39" i="108"/>
  <c r="E39" i="108"/>
  <c r="C39" i="108"/>
  <c r="D36" i="108"/>
  <c r="E36" i="108"/>
  <c r="C36" i="108"/>
  <c r="D37" i="108"/>
  <c r="E37" i="108"/>
  <c r="C37" i="108"/>
  <c r="D34" i="108"/>
  <c r="E34" i="108"/>
  <c r="C34" i="108"/>
  <c r="D32" i="108"/>
  <c r="E32" i="108"/>
  <c r="C32" i="108"/>
  <c r="D31" i="108"/>
  <c r="E31" i="108"/>
  <c r="C31" i="108"/>
  <c r="D30" i="108"/>
  <c r="E30" i="108"/>
  <c r="C30" i="108"/>
  <c r="D26" i="108"/>
  <c r="E26" i="108"/>
  <c r="C26" i="108"/>
  <c r="D12" i="108"/>
  <c r="E12" i="108"/>
  <c r="C12" i="108"/>
  <c r="D9" i="108"/>
  <c r="E9" i="108"/>
  <c r="C9" i="108"/>
  <c r="D7" i="108"/>
  <c r="E7" i="108"/>
  <c r="C7" i="108"/>
  <c r="J1" i="61"/>
  <c r="H10" i="61"/>
  <c r="I10" i="61"/>
  <c r="G10" i="61"/>
  <c r="H8" i="61"/>
  <c r="I8" i="61"/>
  <c r="G8" i="61"/>
  <c r="H6" i="61"/>
  <c r="I6" i="61"/>
  <c r="G6" i="61"/>
  <c r="I10" i="73"/>
  <c r="G10" i="73"/>
  <c r="H9" i="73"/>
  <c r="I9" i="73"/>
  <c r="G9" i="73"/>
  <c r="H8" i="73"/>
  <c r="I8" i="73"/>
  <c r="G8" i="73"/>
  <c r="H7" i="73"/>
  <c r="I7" i="73"/>
  <c r="G7" i="73"/>
  <c r="H6" i="73"/>
  <c r="I6" i="73"/>
  <c r="G6" i="73"/>
  <c r="D14" i="130"/>
  <c r="E14" i="130"/>
  <c r="C14" i="130"/>
  <c r="D9" i="130"/>
  <c r="E9" i="130"/>
  <c r="C9" i="130"/>
  <c r="C14" i="131" l="1"/>
  <c r="C13" i="94"/>
  <c r="C14" i="94" s="1"/>
  <c r="C15" i="94" s="1"/>
  <c r="C12" i="94"/>
  <c r="C9" i="94"/>
  <c r="D98" i="108"/>
  <c r="D93" i="108" s="1"/>
  <c r="D98" i="1"/>
  <c r="H10" i="73" s="1"/>
  <c r="H18" i="73" s="1"/>
  <c r="C67" i="108"/>
  <c r="D29" i="108"/>
  <c r="E29" i="108"/>
  <c r="E28" i="108" s="1"/>
  <c r="C29" i="108"/>
  <c r="C28" i="108" s="1"/>
  <c r="C110" i="1"/>
  <c r="C18" i="131"/>
  <c r="C21" i="131" s="1"/>
  <c r="E66" i="130"/>
  <c r="D66" i="130"/>
  <c r="C66" i="130"/>
  <c r="E63" i="130"/>
  <c r="D63" i="130"/>
  <c r="C63" i="130"/>
  <c r="E59" i="130"/>
  <c r="D59" i="130"/>
  <c r="C59" i="130"/>
  <c r="E54" i="130"/>
  <c r="D54" i="130"/>
  <c r="C54" i="130"/>
  <c r="E45" i="130"/>
  <c r="D45" i="130"/>
  <c r="C45" i="130"/>
  <c r="E40" i="130"/>
  <c r="D40" i="130"/>
  <c r="C40" i="130"/>
  <c r="E35" i="130"/>
  <c r="D35" i="130"/>
  <c r="C35" i="130"/>
  <c r="C34" i="130"/>
  <c r="E19" i="130"/>
  <c r="D19" i="130"/>
  <c r="C19" i="130"/>
  <c r="E8" i="130"/>
  <c r="D8" i="130"/>
  <c r="H17" i="61"/>
  <c r="I17" i="61"/>
  <c r="H30" i="61"/>
  <c r="H31" i="61" s="1"/>
  <c r="I30" i="61"/>
  <c r="H33" i="61"/>
  <c r="I33" i="61"/>
  <c r="G33" i="61"/>
  <c r="G30" i="61"/>
  <c r="G17" i="61"/>
  <c r="G31" i="61" s="1"/>
  <c r="D17" i="61"/>
  <c r="D33" i="61"/>
  <c r="E33" i="61"/>
  <c r="C33" i="61"/>
  <c r="E4" i="73"/>
  <c r="I4" i="73" s="1"/>
  <c r="I18" i="73"/>
  <c r="H27" i="73"/>
  <c r="G18" i="73"/>
  <c r="E140" i="111"/>
  <c r="D140" i="111"/>
  <c r="C140" i="111"/>
  <c r="E135" i="111"/>
  <c r="E145" i="111" s="1"/>
  <c r="D135" i="111"/>
  <c r="C135" i="111"/>
  <c r="E130" i="111"/>
  <c r="D130" i="111"/>
  <c r="C130" i="111"/>
  <c r="E126" i="111"/>
  <c r="D126" i="111"/>
  <c r="C126" i="111"/>
  <c r="E122" i="111"/>
  <c r="D122" i="111"/>
  <c r="C122" i="111"/>
  <c r="E108" i="111"/>
  <c r="D108" i="111"/>
  <c r="C108" i="111"/>
  <c r="E92" i="111"/>
  <c r="D92" i="111"/>
  <c r="D125" i="111" s="1"/>
  <c r="C92" i="111"/>
  <c r="C125" i="111" s="1"/>
  <c r="E78" i="111"/>
  <c r="D78" i="111"/>
  <c r="C78" i="111"/>
  <c r="E74" i="111"/>
  <c r="D74" i="111"/>
  <c r="C74" i="111"/>
  <c r="E71" i="111"/>
  <c r="D71" i="111"/>
  <c r="C71" i="111"/>
  <c r="E66" i="111"/>
  <c r="D66" i="111"/>
  <c r="C66" i="111"/>
  <c r="E62" i="111"/>
  <c r="D62" i="111"/>
  <c r="C62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8" i="111"/>
  <c r="D28" i="111"/>
  <c r="D27" i="111"/>
  <c r="C28" i="111"/>
  <c r="C27" i="111" s="1"/>
  <c r="E27" i="111"/>
  <c r="E20" i="111"/>
  <c r="D20" i="111"/>
  <c r="C20" i="111"/>
  <c r="E13" i="111"/>
  <c r="D13" i="111"/>
  <c r="C13" i="111"/>
  <c r="E6" i="111"/>
  <c r="D6" i="111"/>
  <c r="C6" i="111"/>
  <c r="C3" i="111"/>
  <c r="C89" i="111" s="1"/>
  <c r="C3" i="108"/>
  <c r="C90" i="108" s="1"/>
  <c r="E141" i="108"/>
  <c r="D141" i="108"/>
  <c r="C141" i="108"/>
  <c r="E136" i="108"/>
  <c r="D136" i="108"/>
  <c r="C136" i="108"/>
  <c r="E131" i="108"/>
  <c r="D131" i="108"/>
  <c r="C131" i="108"/>
  <c r="E127" i="108"/>
  <c r="D127" i="108"/>
  <c r="C127" i="108"/>
  <c r="E123" i="108"/>
  <c r="D123" i="108"/>
  <c r="C123" i="108"/>
  <c r="E109" i="108"/>
  <c r="D109" i="108"/>
  <c r="C109" i="108"/>
  <c r="E93" i="108"/>
  <c r="C93" i="108"/>
  <c r="E79" i="108"/>
  <c r="D79" i="108"/>
  <c r="C79" i="108"/>
  <c r="E75" i="108"/>
  <c r="D75" i="108"/>
  <c r="C75" i="108"/>
  <c r="E72" i="108"/>
  <c r="D72" i="108"/>
  <c r="C72" i="108"/>
  <c r="E67" i="108"/>
  <c r="D67" i="108"/>
  <c r="E63" i="108"/>
  <c r="D63" i="108"/>
  <c r="C63" i="108"/>
  <c r="E57" i="108"/>
  <c r="D57" i="108"/>
  <c r="C57" i="108"/>
  <c r="E52" i="108"/>
  <c r="D52" i="108"/>
  <c r="C52" i="108"/>
  <c r="E46" i="108"/>
  <c r="D46" i="108"/>
  <c r="C46" i="108"/>
  <c r="E35" i="108"/>
  <c r="D35" i="108"/>
  <c r="C35" i="108"/>
  <c r="D28" i="108"/>
  <c r="E21" i="108"/>
  <c r="D21" i="108"/>
  <c r="C21" i="108"/>
  <c r="E14" i="108"/>
  <c r="D14" i="108"/>
  <c r="C14" i="108"/>
  <c r="E6" i="108"/>
  <c r="D6" i="108"/>
  <c r="C6" i="108"/>
  <c r="D93" i="1"/>
  <c r="E93" i="1"/>
  <c r="D110" i="1"/>
  <c r="E110" i="1"/>
  <c r="D124" i="1"/>
  <c r="H11" i="73" s="1"/>
  <c r="E124" i="1"/>
  <c r="I11" i="73" s="1"/>
  <c r="D128" i="1"/>
  <c r="E128" i="1"/>
  <c r="D132" i="1"/>
  <c r="D147" i="1" s="1"/>
  <c r="E132" i="1"/>
  <c r="D137" i="1"/>
  <c r="H26" i="73" s="1"/>
  <c r="E137" i="1"/>
  <c r="D142" i="1"/>
  <c r="E142" i="1"/>
  <c r="C142" i="1"/>
  <c r="C137" i="1"/>
  <c r="G26" i="73" s="1"/>
  <c r="G27" i="73" s="1"/>
  <c r="C132" i="1"/>
  <c r="C128" i="1"/>
  <c r="C124" i="1"/>
  <c r="G11" i="73" s="1"/>
  <c r="C93" i="1"/>
  <c r="C90" i="1"/>
  <c r="D29" i="1"/>
  <c r="D28" i="1"/>
  <c r="D9" i="73" s="1"/>
  <c r="E29" i="1"/>
  <c r="C29" i="1"/>
  <c r="C28" i="1" s="1"/>
  <c r="C9" i="73" s="1"/>
  <c r="D6" i="1"/>
  <c r="D6" i="73" s="1"/>
  <c r="E6" i="1"/>
  <c r="E6" i="73" s="1"/>
  <c r="E18" i="73" s="1"/>
  <c r="I29" i="73" s="1"/>
  <c r="D14" i="1"/>
  <c r="D7" i="73" s="1"/>
  <c r="E14" i="1"/>
  <c r="E7" i="73" s="1"/>
  <c r="D21" i="1"/>
  <c r="D6" i="61" s="1"/>
  <c r="E21" i="1"/>
  <c r="E6" i="61" s="1"/>
  <c r="E17" i="61" s="1"/>
  <c r="E28" i="1"/>
  <c r="E9" i="73" s="1"/>
  <c r="D35" i="1"/>
  <c r="D12" i="73" s="1"/>
  <c r="E35" i="1"/>
  <c r="E12" i="73" s="1"/>
  <c r="D46" i="1"/>
  <c r="D8" i="61" s="1"/>
  <c r="E46" i="1"/>
  <c r="E8" i="61" s="1"/>
  <c r="D52" i="1"/>
  <c r="D10" i="73" s="1"/>
  <c r="D18" i="73" s="1"/>
  <c r="D29" i="73" s="1"/>
  <c r="E52" i="1"/>
  <c r="E10" i="73" s="1"/>
  <c r="D57" i="1"/>
  <c r="D9" i="61" s="1"/>
  <c r="E57" i="1"/>
  <c r="E9" i="61" s="1"/>
  <c r="D63" i="1"/>
  <c r="E63" i="1"/>
  <c r="D67" i="1"/>
  <c r="E67" i="1"/>
  <c r="D72" i="1"/>
  <c r="E72" i="1"/>
  <c r="D75" i="1"/>
  <c r="E75" i="1"/>
  <c r="D79" i="1"/>
  <c r="E79" i="1"/>
  <c r="C79" i="1"/>
  <c r="C75" i="1"/>
  <c r="C72" i="1"/>
  <c r="C67" i="1"/>
  <c r="C63" i="1"/>
  <c r="C57" i="1"/>
  <c r="C9" i="61" s="1"/>
  <c r="C52" i="1"/>
  <c r="C10" i="73" s="1"/>
  <c r="C46" i="1"/>
  <c r="C8" i="61" s="1"/>
  <c r="C35" i="1"/>
  <c r="C12" i="73" s="1"/>
  <c r="C21" i="1"/>
  <c r="C6" i="61" s="1"/>
  <c r="C17" i="61" s="1"/>
  <c r="C32" i="61" s="1"/>
  <c r="C14" i="1"/>
  <c r="C7" i="73" s="1"/>
  <c r="C18" i="73" s="1"/>
  <c r="C6" i="1"/>
  <c r="C6" i="73" s="1"/>
  <c r="E20" i="100"/>
  <c r="D20" i="100"/>
  <c r="G18" i="98"/>
  <c r="F18" i="98"/>
  <c r="E18" i="98"/>
  <c r="D18" i="98"/>
  <c r="C18" i="98"/>
  <c r="H17" i="98"/>
  <c r="I17" i="98" s="1"/>
  <c r="H16" i="98"/>
  <c r="H18" i="98" s="1"/>
  <c r="G14" i="98"/>
  <c r="G19" i="98" s="1"/>
  <c r="F14" i="98"/>
  <c r="F19" i="98"/>
  <c r="E14" i="98"/>
  <c r="E19" i="98" s="1"/>
  <c r="D14" i="98"/>
  <c r="D19" i="98" s="1"/>
  <c r="C14" i="98"/>
  <c r="H13" i="98"/>
  <c r="I13" i="98"/>
  <c r="H12" i="98"/>
  <c r="I12" i="98" s="1"/>
  <c r="H11" i="98"/>
  <c r="I11" i="98" s="1"/>
  <c r="H10" i="98"/>
  <c r="I10" i="98"/>
  <c r="H9" i="98"/>
  <c r="I9" i="98" s="1"/>
  <c r="H8" i="98"/>
  <c r="I8" i="98"/>
  <c r="H7" i="98"/>
  <c r="I7" i="98" s="1"/>
  <c r="H12" i="97"/>
  <c r="G12" i="97"/>
  <c r="F12" i="97"/>
  <c r="F19" i="97" s="1"/>
  <c r="E12" i="97"/>
  <c r="H5" i="97"/>
  <c r="H19" i="97" s="1"/>
  <c r="G5" i="97"/>
  <c r="G19" i="97" s="1"/>
  <c r="F5" i="97"/>
  <c r="E5" i="97"/>
  <c r="E19" i="97" s="1"/>
  <c r="D4" i="73"/>
  <c r="D4" i="61"/>
  <c r="C4" i="73"/>
  <c r="C4" i="61" s="1"/>
  <c r="H32" i="61"/>
  <c r="H4" i="73"/>
  <c r="H4" i="61"/>
  <c r="D19" i="61" l="1"/>
  <c r="D20" i="73"/>
  <c r="E147" i="1"/>
  <c r="I26" i="73"/>
  <c r="I27" i="73" s="1"/>
  <c r="I28" i="73" s="1"/>
  <c r="D145" i="111"/>
  <c r="E23" i="73"/>
  <c r="E23" i="61"/>
  <c r="C19" i="98"/>
  <c r="C27" i="61"/>
  <c r="C24" i="61" s="1"/>
  <c r="C25" i="73"/>
  <c r="C24" i="73" s="1"/>
  <c r="D23" i="61"/>
  <c r="D23" i="73"/>
  <c r="D61" i="111"/>
  <c r="E61" i="111"/>
  <c r="D34" i="130"/>
  <c r="C20" i="73"/>
  <c r="C19" i="73" s="1"/>
  <c r="C27" i="73" s="1"/>
  <c r="C19" i="61"/>
  <c r="D25" i="73"/>
  <c r="D24" i="73" s="1"/>
  <c r="D27" i="61"/>
  <c r="D24" i="61" s="1"/>
  <c r="H28" i="73"/>
  <c r="I4" i="61"/>
  <c r="C23" i="61"/>
  <c r="C23" i="73"/>
  <c r="E84" i="111"/>
  <c r="E151" i="111" s="1"/>
  <c r="E19" i="61"/>
  <c r="E18" i="61" s="1"/>
  <c r="E20" i="73"/>
  <c r="E19" i="73" s="1"/>
  <c r="E27" i="61"/>
  <c r="E24" i="61" s="1"/>
  <c r="E25" i="73"/>
  <c r="E24" i="73" s="1"/>
  <c r="E27" i="73" s="1"/>
  <c r="E28" i="73" s="1"/>
  <c r="E30" i="73" s="1"/>
  <c r="E126" i="108"/>
  <c r="C84" i="111"/>
  <c r="D84" i="111"/>
  <c r="C145" i="111"/>
  <c r="C146" i="111" s="1"/>
  <c r="E4" i="61"/>
  <c r="H14" i="98"/>
  <c r="H19" i="98" s="1"/>
  <c r="E125" i="111"/>
  <c r="E146" i="111" s="1"/>
  <c r="C85" i="108"/>
  <c r="D32" i="61"/>
  <c r="E32" i="61"/>
  <c r="I31" i="61"/>
  <c r="I32" i="61"/>
  <c r="G32" i="61"/>
  <c r="G28" i="73"/>
  <c r="C29" i="73"/>
  <c r="H29" i="73"/>
  <c r="E29" i="73"/>
  <c r="E34" i="130"/>
  <c r="D51" i="130"/>
  <c r="D68" i="130" s="1"/>
  <c r="I14" i="98"/>
  <c r="C61" i="111"/>
  <c r="D146" i="111"/>
  <c r="C28" i="73"/>
  <c r="E51" i="130"/>
  <c r="E68" i="130" s="1"/>
  <c r="D151" i="111"/>
  <c r="D85" i="111"/>
  <c r="E85" i="111"/>
  <c r="G29" i="73"/>
  <c r="I16" i="98"/>
  <c r="I18" i="98" s="1"/>
  <c r="C126" i="108"/>
  <c r="D150" i="111"/>
  <c r="E85" i="1"/>
  <c r="E155" i="1" s="1"/>
  <c r="C147" i="1"/>
  <c r="E150" i="111"/>
  <c r="E146" i="108"/>
  <c r="E147" i="108" s="1"/>
  <c r="D146" i="108"/>
  <c r="C146" i="108"/>
  <c r="C147" i="108" s="1"/>
  <c r="D127" i="1"/>
  <c r="D148" i="1" s="1"/>
  <c r="D126" i="108"/>
  <c r="D147" i="108" s="1"/>
  <c r="E85" i="108"/>
  <c r="D85" i="108"/>
  <c r="D62" i="108"/>
  <c r="E62" i="108"/>
  <c r="E151" i="108" s="1"/>
  <c r="C62" i="108"/>
  <c r="C151" i="108" s="1"/>
  <c r="E127" i="1"/>
  <c r="E148" i="1" s="1"/>
  <c r="C127" i="1"/>
  <c r="C85" i="1"/>
  <c r="C155" i="1" s="1"/>
  <c r="D85" i="1"/>
  <c r="D155" i="1" s="1"/>
  <c r="E62" i="1"/>
  <c r="C62" i="1"/>
  <c r="D62" i="1"/>
  <c r="G4" i="61"/>
  <c r="G4" i="73"/>
  <c r="D152" i="108" l="1"/>
  <c r="E30" i="61"/>
  <c r="E31" i="61" s="1"/>
  <c r="C152" i="108"/>
  <c r="C151" i="111"/>
  <c r="D19" i="73"/>
  <c r="D27" i="73" s="1"/>
  <c r="D28" i="73" s="1"/>
  <c r="C148" i="1"/>
  <c r="C18" i="61"/>
  <c r="C30" i="61" s="1"/>
  <c r="C31" i="61" s="1"/>
  <c r="D18" i="61"/>
  <c r="D30" i="61" s="1"/>
  <c r="D31" i="61" s="1"/>
  <c r="D86" i="108"/>
  <c r="I30" i="73"/>
  <c r="G30" i="73"/>
  <c r="C30" i="73"/>
  <c r="I19" i="98"/>
  <c r="C85" i="111"/>
  <c r="C150" i="111"/>
  <c r="E152" i="108"/>
  <c r="E154" i="108" s="1"/>
  <c r="D154" i="1"/>
  <c r="D156" i="1" s="1"/>
  <c r="E86" i="108"/>
  <c r="D151" i="108"/>
  <c r="C86" i="108"/>
  <c r="E154" i="1"/>
  <c r="E156" i="1" s="1"/>
  <c r="C154" i="1"/>
  <c r="C156" i="1" s="1"/>
  <c r="E86" i="1"/>
  <c r="D86" i="1"/>
  <c r="C86" i="1"/>
  <c r="C8" i="130"/>
  <c r="C51" i="130" s="1"/>
  <c r="C68" i="130" s="1"/>
  <c r="D30" i="73" l="1"/>
  <c r="H30" i="73"/>
</calcChain>
</file>

<file path=xl/sharedStrings.xml><?xml version="1.0" encoding="utf-8"?>
<sst xmlns="http://schemas.openxmlformats.org/spreadsheetml/2006/main" count="1407" uniqueCount="562">
  <si>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</si>
  <si>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</si>
  <si>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</si>
  <si>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</si>
  <si>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</si>
  <si>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</si>
  <si>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</si>
  <si>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</si>
  <si>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</si>
  <si>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</si>
  <si>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</si>
  <si>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</si>
  <si>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</si>
  <si>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</si>
  <si>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</si>
  <si>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</si>
  <si>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</si>
  <si>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</si>
  <si>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</si>
  <si>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</si>
  <si>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</si>
  <si>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</si>
  <si>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</si>
  <si>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</si>
  <si>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</si>
  <si>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</si>
  <si>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</si>
  <si>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</si>
  <si>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</si>
  <si>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</si>
  <si>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</si>
  <si>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</si>
  <si>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</si>
  <si>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</si>
  <si>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</si>
  <si>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</si>
  <si>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</si>
  <si>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</si>
  <si>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</si>
  <si>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</si>
  <si>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</si>
  <si>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</si>
  <si>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</si>
  <si>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</si>
  <si>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</si>
  <si>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</si>
  <si>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</si>
  <si>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</si>
  <si>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</si>
  <si>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</si>
  <si>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</si>
  <si>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</si>
  <si>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</si>
  <si>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</si>
  <si>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</si>
  <si>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</si>
  <si>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</si>
  <si>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</si>
  <si>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</si>
  <si>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</si>
  <si>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</si>
  <si>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</si>
  <si>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</si>
  <si>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</si>
  <si>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</si>
  <si>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</si>
  <si>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</si>
  <si>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</si>
  <si>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</si>
  <si>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</si>
  <si>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</si>
  <si>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</si>
  <si>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</si>
  <si>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</si>
  <si>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</si>
  <si>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</si>
  <si>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</si>
  <si>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</si>
  <si>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</si>
  <si>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</si>
  <si>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</si>
  <si>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</si>
  <si>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</si>
  <si>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</si>
  <si>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</si>
  <si>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</si>
  <si>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</si>
  <si>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</si>
  <si>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</si>
  <si>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</si>
  <si>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</si>
  <si>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</si>
  <si>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</si>
  <si>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</si>
  <si>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</si>
  <si>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</si>
  <si>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</si>
  <si>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</si>
  <si>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</si>
  <si>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</si>
  <si>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</si>
  <si>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</si>
  <si>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</si>
  <si>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</si>
  <si>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</si>
  <si>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</si>
  <si>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</si>
  <si>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</si>
  <si>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</si>
  <si>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</si>
  <si>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</si>
  <si>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</si>
  <si>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</si>
  <si>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</si>
  <si>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</si>
  <si>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</si>
  <si>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</si>
  <si>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</si>
  <si>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</si>
  <si>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</si>
  <si>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</si>
  <si>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</si>
  <si>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</si>
  <si>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</si>
  <si>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</si>
  <si>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</si>
  <si>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</si>
  <si>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</si>
  <si>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</si>
  <si>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</si>
  <si>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</si>
  <si>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</si>
  <si>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</si>
  <si>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</si>
  <si>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</si>
  <si>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</si>
  <si>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</si>
  <si>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</si>
  <si>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</si>
  <si>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</si>
  <si>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</si>
  <si>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</si>
  <si>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</si>
  <si>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</si>
  <si>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</si>
  <si>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</si>
  <si>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</si>
  <si>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</si>
  <si>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</si>
  <si>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</si>
  <si>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</si>
  <si>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</si>
  <si>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</si>
  <si>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</si>
  <si>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</si>
  <si>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</si>
  <si>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</si>
  <si>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</si>
  <si>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</si>
  <si>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</si>
  <si>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</si>
  <si>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</si>
  <si>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</si>
  <si>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</si>
  <si>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</si>
  <si>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</si>
  <si>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</si>
  <si>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</si>
  <si>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</si>
  <si>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</si>
  <si>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</si>
  <si>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</si>
  <si>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</si>
  <si>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</si>
  <si>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</si>
  <si>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</si>
  <si>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</si>
  <si>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</si>
  <si>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</si>
  <si>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</si>
  <si>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</si>
  <si>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</si>
  <si>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</si>
  <si>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</si>
  <si>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</si>
  <si>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</si>
  <si>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</si>
  <si>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</si>
  <si>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</si>
  <si>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</si>
  <si>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</si>
  <si>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</si>
  <si>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</si>
  <si>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</si>
  <si>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</si>
  <si>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</si>
  <si>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</si>
  <si>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</si>
  <si>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</si>
  <si>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</si>
  <si>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</si>
  <si>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</si>
  <si>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</si>
  <si>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</si>
  <si>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</si>
  <si>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</si>
  <si>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</si>
  <si>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</si>
  <si>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</si>
  <si>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</si>
  <si>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</si>
  <si>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</si>
  <si>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</si>
  <si>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</si>
  <si>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</si>
  <si>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</si>
  <si>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</si>
  <si>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</si>
  <si>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</si>
  <si>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</si>
  <si>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</si>
  <si>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</si>
  <si>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</si>
  <si>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</si>
  <si>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</si>
  <si>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</si>
  <si>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</si>
  <si>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</si>
  <si>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</si>
  <si>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</si>
  <si>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</si>
  <si>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</si>
  <si>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</si>
  <si>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</si>
  <si>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</si>
  <si>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</si>
  <si>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</si>
  <si>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</si>
  <si>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</si>
  <si>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</si>
  <si>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</si>
  <si>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</si>
  <si>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</si>
  <si>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</si>
  <si>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</si>
  <si>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</si>
  <si>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</si>
  <si>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</si>
  <si>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</si>
  <si>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</si>
  <si>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</si>
  <si>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</si>
  <si>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</si>
  <si>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</si>
  <si>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</si>
  <si>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</si>
  <si>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</si>
  <si>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</si>
  <si>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</si>
  <si>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</si>
  <si>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</si>
  <si>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</si>
  <si>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</si>
  <si>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</si>
  <si>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</si>
  <si>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</si>
  <si>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</si>
  <si>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</si>
  <si>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</si>
  <si>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</si>
  <si>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</si>
  <si>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</si>
  <si>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</si>
  <si>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</si>
  <si>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</si>
  <si>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</si>
  <si>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</si>
  <si>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</si>
  <si>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</si>
  <si>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</si>
  <si>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</si>
  <si>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</si>
  <si>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</si>
  <si>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</si>
  <si>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</si>
  <si>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</si>
  <si>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</si>
  <si>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</si>
  <si>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</si>
  <si>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</si>
  <si>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</si>
  <si>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</si>
  <si>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</si>
  <si>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</si>
  <si>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</si>
  <si>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</si>
  <si>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</si>
  <si>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</si>
  <si>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</si>
  <si>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</si>
  <si>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</si>
  <si>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</si>
  <si>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</si>
  <si>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</si>
  <si>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</si>
  <si>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</si>
  <si>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</si>
  <si>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</si>
  <si>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</si>
  <si>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</si>
  <si>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</si>
  <si>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</si>
  <si>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</si>
  <si>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</si>
  <si>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</si>
  <si>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</si>
  <si>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</si>
  <si>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</si>
  <si>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</si>
  <si>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</si>
  <si>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</si>
  <si>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</si>
  <si>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</si>
  <si>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</si>
  <si>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</si>
  <si>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</si>
  <si>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</si>
  <si>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</si>
  <si>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</si>
  <si>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</si>
  <si>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</si>
  <si>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</si>
  <si>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</si>
  <si>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</si>
  <si>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</si>
  <si>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</si>
  <si>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</si>
  <si>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</si>
  <si>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</si>
  <si>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</si>
  <si>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</si>
  <si>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</si>
  <si>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</si>
  <si>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</si>
  <si>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</si>
  <si>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</si>
  <si>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</si>
  <si>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</si>
  <si>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</si>
  <si>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</si>
  <si>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</si>
  <si>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</si>
  <si>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</si>
  <si>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</si>
  <si>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</si>
  <si>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</si>
  <si>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</si>
  <si>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</si>
  <si>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</si>
  <si>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</si>
  <si>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</si>
  <si>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</si>
  <si>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</si>
  <si>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</si>
  <si>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</si>
  <si>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</si>
  <si>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</si>
  <si>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</si>
  <si>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</si>
  <si>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</si>
  <si>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</si>
  <si>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</si>
  <si>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</si>
  <si>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</si>
  <si>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</si>
  <si>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</si>
  <si>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</si>
  <si>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</si>
  <si>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</si>
  <si>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</si>
  <si>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</si>
  <si>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</si>
  <si>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</si>
  <si>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</si>
  <si>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</si>
  <si>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</si>
  <si>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</si>
  <si>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</si>
  <si>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</si>
  <si>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</si>
  <si>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</si>
  <si>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</si>
  <si>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</si>
  <si>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</si>
  <si>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</si>
  <si>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</si>
  <si>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</si>
  <si>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</si>
  <si>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</si>
  <si>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</si>
  <si>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</si>
  <si>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</si>
  <si>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</si>
  <si>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</si>
  <si>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</si>
  <si>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</si>
  <si>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</si>
  <si>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</si>
  <si>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</si>
  <si>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</si>
  <si>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</si>
  <si>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</si>
  <si>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</si>
  <si>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</si>
  <si>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</si>
  <si>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</si>
  <si>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</si>
  <si>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</si>
  <si>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</si>
  <si>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</si>
  <si>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</si>
  <si>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</si>
  <si>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</si>
  <si>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</si>
  <si>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</si>
  <si>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</si>
  <si>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</si>
  <si>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</si>
  <si>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</si>
  <si>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</si>
  <si>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</si>
  <si>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</si>
  <si>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</si>
  <si>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</si>
  <si>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</si>
  <si>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</si>
  <si>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</si>
  <si>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</si>
  <si>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</si>
  <si>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</si>
  <si>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</si>
  <si>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</si>
  <si>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</si>
  <si>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</si>
  <si>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</si>
  <si>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</si>
  <si>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</si>
  <si>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</si>
  <si>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</si>
  <si>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</si>
  <si>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</si>
  <si>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</si>
  <si>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</si>
  <si>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</si>
  <si>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</si>
  <si>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</si>
  <si>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</si>
  <si>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</si>
  <si>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</si>
  <si>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</si>
  <si>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</si>
  <si>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</si>
  <si>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</si>
  <si>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</si>
  <si>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</si>
  <si>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</si>
  <si>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</si>
  <si>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</si>
  <si>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</si>
  <si>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</si>
  <si>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</si>
  <si>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</si>
  <si>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</si>
  <si>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</si>
  <si>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</si>
  <si>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</si>
  <si>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</si>
  <si>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</si>
  <si>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</si>
  <si>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</si>
  <si>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</si>
  <si>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</si>
  <si>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</si>
  <si>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</si>
  <si>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</si>
  <si>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</si>
  <si>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</si>
  <si>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</si>
  <si>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</si>
  <si>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</si>
  <si>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</si>
  <si>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</si>
  <si>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</si>
  <si>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</si>
  <si>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</si>
  <si>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</si>
  <si>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</si>
  <si>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</si>
  <si>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</si>
  <si>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</si>
  <si>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</si>
  <si>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</si>
  <si>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</si>
  <si>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</si>
  <si>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</si>
  <si>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</si>
  <si>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</si>
  <si>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</si>
  <si>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</si>
  <si>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</si>
  <si>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</si>
  <si>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Éves engedélyezett létszám előirányzat (fő)</t>
  </si>
  <si>
    <t>Összesen (1+8)</t>
  </si>
  <si>
    <t>I. Költségvetési évben esedékes kötelezettségek</t>
  </si>
  <si>
    <t>Elszámolásból származó bevétel</t>
  </si>
  <si>
    <t>1.16.</t>
  </si>
  <si>
    <t xml:space="preserve">   - Működési célú támogatás Európai Uniónak</t>
  </si>
  <si>
    <t>2017. után</t>
  </si>
  <si>
    <t>Elszámolásból származó bevételek</t>
  </si>
  <si>
    <t>ÁHT-n belüli megelőleg visszafiz.</t>
  </si>
  <si>
    <t>működési hozzájárulás</t>
  </si>
  <si>
    <t>Tárkányi Közös Önkormányzati Hivatal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</si>
  <si>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</si>
  <si>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</si>
  <si>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</si>
  <si>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</si>
  <si>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</si>
  <si>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</si>
  <si>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</si>
  <si>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</si>
  <si>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</si>
  <si>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</si>
  <si>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Maradványkimutatás</t>
  </si>
  <si>
    <t xml:space="preserve">Költségvetési egyenleg </t>
  </si>
  <si>
    <t xml:space="preserve">2016. év </t>
  </si>
  <si>
    <t>Működési célú visszatérítendő támogatások,kölcsönök visszatérülése ÁH-n kívülről</t>
  </si>
  <si>
    <t>2016. év</t>
  </si>
  <si>
    <t>VAGYONKIMUTATÁS a könyvviteli mérlegben értékkel szereplő eszközökről 2016.</t>
  </si>
  <si>
    <t>Adósság állomány alakulása lejárat, eszközök, bel- és külföldi hitelezők szerinti bontásban 2016. december 31-én</t>
  </si>
  <si>
    <t>Hitel, kölcsön állomány 2016. dec. 31-én</t>
  </si>
  <si>
    <t>Tatabánya MVJ Önk. Fogorvosi ügyelet</t>
  </si>
  <si>
    <t>Óvoda étkeztetés Nagyigmánd</t>
  </si>
  <si>
    <t>Kisbéri Kistérségi Társulás I.félév</t>
  </si>
  <si>
    <t>Kisbéri Kistérségi Társulás -falugondnok</t>
  </si>
  <si>
    <t>Tárkányi Polgárőr Egyesület</t>
  </si>
  <si>
    <t>Csépi Szabadidő és Tömegsport Egyesület</t>
  </si>
  <si>
    <t>Magyar Vöröskereszt</t>
  </si>
  <si>
    <t xml:space="preserve">Kisbéri Polgármesteri Hivatal </t>
  </si>
  <si>
    <t>kistérségi kiadvány</t>
  </si>
  <si>
    <t>Közép-Duna Vidéke Hulladék</t>
  </si>
  <si>
    <t>Bakonyalja Kisalföld Kapuja Vidékf. Egyes.</t>
  </si>
  <si>
    <t>Emberi Erőforrás Támogatásk.</t>
  </si>
  <si>
    <t>Bursa Hungarica</t>
  </si>
  <si>
    <t>Magyar Máltai Szeretetszolgálat</t>
  </si>
  <si>
    <t>Komáromi Vízitársulás</t>
  </si>
  <si>
    <t xml:space="preserve">Központi Orvosi Ügyelet </t>
  </si>
  <si>
    <t>Iskolai étkeztetés Nagyigmánd</t>
  </si>
  <si>
    <t>Kisbér Város Önkormányzata</t>
  </si>
  <si>
    <t>Kerékpárút hozzájárulás</t>
  </si>
  <si>
    <t>8. melléklet a 3/2017.(V.30.) önkormányzati rendelethez</t>
  </si>
  <si>
    <t>4. melléklet a     3/2017. (V.30.) önkormányzati rendelethez</t>
  </si>
  <si>
    <t>3. melléklet a     3/2017.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</si>
</sst>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#,###"/>
    <numFmt numFmtId="165" formatCode="#"/>
    <numFmt numFmtId="166" formatCode="#,###__;\-#,###__"/>
    <numFmt numFmtId="167" formatCode="00"/>
    <numFmt numFmtId="168" formatCode="#,###\ _F_t;\-#,###\ _F_t"/>
  </numFmts>
  <fonts count="3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sz val="12"/>
      <color indexed="10"/>
      <name val="Times New Roman"/>
      <family val="1"/>
      <charset val="238"/>
    </font>
    <font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8" fillId="0" borderId="0"/>
  </cellStyleXfs>
  <cellXfs count="391">
    <xf numFmtId="0" fontId="0" fillId="0" borderId="0" xfId="0"/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1" fillId="0" borderId="1" xfId="0" applyNumberFormat="1" applyFont="1" applyFill="1" applyBorder="1" applyAlignment="1" applyProtection="1">
      <alignment vertical="center"/>
      <protection locked="0"/>
    </xf>
    <xf numFmtId="164" fontId="21" fillId="0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vertical="center" wrapText="1"/>
    </xf>
    <xf numFmtId="164" fontId="20" fillId="0" borderId="6" xfId="0" applyNumberFormat="1" applyFont="1" applyFill="1" applyBorder="1" applyAlignment="1" applyProtection="1">
      <alignment vertical="center"/>
    </xf>
    <xf numFmtId="164" fontId="20" fillId="0" borderId="8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24" fillId="0" borderId="9" xfId="0" applyNumberFormat="1" applyFont="1" applyFill="1" applyBorder="1" applyAlignment="1" applyProtection="1">
      <alignment horizontal="right" vertical="center" wrapText="1" indent="1"/>
    </xf>
    <xf numFmtId="164" fontId="25" fillId="0" borderId="10" xfId="5" applyNumberFormat="1" applyFont="1" applyFill="1" applyBorder="1" applyAlignment="1" applyProtection="1">
      <alignment vertical="center"/>
    </xf>
    <xf numFmtId="164" fontId="25" fillId="0" borderId="10" xfId="5" applyNumberFormat="1" applyFont="1" applyFill="1" applyBorder="1" applyAlignment="1" applyProtection="1"/>
    <xf numFmtId="0" fontId="4" fillId="0" borderId="11" xfId="5" applyFont="1" applyFill="1" applyBorder="1" applyAlignment="1" applyProtection="1">
      <alignment horizontal="center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164" fontId="14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/>
    </xf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8" xfId="0" applyNumberFormat="1" applyFont="1" applyFill="1" applyBorder="1" applyAlignment="1" applyProtection="1">
      <alignment horizontal="right" vertical="center" wrapText="1" indent="1"/>
    </xf>
    <xf numFmtId="164" fontId="2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vertical="center"/>
    </xf>
    <xf numFmtId="164" fontId="2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right" vertical="center" wrapText="1" indent="1"/>
    </xf>
    <xf numFmtId="164" fontId="13" fillId="0" borderId="16" xfId="0" applyNumberFormat="1" applyFont="1" applyFill="1" applyBorder="1" applyAlignment="1">
      <alignment horizontal="left" vertical="center" wrapText="1" indent="1"/>
    </xf>
    <xf numFmtId="164" fontId="9" fillId="2" borderId="16" xfId="0" applyNumberFormat="1" applyFont="1" applyFill="1" applyBorder="1" applyAlignment="1">
      <alignment horizontal="left" vertical="center" wrapText="1" indent="2"/>
    </xf>
    <xf numFmtId="164" fontId="9" fillId="2" borderId="20" xfId="0" applyNumberFormat="1" applyFont="1" applyFill="1" applyBorder="1" applyAlignment="1">
      <alignment horizontal="left" vertical="center" wrapText="1" indent="2"/>
    </xf>
    <xf numFmtId="164" fontId="13" fillId="0" borderId="5" xfId="0" applyNumberFormat="1" applyFont="1" applyFill="1" applyBorder="1" applyAlignment="1">
      <alignment vertical="center" wrapText="1"/>
    </xf>
    <xf numFmtId="164" fontId="13" fillId="0" borderId="6" xfId="0" applyNumberFormat="1" applyFont="1" applyFill="1" applyBorder="1" applyAlignment="1">
      <alignment vertical="center" wrapText="1"/>
    </xf>
    <xf numFmtId="164" fontId="13" fillId="0" borderId="8" xfId="0" applyNumberFormat="1" applyFont="1" applyFill="1" applyBorder="1" applyAlignment="1">
      <alignment vertical="center" wrapText="1"/>
    </xf>
    <xf numFmtId="164" fontId="13" fillId="0" borderId="2" xfId="0" applyNumberFormat="1" applyFont="1" applyFill="1" applyBorder="1" applyAlignment="1">
      <alignment horizontal="right" vertical="center" wrapText="1" indent="1"/>
    </xf>
    <xf numFmtId="164" fontId="14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5" fontId="9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164" fontId="9" fillId="2" borderId="16" xfId="0" applyNumberFormat="1" applyFont="1" applyFill="1" applyBorder="1" applyAlignment="1">
      <alignment horizontal="right" vertical="center" wrapText="1" indent="2"/>
    </xf>
    <xf numFmtId="164" fontId="9" fillId="2" borderId="20" xfId="0" applyNumberFormat="1" applyFont="1" applyFill="1" applyBorder="1" applyAlignment="1">
      <alignment horizontal="right" vertical="center" wrapText="1" indent="2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4" fontId="21" fillId="0" borderId="22" xfId="0" applyNumberFormat="1" applyFont="1" applyFill="1" applyBorder="1" applyAlignment="1" applyProtection="1">
      <alignment vertical="center"/>
      <protection locked="0"/>
    </xf>
    <xf numFmtId="164" fontId="20" fillId="0" borderId="22" xfId="0" applyNumberFormat="1" applyFont="1" applyFill="1" applyBorder="1" applyAlignment="1" applyProtection="1">
      <alignment vertical="center"/>
    </xf>
    <xf numFmtId="164" fontId="21" fillId="0" borderId="23" xfId="0" applyNumberFormat="1" applyFont="1" applyFill="1" applyBorder="1" applyAlignment="1" applyProtection="1">
      <alignment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vertical="center"/>
      <protection locked="0"/>
    </xf>
    <xf numFmtId="164" fontId="21" fillId="0" borderId="17" xfId="0" applyNumberFormat="1" applyFont="1" applyFill="1" applyBorder="1" applyAlignment="1" applyProtection="1">
      <alignment vertical="center"/>
      <protection locked="0"/>
    </xf>
    <xf numFmtId="164" fontId="20" fillId="0" borderId="19" xfId="0" applyNumberFormat="1" applyFont="1" applyFill="1" applyBorder="1" applyAlignment="1" applyProtection="1">
      <alignment vertical="center"/>
    </xf>
    <xf numFmtId="164" fontId="20" fillId="0" borderId="12" xfId="0" applyNumberFormat="1" applyFont="1" applyFill="1" applyBorder="1" applyAlignment="1" applyProtection="1">
      <alignment vertical="center"/>
    </xf>
    <xf numFmtId="164" fontId="22" fillId="0" borderId="6" xfId="0" applyNumberFormat="1" applyFont="1" applyFill="1" applyBorder="1" applyAlignment="1" applyProtection="1">
      <alignment vertical="center"/>
    </xf>
    <xf numFmtId="0" fontId="30" fillId="0" borderId="0" xfId="0" applyFont="1" applyFill="1" applyAlignment="1">
      <alignment horizontal="right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right" vertical="center" indent="1"/>
    </xf>
    <xf numFmtId="0" fontId="21" fillId="0" borderId="13" xfId="0" applyFont="1" applyFill="1" applyBorder="1" applyAlignment="1" applyProtection="1">
      <alignment horizontal="left" vertical="center" indent="1"/>
      <protection locked="0"/>
    </xf>
    <xf numFmtId="3" fontId="21" fillId="0" borderId="30" xfId="0" applyNumberFormat="1" applyFont="1" applyFill="1" applyBorder="1" applyAlignment="1" applyProtection="1">
      <alignment horizontal="right" vertical="center"/>
      <protection locked="0"/>
    </xf>
    <xf numFmtId="3" fontId="21" fillId="0" borderId="31" xfId="0" applyNumberFormat="1" applyFont="1" applyFill="1" applyBorder="1" applyAlignment="1" applyProtection="1">
      <alignment horizontal="right" vertical="center"/>
      <protection locked="0"/>
    </xf>
    <xf numFmtId="0" fontId="21" fillId="0" borderId="2" xfId="0" applyFont="1" applyFill="1" applyBorder="1" applyAlignment="1">
      <alignment horizontal="right" vertical="center" indent="1"/>
    </xf>
    <xf numFmtId="0" fontId="21" fillId="0" borderId="1" xfId="0" applyFont="1" applyFill="1" applyBorder="1" applyAlignment="1" applyProtection="1">
      <alignment horizontal="left" vertical="center" indent="1"/>
      <protection locked="0"/>
    </xf>
    <xf numFmtId="3" fontId="21" fillId="0" borderId="22" xfId="0" applyNumberFormat="1" applyFont="1" applyFill="1" applyBorder="1" applyAlignment="1" applyProtection="1">
      <alignment horizontal="right" vertical="center"/>
      <protection locked="0"/>
    </xf>
    <xf numFmtId="3" fontId="21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0" fillId="0" borderId="6" xfId="0" applyNumberFormat="1" applyFont="1" applyFill="1" applyBorder="1" applyAlignment="1">
      <alignment vertical="center" wrapText="1"/>
    </xf>
    <xf numFmtId="164" fontId="20" fillId="0" borderId="8" xfId="0" applyNumberFormat="1" applyFont="1" applyFill="1" applyBorder="1" applyAlignment="1">
      <alignment vertical="center" wrapText="1"/>
    </xf>
    <xf numFmtId="166" fontId="18" fillId="0" borderId="1" xfId="7" applyNumberFormat="1" applyFont="1" applyFill="1" applyBorder="1" applyAlignment="1" applyProtection="1">
      <alignment horizontal="right" vertical="center" wrapText="1"/>
      <protection locked="0"/>
    </xf>
    <xf numFmtId="166" fontId="18" fillId="0" borderId="7" xfId="7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6" applyFill="1" applyAlignment="1" applyProtection="1">
      <alignment vertical="center" wrapText="1"/>
    </xf>
    <xf numFmtId="0" fontId="10" fillId="0" borderId="0" xfId="6" applyFill="1" applyAlignment="1" applyProtection="1">
      <alignment horizontal="center" vertical="center"/>
    </xf>
    <xf numFmtId="49" fontId="13" fillId="0" borderId="24" xfId="6" applyNumberFormat="1" applyFont="1" applyFill="1" applyBorder="1" applyAlignment="1" applyProtection="1">
      <alignment horizontal="center" vertical="center" wrapText="1"/>
    </xf>
    <xf numFmtId="49" fontId="13" fillId="0" borderId="11" xfId="6" applyNumberFormat="1" applyFont="1" applyFill="1" applyBorder="1" applyAlignment="1" applyProtection="1">
      <alignment horizontal="center" vertical="center"/>
    </xf>
    <xf numFmtId="49" fontId="13" fillId="0" borderId="12" xfId="6" applyNumberFormat="1" applyFont="1" applyFill="1" applyBorder="1" applyAlignment="1" applyProtection="1">
      <alignment horizontal="center" vertical="center"/>
    </xf>
    <xf numFmtId="49" fontId="9" fillId="0" borderId="0" xfId="6" applyNumberFormat="1" applyFont="1" applyFill="1" applyAlignment="1" applyProtection="1">
      <alignment horizontal="center" vertical="center"/>
    </xf>
    <xf numFmtId="167" fontId="14" fillId="0" borderId="14" xfId="6" applyNumberFormat="1" applyFont="1" applyFill="1" applyBorder="1" applyAlignment="1" applyProtection="1">
      <alignment horizontal="center" vertical="center"/>
    </xf>
    <xf numFmtId="168" fontId="14" fillId="0" borderId="33" xfId="6" applyNumberFormat="1" applyFont="1" applyFill="1" applyBorder="1" applyAlignment="1" applyProtection="1">
      <alignment vertical="center"/>
      <protection locked="0"/>
    </xf>
    <xf numFmtId="167" fontId="14" fillId="0" borderId="1" xfId="6" applyNumberFormat="1" applyFont="1" applyFill="1" applyBorder="1" applyAlignment="1" applyProtection="1">
      <alignment horizontal="center" vertical="center"/>
    </xf>
    <xf numFmtId="168" fontId="14" fillId="0" borderId="7" xfId="6" applyNumberFormat="1" applyFont="1" applyFill="1" applyBorder="1" applyAlignment="1" applyProtection="1">
      <alignment vertical="center"/>
      <protection locked="0"/>
    </xf>
    <xf numFmtId="168" fontId="13" fillId="0" borderId="7" xfId="6" applyNumberFormat="1" applyFont="1" applyFill="1" applyBorder="1" applyAlignment="1" applyProtection="1">
      <alignment vertical="center"/>
    </xf>
    <xf numFmtId="0" fontId="13" fillId="0" borderId="24" xfId="6" applyFont="1" applyFill="1" applyBorder="1" applyAlignment="1" applyProtection="1">
      <alignment horizontal="left" vertical="center" wrapText="1"/>
    </xf>
    <xf numFmtId="167" fontId="14" fillId="0" borderId="11" xfId="6" applyNumberFormat="1" applyFont="1" applyFill="1" applyBorder="1" applyAlignment="1" applyProtection="1">
      <alignment horizontal="center" vertical="center"/>
    </xf>
    <xf numFmtId="168" fontId="13" fillId="0" borderId="12" xfId="6" applyNumberFormat="1" applyFont="1" applyFill="1" applyBorder="1" applyAlignment="1" applyProtection="1">
      <alignment vertical="center"/>
    </xf>
    <xf numFmtId="0" fontId="12" fillId="0" borderId="0" xfId="6" applyFont="1" applyFill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5" applyNumberFormat="1" applyFont="1" applyFill="1" applyBorder="1" applyAlignment="1" applyProtection="1">
      <alignment horizontal="right" vertical="center" wrapText="1" indent="1"/>
    </xf>
    <xf numFmtId="0" fontId="19" fillId="0" borderId="6" xfId="0" applyFont="1" applyBorder="1" applyAlignment="1" applyProtection="1">
      <alignment vertical="center" wrapText="1"/>
    </xf>
    <xf numFmtId="164" fontId="14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" xfId="0" applyFont="1" applyBorder="1" applyAlignment="1" applyProtection="1">
      <alignment vertical="center" wrapText="1"/>
    </xf>
    <xf numFmtId="0" fontId="19" fillId="0" borderId="35" xfId="0" applyFont="1" applyBorder="1" applyAlignment="1" applyProtection="1">
      <alignment vertical="center" wrapText="1"/>
    </xf>
    <xf numFmtId="164" fontId="17" fillId="0" borderId="6" xfId="0" quotePrefix="1" applyNumberFormat="1" applyFont="1" applyBorder="1" applyAlignment="1" applyProtection="1">
      <alignment horizontal="right" vertical="center" wrapText="1" indent="1"/>
    </xf>
    <xf numFmtId="164" fontId="17" fillId="0" borderId="36" xfId="0" quotePrefix="1" applyNumberFormat="1" applyFont="1" applyBorder="1" applyAlignment="1" applyProtection="1">
      <alignment horizontal="right" vertical="center" wrapText="1" indent="1"/>
    </xf>
    <xf numFmtId="164" fontId="19" fillId="0" borderId="36" xfId="0" applyNumberFormat="1" applyFont="1" applyBorder="1" applyAlignment="1" applyProtection="1">
      <alignment horizontal="right" vertical="center" wrapText="1" indent="1"/>
    </xf>
    <xf numFmtId="164" fontId="14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8" xfId="5" applyNumberFormat="1" applyFont="1" applyFill="1" applyBorder="1" applyAlignment="1" applyProtection="1">
      <alignment horizontal="right" vertical="center" wrapText="1" indent="1"/>
    </xf>
    <xf numFmtId="0" fontId="14" fillId="0" borderId="9" xfId="5" applyFont="1" applyFill="1" applyBorder="1" applyAlignment="1" applyProtection="1">
      <alignment horizontal="left" vertical="center" wrapText="1" indent="1"/>
    </xf>
    <xf numFmtId="0" fontId="14" fillId="0" borderId="1" xfId="5" applyFont="1" applyFill="1" applyBorder="1" applyAlignment="1" applyProtection="1">
      <alignment horizontal="left" vertical="center" wrapText="1" indent="1"/>
    </xf>
    <xf numFmtId="0" fontId="14" fillId="0" borderId="14" xfId="5" applyFont="1" applyFill="1" applyBorder="1" applyAlignment="1" applyProtection="1">
      <alignment horizontal="left" vertical="center" wrapText="1" indent="1"/>
    </xf>
    <xf numFmtId="0" fontId="14" fillId="0" borderId="13" xfId="5" applyFont="1" applyFill="1" applyBorder="1" applyAlignment="1" applyProtection="1">
      <alignment horizontal="left" vertical="center" wrapText="1" indent="1"/>
    </xf>
    <xf numFmtId="0" fontId="14" fillId="0" borderId="39" xfId="5" applyFont="1" applyFill="1" applyBorder="1" applyAlignment="1" applyProtection="1">
      <alignment horizontal="left" vertical="center" wrapText="1" indent="1"/>
    </xf>
    <xf numFmtId="0" fontId="14" fillId="0" borderId="4" xfId="5" applyFont="1" applyFill="1" applyBorder="1" applyAlignment="1" applyProtection="1">
      <alignment horizontal="left" vertical="center" wrapText="1" indent="1"/>
    </xf>
    <xf numFmtId="49" fontId="14" fillId="0" borderId="40" xfId="5" applyNumberFormat="1" applyFont="1" applyFill="1" applyBorder="1" applyAlignment="1" applyProtection="1">
      <alignment horizontal="left" vertical="center" wrapText="1" indent="1"/>
    </xf>
    <xf numFmtId="49" fontId="14" fillId="0" borderId="2" xfId="5" applyNumberFormat="1" applyFont="1" applyFill="1" applyBorder="1" applyAlignment="1" applyProtection="1">
      <alignment horizontal="left" vertical="center" wrapText="1" indent="1"/>
    </xf>
    <xf numFmtId="49" fontId="14" fillId="0" borderId="41" xfId="5" applyNumberFormat="1" applyFont="1" applyFill="1" applyBorder="1" applyAlignment="1" applyProtection="1">
      <alignment horizontal="left" vertical="center" wrapText="1" indent="1"/>
    </xf>
    <xf numFmtId="49" fontId="14" fillId="0" borderId="3" xfId="5" applyNumberFormat="1" applyFont="1" applyFill="1" applyBorder="1" applyAlignment="1" applyProtection="1">
      <alignment horizontal="left" vertical="center" wrapText="1" indent="1"/>
    </xf>
    <xf numFmtId="49" fontId="14" fillId="0" borderId="29" xfId="5" applyNumberFormat="1" applyFont="1" applyFill="1" applyBorder="1" applyAlignment="1" applyProtection="1">
      <alignment horizontal="left" vertical="center" wrapText="1" indent="1"/>
    </xf>
    <xf numFmtId="49" fontId="14" fillId="0" borderId="24" xfId="5" applyNumberFormat="1" applyFont="1" applyFill="1" applyBorder="1" applyAlignment="1" applyProtection="1">
      <alignment horizontal="left" vertical="center" wrapText="1" indent="1"/>
    </xf>
    <xf numFmtId="0" fontId="14" fillId="0" borderId="0" xfId="5" applyFont="1" applyFill="1" applyBorder="1" applyAlignment="1" applyProtection="1">
      <alignment horizontal="left" vertical="center" wrapText="1" indent="1"/>
    </xf>
    <xf numFmtId="0" fontId="13" fillId="0" borderId="5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horizontal="left" vertical="center" wrapText="1" indent="1"/>
    </xf>
    <xf numFmtId="0" fontId="13" fillId="0" borderId="25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vertical="center" wrapText="1"/>
    </xf>
    <xf numFmtId="0" fontId="13" fillId="0" borderId="26" xfId="5" applyFont="1" applyFill="1" applyBorder="1" applyAlignment="1" applyProtection="1">
      <alignment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 wrapText="1"/>
    </xf>
    <xf numFmtId="0" fontId="13" fillId="0" borderId="8" xfId="5" applyFont="1" applyFill="1" applyBorder="1" applyAlignment="1" applyProtection="1">
      <alignment horizontal="center" vertical="center" wrapText="1"/>
    </xf>
    <xf numFmtId="0" fontId="20" fillId="0" borderId="6" xfId="5" applyFont="1" applyFill="1" applyBorder="1" applyAlignment="1" applyProtection="1">
      <alignment horizontal="left" vertical="center" wrapText="1" indent="1"/>
    </xf>
    <xf numFmtId="0" fontId="2" fillId="0" borderId="10" xfId="0" applyFont="1" applyFill="1" applyBorder="1" applyAlignment="1" applyProtection="1">
      <alignment horizontal="right"/>
    </xf>
    <xf numFmtId="164" fontId="25" fillId="0" borderId="10" xfId="5" applyNumberFormat="1" applyFont="1" applyFill="1" applyBorder="1" applyAlignment="1" applyProtection="1">
      <alignment horizontal="left" vertical="center"/>
    </xf>
    <xf numFmtId="0" fontId="14" fillId="0" borderId="1" xfId="5" applyFont="1" applyFill="1" applyBorder="1" applyAlignment="1" applyProtection="1">
      <alignment horizontal="left" indent="6"/>
    </xf>
    <xf numFmtId="0" fontId="14" fillId="0" borderId="1" xfId="5" applyFont="1" applyFill="1" applyBorder="1" applyAlignment="1" applyProtection="1">
      <alignment horizontal="left" vertical="center" wrapText="1" indent="6"/>
    </xf>
    <xf numFmtId="0" fontId="14" fillId="0" borderId="4" xfId="5" applyFont="1" applyFill="1" applyBorder="1" applyAlignment="1" applyProtection="1">
      <alignment horizontal="left" vertical="center" wrapText="1" indent="6"/>
    </xf>
    <xf numFmtId="0" fontId="14" fillId="0" borderId="11" xfId="5" applyFont="1" applyFill="1" applyBorder="1" applyAlignment="1" applyProtection="1">
      <alignment horizontal="left" vertical="center" wrapText="1" indent="6"/>
    </xf>
    <xf numFmtId="164" fontId="13" fillId="0" borderId="36" xfId="5" applyNumberFormat="1" applyFont="1" applyFill="1" applyBorder="1" applyAlignment="1" applyProtection="1">
      <alignment horizontal="right" vertical="center" wrapText="1" indent="1"/>
    </xf>
    <xf numFmtId="164" fontId="14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4" xfId="0" applyFont="1" applyBorder="1" applyAlignment="1" applyProtection="1">
      <alignment horizontal="left" vertical="center" wrapText="1" indent="1"/>
    </xf>
    <xf numFmtId="0" fontId="19" fillId="0" borderId="44" xfId="0" applyFont="1" applyBorder="1" applyAlignment="1" applyProtection="1">
      <alignment horizontal="left" vertical="center" wrapText="1" indent="1"/>
    </xf>
    <xf numFmtId="164" fontId="13" fillId="0" borderId="8" xfId="5" applyNumberFormat="1" applyFont="1" applyFill="1" applyBorder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right" vertical="center"/>
    </xf>
    <xf numFmtId="0" fontId="17" fillId="0" borderId="35" xfId="0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4" fontId="13" fillId="0" borderId="26" xfId="5" applyNumberFormat="1" applyFont="1" applyFill="1" applyBorder="1" applyAlignment="1" applyProtection="1">
      <alignment horizontal="right" vertical="center" wrapText="1" indent="1"/>
    </xf>
    <xf numFmtId="164" fontId="13" fillId="0" borderId="6" xfId="5" applyNumberFormat="1" applyFont="1" applyFill="1" applyBorder="1" applyAlignment="1" applyProtection="1">
      <alignment horizontal="right" vertical="center" wrapText="1" indent="1"/>
    </xf>
    <xf numFmtId="164" fontId="1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5" applyNumberFormat="1" applyFont="1" applyFill="1" applyBorder="1" applyAlignment="1" applyProtection="1">
      <alignment horizontal="right" vertical="center" wrapText="1" indent="1"/>
    </xf>
    <xf numFmtId="0" fontId="14" fillId="0" borderId="14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0" fontId="18" fillId="0" borderId="14" xfId="0" applyFont="1" applyBorder="1" applyAlignment="1" applyProtection="1">
      <alignment horizontal="left" wrapText="1" indent="1"/>
    </xf>
    <xf numFmtId="0" fontId="18" fillId="0" borderId="1" xfId="0" applyFont="1" applyBorder="1" applyAlignment="1" applyProtection="1">
      <alignment horizontal="left" wrapText="1" indent="1"/>
    </xf>
    <xf numFmtId="0" fontId="18" fillId="0" borderId="4" xfId="0" applyFont="1" applyBorder="1" applyAlignment="1" applyProtection="1">
      <alignment horizontal="left" wrapText="1" indent="1"/>
    </xf>
    <xf numFmtId="0" fontId="18" fillId="0" borderId="41" xfId="0" applyFont="1" applyBorder="1" applyAlignment="1" applyProtection="1">
      <alignment wrapText="1"/>
    </xf>
    <xf numFmtId="0" fontId="18" fillId="0" borderId="2" xfId="0" applyFont="1" applyBorder="1" applyAlignment="1" applyProtection="1">
      <alignment wrapText="1"/>
    </xf>
    <xf numFmtId="0" fontId="6" fillId="0" borderId="0" xfId="5" applyFill="1" applyAlignment="1" applyProtection="1"/>
    <xf numFmtId="0" fontId="16" fillId="0" borderId="0" xfId="5" applyFont="1" applyFill="1" applyProtection="1"/>
    <xf numFmtId="0" fontId="15" fillId="0" borderId="0" xfId="5" applyFont="1" applyFill="1" applyProtection="1"/>
    <xf numFmtId="164" fontId="20" fillId="0" borderId="36" xfId="5" applyNumberFormat="1" applyFont="1" applyFill="1" applyBorder="1" applyAlignment="1" applyProtection="1">
      <alignment horizontal="right" vertical="center" wrapText="1" indent="1"/>
    </xf>
    <xf numFmtId="164" fontId="14" fillId="0" borderId="42" xfId="5" applyNumberFormat="1" applyFont="1" applyFill="1" applyBorder="1" applyAlignment="1" applyProtection="1">
      <alignment horizontal="right" vertical="center" wrapText="1" indent="1"/>
    </xf>
    <xf numFmtId="164" fontId="14" fillId="0" borderId="14" xfId="5" applyNumberFormat="1" applyFont="1" applyFill="1" applyBorder="1" applyAlignment="1" applyProtection="1">
      <alignment horizontal="right" vertical="center" wrapText="1" indent="1"/>
    </xf>
    <xf numFmtId="0" fontId="13" fillId="0" borderId="36" xfId="5" applyFont="1" applyFill="1" applyBorder="1" applyAlignment="1" applyProtection="1">
      <alignment horizontal="center" vertical="center" wrapText="1"/>
    </xf>
    <xf numFmtId="164" fontId="2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vertical="center" wrapText="1"/>
    </xf>
    <xf numFmtId="0" fontId="19" fillId="0" borderId="44" xfId="0" applyFont="1" applyBorder="1" applyAlignment="1" applyProtection="1">
      <alignment vertical="center" wrapText="1"/>
    </xf>
    <xf numFmtId="164" fontId="13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5" applyFill="1" applyAlignment="1" applyProtection="1">
      <alignment horizontal="left" vertical="center" inden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left" vertical="center" wrapText="1" indent="1"/>
    </xf>
    <xf numFmtId="164" fontId="1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2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4" fillId="0" borderId="41" xfId="0" applyNumberFormat="1" applyFont="1" applyFill="1" applyBorder="1" applyAlignment="1" applyProtection="1">
      <alignment horizontal="left" vertical="center" wrapText="1" indent="1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horizontal="left" vertical="center" wrapText="1" indent="1"/>
    </xf>
    <xf numFmtId="164" fontId="14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47" xfId="0" applyNumberFormat="1" applyFont="1" applyFill="1" applyBorder="1" applyAlignment="1" applyProtection="1">
      <alignment horizontal="left" vertical="center" wrapText="1" indent="1"/>
    </xf>
    <xf numFmtId="164" fontId="21" fillId="0" borderId="40" xfId="0" applyNumberFormat="1" applyFont="1" applyFill="1" applyBorder="1" applyAlignment="1" applyProtection="1">
      <alignment horizontal="left" vertical="center" wrapText="1" indent="1"/>
    </xf>
    <xf numFmtId="164" fontId="21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23" fillId="0" borderId="5" xfId="0" applyNumberFormat="1" applyFont="1" applyFill="1" applyBorder="1" applyAlignment="1" applyProtection="1">
      <alignment horizontal="left" vertical="center" wrapText="1" indent="1"/>
    </xf>
    <xf numFmtId="164" fontId="23" fillId="0" borderId="36" xfId="0" applyNumberFormat="1" applyFont="1" applyFill="1" applyBorder="1" applyAlignment="1" applyProtection="1">
      <alignment horizontal="righ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2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Continuous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5" xfId="0" applyNumberFormat="1" applyFont="1" applyFill="1" applyBorder="1" applyAlignment="1" applyProtection="1">
      <alignment horizontal="center" vertical="center" wrapText="1"/>
    </xf>
    <xf numFmtId="164" fontId="20" fillId="0" borderId="6" xfId="0" applyNumberFormat="1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left" vertical="center" wrapText="1" indent="1"/>
    </xf>
    <xf numFmtId="164" fontId="21" fillId="0" borderId="2" xfId="0" applyNumberFormat="1" applyFont="1" applyFill="1" applyBorder="1" applyAlignment="1" applyProtection="1">
      <alignment horizontal="left" vertical="center" wrapText="1" indent="2"/>
    </xf>
    <xf numFmtId="164" fontId="21" fillId="0" borderId="1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1"/>
    </xf>
    <xf numFmtId="164" fontId="21" fillId="0" borderId="41" xfId="0" applyNumberFormat="1" applyFont="1" applyFill="1" applyBorder="1" applyAlignment="1" applyProtection="1">
      <alignment horizontal="left" vertical="center" wrapText="1" indent="1"/>
    </xf>
    <xf numFmtId="164" fontId="14" fillId="0" borderId="41" xfId="0" applyNumberFormat="1" applyFont="1" applyFill="1" applyBorder="1" applyAlignment="1" applyProtection="1">
      <alignment horizontal="left" vertical="center" wrapText="1" indent="2"/>
    </xf>
    <xf numFmtId="164" fontId="14" fillId="0" borderId="3" xfId="0" applyNumberFormat="1" applyFont="1" applyFill="1" applyBorder="1" applyAlignment="1" applyProtection="1">
      <alignment horizontal="left" vertical="center" wrapText="1" indent="2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4" fillId="0" borderId="40" xfId="0" applyNumberFormat="1" applyFont="1" applyFill="1" applyBorder="1" applyAlignment="1" applyProtection="1">
      <alignment horizontal="left" vertical="center" wrapText="1" indent="1"/>
    </xf>
    <xf numFmtId="164" fontId="1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8" fillId="0" borderId="0" xfId="7" applyFill="1" applyProtection="1"/>
    <xf numFmtId="0" fontId="36" fillId="0" borderId="0" xfId="7" applyFont="1" applyFill="1" applyProtection="1"/>
    <xf numFmtId="0" fontId="27" fillId="0" borderId="24" xfId="7" applyFont="1" applyFill="1" applyBorder="1" applyAlignment="1" applyProtection="1">
      <alignment horizontal="center" vertical="center" wrapText="1"/>
    </xf>
    <xf numFmtId="0" fontId="27" fillId="0" borderId="11" xfId="7" applyFont="1" applyFill="1" applyBorder="1" applyAlignment="1" applyProtection="1">
      <alignment horizontal="center" vertical="center" wrapText="1"/>
    </xf>
    <xf numFmtId="0" fontId="27" fillId="0" borderId="12" xfId="7" applyFont="1" applyFill="1" applyBorder="1" applyAlignment="1" applyProtection="1">
      <alignment horizontal="center" vertical="center" wrapText="1"/>
    </xf>
    <xf numFmtId="0" fontId="28" fillId="0" borderId="0" xfId="7" applyFill="1" applyAlignment="1" applyProtection="1">
      <alignment horizontal="center" vertical="center"/>
    </xf>
    <xf numFmtId="0" fontId="19" fillId="0" borderId="29" xfId="7" applyFont="1" applyFill="1" applyBorder="1" applyAlignment="1" applyProtection="1">
      <alignment vertical="center" wrapText="1"/>
    </xf>
    <xf numFmtId="167" fontId="14" fillId="0" borderId="13" xfId="6" applyNumberFormat="1" applyFont="1" applyFill="1" applyBorder="1" applyAlignment="1" applyProtection="1">
      <alignment horizontal="center" vertical="center"/>
    </xf>
    <xf numFmtId="166" fontId="35" fillId="0" borderId="13" xfId="7" applyNumberFormat="1" applyFont="1" applyFill="1" applyBorder="1" applyAlignment="1" applyProtection="1">
      <alignment horizontal="right" vertical="center" wrapText="1"/>
      <protection locked="0"/>
    </xf>
    <xf numFmtId="166" fontId="35" fillId="0" borderId="31" xfId="7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7" applyFill="1" applyAlignment="1" applyProtection="1">
      <alignment vertical="center"/>
    </xf>
    <xf numFmtId="0" fontId="19" fillId="0" borderId="2" xfId="7" applyFont="1" applyFill="1" applyBorder="1" applyAlignment="1" applyProtection="1">
      <alignment vertical="center" wrapText="1"/>
    </xf>
    <xf numFmtId="166" fontId="35" fillId="0" borderId="1" xfId="7" applyNumberFormat="1" applyFont="1" applyFill="1" applyBorder="1" applyAlignment="1" applyProtection="1">
      <alignment horizontal="right" vertical="center" wrapText="1"/>
    </xf>
    <xf numFmtId="166" fontId="35" fillId="0" borderId="7" xfId="7" applyNumberFormat="1" applyFont="1" applyFill="1" applyBorder="1" applyAlignment="1" applyProtection="1">
      <alignment horizontal="right" vertical="center" wrapText="1"/>
    </xf>
    <xf numFmtId="0" fontId="26" fillId="0" borderId="2" xfId="7" applyFont="1" applyFill="1" applyBorder="1" applyAlignment="1" applyProtection="1">
      <alignment horizontal="left" vertical="center" wrapText="1" indent="1"/>
    </xf>
    <xf numFmtId="166" fontId="18" fillId="0" borderId="1" xfId="7" applyNumberFormat="1" applyFont="1" applyFill="1" applyBorder="1" applyAlignment="1" applyProtection="1">
      <alignment horizontal="right" vertical="center" wrapText="1"/>
    </xf>
    <xf numFmtId="166" fontId="18" fillId="0" borderId="7" xfId="7" applyNumberFormat="1" applyFont="1" applyFill="1" applyBorder="1" applyAlignment="1" applyProtection="1">
      <alignment horizontal="right" vertical="center" wrapText="1"/>
    </xf>
    <xf numFmtId="0" fontId="19" fillId="0" borderId="24" xfId="7" applyFont="1" applyFill="1" applyBorder="1" applyAlignment="1" applyProtection="1">
      <alignment vertical="center" wrapText="1"/>
    </xf>
    <xf numFmtId="0" fontId="18" fillId="0" borderId="0" xfId="7" applyFont="1" applyFill="1" applyProtection="1"/>
    <xf numFmtId="3" fontId="28" fillId="0" borderId="0" xfId="7" applyNumberFormat="1" applyFont="1" applyFill="1" applyProtection="1"/>
    <xf numFmtId="3" fontId="28" fillId="0" borderId="0" xfId="7" applyNumberFormat="1" applyFont="1" applyFill="1" applyAlignment="1" applyProtection="1">
      <alignment horizontal="center"/>
    </xf>
    <xf numFmtId="0" fontId="28" fillId="0" borderId="0" xfId="7" applyFont="1" applyFill="1" applyProtection="1"/>
    <xf numFmtId="0" fontId="28" fillId="0" borderId="0" xfId="7" applyFill="1" applyAlignment="1" applyProtection="1">
      <alignment horizontal="center"/>
    </xf>
    <xf numFmtId="0" fontId="10" fillId="0" borderId="0" xfId="6" applyFill="1" applyAlignment="1" applyProtection="1">
      <alignment vertical="center"/>
    </xf>
    <xf numFmtId="168" fontId="13" fillId="0" borderId="7" xfId="6" applyNumberFormat="1" applyFont="1" applyFill="1" applyBorder="1" applyAlignment="1" applyProtection="1">
      <alignment vertical="center"/>
      <protection locked="0"/>
    </xf>
    <xf numFmtId="0" fontId="9" fillId="0" borderId="0" xfId="6" applyFont="1" applyFill="1" applyAlignment="1" applyProtection="1">
      <alignment vertical="center"/>
    </xf>
    <xf numFmtId="0" fontId="28" fillId="0" borderId="0" xfId="7" applyFont="1" applyFill="1" applyAlignment="1" applyProtection="1"/>
    <xf numFmtId="0" fontId="0" fillId="0" borderId="0" xfId="0" applyAlignment="1">
      <alignment horizontal="center"/>
    </xf>
    <xf numFmtId="0" fontId="6" fillId="0" borderId="47" xfId="0" applyFont="1" applyBorder="1"/>
    <xf numFmtId="3" fontId="6" fillId="0" borderId="49" xfId="0" applyNumberFormat="1" applyFont="1" applyBorder="1"/>
    <xf numFmtId="0" fontId="6" fillId="0" borderId="50" xfId="0" applyFont="1" applyBorder="1"/>
    <xf numFmtId="3" fontId="6" fillId="0" borderId="51" xfId="0" applyNumberFormat="1" applyFont="1" applyBorder="1"/>
    <xf numFmtId="0" fontId="6" fillId="0" borderId="47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3" fontId="15" fillId="0" borderId="0" xfId="5" applyNumberFormat="1" applyFont="1" applyFill="1" applyAlignment="1" applyProtection="1">
      <alignment horizontal="right" vertical="center" indent="1"/>
    </xf>
    <xf numFmtId="164" fontId="15" fillId="0" borderId="0" xfId="5" applyNumberFormat="1" applyFont="1" applyFill="1" applyAlignment="1" applyProtection="1">
      <alignment horizontal="right" vertical="center" indent="1"/>
    </xf>
    <xf numFmtId="0" fontId="18" fillId="0" borderId="1" xfId="0" applyFont="1" applyBorder="1" applyAlignment="1" applyProtection="1">
      <alignment horizontal="left" indent="1"/>
    </xf>
    <xf numFmtId="164" fontId="19" fillId="0" borderId="6" xfId="0" applyNumberFormat="1" applyFont="1" applyFill="1" applyBorder="1" applyAlignment="1" applyProtection="1">
      <alignment horizontal="right" vertical="center" wrapText="1" indent="1"/>
    </xf>
    <xf numFmtId="164" fontId="19" fillId="0" borderId="36" xfId="0" applyNumberFormat="1" applyFont="1" applyFill="1" applyBorder="1" applyAlignment="1" applyProtection="1">
      <alignment horizontal="right" vertical="center" wrapText="1" indent="1"/>
    </xf>
    <xf numFmtId="164" fontId="17" fillId="0" borderId="6" xfId="0" quotePrefix="1" applyNumberFormat="1" applyFont="1" applyFill="1" applyBorder="1" applyAlignment="1" applyProtection="1">
      <alignment horizontal="right" vertical="center" wrapText="1" indent="1"/>
    </xf>
    <xf numFmtId="164" fontId="17" fillId="0" borderId="36" xfId="0" quotePrefix="1" applyNumberFormat="1" applyFont="1" applyFill="1" applyBorder="1" applyAlignment="1" applyProtection="1">
      <alignment horizontal="right" vertical="center" wrapText="1" indent="1"/>
    </xf>
    <xf numFmtId="0" fontId="14" fillId="0" borderId="1" xfId="5" applyFont="1" applyFill="1" applyBorder="1" applyAlignment="1" applyProtection="1">
      <alignment horizontal="left" vertical="center" indent="6"/>
    </xf>
    <xf numFmtId="164" fontId="6" fillId="0" borderId="0" xfId="5" applyNumberFormat="1" applyFont="1" applyFill="1" applyAlignment="1" applyProtection="1">
      <alignment horizontal="right" vertical="center" indent="1"/>
    </xf>
    <xf numFmtId="166" fontId="19" fillId="0" borderId="1" xfId="7" applyNumberFormat="1" applyFont="1" applyFill="1" applyBorder="1" applyAlignment="1" applyProtection="1">
      <alignment horizontal="right" vertical="center" wrapText="1"/>
    </xf>
    <xf numFmtId="166" fontId="19" fillId="0" borderId="7" xfId="7" applyNumberFormat="1" applyFont="1" applyFill="1" applyBorder="1" applyAlignment="1" applyProtection="1">
      <alignment horizontal="right" vertical="center" wrapText="1"/>
    </xf>
    <xf numFmtId="166" fontId="35" fillId="0" borderId="11" xfId="7" applyNumberFormat="1" applyFont="1" applyFill="1" applyBorder="1" applyAlignment="1" applyProtection="1">
      <alignment horizontal="right" vertical="center" wrapText="1"/>
    </xf>
    <xf numFmtId="166" fontId="35" fillId="0" borderId="12" xfId="7" applyNumberFormat="1" applyFont="1" applyFill="1" applyBorder="1" applyAlignment="1" applyProtection="1">
      <alignment horizontal="right" vertical="center" wrapText="1"/>
    </xf>
    <xf numFmtId="166" fontId="19" fillId="0" borderId="1" xfId="7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5" applyNumberFormat="1" applyFont="1" applyFill="1" applyBorder="1" applyAlignment="1" applyProtection="1">
      <alignment horizontal="center" vertical="center"/>
    </xf>
    <xf numFmtId="164" fontId="22" fillId="0" borderId="31" xfId="5" applyNumberFormat="1" applyFont="1" applyFill="1" applyBorder="1" applyAlignment="1" applyProtection="1">
      <alignment horizontal="center" vertical="center"/>
    </xf>
    <xf numFmtId="3" fontId="1" fillId="0" borderId="19" xfId="0" applyNumberFormat="1" applyFont="1" applyFill="1" applyBorder="1" applyAlignment="1" applyProtection="1">
      <alignment horizontal="right" vertical="center" indent="1"/>
      <protection locked="0"/>
    </xf>
    <xf numFmtId="0" fontId="0" fillId="0" borderId="52" xfId="0" applyFill="1" applyBorder="1" applyAlignment="1">
      <alignment horizontal="right" vertical="center" indent="1"/>
    </xf>
    <xf numFmtId="0" fontId="0" fillId="0" borderId="36" xfId="0" applyFill="1" applyBorder="1" applyAlignment="1">
      <alignment horizontal="right" vertical="center" indent="1"/>
    </xf>
    <xf numFmtId="0" fontId="15" fillId="0" borderId="0" xfId="5" applyFont="1" applyFill="1" applyAlignment="1" applyProtection="1">
      <alignment horizontal="center"/>
    </xf>
    <xf numFmtId="164" fontId="3" fillId="0" borderId="0" xfId="5" applyNumberFormat="1" applyFont="1" applyFill="1" applyBorder="1" applyAlignment="1" applyProtection="1">
      <alignment horizontal="center" vertical="center"/>
    </xf>
    <xf numFmtId="0" fontId="4" fillId="0" borderId="29" xfId="5" applyFont="1" applyFill="1" applyBorder="1" applyAlignment="1" applyProtection="1">
      <alignment horizontal="center" vertical="center" wrapText="1"/>
    </xf>
    <xf numFmtId="0" fontId="4" fillId="0" borderId="24" xfId="5" applyFont="1" applyFill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 wrapText="1"/>
    </xf>
    <xf numFmtId="0" fontId="4" fillId="0" borderId="11" xfId="5" applyFont="1" applyFill="1" applyBorder="1" applyAlignment="1" applyProtection="1">
      <alignment horizontal="center" vertical="center" wrapText="1"/>
    </xf>
    <xf numFmtId="164" fontId="22" fillId="0" borderId="53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</xf>
    <xf numFmtId="164" fontId="22" fillId="0" borderId="54" xfId="0" applyNumberFormat="1" applyFont="1" applyFill="1" applyBorder="1" applyAlignment="1" applyProtection="1">
      <alignment horizontal="center" vertical="center" wrapText="1"/>
    </xf>
    <xf numFmtId="164" fontId="22" fillId="0" borderId="55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0" xfId="0" applyNumberFormat="1" applyFont="1" applyFill="1" applyAlignment="1">
      <alignment horizontal="center" textRotation="180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4" fillId="0" borderId="53" xfId="0" applyNumberFormat="1" applyFont="1" applyFill="1" applyBorder="1" applyAlignment="1">
      <alignment horizontal="center" vertical="center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53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164" fontId="4" fillId="0" borderId="56" xfId="0" applyNumberFormat="1" applyFont="1" applyFill="1" applyBorder="1" applyAlignment="1">
      <alignment horizontal="center" vertical="center" wrapText="1"/>
    </xf>
    <xf numFmtId="164" fontId="4" fillId="0" borderId="57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5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0" fillId="0" borderId="10" xfId="0" applyFont="1" applyFill="1" applyBorder="1" applyAlignment="1">
      <alignment horizontal="right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/>
    </xf>
    <xf numFmtId="0" fontId="22" fillId="0" borderId="5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 applyProtection="1">
      <alignment horizontal="left" vertical="center"/>
    </xf>
    <xf numFmtId="0" fontId="20" fillId="0" borderId="20" xfId="0" applyFont="1" applyFill="1" applyBorder="1" applyAlignment="1" applyProtection="1">
      <alignment horizontal="left" vertical="center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9" xfId="0" applyFont="1" applyFill="1" applyBorder="1" applyAlignment="1" applyProtection="1">
      <alignment horizontal="left" vertical="center" wrapText="1"/>
    </xf>
    <xf numFmtId="0" fontId="4" fillId="0" borderId="38" xfId="0" applyFont="1" applyFill="1" applyBorder="1" applyAlignment="1" applyProtection="1">
      <alignment horizontal="left" vertical="center" wrapText="1"/>
    </xf>
    <xf numFmtId="0" fontId="22" fillId="0" borderId="18" xfId="0" applyFont="1" applyFill="1" applyBorder="1" applyAlignment="1">
      <alignment horizontal="left" vertical="center" indent="2"/>
    </xf>
    <xf numFmtId="0" fontId="22" fillId="0" borderId="20" xfId="0" applyFont="1" applyFill="1" applyBorder="1" applyAlignment="1">
      <alignment horizontal="left" vertical="center" indent="2"/>
    </xf>
    <xf numFmtId="0" fontId="28" fillId="0" borderId="0" xfId="7" applyFont="1" applyFill="1" applyAlignment="1" applyProtection="1">
      <alignment horizontal="left"/>
    </xf>
    <xf numFmtId="0" fontId="31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Alignment="1" applyProtection="1">
      <alignment horizontal="center" vertical="center"/>
    </xf>
    <xf numFmtId="0" fontId="32" fillId="0" borderId="0" xfId="7" applyFont="1" applyFill="1" applyBorder="1" applyAlignment="1" applyProtection="1">
      <alignment horizontal="right"/>
    </xf>
    <xf numFmtId="0" fontId="33" fillId="0" borderId="25" xfId="7" applyFont="1" applyFill="1" applyBorder="1" applyAlignment="1" applyProtection="1">
      <alignment horizontal="center" vertical="center" wrapText="1"/>
    </xf>
    <xf numFmtId="0" fontId="33" fillId="0" borderId="40" xfId="7" applyFont="1" applyFill="1" applyBorder="1" applyAlignment="1" applyProtection="1">
      <alignment horizontal="center" vertical="center" wrapText="1"/>
    </xf>
    <xf numFmtId="0" fontId="33" fillId="0" borderId="41" xfId="7" applyFont="1" applyFill="1" applyBorder="1" applyAlignment="1" applyProtection="1">
      <alignment horizontal="center" vertical="center" wrapText="1"/>
    </xf>
    <xf numFmtId="0" fontId="34" fillId="0" borderId="26" xfId="6" applyFont="1" applyFill="1" applyBorder="1" applyAlignment="1" applyProtection="1">
      <alignment horizontal="center" vertical="center" textRotation="90"/>
    </xf>
    <xf numFmtId="0" fontId="34" fillId="0" borderId="9" xfId="6" applyFont="1" applyFill="1" applyBorder="1" applyAlignment="1" applyProtection="1">
      <alignment horizontal="center" vertical="center" textRotation="90"/>
    </xf>
    <xf numFmtId="0" fontId="34" fillId="0" borderId="14" xfId="6" applyFont="1" applyFill="1" applyBorder="1" applyAlignment="1" applyProtection="1">
      <alignment horizontal="center" vertical="center" textRotation="90"/>
    </xf>
    <xf numFmtId="0" fontId="32" fillId="0" borderId="13" xfId="7" applyFont="1" applyFill="1" applyBorder="1" applyAlignment="1" applyProtection="1">
      <alignment horizontal="center" vertical="center" wrapText="1"/>
    </xf>
    <xf numFmtId="0" fontId="32" fillId="0" borderId="1" xfId="7" applyFont="1" applyFill="1" applyBorder="1" applyAlignment="1" applyProtection="1">
      <alignment horizontal="center" vertical="center" wrapText="1"/>
    </xf>
    <xf numFmtId="0" fontId="32" fillId="0" borderId="28" xfId="7" applyFont="1" applyFill="1" applyBorder="1" applyAlignment="1" applyProtection="1">
      <alignment horizontal="center" vertical="center" wrapText="1"/>
    </xf>
    <xf numFmtId="0" fontId="32" fillId="0" borderId="33" xfId="7" applyFont="1" applyFill="1" applyBorder="1" applyAlignment="1" applyProtection="1">
      <alignment horizontal="center" vertical="center" wrapText="1"/>
    </xf>
    <xf numFmtId="0" fontId="32" fillId="0" borderId="1" xfId="7" applyFont="1" applyFill="1" applyBorder="1" applyAlignment="1" applyProtection="1">
      <alignment horizontal="center" wrapText="1"/>
    </xf>
    <xf numFmtId="0" fontId="32" fillId="0" borderId="7" xfId="7" applyFont="1" applyFill="1" applyBorder="1" applyAlignment="1" applyProtection="1">
      <alignment horizontal="center" wrapText="1"/>
    </xf>
    <xf numFmtId="0" fontId="28" fillId="0" borderId="0" xfId="7" applyFont="1" applyFill="1" applyAlignment="1" applyProtection="1">
      <alignment horizontal="center"/>
    </xf>
    <xf numFmtId="0" fontId="23" fillId="0" borderId="0" xfId="6" applyFont="1" applyFill="1" applyAlignment="1" applyProtection="1">
      <alignment horizontal="center" vertical="center" wrapText="1"/>
    </xf>
    <xf numFmtId="0" fontId="15" fillId="0" borderId="0" xfId="6" applyFont="1" applyFill="1" applyAlignment="1" applyProtection="1">
      <alignment horizontal="center" vertical="center" wrapText="1"/>
    </xf>
    <xf numFmtId="0" fontId="25" fillId="0" borderId="0" xfId="6" applyFont="1" applyFill="1" applyBorder="1" applyAlignment="1" applyProtection="1">
      <alignment horizontal="right" vertical="center"/>
    </xf>
    <xf numFmtId="0" fontId="15" fillId="0" borderId="29" xfId="6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34" fillId="0" borderId="13" xfId="6" applyFont="1" applyFill="1" applyBorder="1" applyAlignment="1" applyProtection="1">
      <alignment horizontal="center" vertical="center" textRotation="90"/>
    </xf>
    <xf numFmtId="0" fontId="34" fillId="0" borderId="1" xfId="6" applyFont="1" applyFill="1" applyBorder="1" applyAlignment="1" applyProtection="1">
      <alignment horizontal="center" vertical="center" textRotation="90"/>
    </xf>
    <xf numFmtId="0" fontId="2" fillId="0" borderId="31" xfId="6" applyFont="1" applyFill="1" applyBorder="1" applyAlignment="1" applyProtection="1">
      <alignment horizontal="center" vertical="center" wrapText="1"/>
    </xf>
    <xf numFmtId="0" fontId="2" fillId="0" borderId="7" xfId="6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6" fillId="0" borderId="53" xfId="0" applyFont="1" applyBorder="1" applyAlignment="1"/>
    <xf numFmtId="0" fontId="0" fillId="0" borderId="50" xfId="0" applyBorder="1" applyAlignment="1"/>
    <xf numFmtId="0" fontId="6" fillId="0" borderId="0" xfId="0" applyFont="1" applyAlignment="1">
      <alignment horizontal="left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C00000"/>
  </sheetPr>
  <dimension ref="A1:I165"/>
  <sheetViews>
    <sheetView view="pageLayout" zoomScaleNormal="130" zoomScaleSheetLayoutView="100" workbookViewId="0">
      <selection activeCell="C3" sqref="C3:E3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312" t="s">
        <v>0</v>
      </c>
      <c r="B1" s="312"/>
      <c r="C1" s="312"/>
      <c r="D1" s="312"/>
      <c r="E1" s="312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13" t="s">
        <v>43</v>
      </c>
      <c r="B3" s="315" t="s">
        <v>2</v>
      </c>
      <c r="C3" s="306" t="s">
        <v>534</v>
      </c>
      <c r="D3" s="306"/>
      <c r="E3" s="307"/>
    </row>
    <row r="4" spans="1:5" ht="38.1" customHeight="1" thickBot="1" x14ac:dyDescent="0.3">
      <c r="A4" s="314"/>
      <c r="B4" s="316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341</v>
      </c>
      <c r="B5" s="142" t="s">
        <v>342</v>
      </c>
      <c r="C5" s="142" t="s">
        <v>343</v>
      </c>
      <c r="D5" s="142" t="s">
        <v>344</v>
      </c>
      <c r="E5" s="190" t="s">
        <v>345</v>
      </c>
    </row>
    <row r="6" spans="1:5" s="178" customFormat="1" ht="12" customHeight="1" thickBot="1" x14ac:dyDescent="0.25">
      <c r="A6" s="136" t="s">
        <v>3</v>
      </c>
      <c r="B6" s="137" t="s">
        <v>226</v>
      </c>
      <c r="C6" s="168">
        <f>SUM(C7:C13)</f>
        <v>15147</v>
      </c>
      <c r="D6" s="168">
        <f>SUM(D7:D13)</f>
        <v>18213</v>
      </c>
      <c r="E6" s="151">
        <f>SUM(E7:E13)</f>
        <v>18214</v>
      </c>
    </row>
    <row r="7" spans="1:5" s="178" customFormat="1" ht="12" customHeight="1" x14ac:dyDescent="0.2">
      <c r="A7" s="131" t="s">
        <v>55</v>
      </c>
      <c r="B7" s="179" t="s">
        <v>227</v>
      </c>
      <c r="C7" s="170">
        <v>10891</v>
      </c>
      <c r="D7" s="170">
        <v>11327</v>
      </c>
      <c r="E7" s="153">
        <v>11327</v>
      </c>
    </row>
    <row r="8" spans="1:5" s="178" customFormat="1" ht="12" customHeight="1" x14ac:dyDescent="0.2">
      <c r="A8" s="130" t="s">
        <v>56</v>
      </c>
      <c r="B8" s="180" t="s">
        <v>228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229</v>
      </c>
      <c r="C9" s="169">
        <v>3056</v>
      </c>
      <c r="D9" s="169">
        <v>2743</v>
      </c>
      <c r="E9" s="152">
        <v>2743</v>
      </c>
    </row>
    <row r="10" spans="1:5" s="178" customFormat="1" ht="12" customHeight="1" x14ac:dyDescent="0.2">
      <c r="A10" s="130" t="s">
        <v>58</v>
      </c>
      <c r="B10" s="180" t="s">
        <v>230</v>
      </c>
      <c r="C10" s="169">
        <v>1200</v>
      </c>
      <c r="D10" s="169">
        <v>1200</v>
      </c>
      <c r="E10" s="152">
        <v>1200</v>
      </c>
    </row>
    <row r="11" spans="1:5" s="178" customFormat="1" ht="12" customHeight="1" x14ac:dyDescent="0.2">
      <c r="A11" s="130" t="s">
        <v>76</v>
      </c>
      <c r="B11" s="180" t="s">
        <v>231</v>
      </c>
      <c r="C11" s="169"/>
      <c r="D11" s="169"/>
      <c r="E11" s="152"/>
    </row>
    <row r="12" spans="1:5" s="178" customFormat="1" ht="12" customHeight="1" x14ac:dyDescent="0.2">
      <c r="A12" s="132" t="s">
        <v>59</v>
      </c>
      <c r="B12" s="181" t="s">
        <v>232</v>
      </c>
      <c r="C12" s="171"/>
      <c r="D12" s="171">
        <v>2943</v>
      </c>
      <c r="E12" s="154">
        <v>2944</v>
      </c>
    </row>
    <row r="13" spans="1:5" s="178" customFormat="1" ht="12" customHeight="1" thickBot="1" x14ac:dyDescent="0.25">
      <c r="A13" s="132" t="s">
        <v>60</v>
      </c>
      <c r="B13" s="181" t="s">
        <v>514</v>
      </c>
      <c r="C13" s="171"/>
      <c r="D13" s="171">
        <v>0</v>
      </c>
      <c r="E13" s="154">
        <v>0</v>
      </c>
    </row>
    <row r="14" spans="1:5" s="178" customFormat="1" ht="12" customHeight="1" thickBot="1" x14ac:dyDescent="0.25">
      <c r="A14" s="136" t="s">
        <v>4</v>
      </c>
      <c r="B14" s="158" t="s">
        <v>233</v>
      </c>
      <c r="C14" s="168">
        <f>SUM(C15:C19)</f>
        <v>3366</v>
      </c>
      <c r="D14" s="168">
        <f>SUM(D15:D19)</f>
        <v>19584</v>
      </c>
      <c r="E14" s="151">
        <f>SUM(E15:E19)</f>
        <v>18871</v>
      </c>
    </row>
    <row r="15" spans="1:5" s="178" customFormat="1" ht="12" customHeight="1" x14ac:dyDescent="0.2">
      <c r="A15" s="131" t="s">
        <v>61</v>
      </c>
      <c r="B15" s="179" t="s">
        <v>234</v>
      </c>
      <c r="C15" s="170"/>
      <c r="D15" s="170"/>
      <c r="E15" s="153"/>
    </row>
    <row r="16" spans="1:5" s="178" customFormat="1" ht="12" customHeight="1" x14ac:dyDescent="0.2">
      <c r="A16" s="130" t="s">
        <v>62</v>
      </c>
      <c r="B16" s="180" t="s">
        <v>235</v>
      </c>
      <c r="C16" s="169"/>
      <c r="D16" s="169"/>
      <c r="E16" s="152"/>
    </row>
    <row r="17" spans="1:5" s="178" customFormat="1" ht="12" customHeight="1" x14ac:dyDescent="0.2">
      <c r="A17" s="130" t="s">
        <v>63</v>
      </c>
      <c r="B17" s="180" t="s">
        <v>236</v>
      </c>
      <c r="C17" s="169"/>
      <c r="D17" s="169"/>
      <c r="E17" s="152"/>
    </row>
    <row r="18" spans="1:5" s="178" customFormat="1" ht="12" customHeight="1" x14ac:dyDescent="0.2">
      <c r="A18" s="130" t="s">
        <v>64</v>
      </c>
      <c r="B18" s="180" t="s">
        <v>237</v>
      </c>
      <c r="C18" s="169"/>
      <c r="D18" s="169"/>
      <c r="E18" s="152"/>
    </row>
    <row r="19" spans="1:5" s="178" customFormat="1" ht="12" customHeight="1" x14ac:dyDescent="0.2">
      <c r="A19" s="130" t="s">
        <v>65</v>
      </c>
      <c r="B19" s="180" t="s">
        <v>238</v>
      </c>
      <c r="C19" s="169">
        <v>3366</v>
      </c>
      <c r="D19" s="169">
        <v>19584</v>
      </c>
      <c r="E19" s="152">
        <v>18871</v>
      </c>
    </row>
    <row r="20" spans="1:5" s="178" customFormat="1" ht="12" customHeight="1" thickBot="1" x14ac:dyDescent="0.25">
      <c r="A20" s="132" t="s">
        <v>71</v>
      </c>
      <c r="B20" s="181" t="s">
        <v>239</v>
      </c>
      <c r="C20" s="171"/>
      <c r="D20" s="171"/>
      <c r="E20" s="154"/>
    </row>
    <row r="21" spans="1:5" s="178" customFormat="1" ht="12" customHeight="1" thickBot="1" x14ac:dyDescent="0.25">
      <c r="A21" s="136" t="s">
        <v>5</v>
      </c>
      <c r="B21" s="137" t="s">
        <v>240</v>
      </c>
      <c r="C21" s="168">
        <f>SUM(C22:C26)</f>
        <v>0</v>
      </c>
      <c r="D21" s="168">
        <f>SUM(D22:D26)</f>
        <v>6500</v>
      </c>
      <c r="E21" s="151">
        <f>SUM(E22:E26)</f>
        <v>6500</v>
      </c>
    </row>
    <row r="22" spans="1:5" s="178" customFormat="1" ht="12" customHeight="1" x14ac:dyDescent="0.2">
      <c r="A22" s="131" t="s">
        <v>44</v>
      </c>
      <c r="B22" s="179" t="s">
        <v>241</v>
      </c>
      <c r="C22" s="170"/>
      <c r="D22" s="170"/>
      <c r="E22" s="153"/>
    </row>
    <row r="23" spans="1:5" s="178" customFormat="1" ht="12" customHeight="1" x14ac:dyDescent="0.2">
      <c r="A23" s="130" t="s">
        <v>45</v>
      </c>
      <c r="B23" s="180" t="s">
        <v>242</v>
      </c>
      <c r="C23" s="169"/>
      <c r="D23" s="169"/>
      <c r="E23" s="152"/>
    </row>
    <row r="24" spans="1:5" s="178" customFormat="1" ht="12" customHeight="1" x14ac:dyDescent="0.2">
      <c r="A24" s="130" t="s">
        <v>46</v>
      </c>
      <c r="B24" s="180" t="s">
        <v>243</v>
      </c>
      <c r="C24" s="169"/>
      <c r="D24" s="169"/>
      <c r="E24" s="152"/>
    </row>
    <row r="25" spans="1:5" s="178" customFormat="1" ht="12" customHeight="1" x14ac:dyDescent="0.2">
      <c r="A25" s="130" t="s">
        <v>47</v>
      </c>
      <c r="B25" s="180" t="s">
        <v>244</v>
      </c>
      <c r="C25" s="169"/>
      <c r="D25" s="169"/>
      <c r="E25" s="152"/>
    </row>
    <row r="26" spans="1:5" s="178" customFormat="1" ht="12" customHeight="1" x14ac:dyDescent="0.2">
      <c r="A26" s="130" t="s">
        <v>88</v>
      </c>
      <c r="B26" s="180" t="s">
        <v>245</v>
      </c>
      <c r="C26" s="169">
        <v>0</v>
      </c>
      <c r="D26" s="169">
        <v>6500</v>
      </c>
      <c r="E26" s="152">
        <v>6500</v>
      </c>
    </row>
    <row r="27" spans="1:5" s="178" customFormat="1" ht="12" customHeight="1" thickBot="1" x14ac:dyDescent="0.25">
      <c r="A27" s="132" t="s">
        <v>89</v>
      </c>
      <c r="B27" s="160" t="s">
        <v>246</v>
      </c>
      <c r="C27" s="171"/>
      <c r="D27" s="171"/>
      <c r="E27" s="154"/>
    </row>
    <row r="28" spans="1:5" s="178" customFormat="1" ht="12" customHeight="1" thickBot="1" x14ac:dyDescent="0.25">
      <c r="A28" s="136" t="s">
        <v>90</v>
      </c>
      <c r="B28" s="137" t="s">
        <v>247</v>
      </c>
      <c r="C28" s="174">
        <f>+C29+C32+C33+C34</f>
        <v>4647</v>
      </c>
      <c r="D28" s="174">
        <f>+D29+D32+D33+D34</f>
        <v>9582</v>
      </c>
      <c r="E28" s="187">
        <f>+E29+E32+E33+E34</f>
        <v>5125</v>
      </c>
    </row>
    <row r="29" spans="1:5" s="178" customFormat="1" ht="12" customHeight="1" x14ac:dyDescent="0.2">
      <c r="A29" s="131" t="s">
        <v>248</v>
      </c>
      <c r="B29" s="179" t="s">
        <v>249</v>
      </c>
      <c r="C29" s="189">
        <f>+C30+C31</f>
        <v>4216</v>
      </c>
      <c r="D29" s="189">
        <f>+D30+D31</f>
        <v>6557</v>
      </c>
      <c r="E29" s="188">
        <f>+E30+E31</f>
        <v>4643</v>
      </c>
    </row>
    <row r="30" spans="1:5" s="178" customFormat="1" ht="12" customHeight="1" x14ac:dyDescent="0.2">
      <c r="A30" s="130" t="s">
        <v>250</v>
      </c>
      <c r="B30" s="180" t="s">
        <v>251</v>
      </c>
      <c r="C30" s="169">
        <v>843</v>
      </c>
      <c r="D30" s="169">
        <v>2430</v>
      </c>
      <c r="E30" s="152">
        <v>1470</v>
      </c>
    </row>
    <row r="31" spans="1:5" s="178" customFormat="1" ht="12" customHeight="1" x14ac:dyDescent="0.2">
      <c r="A31" s="130" t="s">
        <v>252</v>
      </c>
      <c r="B31" s="180" t="s">
        <v>253</v>
      </c>
      <c r="C31" s="169">
        <v>3373</v>
      </c>
      <c r="D31" s="169">
        <v>4127</v>
      </c>
      <c r="E31" s="152">
        <v>3173</v>
      </c>
    </row>
    <row r="32" spans="1:5" s="178" customFormat="1" ht="12" customHeight="1" x14ac:dyDescent="0.2">
      <c r="A32" s="130" t="s">
        <v>254</v>
      </c>
      <c r="B32" s="180" t="s">
        <v>255</v>
      </c>
      <c r="C32" s="169">
        <v>331</v>
      </c>
      <c r="D32" s="169">
        <v>495</v>
      </c>
      <c r="E32" s="152">
        <v>323</v>
      </c>
    </row>
    <row r="33" spans="1:5" s="178" customFormat="1" ht="12" customHeight="1" x14ac:dyDescent="0.2">
      <c r="A33" s="130" t="s">
        <v>256</v>
      </c>
      <c r="B33" s="180" t="s">
        <v>257</v>
      </c>
      <c r="C33" s="169"/>
      <c r="D33" s="169"/>
      <c r="E33" s="152"/>
    </row>
    <row r="34" spans="1:5" s="178" customFormat="1" ht="12" customHeight="1" thickBot="1" x14ac:dyDescent="0.25">
      <c r="A34" s="132" t="s">
        <v>258</v>
      </c>
      <c r="B34" s="160" t="s">
        <v>259</v>
      </c>
      <c r="C34" s="171">
        <v>100</v>
      </c>
      <c r="D34" s="171">
        <v>2530</v>
      </c>
      <c r="E34" s="154">
        <v>159</v>
      </c>
    </row>
    <row r="35" spans="1:5" s="178" customFormat="1" ht="12" customHeight="1" thickBot="1" x14ac:dyDescent="0.25">
      <c r="A35" s="136" t="s">
        <v>7</v>
      </c>
      <c r="B35" s="137" t="s">
        <v>260</v>
      </c>
      <c r="C35" s="168">
        <f>SUM(C36:C45)</f>
        <v>219</v>
      </c>
      <c r="D35" s="168">
        <f>SUM(D36:D45)</f>
        <v>619</v>
      </c>
      <c r="E35" s="151">
        <f>SUM(E36:E45)</f>
        <v>406</v>
      </c>
    </row>
    <row r="36" spans="1:5" s="178" customFormat="1" ht="12" customHeight="1" x14ac:dyDescent="0.2">
      <c r="A36" s="131" t="s">
        <v>48</v>
      </c>
      <c r="B36" s="179" t="s">
        <v>261</v>
      </c>
      <c r="C36" s="170">
        <v>0</v>
      </c>
      <c r="D36" s="170">
        <v>0</v>
      </c>
      <c r="E36" s="153">
        <v>1</v>
      </c>
    </row>
    <row r="37" spans="1:5" s="178" customFormat="1" ht="12" customHeight="1" x14ac:dyDescent="0.2">
      <c r="A37" s="130" t="s">
        <v>49</v>
      </c>
      <c r="B37" s="180" t="s">
        <v>262</v>
      </c>
      <c r="C37" s="169">
        <v>218</v>
      </c>
      <c r="D37" s="169">
        <v>247</v>
      </c>
      <c r="E37" s="152">
        <v>33</v>
      </c>
    </row>
    <row r="38" spans="1:5" s="178" customFormat="1" ht="12" customHeight="1" x14ac:dyDescent="0.2">
      <c r="A38" s="130" t="s">
        <v>50</v>
      </c>
      <c r="B38" s="180" t="s">
        <v>263</v>
      </c>
      <c r="C38" s="169">
        <v>0</v>
      </c>
      <c r="D38" s="169">
        <v>0</v>
      </c>
      <c r="E38" s="152">
        <v>0</v>
      </c>
    </row>
    <row r="39" spans="1:5" s="178" customFormat="1" ht="12" customHeight="1" x14ac:dyDescent="0.2">
      <c r="A39" s="130" t="s">
        <v>92</v>
      </c>
      <c r="B39" s="180" t="s">
        <v>264</v>
      </c>
      <c r="C39" s="169">
        <v>0</v>
      </c>
      <c r="D39" s="169">
        <v>371</v>
      </c>
      <c r="E39" s="152">
        <v>371</v>
      </c>
    </row>
    <row r="40" spans="1:5" s="178" customFormat="1" ht="12" customHeight="1" x14ac:dyDescent="0.2">
      <c r="A40" s="130" t="s">
        <v>93</v>
      </c>
      <c r="B40" s="180" t="s">
        <v>265</v>
      </c>
      <c r="C40" s="169">
        <v>0</v>
      </c>
      <c r="D40" s="169">
        <v>0</v>
      </c>
      <c r="E40" s="152">
        <v>0</v>
      </c>
    </row>
    <row r="41" spans="1:5" s="178" customFormat="1" ht="12" customHeight="1" x14ac:dyDescent="0.2">
      <c r="A41" s="130" t="s">
        <v>94</v>
      </c>
      <c r="B41" s="180" t="s">
        <v>266</v>
      </c>
      <c r="C41" s="169"/>
      <c r="D41" s="169"/>
      <c r="E41" s="152"/>
    </row>
    <row r="42" spans="1:5" s="178" customFormat="1" ht="12" customHeight="1" x14ac:dyDescent="0.2">
      <c r="A42" s="130" t="s">
        <v>95</v>
      </c>
      <c r="B42" s="180" t="s">
        <v>267</v>
      </c>
      <c r="C42" s="169"/>
      <c r="D42" s="169"/>
      <c r="E42" s="152"/>
    </row>
    <row r="43" spans="1:5" s="178" customFormat="1" ht="12" customHeight="1" x14ac:dyDescent="0.2">
      <c r="A43" s="130" t="s">
        <v>96</v>
      </c>
      <c r="B43" s="180" t="s">
        <v>268</v>
      </c>
      <c r="C43" s="169">
        <v>1</v>
      </c>
      <c r="D43" s="169">
        <v>1</v>
      </c>
      <c r="E43" s="152">
        <v>1</v>
      </c>
    </row>
    <row r="44" spans="1:5" s="178" customFormat="1" ht="12" customHeight="1" x14ac:dyDescent="0.2">
      <c r="A44" s="130" t="s">
        <v>269</v>
      </c>
      <c r="B44" s="180" t="s">
        <v>270</v>
      </c>
      <c r="C44" s="172"/>
      <c r="D44" s="172"/>
      <c r="E44" s="155"/>
    </row>
    <row r="45" spans="1:5" s="178" customFormat="1" ht="12" customHeight="1" thickBot="1" x14ac:dyDescent="0.25">
      <c r="A45" s="132" t="s">
        <v>271</v>
      </c>
      <c r="B45" s="181" t="s">
        <v>272</v>
      </c>
      <c r="C45" s="173"/>
      <c r="D45" s="173">
        <v>0</v>
      </c>
      <c r="E45" s="156">
        <v>0</v>
      </c>
    </row>
    <row r="46" spans="1:5" s="178" customFormat="1" ht="12" customHeight="1" thickBot="1" x14ac:dyDescent="0.25">
      <c r="A46" s="136" t="s">
        <v>8</v>
      </c>
      <c r="B46" s="137" t="s">
        <v>273</v>
      </c>
      <c r="C46" s="168">
        <f>SUM(C47:C51)</f>
        <v>0</v>
      </c>
      <c r="D46" s="168">
        <f>SUM(D47:D51)</f>
        <v>0</v>
      </c>
      <c r="E46" s="151">
        <f>SUM(E47:E51)</f>
        <v>0</v>
      </c>
    </row>
    <row r="47" spans="1:5" s="178" customFormat="1" ht="12" customHeight="1" x14ac:dyDescent="0.2">
      <c r="A47" s="131" t="s">
        <v>51</v>
      </c>
      <c r="B47" s="179" t="s">
        <v>274</v>
      </c>
      <c r="C47" s="191"/>
      <c r="D47" s="191"/>
      <c r="E47" s="157"/>
    </row>
    <row r="48" spans="1:5" s="178" customFormat="1" ht="12" customHeight="1" x14ac:dyDescent="0.2">
      <c r="A48" s="130" t="s">
        <v>52</v>
      </c>
      <c r="B48" s="180" t="s">
        <v>275</v>
      </c>
      <c r="C48" s="172"/>
      <c r="D48" s="172">
        <v>0</v>
      </c>
      <c r="E48" s="155">
        <v>0</v>
      </c>
    </row>
    <row r="49" spans="1:5" s="178" customFormat="1" ht="12" customHeight="1" x14ac:dyDescent="0.2">
      <c r="A49" s="130" t="s">
        <v>276</v>
      </c>
      <c r="B49" s="180" t="s">
        <v>277</v>
      </c>
      <c r="C49" s="172"/>
      <c r="D49" s="172"/>
      <c r="E49" s="155"/>
    </row>
    <row r="50" spans="1:5" s="178" customFormat="1" ht="12" customHeight="1" x14ac:dyDescent="0.2">
      <c r="A50" s="130" t="s">
        <v>278</v>
      </c>
      <c r="B50" s="180" t="s">
        <v>279</v>
      </c>
      <c r="C50" s="172"/>
      <c r="D50" s="172"/>
      <c r="E50" s="155"/>
    </row>
    <row r="51" spans="1:5" s="178" customFormat="1" ht="12" customHeight="1" thickBot="1" x14ac:dyDescent="0.25">
      <c r="A51" s="132" t="s">
        <v>280</v>
      </c>
      <c r="B51" s="181" t="s">
        <v>281</v>
      </c>
      <c r="C51" s="173"/>
      <c r="D51" s="173"/>
      <c r="E51" s="156"/>
    </row>
    <row r="52" spans="1:5" s="178" customFormat="1" ht="17.25" customHeight="1" thickBot="1" x14ac:dyDescent="0.25">
      <c r="A52" s="136" t="s">
        <v>97</v>
      </c>
      <c r="B52" s="137" t="s">
        <v>282</v>
      </c>
      <c r="C52" s="168">
        <f>SUM(C53:C55)</f>
        <v>0</v>
      </c>
      <c r="D52" s="168">
        <f>SUM(D53:D55)</f>
        <v>100</v>
      </c>
      <c r="E52" s="151">
        <f>SUM(E53:E55)</f>
        <v>0</v>
      </c>
    </row>
    <row r="53" spans="1:5" s="178" customFormat="1" ht="12" customHeight="1" x14ac:dyDescent="0.2">
      <c r="A53" s="131" t="s">
        <v>53</v>
      </c>
      <c r="B53" s="179" t="s">
        <v>283</v>
      </c>
      <c r="C53" s="170"/>
      <c r="D53" s="170"/>
      <c r="E53" s="153"/>
    </row>
    <row r="54" spans="1:5" s="178" customFormat="1" ht="12" customHeight="1" x14ac:dyDescent="0.2">
      <c r="A54" s="130" t="s">
        <v>54</v>
      </c>
      <c r="B54" s="294" t="s">
        <v>535</v>
      </c>
      <c r="C54" s="169">
        <v>0</v>
      </c>
      <c r="D54" s="169">
        <v>100</v>
      </c>
      <c r="E54" s="152">
        <v>0</v>
      </c>
    </row>
    <row r="55" spans="1:5" s="178" customFormat="1" ht="12" customHeight="1" x14ac:dyDescent="0.2">
      <c r="A55" s="130" t="s">
        <v>285</v>
      </c>
      <c r="B55" s="180" t="s">
        <v>286</v>
      </c>
      <c r="C55" s="169"/>
      <c r="D55" s="169"/>
      <c r="E55" s="152"/>
    </row>
    <row r="56" spans="1:5" s="178" customFormat="1" ht="12" customHeight="1" thickBot="1" x14ac:dyDescent="0.25">
      <c r="A56" s="132" t="s">
        <v>287</v>
      </c>
      <c r="B56" s="181" t="s">
        <v>288</v>
      </c>
      <c r="C56" s="171"/>
      <c r="D56" s="171"/>
      <c r="E56" s="154"/>
    </row>
    <row r="57" spans="1:5" s="178" customFormat="1" ht="12" customHeight="1" thickBot="1" x14ac:dyDescent="0.25">
      <c r="A57" s="136" t="s">
        <v>10</v>
      </c>
      <c r="B57" s="158" t="s">
        <v>289</v>
      </c>
      <c r="C57" s="168">
        <f>SUM(C58:C60)</f>
        <v>140</v>
      </c>
      <c r="D57" s="168">
        <f>SUM(D58:D60)</f>
        <v>988</v>
      </c>
      <c r="E57" s="151">
        <f>SUM(E58:E60)</f>
        <v>89</v>
      </c>
    </row>
    <row r="58" spans="1:5" s="178" customFormat="1" ht="12" customHeight="1" x14ac:dyDescent="0.2">
      <c r="A58" s="131" t="s">
        <v>98</v>
      </c>
      <c r="B58" s="179" t="s">
        <v>290</v>
      </c>
      <c r="C58" s="172"/>
      <c r="D58" s="172"/>
      <c r="E58" s="155"/>
    </row>
    <row r="59" spans="1:5" s="178" customFormat="1" ht="12" customHeight="1" x14ac:dyDescent="0.2">
      <c r="A59" s="130" t="s">
        <v>99</v>
      </c>
      <c r="B59" s="294" t="s">
        <v>291</v>
      </c>
      <c r="C59" s="172">
        <v>140</v>
      </c>
      <c r="D59" s="172">
        <v>988</v>
      </c>
      <c r="E59" s="155">
        <v>89</v>
      </c>
    </row>
    <row r="60" spans="1:5" s="178" customFormat="1" ht="12" customHeight="1" x14ac:dyDescent="0.2">
      <c r="A60" s="130" t="s">
        <v>122</v>
      </c>
      <c r="B60" s="180" t="s">
        <v>292</v>
      </c>
      <c r="C60" s="172"/>
      <c r="D60" s="172">
        <v>0</v>
      </c>
      <c r="E60" s="155">
        <v>0</v>
      </c>
    </row>
    <row r="61" spans="1:5" s="178" customFormat="1" ht="12" customHeight="1" thickBot="1" x14ac:dyDescent="0.25">
      <c r="A61" s="132" t="s">
        <v>293</v>
      </c>
      <c r="B61" s="181" t="s">
        <v>294</v>
      </c>
      <c r="C61" s="172"/>
      <c r="D61" s="172"/>
      <c r="E61" s="155"/>
    </row>
    <row r="62" spans="1:5" s="178" customFormat="1" ht="12" customHeight="1" thickBot="1" x14ac:dyDescent="0.25">
      <c r="A62" s="136" t="s">
        <v>11</v>
      </c>
      <c r="B62" s="137" t="s">
        <v>295</v>
      </c>
      <c r="C62" s="174">
        <f>+C6+C14+C21+C28+C35+C46+C52+C57</f>
        <v>23519</v>
      </c>
      <c r="D62" s="174">
        <f>+D6+D14+D21+D28+D35+D46+D52+D57</f>
        <v>55586</v>
      </c>
      <c r="E62" s="187">
        <f>+E6+E14+E21+E28+E35+E46+E52+E57</f>
        <v>49205</v>
      </c>
    </row>
    <row r="63" spans="1:5" s="178" customFormat="1" ht="12" customHeight="1" thickBot="1" x14ac:dyDescent="0.25">
      <c r="A63" s="192" t="s">
        <v>296</v>
      </c>
      <c r="B63" s="158" t="s">
        <v>297</v>
      </c>
      <c r="C63" s="168">
        <f>+C64+C65+C66</f>
        <v>6100</v>
      </c>
      <c r="D63" s="168">
        <f>+D64+D65+D66</f>
        <v>0</v>
      </c>
      <c r="E63" s="151">
        <f>+E64+E65+E66</f>
        <v>0</v>
      </c>
    </row>
    <row r="64" spans="1:5" s="178" customFormat="1" ht="12" customHeight="1" x14ac:dyDescent="0.2">
      <c r="A64" s="131" t="s">
        <v>298</v>
      </c>
      <c r="B64" s="179" t="s">
        <v>299</v>
      </c>
      <c r="C64" s="172"/>
      <c r="D64" s="172"/>
      <c r="E64" s="155"/>
    </row>
    <row r="65" spans="1:5" s="178" customFormat="1" ht="12" customHeight="1" x14ac:dyDescent="0.2">
      <c r="A65" s="130" t="s">
        <v>300</v>
      </c>
      <c r="B65" s="180" t="s">
        <v>301</v>
      </c>
      <c r="C65" s="172">
        <v>0</v>
      </c>
      <c r="D65" s="172"/>
      <c r="E65" s="155"/>
    </row>
    <row r="66" spans="1:5" s="178" customFormat="1" ht="12" customHeight="1" thickBot="1" x14ac:dyDescent="0.25">
      <c r="A66" s="132" t="s">
        <v>302</v>
      </c>
      <c r="B66" s="116" t="s">
        <v>346</v>
      </c>
      <c r="C66" s="172">
        <v>6100</v>
      </c>
      <c r="D66" s="172">
        <v>0</v>
      </c>
      <c r="E66" s="155">
        <v>0</v>
      </c>
    </row>
    <row r="67" spans="1:5" s="178" customFormat="1" ht="12" customHeight="1" thickBot="1" x14ac:dyDescent="0.25">
      <c r="A67" s="192" t="s">
        <v>303</v>
      </c>
      <c r="B67" s="158" t="s">
        <v>304</v>
      </c>
      <c r="C67" s="168">
        <f>+C68+C69+C70+C71</f>
        <v>0</v>
      </c>
      <c r="D67" s="168">
        <f>+D68+D69+D70+D71</f>
        <v>0</v>
      </c>
      <c r="E67" s="151">
        <f>+E68+E69+E70+E71</f>
        <v>0</v>
      </c>
    </row>
    <row r="68" spans="1:5" s="178" customFormat="1" ht="13.5" customHeight="1" x14ac:dyDescent="0.2">
      <c r="A68" s="131" t="s">
        <v>77</v>
      </c>
      <c r="B68" s="179" t="s">
        <v>305</v>
      </c>
      <c r="C68" s="172"/>
      <c r="D68" s="172"/>
      <c r="E68" s="155"/>
    </row>
    <row r="69" spans="1:5" s="178" customFormat="1" ht="12" customHeight="1" x14ac:dyDescent="0.2">
      <c r="A69" s="130" t="s">
        <v>78</v>
      </c>
      <c r="B69" s="180" t="s">
        <v>306</v>
      </c>
      <c r="C69" s="172"/>
      <c r="D69" s="172"/>
      <c r="E69" s="155"/>
    </row>
    <row r="70" spans="1:5" s="178" customFormat="1" ht="12" customHeight="1" x14ac:dyDescent="0.2">
      <c r="A70" s="130" t="s">
        <v>307</v>
      </c>
      <c r="B70" s="180" t="s">
        <v>308</v>
      </c>
      <c r="C70" s="172">
        <v>0</v>
      </c>
      <c r="D70" s="172">
        <v>0</v>
      </c>
      <c r="E70" s="155"/>
    </row>
    <row r="71" spans="1:5" s="178" customFormat="1" ht="12" customHeight="1" thickBot="1" x14ac:dyDescent="0.25">
      <c r="A71" s="132" t="s">
        <v>309</v>
      </c>
      <c r="B71" s="181" t="s">
        <v>310</v>
      </c>
      <c r="C71" s="172"/>
      <c r="D71" s="172"/>
      <c r="E71" s="155"/>
    </row>
    <row r="72" spans="1:5" s="178" customFormat="1" ht="12" customHeight="1" thickBot="1" x14ac:dyDescent="0.25">
      <c r="A72" s="192" t="s">
        <v>311</v>
      </c>
      <c r="B72" s="158" t="s">
        <v>312</v>
      </c>
      <c r="C72" s="168">
        <f>+C73+C74</f>
        <v>4279</v>
      </c>
      <c r="D72" s="168">
        <f>+D73+D74</f>
        <v>4383</v>
      </c>
      <c r="E72" s="151">
        <f>+E73+E74</f>
        <v>4383</v>
      </c>
    </row>
    <row r="73" spans="1:5" s="178" customFormat="1" ht="12" customHeight="1" x14ac:dyDescent="0.2">
      <c r="A73" s="131" t="s">
        <v>313</v>
      </c>
      <c r="B73" s="179" t="s">
        <v>314</v>
      </c>
      <c r="C73" s="172">
        <v>4279</v>
      </c>
      <c r="D73" s="172">
        <v>4383</v>
      </c>
      <c r="E73" s="155">
        <v>4383</v>
      </c>
    </row>
    <row r="74" spans="1:5" s="178" customFormat="1" ht="12" customHeight="1" thickBot="1" x14ac:dyDescent="0.25">
      <c r="A74" s="132" t="s">
        <v>315</v>
      </c>
      <c r="B74" s="181" t="s">
        <v>316</v>
      </c>
      <c r="C74" s="172"/>
      <c r="D74" s="172"/>
      <c r="E74" s="155"/>
    </row>
    <row r="75" spans="1:5" s="178" customFormat="1" ht="12" customHeight="1" thickBot="1" x14ac:dyDescent="0.25">
      <c r="A75" s="192" t="s">
        <v>317</v>
      </c>
      <c r="B75" s="158" t="s">
        <v>318</v>
      </c>
      <c r="C75" s="168">
        <f>+C76+C77+C78</f>
        <v>0</v>
      </c>
      <c r="D75" s="168">
        <f>+D76+D77+D78</f>
        <v>691</v>
      </c>
      <c r="E75" s="151">
        <f>+E76+E77+E78</f>
        <v>691</v>
      </c>
    </row>
    <row r="76" spans="1:5" s="178" customFormat="1" ht="12" customHeight="1" x14ac:dyDescent="0.2">
      <c r="A76" s="131" t="s">
        <v>319</v>
      </c>
      <c r="B76" s="179" t="s">
        <v>320</v>
      </c>
      <c r="C76" s="172"/>
      <c r="D76" s="172">
        <v>691</v>
      </c>
      <c r="E76" s="155">
        <v>691</v>
      </c>
    </row>
    <row r="77" spans="1:5" s="178" customFormat="1" ht="12" customHeight="1" x14ac:dyDescent="0.2">
      <c r="A77" s="130" t="s">
        <v>321</v>
      </c>
      <c r="B77" s="180" t="s">
        <v>322</v>
      </c>
      <c r="C77" s="172"/>
      <c r="D77" s="172"/>
      <c r="E77" s="155"/>
    </row>
    <row r="78" spans="1:5" s="178" customFormat="1" ht="12" customHeight="1" thickBot="1" x14ac:dyDescent="0.25">
      <c r="A78" s="132" t="s">
        <v>323</v>
      </c>
      <c r="B78" s="160" t="s">
        <v>324</v>
      </c>
      <c r="C78" s="172"/>
      <c r="D78" s="172"/>
      <c r="E78" s="155"/>
    </row>
    <row r="79" spans="1:5" s="178" customFormat="1" ht="12" customHeight="1" thickBot="1" x14ac:dyDescent="0.25">
      <c r="A79" s="192" t="s">
        <v>325</v>
      </c>
      <c r="B79" s="158" t="s">
        <v>326</v>
      </c>
      <c r="C79" s="168">
        <f>+C80+C81+C82+C83</f>
        <v>0</v>
      </c>
      <c r="D79" s="168">
        <f>+D80+D81+D82+D83</f>
        <v>0</v>
      </c>
      <c r="E79" s="151">
        <f>+E80+E81+E82+E83</f>
        <v>0</v>
      </c>
    </row>
    <row r="80" spans="1:5" s="178" customFormat="1" ht="12" customHeight="1" x14ac:dyDescent="0.2">
      <c r="A80" s="182" t="s">
        <v>327</v>
      </c>
      <c r="B80" s="179" t="s">
        <v>328</v>
      </c>
      <c r="C80" s="172"/>
      <c r="D80" s="172"/>
      <c r="E80" s="155"/>
    </row>
    <row r="81" spans="1:5" s="178" customFormat="1" ht="12" customHeight="1" x14ac:dyDescent="0.2">
      <c r="A81" s="183" t="s">
        <v>329</v>
      </c>
      <c r="B81" s="180" t="s">
        <v>330</v>
      </c>
      <c r="C81" s="172"/>
      <c r="D81" s="172"/>
      <c r="E81" s="155"/>
    </row>
    <row r="82" spans="1:5" s="178" customFormat="1" ht="12" customHeight="1" x14ac:dyDescent="0.2">
      <c r="A82" s="183" t="s">
        <v>331</v>
      </c>
      <c r="B82" s="180" t="s">
        <v>332</v>
      </c>
      <c r="C82" s="172"/>
      <c r="D82" s="172"/>
      <c r="E82" s="155"/>
    </row>
    <row r="83" spans="1:5" s="178" customFormat="1" ht="12" customHeight="1" thickBot="1" x14ac:dyDescent="0.25">
      <c r="A83" s="193" t="s">
        <v>333</v>
      </c>
      <c r="B83" s="160" t="s">
        <v>334</v>
      </c>
      <c r="C83" s="172"/>
      <c r="D83" s="172"/>
      <c r="E83" s="155"/>
    </row>
    <row r="84" spans="1:5" s="178" customFormat="1" ht="12" customHeight="1" thickBot="1" x14ac:dyDescent="0.25">
      <c r="A84" s="192" t="s">
        <v>335</v>
      </c>
      <c r="B84" s="158" t="s">
        <v>336</v>
      </c>
      <c r="C84" s="195"/>
      <c r="D84" s="195"/>
      <c r="E84" s="196"/>
    </row>
    <row r="85" spans="1:5" s="178" customFormat="1" ht="12" customHeight="1" thickBot="1" x14ac:dyDescent="0.25">
      <c r="A85" s="192" t="s">
        <v>337</v>
      </c>
      <c r="B85" s="114" t="s">
        <v>338</v>
      </c>
      <c r="C85" s="174">
        <f>+C63+C67+C72+C75+C79+C84</f>
        <v>10379</v>
      </c>
      <c r="D85" s="174">
        <f>+D63+D67+D72+D75+D79+D84</f>
        <v>5074</v>
      </c>
      <c r="E85" s="187">
        <f>+E63+E67+E72+E75+E79+E84</f>
        <v>5074</v>
      </c>
    </row>
    <row r="86" spans="1:5" s="178" customFormat="1" ht="12" customHeight="1" thickBot="1" x14ac:dyDescent="0.25">
      <c r="A86" s="194" t="s">
        <v>339</v>
      </c>
      <c r="B86" s="117" t="s">
        <v>340</v>
      </c>
      <c r="C86" s="174">
        <f>+C62+C85</f>
        <v>33898</v>
      </c>
      <c r="D86" s="174">
        <f>+D62+D85</f>
        <v>60660</v>
      </c>
      <c r="E86" s="187">
        <f>+E62+E85</f>
        <v>54279</v>
      </c>
    </row>
    <row r="87" spans="1:5" s="178" customFormat="1" ht="12" customHeight="1" x14ac:dyDescent="0.2">
      <c r="A87" s="112"/>
      <c r="B87" s="112"/>
      <c r="C87" s="113"/>
      <c r="D87" s="113"/>
      <c r="E87" s="113"/>
    </row>
    <row r="88" spans="1:5" ht="16.5" customHeight="1" x14ac:dyDescent="0.25">
      <c r="A88" s="312" t="s">
        <v>32</v>
      </c>
      <c r="B88" s="312"/>
      <c r="C88" s="312"/>
      <c r="D88" s="312"/>
      <c r="E88" s="312"/>
    </row>
    <row r="89" spans="1:5" s="184" customFormat="1" ht="16.5" customHeight="1" thickBot="1" x14ac:dyDescent="0.3">
      <c r="A89" s="28" t="s">
        <v>80</v>
      </c>
      <c r="B89" s="28"/>
      <c r="C89" s="145"/>
      <c r="D89" s="145"/>
      <c r="E89" s="145" t="s">
        <v>121</v>
      </c>
    </row>
    <row r="90" spans="1:5" s="184" customFormat="1" ht="16.5" customHeight="1" x14ac:dyDescent="0.25">
      <c r="A90" s="313" t="s">
        <v>43</v>
      </c>
      <c r="B90" s="315" t="s">
        <v>142</v>
      </c>
      <c r="C90" s="306" t="str">
        <f>+C3</f>
        <v xml:space="preserve">2016. év </v>
      </c>
      <c r="D90" s="306"/>
      <c r="E90" s="307"/>
    </row>
    <row r="91" spans="1:5" ht="38.1" customHeight="1" thickBot="1" x14ac:dyDescent="0.3">
      <c r="A91" s="314"/>
      <c r="B91" s="316"/>
      <c r="C91" s="29" t="s">
        <v>143</v>
      </c>
      <c r="D91" s="29" t="s">
        <v>144</v>
      </c>
      <c r="E91" s="30" t="s">
        <v>145</v>
      </c>
    </row>
    <row r="92" spans="1:5" s="177" customFormat="1" ht="12" customHeight="1" thickBot="1" x14ac:dyDescent="0.25">
      <c r="A92" s="141" t="s">
        <v>341</v>
      </c>
      <c r="B92" s="142" t="s">
        <v>342</v>
      </c>
      <c r="C92" s="142" t="s">
        <v>343</v>
      </c>
      <c r="D92" s="142" t="s">
        <v>344</v>
      </c>
      <c r="E92" s="143" t="s">
        <v>345</v>
      </c>
    </row>
    <row r="93" spans="1:5" ht="12" customHeight="1" thickBot="1" x14ac:dyDescent="0.3">
      <c r="A93" s="138" t="s">
        <v>3</v>
      </c>
      <c r="B93" s="140" t="s">
        <v>347</v>
      </c>
      <c r="C93" s="167">
        <f>SUM(C94:C98)</f>
        <v>29696</v>
      </c>
      <c r="D93" s="167">
        <f>SUM(D94:D98)</f>
        <v>46475</v>
      </c>
      <c r="E93" s="122">
        <f>SUM(E94:E98)</f>
        <v>37522</v>
      </c>
    </row>
    <row r="94" spans="1:5" ht="12" customHeight="1" x14ac:dyDescent="0.25">
      <c r="A94" s="133" t="s">
        <v>55</v>
      </c>
      <c r="B94" s="126" t="s">
        <v>33</v>
      </c>
      <c r="C94" s="31">
        <v>4840</v>
      </c>
      <c r="D94" s="31">
        <v>17007</v>
      </c>
      <c r="E94" s="121">
        <v>14447</v>
      </c>
    </row>
    <row r="95" spans="1:5" ht="12" customHeight="1" x14ac:dyDescent="0.25">
      <c r="A95" s="130" t="s">
        <v>56</v>
      </c>
      <c r="B95" s="124" t="s">
        <v>100</v>
      </c>
      <c r="C95" s="169">
        <v>1231</v>
      </c>
      <c r="D95" s="169">
        <v>2765</v>
      </c>
      <c r="E95" s="152">
        <v>2332</v>
      </c>
    </row>
    <row r="96" spans="1:5" ht="12" customHeight="1" x14ac:dyDescent="0.25">
      <c r="A96" s="130" t="s">
        <v>57</v>
      </c>
      <c r="B96" s="124" t="s">
        <v>75</v>
      </c>
      <c r="C96" s="171">
        <v>14637</v>
      </c>
      <c r="D96" s="171">
        <v>16408</v>
      </c>
      <c r="E96" s="154">
        <v>12561</v>
      </c>
    </row>
    <row r="97" spans="1:5" ht="12" customHeight="1" x14ac:dyDescent="0.25">
      <c r="A97" s="130" t="s">
        <v>58</v>
      </c>
      <c r="B97" s="127" t="s">
        <v>101</v>
      </c>
      <c r="C97" s="171">
        <v>3080</v>
      </c>
      <c r="D97" s="171">
        <v>3753</v>
      </c>
      <c r="E97" s="154">
        <v>2659</v>
      </c>
    </row>
    <row r="98" spans="1:5" ht="12" customHeight="1" x14ac:dyDescent="0.25">
      <c r="A98" s="130" t="s">
        <v>66</v>
      </c>
      <c r="B98" s="135" t="s">
        <v>102</v>
      </c>
      <c r="C98" s="171">
        <v>5908</v>
      </c>
      <c r="D98" s="171">
        <f>15402-8860</f>
        <v>6542</v>
      </c>
      <c r="E98" s="154">
        <v>5523</v>
      </c>
    </row>
    <row r="99" spans="1:5" ht="12" customHeight="1" x14ac:dyDescent="0.25">
      <c r="A99" s="130" t="s">
        <v>59</v>
      </c>
      <c r="B99" s="124" t="s">
        <v>348</v>
      </c>
      <c r="C99" s="171"/>
      <c r="D99" s="171">
        <v>2</v>
      </c>
      <c r="E99" s="154">
        <v>2</v>
      </c>
    </row>
    <row r="100" spans="1:5" ht="12" customHeight="1" x14ac:dyDescent="0.25">
      <c r="A100" s="130" t="s">
        <v>60</v>
      </c>
      <c r="B100" s="147" t="s">
        <v>349</v>
      </c>
      <c r="C100" s="171"/>
      <c r="D100" s="171"/>
      <c r="E100" s="154"/>
    </row>
    <row r="101" spans="1:5" ht="12" customHeight="1" x14ac:dyDescent="0.25">
      <c r="A101" s="130" t="s">
        <v>67</v>
      </c>
      <c r="B101" s="148" t="s">
        <v>350</v>
      </c>
      <c r="C101" s="171"/>
      <c r="D101" s="171"/>
      <c r="E101" s="154"/>
    </row>
    <row r="102" spans="1:5" ht="12" customHeight="1" x14ac:dyDescent="0.25">
      <c r="A102" s="130" t="s">
        <v>68</v>
      </c>
      <c r="B102" s="148" t="s">
        <v>351</v>
      </c>
      <c r="C102" s="171"/>
      <c r="D102" s="171"/>
      <c r="E102" s="154"/>
    </row>
    <row r="103" spans="1:5" ht="12" customHeight="1" x14ac:dyDescent="0.25">
      <c r="A103" s="130" t="s">
        <v>69</v>
      </c>
      <c r="B103" s="147" t="s">
        <v>352</v>
      </c>
      <c r="C103" s="171">
        <v>5158</v>
      </c>
      <c r="D103" s="171">
        <v>5690</v>
      </c>
      <c r="E103" s="154">
        <v>4772</v>
      </c>
    </row>
    <row r="104" spans="1:5" ht="12" customHeight="1" x14ac:dyDescent="0.25">
      <c r="A104" s="130" t="s">
        <v>70</v>
      </c>
      <c r="B104" s="147" t="s">
        <v>353</v>
      </c>
      <c r="C104" s="171"/>
      <c r="D104" s="171"/>
      <c r="E104" s="154"/>
    </row>
    <row r="105" spans="1:5" ht="12" customHeight="1" x14ac:dyDescent="0.25">
      <c r="A105" s="130" t="s">
        <v>72</v>
      </c>
      <c r="B105" s="299" t="s">
        <v>354</v>
      </c>
      <c r="C105" s="171">
        <v>0</v>
      </c>
      <c r="D105" s="171">
        <v>100</v>
      </c>
      <c r="E105" s="154">
        <v>100</v>
      </c>
    </row>
    <row r="106" spans="1:5" ht="12" customHeight="1" x14ac:dyDescent="0.25">
      <c r="A106" s="129" t="s">
        <v>103</v>
      </c>
      <c r="B106" s="149" t="s">
        <v>355</v>
      </c>
      <c r="C106" s="171"/>
      <c r="D106" s="171"/>
      <c r="E106" s="154"/>
    </row>
    <row r="107" spans="1:5" ht="12" customHeight="1" x14ac:dyDescent="0.25">
      <c r="A107" s="130" t="s">
        <v>356</v>
      </c>
      <c r="B107" s="149" t="s">
        <v>357</v>
      </c>
      <c r="C107" s="171"/>
      <c r="D107" s="171"/>
      <c r="E107" s="154"/>
    </row>
    <row r="108" spans="1:5" ht="12" customHeight="1" thickBot="1" x14ac:dyDescent="0.3">
      <c r="A108" s="134" t="s">
        <v>358</v>
      </c>
      <c r="B108" s="150" t="s">
        <v>359</v>
      </c>
      <c r="C108" s="32">
        <v>750</v>
      </c>
      <c r="D108" s="32">
        <v>750</v>
      </c>
      <c r="E108" s="115">
        <v>648</v>
      </c>
    </row>
    <row r="109" spans="1:5" ht="12" customHeight="1" thickBot="1" x14ac:dyDescent="0.3">
      <c r="A109" s="134" t="s">
        <v>515</v>
      </c>
      <c r="B109" s="150" t="s">
        <v>516</v>
      </c>
      <c r="C109" s="32">
        <v>0</v>
      </c>
      <c r="D109" s="32"/>
      <c r="E109" s="115"/>
    </row>
    <row r="110" spans="1:5" ht="12" customHeight="1" thickBot="1" x14ac:dyDescent="0.3">
      <c r="A110" s="136" t="s">
        <v>4</v>
      </c>
      <c r="B110" s="139" t="s">
        <v>360</v>
      </c>
      <c r="C110" s="168">
        <f>+C111+C113+C115</f>
        <v>3628</v>
      </c>
      <c r="D110" s="168">
        <f>+D111+D113+D115</f>
        <v>4751</v>
      </c>
      <c r="E110" s="151">
        <f>+E111+E113+E115</f>
        <v>2226</v>
      </c>
    </row>
    <row r="111" spans="1:5" ht="12" customHeight="1" x14ac:dyDescent="0.25">
      <c r="A111" s="131" t="s">
        <v>61</v>
      </c>
      <c r="B111" s="124" t="s">
        <v>120</v>
      </c>
      <c r="C111" s="170">
        <v>860</v>
      </c>
      <c r="D111" s="170">
        <v>2292</v>
      </c>
      <c r="E111" s="153">
        <v>2226</v>
      </c>
    </row>
    <row r="112" spans="1:5" ht="12" customHeight="1" x14ac:dyDescent="0.25">
      <c r="A112" s="131" t="s">
        <v>62</v>
      </c>
      <c r="B112" s="128" t="s">
        <v>361</v>
      </c>
      <c r="C112" s="170"/>
      <c r="D112" s="170"/>
      <c r="E112" s="153"/>
    </row>
    <row r="113" spans="1:5" x14ac:dyDescent="0.25">
      <c r="A113" s="131" t="s">
        <v>63</v>
      </c>
      <c r="B113" s="128" t="s">
        <v>104</v>
      </c>
      <c r="C113" s="169">
        <v>2768</v>
      </c>
      <c r="D113" s="169">
        <v>2459</v>
      </c>
      <c r="E113" s="152">
        <v>0</v>
      </c>
    </row>
    <row r="114" spans="1:5" ht="12" customHeight="1" x14ac:dyDescent="0.25">
      <c r="A114" s="131" t="s">
        <v>64</v>
      </c>
      <c r="B114" s="128" t="s">
        <v>362</v>
      </c>
      <c r="C114" s="169"/>
      <c r="D114" s="169"/>
      <c r="E114" s="152"/>
    </row>
    <row r="115" spans="1:5" ht="12" customHeight="1" x14ac:dyDescent="0.25">
      <c r="A115" s="131" t="s">
        <v>65</v>
      </c>
      <c r="B115" s="160" t="s">
        <v>123</v>
      </c>
      <c r="C115" s="169">
        <v>0</v>
      </c>
      <c r="D115" s="169">
        <v>0</v>
      </c>
      <c r="E115" s="152">
        <v>0</v>
      </c>
    </row>
    <row r="116" spans="1:5" ht="21.75" customHeight="1" x14ac:dyDescent="0.25">
      <c r="A116" s="131" t="s">
        <v>71</v>
      </c>
      <c r="B116" s="159" t="s">
        <v>363</v>
      </c>
      <c r="C116" s="169"/>
      <c r="D116" s="169"/>
      <c r="E116" s="152"/>
    </row>
    <row r="117" spans="1:5" ht="24" customHeight="1" x14ac:dyDescent="0.25">
      <c r="A117" s="131" t="s">
        <v>73</v>
      </c>
      <c r="B117" s="175" t="s">
        <v>364</v>
      </c>
      <c r="C117" s="169"/>
      <c r="D117" s="169"/>
      <c r="E117" s="152"/>
    </row>
    <row r="118" spans="1:5" ht="12" customHeight="1" x14ac:dyDescent="0.25">
      <c r="A118" s="131" t="s">
        <v>105</v>
      </c>
      <c r="B118" s="148" t="s">
        <v>351</v>
      </c>
      <c r="C118" s="169"/>
      <c r="D118" s="169">
        <v>0</v>
      </c>
      <c r="E118" s="152">
        <v>0</v>
      </c>
    </row>
    <row r="119" spans="1:5" ht="12" customHeight="1" x14ac:dyDescent="0.25">
      <c r="A119" s="131" t="s">
        <v>106</v>
      </c>
      <c r="B119" s="148" t="s">
        <v>365</v>
      </c>
      <c r="C119" s="169"/>
      <c r="D119" s="169">
        <v>0</v>
      </c>
      <c r="E119" s="152">
        <v>0</v>
      </c>
    </row>
    <row r="120" spans="1:5" ht="12" customHeight="1" x14ac:dyDescent="0.25">
      <c r="A120" s="131" t="s">
        <v>107</v>
      </c>
      <c r="B120" s="148" t="s">
        <v>366</v>
      </c>
      <c r="C120" s="169"/>
      <c r="D120" s="169"/>
      <c r="E120" s="152"/>
    </row>
    <row r="121" spans="1:5" s="197" customFormat="1" ht="12" customHeight="1" x14ac:dyDescent="0.2">
      <c r="A121" s="131" t="s">
        <v>367</v>
      </c>
      <c r="B121" s="148" t="s">
        <v>354</v>
      </c>
      <c r="C121" s="169">
        <v>0</v>
      </c>
      <c r="D121" s="169">
        <v>0</v>
      </c>
      <c r="E121" s="152">
        <v>0</v>
      </c>
    </row>
    <row r="122" spans="1:5" ht="12" customHeight="1" x14ac:dyDescent="0.25">
      <c r="A122" s="131" t="s">
        <v>368</v>
      </c>
      <c r="B122" s="148" t="s">
        <v>369</v>
      </c>
      <c r="C122" s="169"/>
      <c r="D122" s="169"/>
      <c r="E122" s="152"/>
    </row>
    <row r="123" spans="1:5" ht="12" customHeight="1" thickBot="1" x14ac:dyDescent="0.3">
      <c r="A123" s="129" t="s">
        <v>370</v>
      </c>
      <c r="B123" s="148" t="s">
        <v>371</v>
      </c>
      <c r="C123" s="171">
        <v>0</v>
      </c>
      <c r="D123" s="171">
        <v>0</v>
      </c>
      <c r="E123" s="154">
        <v>0</v>
      </c>
    </row>
    <row r="124" spans="1:5" ht="12" customHeight="1" thickBot="1" x14ac:dyDescent="0.3">
      <c r="A124" s="136" t="s">
        <v>5</v>
      </c>
      <c r="B124" s="144" t="s">
        <v>372</v>
      </c>
      <c r="C124" s="168">
        <f>+C125+C126</f>
        <v>0</v>
      </c>
      <c r="D124" s="168">
        <f>+D125+D126</f>
        <v>8860</v>
      </c>
      <c r="E124" s="151">
        <f>+E125+E126</f>
        <v>0</v>
      </c>
    </row>
    <row r="125" spans="1:5" ht="12" customHeight="1" x14ac:dyDescent="0.25">
      <c r="A125" s="131" t="s">
        <v>44</v>
      </c>
      <c r="B125" s="125" t="s">
        <v>38</v>
      </c>
      <c r="C125" s="170"/>
      <c r="D125" s="170">
        <v>8860</v>
      </c>
      <c r="E125" s="153"/>
    </row>
    <row r="126" spans="1:5" ht="12" customHeight="1" thickBot="1" x14ac:dyDescent="0.3">
      <c r="A126" s="132" t="s">
        <v>45</v>
      </c>
      <c r="B126" s="128" t="s">
        <v>39</v>
      </c>
      <c r="C126" s="171"/>
      <c r="D126" s="171"/>
      <c r="E126" s="154"/>
    </row>
    <row r="127" spans="1:5" ht="12" customHeight="1" thickBot="1" x14ac:dyDescent="0.3">
      <c r="A127" s="136" t="s">
        <v>6</v>
      </c>
      <c r="B127" s="144" t="s">
        <v>373</v>
      </c>
      <c r="C127" s="168">
        <f>+C93+C110+C124</f>
        <v>33324</v>
      </c>
      <c r="D127" s="168">
        <f>+D93+D110+D124</f>
        <v>60086</v>
      </c>
      <c r="E127" s="151">
        <f>+E93+E110+E124</f>
        <v>39748</v>
      </c>
    </row>
    <row r="128" spans="1:5" ht="12" customHeight="1" thickBot="1" x14ac:dyDescent="0.3">
      <c r="A128" s="136" t="s">
        <v>7</v>
      </c>
      <c r="B128" s="144" t="s">
        <v>374</v>
      </c>
      <c r="C128" s="168">
        <f>+C129+C130+C131</f>
        <v>0</v>
      </c>
      <c r="D128" s="168">
        <f>+D129+D130+D131</f>
        <v>0</v>
      </c>
      <c r="E128" s="151">
        <f>+E129+E130+E131</f>
        <v>0</v>
      </c>
    </row>
    <row r="129" spans="1:9" ht="12" customHeight="1" x14ac:dyDescent="0.25">
      <c r="A129" s="131" t="s">
        <v>48</v>
      </c>
      <c r="B129" s="125" t="s">
        <v>375</v>
      </c>
      <c r="C129" s="169">
        <v>0</v>
      </c>
      <c r="D129" s="169">
        <v>0</v>
      </c>
      <c r="E129" s="152"/>
    </row>
    <row r="130" spans="1:9" ht="12" customHeight="1" x14ac:dyDescent="0.25">
      <c r="A130" s="131" t="s">
        <v>49</v>
      </c>
      <c r="B130" s="125" t="s">
        <v>376</v>
      </c>
      <c r="C130" s="169">
        <v>0</v>
      </c>
      <c r="D130" s="169"/>
      <c r="E130" s="152"/>
    </row>
    <row r="131" spans="1:9" ht="12" customHeight="1" thickBot="1" x14ac:dyDescent="0.3">
      <c r="A131" s="129" t="s">
        <v>50</v>
      </c>
      <c r="B131" s="123" t="s">
        <v>377</v>
      </c>
      <c r="C131" s="169">
        <v>0</v>
      </c>
      <c r="D131" s="169">
        <v>0</v>
      </c>
      <c r="E131" s="152">
        <v>0</v>
      </c>
    </row>
    <row r="132" spans="1:9" ht="12" customHeight="1" thickBot="1" x14ac:dyDescent="0.3">
      <c r="A132" s="136" t="s">
        <v>8</v>
      </c>
      <c r="B132" s="144" t="s">
        <v>378</v>
      </c>
      <c r="C132" s="168">
        <f>+C133+C134+C136+C135</f>
        <v>0</v>
      </c>
      <c r="D132" s="168">
        <f>+D133+D134+D136+D135</f>
        <v>0</v>
      </c>
      <c r="E132" s="151">
        <f>+E133+E134+E136+E135</f>
        <v>0</v>
      </c>
    </row>
    <row r="133" spans="1:9" ht="12" customHeight="1" x14ac:dyDescent="0.25">
      <c r="A133" s="131" t="s">
        <v>51</v>
      </c>
      <c r="B133" s="125" t="s">
        <v>379</v>
      </c>
      <c r="C133" s="169"/>
      <c r="D133" s="169"/>
      <c r="E133" s="152"/>
    </row>
    <row r="134" spans="1:9" ht="12" customHeight="1" x14ac:dyDescent="0.25">
      <c r="A134" s="131" t="s">
        <v>52</v>
      </c>
      <c r="B134" s="125" t="s">
        <v>380</v>
      </c>
      <c r="C134" s="169"/>
      <c r="D134" s="169"/>
      <c r="E134" s="152"/>
    </row>
    <row r="135" spans="1:9" ht="12" customHeight="1" x14ac:dyDescent="0.25">
      <c r="A135" s="131" t="s">
        <v>276</v>
      </c>
      <c r="B135" s="125" t="s">
        <v>381</v>
      </c>
      <c r="C135" s="169"/>
      <c r="D135" s="169"/>
      <c r="E135" s="152"/>
    </row>
    <row r="136" spans="1:9" ht="12" customHeight="1" thickBot="1" x14ac:dyDescent="0.3">
      <c r="A136" s="129" t="s">
        <v>278</v>
      </c>
      <c r="B136" s="123" t="s">
        <v>382</v>
      </c>
      <c r="C136" s="169"/>
      <c r="D136" s="169"/>
      <c r="E136" s="152"/>
    </row>
    <row r="137" spans="1:9" ht="12" customHeight="1" thickBot="1" x14ac:dyDescent="0.3">
      <c r="A137" s="136" t="s">
        <v>9</v>
      </c>
      <c r="B137" s="144" t="s">
        <v>383</v>
      </c>
      <c r="C137" s="174">
        <f>+C138+C139+C140+C141</f>
        <v>574</v>
      </c>
      <c r="D137" s="174">
        <f>+D138+D139+D140+D141</f>
        <v>574</v>
      </c>
      <c r="E137" s="187">
        <f>+E138+E139+E140+E141</f>
        <v>574</v>
      </c>
    </row>
    <row r="138" spans="1:9" ht="12" customHeight="1" x14ac:dyDescent="0.25">
      <c r="A138" s="131" t="s">
        <v>53</v>
      </c>
      <c r="B138" s="125" t="s">
        <v>384</v>
      </c>
      <c r="C138" s="169"/>
      <c r="D138" s="169"/>
      <c r="E138" s="152"/>
    </row>
    <row r="139" spans="1:9" ht="12" customHeight="1" x14ac:dyDescent="0.25">
      <c r="A139" s="131" t="s">
        <v>54</v>
      </c>
      <c r="B139" s="125" t="s">
        <v>385</v>
      </c>
      <c r="C139" s="169">
        <v>574</v>
      </c>
      <c r="D139" s="169">
        <v>574</v>
      </c>
      <c r="E139" s="152">
        <v>574</v>
      </c>
    </row>
    <row r="140" spans="1:9" ht="12" customHeight="1" x14ac:dyDescent="0.25">
      <c r="A140" s="131" t="s">
        <v>285</v>
      </c>
      <c r="B140" s="125" t="s">
        <v>386</v>
      </c>
      <c r="C140" s="169"/>
      <c r="D140" s="169"/>
      <c r="E140" s="152"/>
    </row>
    <row r="141" spans="1:9" ht="12" customHeight="1" thickBot="1" x14ac:dyDescent="0.3">
      <c r="A141" s="129" t="s">
        <v>287</v>
      </c>
      <c r="B141" s="123" t="s">
        <v>387</v>
      </c>
      <c r="C141" s="169"/>
      <c r="D141" s="169"/>
      <c r="E141" s="152"/>
    </row>
    <row r="142" spans="1:9" ht="15" customHeight="1" thickBot="1" x14ac:dyDescent="0.3">
      <c r="A142" s="136" t="s">
        <v>10</v>
      </c>
      <c r="B142" s="144" t="s">
        <v>388</v>
      </c>
      <c r="C142" s="295">
        <f>+C143+C144+C145+C146</f>
        <v>0</v>
      </c>
      <c r="D142" s="295">
        <f>+D143+D144+D145+D146</f>
        <v>0</v>
      </c>
      <c r="E142" s="296">
        <f>+E143+E144+E145+E146</f>
        <v>0</v>
      </c>
      <c r="F142" s="185"/>
      <c r="G142" s="186"/>
      <c r="H142" s="186"/>
      <c r="I142" s="186"/>
    </row>
    <row r="143" spans="1:9" s="178" customFormat="1" ht="12.95" customHeight="1" x14ac:dyDescent="0.2">
      <c r="A143" s="131" t="s">
        <v>98</v>
      </c>
      <c r="B143" s="125" t="s">
        <v>389</v>
      </c>
      <c r="C143" s="169"/>
      <c r="D143" s="169"/>
      <c r="E143" s="152"/>
    </row>
    <row r="144" spans="1:9" ht="12.75" customHeight="1" x14ac:dyDescent="0.25">
      <c r="A144" s="131" t="s">
        <v>99</v>
      </c>
      <c r="B144" s="125" t="s">
        <v>390</v>
      </c>
      <c r="C144" s="169"/>
      <c r="D144" s="169"/>
      <c r="E144" s="152"/>
    </row>
    <row r="145" spans="1:5" ht="12.75" customHeight="1" x14ac:dyDescent="0.25">
      <c r="A145" s="131" t="s">
        <v>122</v>
      </c>
      <c r="B145" s="125" t="s">
        <v>391</v>
      </c>
      <c r="C145" s="169"/>
      <c r="D145" s="169"/>
      <c r="E145" s="152"/>
    </row>
    <row r="146" spans="1:5" ht="12.75" customHeight="1" thickBot="1" x14ac:dyDescent="0.3">
      <c r="A146" s="131" t="s">
        <v>293</v>
      </c>
      <c r="B146" s="125" t="s">
        <v>392</v>
      </c>
      <c r="C146" s="169"/>
      <c r="D146" s="169"/>
      <c r="E146" s="152"/>
    </row>
    <row r="147" spans="1:5" ht="16.5" thickBot="1" x14ac:dyDescent="0.3">
      <c r="A147" s="136" t="s">
        <v>11</v>
      </c>
      <c r="B147" s="144" t="s">
        <v>393</v>
      </c>
      <c r="C147" s="297">
        <f>+C128+C132+C137+C142</f>
        <v>574</v>
      </c>
      <c r="D147" s="297">
        <f>+D128+D132+D137+D142</f>
        <v>574</v>
      </c>
      <c r="E147" s="298">
        <f>+E128+E132+E137+E142</f>
        <v>574</v>
      </c>
    </row>
    <row r="148" spans="1:5" ht="16.5" thickBot="1" x14ac:dyDescent="0.3">
      <c r="A148" s="161" t="s">
        <v>12</v>
      </c>
      <c r="B148" s="164" t="s">
        <v>394</v>
      </c>
      <c r="C148" s="297">
        <f>+C127+C147</f>
        <v>33898</v>
      </c>
      <c r="D148" s="297">
        <f>+D127+D147</f>
        <v>60660</v>
      </c>
      <c r="E148" s="298">
        <f>+E127+E147</f>
        <v>40322</v>
      </c>
    </row>
    <row r="149" spans="1:5" s="18" customFormat="1" ht="13.5" thickBot="1" x14ac:dyDescent="0.25">
      <c r="A149" s="255" t="s">
        <v>511</v>
      </c>
      <c r="B149" s="256"/>
      <c r="C149" s="308">
        <v>15</v>
      </c>
      <c r="D149" s="309"/>
      <c r="E149" s="310"/>
    </row>
    <row r="150" spans="1:5" s="18" customFormat="1" ht="13.5" thickBot="1" x14ac:dyDescent="0.25">
      <c r="A150" s="255" t="s">
        <v>113</v>
      </c>
      <c r="B150" s="256"/>
      <c r="C150" s="308">
        <v>14</v>
      </c>
      <c r="D150" s="309"/>
      <c r="E150" s="310"/>
    </row>
    <row r="152" spans="1:5" ht="18.75" customHeight="1" x14ac:dyDescent="0.25">
      <c r="A152" s="311" t="s">
        <v>395</v>
      </c>
      <c r="B152" s="311"/>
      <c r="C152" s="311"/>
      <c r="D152" s="311"/>
      <c r="E152" s="311"/>
    </row>
    <row r="153" spans="1:5" ht="13.5" customHeight="1" thickBot="1" x14ac:dyDescent="0.3">
      <c r="A153" s="146" t="s">
        <v>81</v>
      </c>
      <c r="B153" s="146"/>
      <c r="C153" s="176"/>
      <c r="E153" s="163" t="s">
        <v>121</v>
      </c>
    </row>
    <row r="154" spans="1:5" ht="21.75" thickBot="1" x14ac:dyDescent="0.3">
      <c r="A154" s="136">
        <v>1</v>
      </c>
      <c r="B154" s="139" t="s">
        <v>396</v>
      </c>
      <c r="C154" s="162">
        <f>+C62-C127</f>
        <v>-9805</v>
      </c>
      <c r="D154" s="162">
        <f>+D62-D127</f>
        <v>-4500</v>
      </c>
      <c r="E154" s="162">
        <f>+E62-E127</f>
        <v>9457</v>
      </c>
    </row>
    <row r="155" spans="1:5" ht="21.75" thickBot="1" x14ac:dyDescent="0.3">
      <c r="A155" s="136" t="s">
        <v>4</v>
      </c>
      <c r="B155" s="139" t="s">
        <v>397</v>
      </c>
      <c r="C155" s="162">
        <f>+C85-C147</f>
        <v>9805</v>
      </c>
      <c r="D155" s="162">
        <f>+D85-D147</f>
        <v>4500</v>
      </c>
      <c r="E155" s="162">
        <f>+E85-E147</f>
        <v>4500</v>
      </c>
    </row>
    <row r="156" spans="1:5" ht="24" customHeight="1" x14ac:dyDescent="0.25">
      <c r="B156" s="186" t="s">
        <v>533</v>
      </c>
      <c r="C156" s="292">
        <f>C154+C155</f>
        <v>0</v>
      </c>
      <c r="D156" s="292">
        <f>D154+D155</f>
        <v>0</v>
      </c>
      <c r="E156" s="293">
        <f>E154+E155</f>
        <v>13957</v>
      </c>
    </row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</sheetData>
  <mergeCells count="11">
    <mergeCell ref="C3:E3"/>
    <mergeCell ref="C150:E150"/>
    <mergeCell ref="C149:E149"/>
    <mergeCell ref="A152:E152"/>
    <mergeCell ref="A1:E1"/>
    <mergeCell ref="A88:E88"/>
    <mergeCell ref="A90:A91"/>
    <mergeCell ref="B90:B91"/>
    <mergeCell ref="C90:E90"/>
    <mergeCell ref="A3:A4"/>
    <mergeCell ref="B3:B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5" fitToHeight="2" orientation="portrait" r:id="rId1"/>
  <headerFooter alignWithMargins="0">
    <oddHeader>&amp;C&amp;"Times New Roman CE,Félkövér"&amp;12
Csép Község Önkormányzata
2016. ÉVI ZÁRSZÁMADÁSÁNAK PÉNZÜGYI MÉRLEGE&amp;10
&amp;R&amp;"Times New Roman CE,Félkövér dőlt"&amp;11 1.1. melléklet a 3/2017. (V.30.) önkormányzati rendelethez</oddHeader>
  </headerFooter>
  <rowBreaks count="1" manualBreakCount="1">
    <brk id="8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0"/>
  <sheetViews>
    <sheetView view="pageLayout" workbookViewId="0">
      <selection activeCell="A3" sqref="A3"/>
    </sheetView>
  </sheetViews>
  <sheetFormatPr defaultRowHeight="12.75" x14ac:dyDescent="0.2"/>
  <cols>
    <col min="1" max="1" width="71.1640625" style="97" customWidth="1"/>
    <col min="2" max="2" width="6.1640625" style="111" customWidth="1"/>
    <col min="3" max="3" width="18" style="281" customWidth="1"/>
    <col min="4" max="16384" width="9.33203125" style="281"/>
  </cols>
  <sheetData>
    <row r="1" spans="1:3" ht="32.25" customHeight="1" x14ac:dyDescent="0.2">
      <c r="A1" s="376" t="s">
        <v>223</v>
      </c>
      <c r="B1" s="376"/>
      <c r="C1" s="376"/>
    </row>
    <row r="2" spans="1:3" ht="15.75" x14ac:dyDescent="0.2">
      <c r="A2" s="377" t="s">
        <v>536</v>
      </c>
      <c r="B2" s="377"/>
      <c r="C2" s="377"/>
    </row>
    <row r="4" spans="1:3" ht="13.5" thickBot="1" x14ac:dyDescent="0.25">
      <c r="B4" s="378" t="s">
        <v>178</v>
      </c>
      <c r="C4" s="378"/>
    </row>
    <row r="5" spans="1:3" s="98" customFormat="1" ht="31.5" customHeight="1" x14ac:dyDescent="0.2">
      <c r="A5" s="379" t="s">
        <v>224</v>
      </c>
      <c r="B5" s="381" t="s">
        <v>180</v>
      </c>
      <c r="C5" s="383" t="s">
        <v>225</v>
      </c>
    </row>
    <row r="6" spans="1:3" s="98" customFormat="1" x14ac:dyDescent="0.2">
      <c r="A6" s="380"/>
      <c r="B6" s="382"/>
      <c r="C6" s="384"/>
    </row>
    <row r="7" spans="1:3" s="102" customFormat="1" ht="13.5" thickBot="1" x14ac:dyDescent="0.25">
      <c r="A7" s="99" t="s">
        <v>341</v>
      </c>
      <c r="B7" s="100" t="s">
        <v>342</v>
      </c>
      <c r="C7" s="101" t="s">
        <v>343</v>
      </c>
    </row>
    <row r="8" spans="1:3" ht="15.75" customHeight="1" x14ac:dyDescent="0.2">
      <c r="A8" s="269" t="s">
        <v>497</v>
      </c>
      <c r="B8" s="103" t="s">
        <v>185</v>
      </c>
      <c r="C8" s="104">
        <v>244965</v>
      </c>
    </row>
    <row r="9" spans="1:3" ht="15.75" customHeight="1" x14ac:dyDescent="0.2">
      <c r="A9" s="269" t="s">
        <v>498</v>
      </c>
      <c r="B9" s="105" t="s">
        <v>186</v>
      </c>
      <c r="C9" s="104">
        <v>0</v>
      </c>
    </row>
    <row r="10" spans="1:3" ht="15.75" customHeight="1" x14ac:dyDescent="0.2">
      <c r="A10" s="269" t="s">
        <v>499</v>
      </c>
      <c r="B10" s="105" t="s">
        <v>187</v>
      </c>
      <c r="C10" s="104">
        <v>3242</v>
      </c>
    </row>
    <row r="11" spans="1:3" ht="15.75" customHeight="1" x14ac:dyDescent="0.2">
      <c r="A11" s="269" t="s">
        <v>500</v>
      </c>
      <c r="B11" s="105" t="s">
        <v>188</v>
      </c>
      <c r="C11" s="106">
        <v>-60449</v>
      </c>
    </row>
    <row r="12" spans="1:3" ht="15.75" customHeight="1" x14ac:dyDescent="0.2">
      <c r="A12" s="269" t="s">
        <v>501</v>
      </c>
      <c r="B12" s="105" t="s">
        <v>189</v>
      </c>
      <c r="C12" s="106">
        <v>0</v>
      </c>
    </row>
    <row r="13" spans="1:3" ht="15.75" customHeight="1" x14ac:dyDescent="0.2">
      <c r="A13" s="269" t="s">
        <v>502</v>
      </c>
      <c r="B13" s="105" t="s">
        <v>190</v>
      </c>
      <c r="C13" s="106">
        <v>-2466</v>
      </c>
    </row>
    <row r="14" spans="1:3" ht="15.75" customHeight="1" x14ac:dyDescent="0.2">
      <c r="A14" s="269" t="s">
        <v>503</v>
      </c>
      <c r="B14" s="105" t="s">
        <v>191</v>
      </c>
      <c r="C14" s="107">
        <f>SUM(C8:C13)</f>
        <v>185292</v>
      </c>
    </row>
    <row r="15" spans="1:3" ht="15.75" customHeight="1" x14ac:dyDescent="0.2">
      <c r="A15" s="269" t="s">
        <v>513</v>
      </c>
      <c r="B15" s="105" t="s">
        <v>192</v>
      </c>
      <c r="C15" s="282">
        <v>918</v>
      </c>
    </row>
    <row r="16" spans="1:3" ht="15.75" customHeight="1" x14ac:dyDescent="0.2">
      <c r="A16" s="269" t="s">
        <v>504</v>
      </c>
      <c r="B16" s="105" t="s">
        <v>193</v>
      </c>
      <c r="C16" s="106">
        <v>691</v>
      </c>
    </row>
    <row r="17" spans="1:5" ht="15.75" customHeight="1" x14ac:dyDescent="0.2">
      <c r="A17" s="269" t="s">
        <v>505</v>
      </c>
      <c r="B17" s="105" t="s">
        <v>12</v>
      </c>
      <c r="C17" s="106">
        <v>2383</v>
      </c>
    </row>
    <row r="18" spans="1:5" ht="15.75" customHeight="1" x14ac:dyDescent="0.2">
      <c r="A18" s="269" t="s">
        <v>506</v>
      </c>
      <c r="B18" s="105" t="s">
        <v>13</v>
      </c>
      <c r="C18" s="107">
        <f>+C15+C16+C17</f>
        <v>3992</v>
      </c>
    </row>
    <row r="19" spans="1:5" s="283" customFormat="1" ht="15.75" customHeight="1" x14ac:dyDescent="0.2">
      <c r="A19" s="269" t="s">
        <v>507</v>
      </c>
      <c r="B19" s="105" t="s">
        <v>14</v>
      </c>
      <c r="C19" s="106"/>
    </row>
    <row r="20" spans="1:5" ht="15.75" customHeight="1" x14ac:dyDescent="0.2">
      <c r="A20" s="269" t="s">
        <v>508</v>
      </c>
      <c r="B20" s="105" t="s">
        <v>15</v>
      </c>
      <c r="C20" s="106">
        <v>12592</v>
      </c>
    </row>
    <row r="21" spans="1:5" ht="15.75" customHeight="1" thickBot="1" x14ac:dyDescent="0.25">
      <c r="A21" s="108" t="s">
        <v>509</v>
      </c>
      <c r="B21" s="109" t="s">
        <v>16</v>
      </c>
      <c r="C21" s="110">
        <f>+C14+C18+C19+C20</f>
        <v>201876</v>
      </c>
    </row>
    <row r="22" spans="1:5" ht="15.75" x14ac:dyDescent="0.25">
      <c r="A22" s="276"/>
      <c r="B22" s="279"/>
      <c r="C22" s="277"/>
      <c r="D22" s="277"/>
      <c r="E22" s="277"/>
    </row>
    <row r="23" spans="1:5" ht="15.75" x14ac:dyDescent="0.25">
      <c r="A23" s="276"/>
      <c r="B23" s="279"/>
      <c r="C23" s="277"/>
      <c r="D23" s="277"/>
      <c r="E23" s="277"/>
    </row>
    <row r="24" spans="1:5" ht="15.75" x14ac:dyDescent="0.25">
      <c r="A24" s="279"/>
      <c r="B24" s="279"/>
      <c r="C24" s="277"/>
      <c r="D24" s="277"/>
      <c r="E24" s="277"/>
    </row>
    <row r="25" spans="1:5" ht="15.75" x14ac:dyDescent="0.25">
      <c r="A25" s="375"/>
      <c r="B25" s="375"/>
      <c r="C25" s="375"/>
      <c r="D25" s="284"/>
      <c r="E25" s="284"/>
    </row>
    <row r="26" spans="1:5" ht="15.75" x14ac:dyDescent="0.25">
      <c r="A26" s="375"/>
      <c r="B26" s="375"/>
      <c r="C26" s="375"/>
      <c r="D26" s="284"/>
      <c r="E26" s="284"/>
    </row>
    <row r="40" ht="13.5" customHeight="1" x14ac:dyDescent="0.2"/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dőlt"Csép Község Önkormányzata&amp;R&amp;"Times New Roman CE,Félkövér dőlt"7.2. melléklet a    3/2017. (V.30.)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8"/>
  <sheetViews>
    <sheetView workbookViewId="0">
      <selection activeCell="A2" sqref="A2:C4"/>
    </sheetView>
  </sheetViews>
  <sheetFormatPr defaultRowHeight="12.75" x14ac:dyDescent="0.2"/>
  <cols>
    <col min="1" max="1" width="12.6640625" customWidth="1"/>
    <col min="2" max="2" width="71.33203125" customWidth="1"/>
    <col min="3" max="3" width="28.33203125" customWidth="1"/>
  </cols>
  <sheetData>
    <row r="1" spans="1:3" ht="31.5" customHeight="1" x14ac:dyDescent="0.2">
      <c r="A1" s="390" t="s">
        <v>559</v>
      </c>
      <c r="B1" s="390"/>
      <c r="C1" s="390"/>
    </row>
    <row r="2" spans="1:3" x14ac:dyDescent="0.2">
      <c r="A2" s="385" t="s">
        <v>532</v>
      </c>
      <c r="B2" s="385"/>
      <c r="C2" s="385"/>
    </row>
    <row r="3" spans="1:3" x14ac:dyDescent="0.2">
      <c r="A3" s="385"/>
      <c r="B3" s="385"/>
      <c r="C3" s="385"/>
    </row>
    <row r="4" spans="1:3" ht="13.5" thickBot="1" x14ac:dyDescent="0.25">
      <c r="A4" s="385"/>
      <c r="B4" s="385"/>
      <c r="C4" s="385"/>
    </row>
    <row r="5" spans="1:3" x14ac:dyDescent="0.2">
      <c r="A5" s="388"/>
      <c r="B5" s="386" t="s">
        <v>41</v>
      </c>
      <c r="C5" s="386" t="s">
        <v>522</v>
      </c>
    </row>
    <row r="6" spans="1:3" ht="13.5" thickBot="1" x14ac:dyDescent="0.25">
      <c r="A6" s="389"/>
      <c r="B6" s="387"/>
      <c r="C6" s="387"/>
    </row>
    <row r="7" spans="1:3" ht="15.75" x14ac:dyDescent="0.25">
      <c r="A7" s="290">
        <v>1</v>
      </c>
      <c r="B7" s="286" t="s">
        <v>523</v>
      </c>
      <c r="C7" s="287">
        <v>49205</v>
      </c>
    </row>
    <row r="8" spans="1:3" ht="15.75" x14ac:dyDescent="0.25">
      <c r="A8" s="290">
        <v>2</v>
      </c>
      <c r="B8" s="286" t="s">
        <v>524</v>
      </c>
      <c r="C8" s="287">
        <v>39748</v>
      </c>
    </row>
    <row r="9" spans="1:3" ht="15.75" x14ac:dyDescent="0.25">
      <c r="A9" s="290">
        <v>3</v>
      </c>
      <c r="B9" s="286" t="s">
        <v>525</v>
      </c>
      <c r="C9" s="287">
        <f>C7-C8</f>
        <v>9457</v>
      </c>
    </row>
    <row r="10" spans="1:3" ht="15.75" x14ac:dyDescent="0.25">
      <c r="A10" s="290">
        <v>4</v>
      </c>
      <c r="B10" s="286" t="s">
        <v>526</v>
      </c>
      <c r="C10" s="287">
        <v>5074</v>
      </c>
    </row>
    <row r="11" spans="1:3" ht="15.75" x14ac:dyDescent="0.25">
      <c r="A11" s="290">
        <v>5</v>
      </c>
      <c r="B11" s="286" t="s">
        <v>527</v>
      </c>
      <c r="C11" s="287">
        <v>574</v>
      </c>
    </row>
    <row r="12" spans="1:3" ht="15.75" x14ac:dyDescent="0.25">
      <c r="A12" s="290">
        <v>6</v>
      </c>
      <c r="B12" s="286" t="s">
        <v>528</v>
      </c>
      <c r="C12" s="287">
        <f>C10-C11</f>
        <v>4500</v>
      </c>
    </row>
    <row r="13" spans="1:3" ht="15.75" x14ac:dyDescent="0.25">
      <c r="A13" s="290">
        <v>7</v>
      </c>
      <c r="B13" s="286" t="s">
        <v>529</v>
      </c>
      <c r="C13" s="287">
        <f>C9+C12</f>
        <v>13957</v>
      </c>
    </row>
    <row r="14" spans="1:3" ht="15.75" x14ac:dyDescent="0.25">
      <c r="A14" s="290">
        <v>15</v>
      </c>
      <c r="B14" s="286" t="s">
        <v>530</v>
      </c>
      <c r="C14" s="287">
        <f>C13</f>
        <v>13957</v>
      </c>
    </row>
    <row r="15" spans="1:3" ht="16.5" thickBot="1" x14ac:dyDescent="0.3">
      <c r="A15" s="291">
        <v>16</v>
      </c>
      <c r="B15" s="288" t="s">
        <v>531</v>
      </c>
      <c r="C15" s="289">
        <f>C14</f>
        <v>13957</v>
      </c>
    </row>
    <row r="18" spans="3:3" x14ac:dyDescent="0.2">
      <c r="C18" s="285"/>
    </row>
  </sheetData>
  <mergeCells count="5">
    <mergeCell ref="A2:C4"/>
    <mergeCell ref="B5:B6"/>
    <mergeCell ref="C5:C6"/>
    <mergeCell ref="A5:A6"/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2"/>
  <sheetViews>
    <sheetView tabSelected="1" view="pageLayout" zoomScaleNormal="130" zoomScaleSheetLayoutView="100" workbookViewId="0">
      <selection activeCell="E86" sqref="E86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312" t="s">
        <v>0</v>
      </c>
      <c r="B1" s="312"/>
      <c r="C1" s="312"/>
      <c r="D1" s="312"/>
      <c r="E1" s="312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13" t="s">
        <v>43</v>
      </c>
      <c r="B3" s="315" t="s">
        <v>2</v>
      </c>
      <c r="C3" s="306" t="str">
        <f>+'1.1.sz.mell.'!C3:E3</f>
        <v xml:space="preserve">2016. év </v>
      </c>
      <c r="D3" s="306"/>
      <c r="E3" s="307"/>
    </row>
    <row r="4" spans="1:5" ht="38.1" customHeight="1" thickBot="1" x14ac:dyDescent="0.3">
      <c r="A4" s="314"/>
      <c r="B4" s="316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341</v>
      </c>
      <c r="B5" s="142" t="s">
        <v>342</v>
      </c>
      <c r="C5" s="142" t="s">
        <v>343</v>
      </c>
      <c r="D5" s="142" t="s">
        <v>344</v>
      </c>
      <c r="E5" s="190" t="s">
        <v>345</v>
      </c>
    </row>
    <row r="6" spans="1:5" s="178" customFormat="1" ht="12" customHeight="1" thickBot="1" x14ac:dyDescent="0.25">
      <c r="A6" s="136" t="s">
        <v>3</v>
      </c>
      <c r="B6" s="137" t="s">
        <v>226</v>
      </c>
      <c r="C6" s="168">
        <f>SUM(C7:C13)</f>
        <v>13947</v>
      </c>
      <c r="D6" s="168">
        <f>SUM(D7:D13)</f>
        <v>17013</v>
      </c>
      <c r="E6" s="151">
        <f>SUM(E7:E13)</f>
        <v>17014</v>
      </c>
    </row>
    <row r="7" spans="1:5" s="178" customFormat="1" ht="12" customHeight="1" x14ac:dyDescent="0.2">
      <c r="A7" s="131" t="s">
        <v>55</v>
      </c>
      <c r="B7" s="179" t="s">
        <v>227</v>
      </c>
      <c r="C7" s="170">
        <f>'1.1.sz.mell.'!C7</f>
        <v>10891</v>
      </c>
      <c r="D7" s="170">
        <f>'1.1.sz.mell.'!D7</f>
        <v>11327</v>
      </c>
      <c r="E7" s="170">
        <f>'1.1.sz.mell.'!E7</f>
        <v>11327</v>
      </c>
    </row>
    <row r="8" spans="1:5" s="178" customFormat="1" ht="12" customHeight="1" x14ac:dyDescent="0.2">
      <c r="A8" s="130" t="s">
        <v>56</v>
      </c>
      <c r="B8" s="180" t="s">
        <v>228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229</v>
      </c>
      <c r="C9" s="169">
        <f>'1.1.sz.mell.'!C9</f>
        <v>3056</v>
      </c>
      <c r="D9" s="169">
        <f>'1.1.sz.mell.'!D9</f>
        <v>2743</v>
      </c>
      <c r="E9" s="169">
        <f>'1.1.sz.mell.'!E9</f>
        <v>2743</v>
      </c>
    </row>
    <row r="10" spans="1:5" s="178" customFormat="1" ht="12" customHeight="1" x14ac:dyDescent="0.2">
      <c r="A10" s="130" t="s">
        <v>58</v>
      </c>
      <c r="B10" s="180" t="s">
        <v>230</v>
      </c>
      <c r="C10" s="169"/>
      <c r="D10" s="169"/>
      <c r="E10" s="152"/>
    </row>
    <row r="11" spans="1:5" s="178" customFormat="1" ht="12" customHeight="1" x14ac:dyDescent="0.2">
      <c r="A11" s="130" t="s">
        <v>76</v>
      </c>
      <c r="B11" s="180" t="s">
        <v>231</v>
      </c>
      <c r="C11" s="169"/>
      <c r="D11" s="169"/>
      <c r="E11" s="152"/>
    </row>
    <row r="12" spans="1:5" s="178" customFormat="1" ht="12" customHeight="1" x14ac:dyDescent="0.2">
      <c r="A12" s="132" t="s">
        <v>59</v>
      </c>
      <c r="B12" s="181" t="s">
        <v>232</v>
      </c>
      <c r="C12" s="171">
        <f>'1.1.sz.mell.'!C12</f>
        <v>0</v>
      </c>
      <c r="D12" s="171">
        <f>'1.1.sz.mell.'!D12</f>
        <v>2943</v>
      </c>
      <c r="E12" s="171">
        <f>'1.1.sz.mell.'!E12</f>
        <v>2944</v>
      </c>
    </row>
    <row r="13" spans="1:5" s="178" customFormat="1" ht="12" customHeight="1" thickBot="1" x14ac:dyDescent="0.25">
      <c r="A13" s="132" t="s">
        <v>60</v>
      </c>
      <c r="B13" s="181" t="s">
        <v>518</v>
      </c>
      <c r="C13" s="171"/>
      <c r="D13" s="171">
        <v>0</v>
      </c>
      <c r="E13" s="154">
        <v>0</v>
      </c>
    </row>
    <row r="14" spans="1:5" s="178" customFormat="1" ht="12" customHeight="1" thickBot="1" x14ac:dyDescent="0.25">
      <c r="A14" s="136" t="s">
        <v>4</v>
      </c>
      <c r="B14" s="158" t="s">
        <v>233</v>
      </c>
      <c r="C14" s="168">
        <f>SUM(C15:C19)</f>
        <v>0</v>
      </c>
      <c r="D14" s="168">
        <f>SUM(D15:D19)</f>
        <v>0</v>
      </c>
      <c r="E14" s="151">
        <f>SUM(E15:E19)</f>
        <v>0</v>
      </c>
    </row>
    <row r="15" spans="1:5" s="178" customFormat="1" ht="12" customHeight="1" x14ac:dyDescent="0.2">
      <c r="A15" s="131" t="s">
        <v>61</v>
      </c>
      <c r="B15" s="179" t="s">
        <v>234</v>
      </c>
      <c r="C15" s="170"/>
      <c r="D15" s="170"/>
      <c r="E15" s="153"/>
    </row>
    <row r="16" spans="1:5" s="178" customFormat="1" ht="12" customHeight="1" x14ac:dyDescent="0.2">
      <c r="A16" s="130" t="s">
        <v>62</v>
      </c>
      <c r="B16" s="180" t="s">
        <v>235</v>
      </c>
      <c r="C16" s="169"/>
      <c r="D16" s="169"/>
      <c r="E16" s="152"/>
    </row>
    <row r="17" spans="1:5" s="178" customFormat="1" ht="12" customHeight="1" x14ac:dyDescent="0.2">
      <c r="A17" s="130" t="s">
        <v>63</v>
      </c>
      <c r="B17" s="180" t="s">
        <v>236</v>
      </c>
      <c r="C17" s="169"/>
      <c r="D17" s="169"/>
      <c r="E17" s="152"/>
    </row>
    <row r="18" spans="1:5" s="178" customFormat="1" ht="12" customHeight="1" x14ac:dyDescent="0.2">
      <c r="A18" s="130" t="s">
        <v>64</v>
      </c>
      <c r="B18" s="180" t="s">
        <v>237</v>
      </c>
      <c r="C18" s="169"/>
      <c r="D18" s="169"/>
      <c r="E18" s="152"/>
    </row>
    <row r="19" spans="1:5" s="178" customFormat="1" ht="12" customHeight="1" x14ac:dyDescent="0.2">
      <c r="A19" s="130" t="s">
        <v>65</v>
      </c>
      <c r="B19" s="180" t="s">
        <v>238</v>
      </c>
      <c r="C19" s="169">
        <v>0</v>
      </c>
      <c r="D19" s="169">
        <v>0</v>
      </c>
      <c r="E19" s="152">
        <v>0</v>
      </c>
    </row>
    <row r="20" spans="1:5" s="178" customFormat="1" ht="12" customHeight="1" thickBot="1" x14ac:dyDescent="0.25">
      <c r="A20" s="132" t="s">
        <v>71</v>
      </c>
      <c r="B20" s="181" t="s">
        <v>239</v>
      </c>
      <c r="C20" s="171"/>
      <c r="D20" s="171"/>
      <c r="E20" s="154"/>
    </row>
    <row r="21" spans="1:5" s="178" customFormat="1" ht="12" customHeight="1" thickBot="1" x14ac:dyDescent="0.25">
      <c r="A21" s="136" t="s">
        <v>5</v>
      </c>
      <c r="B21" s="137" t="s">
        <v>240</v>
      </c>
      <c r="C21" s="168">
        <f>SUM(C22:C26)</f>
        <v>0</v>
      </c>
      <c r="D21" s="168">
        <f>SUM(D22:D26)</f>
        <v>6500</v>
      </c>
      <c r="E21" s="151">
        <f>SUM(E22:E26)</f>
        <v>6500</v>
      </c>
    </row>
    <row r="22" spans="1:5" s="178" customFormat="1" ht="12" customHeight="1" x14ac:dyDescent="0.2">
      <c r="A22" s="131" t="s">
        <v>44</v>
      </c>
      <c r="B22" s="179" t="s">
        <v>241</v>
      </c>
      <c r="C22" s="170"/>
      <c r="D22" s="170"/>
      <c r="E22" s="153"/>
    </row>
    <row r="23" spans="1:5" s="178" customFormat="1" ht="12" customHeight="1" x14ac:dyDescent="0.2">
      <c r="A23" s="130" t="s">
        <v>45</v>
      </c>
      <c r="B23" s="180" t="s">
        <v>242</v>
      </c>
      <c r="C23" s="169"/>
      <c r="D23" s="169"/>
      <c r="E23" s="152"/>
    </row>
    <row r="24" spans="1:5" s="178" customFormat="1" ht="12" customHeight="1" x14ac:dyDescent="0.2">
      <c r="A24" s="130" t="s">
        <v>46</v>
      </c>
      <c r="B24" s="180" t="s">
        <v>243</v>
      </c>
      <c r="C24" s="169"/>
      <c r="D24" s="169"/>
      <c r="E24" s="152"/>
    </row>
    <row r="25" spans="1:5" s="178" customFormat="1" ht="12" customHeight="1" x14ac:dyDescent="0.2">
      <c r="A25" s="130" t="s">
        <v>47</v>
      </c>
      <c r="B25" s="180" t="s">
        <v>244</v>
      </c>
      <c r="C25" s="169"/>
      <c r="D25" s="169"/>
      <c r="E25" s="152"/>
    </row>
    <row r="26" spans="1:5" s="178" customFormat="1" ht="12" customHeight="1" x14ac:dyDescent="0.2">
      <c r="A26" s="130" t="s">
        <v>88</v>
      </c>
      <c r="B26" s="180" t="s">
        <v>245</v>
      </c>
      <c r="C26" s="169">
        <f>'1.1.sz.mell.'!C26</f>
        <v>0</v>
      </c>
      <c r="D26" s="169">
        <f>'1.1.sz.mell.'!D26</f>
        <v>6500</v>
      </c>
      <c r="E26" s="169">
        <f>'1.1.sz.mell.'!E26</f>
        <v>6500</v>
      </c>
    </row>
    <row r="27" spans="1:5" s="178" customFormat="1" ht="12" customHeight="1" thickBot="1" x14ac:dyDescent="0.25">
      <c r="A27" s="132" t="s">
        <v>89</v>
      </c>
      <c r="B27" s="181" t="s">
        <v>246</v>
      </c>
      <c r="C27" s="171"/>
      <c r="D27" s="171"/>
      <c r="E27" s="154"/>
    </row>
    <row r="28" spans="1:5" s="178" customFormat="1" ht="12" customHeight="1" thickBot="1" x14ac:dyDescent="0.25">
      <c r="A28" s="136" t="s">
        <v>90</v>
      </c>
      <c r="B28" s="137" t="s">
        <v>247</v>
      </c>
      <c r="C28" s="174">
        <f>+C29+C32+C33+C34</f>
        <v>4647</v>
      </c>
      <c r="D28" s="174">
        <f>+D29+D32+D33+D34</f>
        <v>9582</v>
      </c>
      <c r="E28" s="187">
        <f>+E29+E32+E33+E34</f>
        <v>5125</v>
      </c>
    </row>
    <row r="29" spans="1:5" s="178" customFormat="1" ht="12" customHeight="1" x14ac:dyDescent="0.2">
      <c r="A29" s="131" t="s">
        <v>248</v>
      </c>
      <c r="B29" s="179" t="s">
        <v>249</v>
      </c>
      <c r="C29" s="189">
        <f>SUM(C30:C31)</f>
        <v>4216</v>
      </c>
      <c r="D29" s="189">
        <f t="shared" ref="D29:E29" si="0">SUM(D30:D31)</f>
        <v>6557</v>
      </c>
      <c r="E29" s="189">
        <f t="shared" si="0"/>
        <v>4643</v>
      </c>
    </row>
    <row r="30" spans="1:5" s="178" customFormat="1" ht="12" customHeight="1" x14ac:dyDescent="0.2">
      <c r="A30" s="130" t="s">
        <v>250</v>
      </c>
      <c r="B30" s="180" t="s">
        <v>251</v>
      </c>
      <c r="C30" s="169">
        <f>'1.1.sz.mell.'!C30</f>
        <v>843</v>
      </c>
      <c r="D30" s="169">
        <f>'1.1.sz.mell.'!D30</f>
        <v>2430</v>
      </c>
      <c r="E30" s="169">
        <f>'1.1.sz.mell.'!E30</f>
        <v>1470</v>
      </c>
    </row>
    <row r="31" spans="1:5" s="178" customFormat="1" ht="12" customHeight="1" x14ac:dyDescent="0.2">
      <c r="A31" s="130" t="s">
        <v>252</v>
      </c>
      <c r="B31" s="180" t="s">
        <v>253</v>
      </c>
      <c r="C31" s="169">
        <f>'1.1.sz.mell.'!C31</f>
        <v>3373</v>
      </c>
      <c r="D31" s="169">
        <f>'1.1.sz.mell.'!D31</f>
        <v>4127</v>
      </c>
      <c r="E31" s="169">
        <f>'1.1.sz.mell.'!E31</f>
        <v>3173</v>
      </c>
    </row>
    <row r="32" spans="1:5" s="178" customFormat="1" ht="12" customHeight="1" x14ac:dyDescent="0.2">
      <c r="A32" s="130" t="s">
        <v>254</v>
      </c>
      <c r="B32" s="180" t="s">
        <v>255</v>
      </c>
      <c r="C32" s="169">
        <f>'1.1.sz.mell.'!C32</f>
        <v>331</v>
      </c>
      <c r="D32" s="169">
        <f>'1.1.sz.mell.'!D32</f>
        <v>495</v>
      </c>
      <c r="E32" s="169">
        <f>'1.1.sz.mell.'!E32</f>
        <v>323</v>
      </c>
    </row>
    <row r="33" spans="1:5" s="178" customFormat="1" ht="12" customHeight="1" x14ac:dyDescent="0.2">
      <c r="A33" s="130" t="s">
        <v>256</v>
      </c>
      <c r="B33" s="180" t="s">
        <v>257</v>
      </c>
      <c r="C33" s="169"/>
      <c r="D33" s="169"/>
      <c r="E33" s="152"/>
    </row>
    <row r="34" spans="1:5" s="178" customFormat="1" ht="12" customHeight="1" thickBot="1" x14ac:dyDescent="0.25">
      <c r="A34" s="132" t="s">
        <v>258</v>
      </c>
      <c r="B34" s="181" t="s">
        <v>259</v>
      </c>
      <c r="C34" s="171">
        <f>'1.1.sz.mell.'!C34</f>
        <v>100</v>
      </c>
      <c r="D34" s="171">
        <f>'1.1.sz.mell.'!D34</f>
        <v>2530</v>
      </c>
      <c r="E34" s="171">
        <f>'1.1.sz.mell.'!E34</f>
        <v>159</v>
      </c>
    </row>
    <row r="35" spans="1:5" s="178" customFormat="1" ht="12" customHeight="1" thickBot="1" x14ac:dyDescent="0.25">
      <c r="A35" s="136" t="s">
        <v>7</v>
      </c>
      <c r="B35" s="137" t="s">
        <v>260</v>
      </c>
      <c r="C35" s="168">
        <f>SUM(C36:C45)</f>
        <v>219</v>
      </c>
      <c r="D35" s="168">
        <f>SUM(D36:D45)</f>
        <v>619</v>
      </c>
      <c r="E35" s="151">
        <f>SUM(E36:E45)</f>
        <v>406</v>
      </c>
    </row>
    <row r="36" spans="1:5" s="178" customFormat="1" ht="12" customHeight="1" x14ac:dyDescent="0.2">
      <c r="A36" s="131" t="s">
        <v>48</v>
      </c>
      <c r="B36" s="179" t="s">
        <v>261</v>
      </c>
      <c r="C36" s="170">
        <f>'1.1.sz.mell.'!C36</f>
        <v>0</v>
      </c>
      <c r="D36" s="170">
        <f>'1.1.sz.mell.'!D36</f>
        <v>0</v>
      </c>
      <c r="E36" s="170">
        <f>'1.1.sz.mell.'!E36</f>
        <v>1</v>
      </c>
    </row>
    <row r="37" spans="1:5" s="178" customFormat="1" ht="12" customHeight="1" x14ac:dyDescent="0.2">
      <c r="A37" s="130" t="s">
        <v>49</v>
      </c>
      <c r="B37" s="180" t="s">
        <v>262</v>
      </c>
      <c r="C37" s="169">
        <f>'1.1.sz.mell.'!C37</f>
        <v>218</v>
      </c>
      <c r="D37" s="169">
        <f>'1.1.sz.mell.'!D37</f>
        <v>247</v>
      </c>
      <c r="E37" s="169">
        <f>'1.1.sz.mell.'!E37</f>
        <v>33</v>
      </c>
    </row>
    <row r="38" spans="1:5" s="178" customFormat="1" ht="12" customHeight="1" x14ac:dyDescent="0.2">
      <c r="A38" s="130" t="s">
        <v>50</v>
      </c>
      <c r="B38" s="180" t="s">
        <v>263</v>
      </c>
      <c r="C38" s="169">
        <v>0</v>
      </c>
      <c r="D38" s="169">
        <v>0</v>
      </c>
      <c r="E38" s="152">
        <v>0</v>
      </c>
    </row>
    <row r="39" spans="1:5" s="178" customFormat="1" ht="12" customHeight="1" x14ac:dyDescent="0.2">
      <c r="A39" s="130" t="s">
        <v>92</v>
      </c>
      <c r="B39" s="180" t="s">
        <v>264</v>
      </c>
      <c r="C39" s="169">
        <f>'1.1.sz.mell.'!C39</f>
        <v>0</v>
      </c>
      <c r="D39" s="169">
        <f>'1.1.sz.mell.'!D39</f>
        <v>371</v>
      </c>
      <c r="E39" s="169">
        <f>'1.1.sz.mell.'!E39</f>
        <v>371</v>
      </c>
    </row>
    <row r="40" spans="1:5" s="178" customFormat="1" ht="12" customHeight="1" x14ac:dyDescent="0.2">
      <c r="A40" s="130" t="s">
        <v>93</v>
      </c>
      <c r="B40" s="180" t="s">
        <v>265</v>
      </c>
      <c r="C40" s="169">
        <v>0</v>
      </c>
      <c r="D40" s="169">
        <v>0</v>
      </c>
      <c r="E40" s="152">
        <v>0</v>
      </c>
    </row>
    <row r="41" spans="1:5" s="178" customFormat="1" ht="12" customHeight="1" x14ac:dyDescent="0.2">
      <c r="A41" s="130" t="s">
        <v>94</v>
      </c>
      <c r="B41" s="180" t="s">
        <v>266</v>
      </c>
      <c r="C41" s="169"/>
      <c r="D41" s="169"/>
      <c r="E41" s="152"/>
    </row>
    <row r="42" spans="1:5" s="178" customFormat="1" ht="12" customHeight="1" x14ac:dyDescent="0.2">
      <c r="A42" s="130" t="s">
        <v>95</v>
      </c>
      <c r="B42" s="180" t="s">
        <v>267</v>
      </c>
      <c r="C42" s="169"/>
      <c r="D42" s="169"/>
      <c r="E42" s="152"/>
    </row>
    <row r="43" spans="1:5" s="178" customFormat="1" ht="12" customHeight="1" x14ac:dyDescent="0.2">
      <c r="A43" s="130" t="s">
        <v>96</v>
      </c>
      <c r="B43" s="180" t="s">
        <v>268</v>
      </c>
      <c r="C43" s="169">
        <f>'1.1.sz.mell.'!C43</f>
        <v>1</v>
      </c>
      <c r="D43" s="169">
        <f>'1.1.sz.mell.'!D43</f>
        <v>1</v>
      </c>
      <c r="E43" s="169">
        <f>'1.1.sz.mell.'!E43</f>
        <v>1</v>
      </c>
    </row>
    <row r="44" spans="1:5" s="178" customFormat="1" ht="12" customHeight="1" x14ac:dyDescent="0.2">
      <c r="A44" s="130" t="s">
        <v>269</v>
      </c>
      <c r="B44" s="180" t="s">
        <v>270</v>
      </c>
      <c r="C44" s="172"/>
      <c r="D44" s="172"/>
      <c r="E44" s="155"/>
    </row>
    <row r="45" spans="1:5" s="178" customFormat="1" ht="12" customHeight="1" thickBot="1" x14ac:dyDescent="0.25">
      <c r="A45" s="132" t="s">
        <v>271</v>
      </c>
      <c r="B45" s="181" t="s">
        <v>272</v>
      </c>
      <c r="C45" s="173"/>
      <c r="D45" s="173">
        <v>0</v>
      </c>
      <c r="E45" s="156">
        <v>0</v>
      </c>
    </row>
    <row r="46" spans="1:5" s="178" customFormat="1" ht="12" customHeight="1" thickBot="1" x14ac:dyDescent="0.25">
      <c r="A46" s="136" t="s">
        <v>8</v>
      </c>
      <c r="B46" s="137" t="s">
        <v>273</v>
      </c>
      <c r="C46" s="168">
        <f>SUM(C47:C51)</f>
        <v>0</v>
      </c>
      <c r="D46" s="168">
        <f>SUM(D47:D51)</f>
        <v>0</v>
      </c>
      <c r="E46" s="151">
        <f>SUM(E47:E51)</f>
        <v>0</v>
      </c>
    </row>
    <row r="47" spans="1:5" s="178" customFormat="1" ht="12" customHeight="1" x14ac:dyDescent="0.2">
      <c r="A47" s="131" t="s">
        <v>51</v>
      </c>
      <c r="B47" s="179" t="s">
        <v>274</v>
      </c>
      <c r="C47" s="191"/>
      <c r="D47" s="191"/>
      <c r="E47" s="157"/>
    </row>
    <row r="48" spans="1:5" s="178" customFormat="1" ht="12" customHeight="1" x14ac:dyDescent="0.2">
      <c r="A48" s="130" t="s">
        <v>52</v>
      </c>
      <c r="B48" s="180" t="s">
        <v>275</v>
      </c>
      <c r="C48" s="172"/>
      <c r="D48" s="172">
        <v>0</v>
      </c>
      <c r="E48" s="155">
        <v>0</v>
      </c>
    </row>
    <row r="49" spans="1:5" s="178" customFormat="1" ht="12" customHeight="1" x14ac:dyDescent="0.2">
      <c r="A49" s="130" t="s">
        <v>276</v>
      </c>
      <c r="B49" s="180" t="s">
        <v>277</v>
      </c>
      <c r="C49" s="172"/>
      <c r="D49" s="172"/>
      <c r="E49" s="155"/>
    </row>
    <row r="50" spans="1:5" s="178" customFormat="1" ht="12" customHeight="1" x14ac:dyDescent="0.2">
      <c r="A50" s="130" t="s">
        <v>278</v>
      </c>
      <c r="B50" s="180" t="s">
        <v>279</v>
      </c>
      <c r="C50" s="172"/>
      <c r="D50" s="172"/>
      <c r="E50" s="155"/>
    </row>
    <row r="51" spans="1:5" s="178" customFormat="1" ht="12" customHeight="1" thickBot="1" x14ac:dyDescent="0.25">
      <c r="A51" s="132" t="s">
        <v>280</v>
      </c>
      <c r="B51" s="181" t="s">
        <v>281</v>
      </c>
      <c r="C51" s="173"/>
      <c r="D51" s="173"/>
      <c r="E51" s="156"/>
    </row>
    <row r="52" spans="1:5" s="178" customFormat="1" ht="17.25" customHeight="1" thickBot="1" x14ac:dyDescent="0.25">
      <c r="A52" s="136" t="s">
        <v>97</v>
      </c>
      <c r="B52" s="137" t="s">
        <v>282</v>
      </c>
      <c r="C52" s="168">
        <f>SUM(C53:C55)</f>
        <v>0</v>
      </c>
      <c r="D52" s="168">
        <f>SUM(D53:D55)</f>
        <v>100</v>
      </c>
      <c r="E52" s="151">
        <f>SUM(E53:E55)</f>
        <v>0</v>
      </c>
    </row>
    <row r="53" spans="1:5" s="178" customFormat="1" ht="12" customHeight="1" x14ac:dyDescent="0.2">
      <c r="A53" s="131" t="s">
        <v>53</v>
      </c>
      <c r="B53" s="179" t="s">
        <v>283</v>
      </c>
      <c r="C53" s="170"/>
      <c r="D53" s="170"/>
      <c r="E53" s="153"/>
    </row>
    <row r="54" spans="1:5" s="178" customFormat="1" ht="12" customHeight="1" x14ac:dyDescent="0.2">
      <c r="A54" s="130" t="s">
        <v>54</v>
      </c>
      <c r="B54" s="294" t="s">
        <v>284</v>
      </c>
      <c r="C54" s="169">
        <f>'1.1.sz.mell.'!C54</f>
        <v>0</v>
      </c>
      <c r="D54" s="169">
        <f>'1.1.sz.mell.'!D54</f>
        <v>100</v>
      </c>
      <c r="E54" s="169">
        <f>'1.1.sz.mell.'!E54</f>
        <v>0</v>
      </c>
    </row>
    <row r="55" spans="1:5" s="178" customFormat="1" ht="12" customHeight="1" x14ac:dyDescent="0.2">
      <c r="A55" s="130" t="s">
        <v>285</v>
      </c>
      <c r="B55" s="180" t="s">
        <v>286</v>
      </c>
      <c r="C55" s="169"/>
      <c r="D55" s="169"/>
      <c r="E55" s="152"/>
    </row>
    <row r="56" spans="1:5" s="178" customFormat="1" ht="12" customHeight="1" thickBot="1" x14ac:dyDescent="0.25">
      <c r="A56" s="132" t="s">
        <v>287</v>
      </c>
      <c r="B56" s="181" t="s">
        <v>288</v>
      </c>
      <c r="C56" s="171"/>
      <c r="D56" s="171"/>
      <c r="E56" s="154"/>
    </row>
    <row r="57" spans="1:5" s="178" customFormat="1" ht="12" customHeight="1" thickBot="1" x14ac:dyDescent="0.25">
      <c r="A57" s="136" t="s">
        <v>10</v>
      </c>
      <c r="B57" s="158" t="s">
        <v>289</v>
      </c>
      <c r="C57" s="168">
        <f>SUM(C58:C60)</f>
        <v>140</v>
      </c>
      <c r="D57" s="168">
        <f>SUM(D58:D60)</f>
        <v>988</v>
      </c>
      <c r="E57" s="151">
        <f>SUM(E58:E60)</f>
        <v>89</v>
      </c>
    </row>
    <row r="58" spans="1:5" s="178" customFormat="1" ht="12" customHeight="1" x14ac:dyDescent="0.2">
      <c r="A58" s="131" t="s">
        <v>98</v>
      </c>
      <c r="B58" s="179" t="s">
        <v>290</v>
      </c>
      <c r="C58" s="172"/>
      <c r="D58" s="172"/>
      <c r="E58" s="155"/>
    </row>
    <row r="59" spans="1:5" s="178" customFormat="1" ht="12" customHeight="1" x14ac:dyDescent="0.2">
      <c r="A59" s="130" t="s">
        <v>99</v>
      </c>
      <c r="B59" s="294" t="s">
        <v>291</v>
      </c>
      <c r="C59" s="172">
        <f>'1.1.sz.mell.'!C59</f>
        <v>140</v>
      </c>
      <c r="D59" s="172">
        <f>'1.1.sz.mell.'!D59</f>
        <v>988</v>
      </c>
      <c r="E59" s="172">
        <f>'1.1.sz.mell.'!E59</f>
        <v>89</v>
      </c>
    </row>
    <row r="60" spans="1:5" s="178" customFormat="1" ht="12" customHeight="1" x14ac:dyDescent="0.2">
      <c r="A60" s="130" t="s">
        <v>122</v>
      </c>
      <c r="B60" s="180" t="s">
        <v>292</v>
      </c>
      <c r="C60" s="172"/>
      <c r="D60" s="172">
        <v>0</v>
      </c>
      <c r="E60" s="155">
        <v>0</v>
      </c>
    </row>
    <row r="61" spans="1:5" s="178" customFormat="1" ht="12" customHeight="1" thickBot="1" x14ac:dyDescent="0.25">
      <c r="A61" s="132" t="s">
        <v>293</v>
      </c>
      <c r="B61" s="181" t="s">
        <v>294</v>
      </c>
      <c r="C61" s="172"/>
      <c r="D61" s="172"/>
      <c r="E61" s="155"/>
    </row>
    <row r="62" spans="1:5" s="178" customFormat="1" ht="12" customHeight="1" thickBot="1" x14ac:dyDescent="0.25">
      <c r="A62" s="136" t="s">
        <v>11</v>
      </c>
      <c r="B62" s="137" t="s">
        <v>295</v>
      </c>
      <c r="C62" s="174">
        <f>+C6+C14+C21+C28+C35+C46+C52+C57</f>
        <v>18953</v>
      </c>
      <c r="D62" s="174">
        <f>+D6+D14+D21+D28+D35+D46+D52+D57</f>
        <v>34802</v>
      </c>
      <c r="E62" s="187">
        <f>+E6+E14+E21+E28+E35+E46+E52+E57</f>
        <v>29134</v>
      </c>
    </row>
    <row r="63" spans="1:5" s="178" customFormat="1" ht="12" customHeight="1" thickBot="1" x14ac:dyDescent="0.25">
      <c r="A63" s="192" t="s">
        <v>296</v>
      </c>
      <c r="B63" s="158" t="s">
        <v>297</v>
      </c>
      <c r="C63" s="168">
        <f>+C64+C65+C66</f>
        <v>6100</v>
      </c>
      <c r="D63" s="168">
        <f>+D64+D65+D66</f>
        <v>0</v>
      </c>
      <c r="E63" s="151">
        <f>+E64+E65+E66</f>
        <v>0</v>
      </c>
    </row>
    <row r="64" spans="1:5" s="178" customFormat="1" ht="12" customHeight="1" x14ac:dyDescent="0.2">
      <c r="A64" s="131" t="s">
        <v>298</v>
      </c>
      <c r="B64" s="179" t="s">
        <v>299</v>
      </c>
      <c r="C64" s="172"/>
      <c r="D64" s="172"/>
      <c r="E64" s="155"/>
    </row>
    <row r="65" spans="1:5" s="178" customFormat="1" ht="12" customHeight="1" x14ac:dyDescent="0.2">
      <c r="A65" s="130" t="s">
        <v>300</v>
      </c>
      <c r="B65" s="180" t="s">
        <v>301</v>
      </c>
      <c r="C65" s="172">
        <v>0</v>
      </c>
      <c r="D65" s="172"/>
      <c r="E65" s="155"/>
    </row>
    <row r="66" spans="1:5" s="178" customFormat="1" ht="12" customHeight="1" thickBot="1" x14ac:dyDescent="0.25">
      <c r="A66" s="132" t="s">
        <v>302</v>
      </c>
      <c r="B66" s="116" t="s">
        <v>346</v>
      </c>
      <c r="C66" s="172">
        <f>'1.1.sz.mell.'!C66</f>
        <v>6100</v>
      </c>
      <c r="D66" s="172">
        <f>'1.1.sz.mell.'!D66</f>
        <v>0</v>
      </c>
      <c r="E66" s="172">
        <f>'1.1.sz.mell.'!E66</f>
        <v>0</v>
      </c>
    </row>
    <row r="67" spans="1:5" s="178" customFormat="1" ht="12" customHeight="1" thickBot="1" x14ac:dyDescent="0.25">
      <c r="A67" s="192" t="s">
        <v>303</v>
      </c>
      <c r="B67" s="158" t="s">
        <v>304</v>
      </c>
      <c r="C67" s="168">
        <f>+C68+C69+C70+C71</f>
        <v>0</v>
      </c>
      <c r="D67" s="168">
        <f>+D68+D69+D70+D71</f>
        <v>0</v>
      </c>
      <c r="E67" s="151">
        <f>+E68+E69+E70+E71</f>
        <v>0</v>
      </c>
    </row>
    <row r="68" spans="1:5" s="178" customFormat="1" ht="13.5" customHeight="1" x14ac:dyDescent="0.2">
      <c r="A68" s="131" t="s">
        <v>77</v>
      </c>
      <c r="B68" s="179" t="s">
        <v>305</v>
      </c>
      <c r="C68" s="172"/>
      <c r="D68" s="172"/>
      <c r="E68" s="155"/>
    </row>
    <row r="69" spans="1:5" s="178" customFormat="1" ht="12" customHeight="1" x14ac:dyDescent="0.2">
      <c r="A69" s="130" t="s">
        <v>78</v>
      </c>
      <c r="B69" s="180" t="s">
        <v>306</v>
      </c>
      <c r="C69" s="172"/>
      <c r="D69" s="172"/>
      <c r="E69" s="155"/>
    </row>
    <row r="70" spans="1:5" s="178" customFormat="1" ht="12" customHeight="1" x14ac:dyDescent="0.2">
      <c r="A70" s="130" t="s">
        <v>307</v>
      </c>
      <c r="B70" s="180" t="s">
        <v>308</v>
      </c>
      <c r="C70" s="172">
        <v>0</v>
      </c>
      <c r="D70" s="172">
        <v>0</v>
      </c>
      <c r="E70" s="155"/>
    </row>
    <row r="71" spans="1:5" s="178" customFormat="1" ht="12" customHeight="1" thickBot="1" x14ac:dyDescent="0.25">
      <c r="A71" s="132" t="s">
        <v>309</v>
      </c>
      <c r="B71" s="181" t="s">
        <v>310</v>
      </c>
      <c r="C71" s="172"/>
      <c r="D71" s="172"/>
      <c r="E71" s="155"/>
    </row>
    <row r="72" spans="1:5" s="178" customFormat="1" ht="12" customHeight="1" thickBot="1" x14ac:dyDescent="0.25">
      <c r="A72" s="192" t="s">
        <v>311</v>
      </c>
      <c r="B72" s="158" t="s">
        <v>312</v>
      </c>
      <c r="C72" s="168">
        <f>+C73+C74</f>
        <v>4279</v>
      </c>
      <c r="D72" s="168">
        <f>+D73+D74</f>
        <v>4383</v>
      </c>
      <c r="E72" s="151">
        <f>+E73+E74</f>
        <v>4383</v>
      </c>
    </row>
    <row r="73" spans="1:5" s="178" customFormat="1" ht="12" customHeight="1" x14ac:dyDescent="0.2">
      <c r="A73" s="131" t="s">
        <v>313</v>
      </c>
      <c r="B73" s="179" t="s">
        <v>314</v>
      </c>
      <c r="C73" s="172">
        <f>'1.1.sz.mell.'!C73</f>
        <v>4279</v>
      </c>
      <c r="D73" s="172">
        <f>'1.1.sz.mell.'!D73</f>
        <v>4383</v>
      </c>
      <c r="E73" s="172">
        <f>'1.1.sz.mell.'!E73</f>
        <v>4383</v>
      </c>
    </row>
    <row r="74" spans="1:5" s="178" customFormat="1" ht="12" customHeight="1" thickBot="1" x14ac:dyDescent="0.25">
      <c r="A74" s="132" t="s">
        <v>315</v>
      </c>
      <c r="B74" s="181" t="s">
        <v>316</v>
      </c>
      <c r="C74" s="172"/>
      <c r="D74" s="172"/>
      <c r="E74" s="155"/>
    </row>
    <row r="75" spans="1:5" s="178" customFormat="1" ht="12" customHeight="1" thickBot="1" x14ac:dyDescent="0.25">
      <c r="A75" s="192" t="s">
        <v>317</v>
      </c>
      <c r="B75" s="158" t="s">
        <v>318</v>
      </c>
      <c r="C75" s="168">
        <f>+C76+C77+C78</f>
        <v>0</v>
      </c>
      <c r="D75" s="168">
        <f>+D76+D77+D78</f>
        <v>691</v>
      </c>
      <c r="E75" s="151">
        <f>+E76+E77+E78</f>
        <v>691</v>
      </c>
    </row>
    <row r="76" spans="1:5" s="178" customFormat="1" ht="12" customHeight="1" x14ac:dyDescent="0.2">
      <c r="A76" s="131" t="s">
        <v>319</v>
      </c>
      <c r="B76" s="179" t="s">
        <v>320</v>
      </c>
      <c r="C76" s="172">
        <f>'1.1.sz.mell.'!C76</f>
        <v>0</v>
      </c>
      <c r="D76" s="172">
        <f>'1.1.sz.mell.'!D76</f>
        <v>691</v>
      </c>
      <c r="E76" s="172">
        <f>'1.1.sz.mell.'!E76</f>
        <v>691</v>
      </c>
    </row>
    <row r="77" spans="1:5" s="178" customFormat="1" ht="12" customHeight="1" x14ac:dyDescent="0.2">
      <c r="A77" s="130" t="s">
        <v>321</v>
      </c>
      <c r="B77" s="180" t="s">
        <v>322</v>
      </c>
      <c r="C77" s="172"/>
      <c r="D77" s="172"/>
      <c r="E77" s="155"/>
    </row>
    <row r="78" spans="1:5" s="178" customFormat="1" ht="12" customHeight="1" thickBot="1" x14ac:dyDescent="0.25">
      <c r="A78" s="132" t="s">
        <v>323</v>
      </c>
      <c r="B78" s="160" t="s">
        <v>324</v>
      </c>
      <c r="C78" s="172"/>
      <c r="D78" s="172"/>
      <c r="E78" s="155"/>
    </row>
    <row r="79" spans="1:5" s="178" customFormat="1" ht="12" customHeight="1" thickBot="1" x14ac:dyDescent="0.25">
      <c r="A79" s="192" t="s">
        <v>325</v>
      </c>
      <c r="B79" s="158" t="s">
        <v>326</v>
      </c>
      <c r="C79" s="168">
        <f>+C80+C81+C82+C83</f>
        <v>0</v>
      </c>
      <c r="D79" s="168">
        <f>+D80+D81+D82+D83</f>
        <v>0</v>
      </c>
      <c r="E79" s="151">
        <f>+E80+E81+E82+E83</f>
        <v>0</v>
      </c>
    </row>
    <row r="80" spans="1:5" s="178" customFormat="1" ht="12" customHeight="1" x14ac:dyDescent="0.2">
      <c r="A80" s="182" t="s">
        <v>327</v>
      </c>
      <c r="B80" s="179" t="s">
        <v>328</v>
      </c>
      <c r="C80" s="172"/>
      <c r="D80" s="172"/>
      <c r="E80" s="155"/>
    </row>
    <row r="81" spans="1:5" s="178" customFormat="1" ht="12" customHeight="1" x14ac:dyDescent="0.2">
      <c r="A81" s="183" t="s">
        <v>329</v>
      </c>
      <c r="B81" s="180" t="s">
        <v>330</v>
      </c>
      <c r="C81" s="172"/>
      <c r="D81" s="172"/>
      <c r="E81" s="155"/>
    </row>
    <row r="82" spans="1:5" s="178" customFormat="1" ht="12" customHeight="1" x14ac:dyDescent="0.2">
      <c r="A82" s="183" t="s">
        <v>331</v>
      </c>
      <c r="B82" s="180" t="s">
        <v>332</v>
      </c>
      <c r="C82" s="172"/>
      <c r="D82" s="172"/>
      <c r="E82" s="155"/>
    </row>
    <row r="83" spans="1:5" s="178" customFormat="1" ht="12" customHeight="1" thickBot="1" x14ac:dyDescent="0.25">
      <c r="A83" s="193" t="s">
        <v>333</v>
      </c>
      <c r="B83" s="160" t="s">
        <v>334</v>
      </c>
      <c r="C83" s="172"/>
      <c r="D83" s="172"/>
      <c r="E83" s="155"/>
    </row>
    <row r="84" spans="1:5" s="178" customFormat="1" ht="12" customHeight="1" thickBot="1" x14ac:dyDescent="0.25">
      <c r="A84" s="192" t="s">
        <v>335</v>
      </c>
      <c r="B84" s="158" t="s">
        <v>336</v>
      </c>
      <c r="C84" s="195"/>
      <c r="D84" s="195"/>
      <c r="E84" s="196"/>
    </row>
    <row r="85" spans="1:5" s="178" customFormat="1" ht="12" customHeight="1" thickBot="1" x14ac:dyDescent="0.25">
      <c r="A85" s="192" t="s">
        <v>337</v>
      </c>
      <c r="B85" s="114" t="s">
        <v>338</v>
      </c>
      <c r="C85" s="174">
        <f>+C63+C67+C72+C75+C79+C84</f>
        <v>10379</v>
      </c>
      <c r="D85" s="174">
        <f>+D63+D67+D72+D75+D79+D84</f>
        <v>5074</v>
      </c>
      <c r="E85" s="187">
        <f>+E63+E67+E72+E75+E79+E84</f>
        <v>5074</v>
      </c>
    </row>
    <row r="86" spans="1:5" s="178" customFormat="1" ht="12" customHeight="1" thickBot="1" x14ac:dyDescent="0.25">
      <c r="A86" s="194" t="s">
        <v>339</v>
      </c>
      <c r="B86" s="117" t="s">
        <v>340</v>
      </c>
      <c r="C86" s="174">
        <f>+C62+C85</f>
        <v>29332</v>
      </c>
      <c r="D86" s="174">
        <f>+D62+D85</f>
        <v>39876</v>
      </c>
      <c r="E86" s="187">
        <f>+E62+E85</f>
        <v>34208</v>
      </c>
    </row>
    <row r="87" spans="1:5" s="178" customFormat="1" ht="12" customHeight="1" x14ac:dyDescent="0.2">
      <c r="A87" s="112"/>
      <c r="B87" s="112"/>
      <c r="C87" s="113"/>
      <c r="D87" s="113"/>
      <c r="E87" s="113"/>
    </row>
    <row r="88" spans="1:5" ht="16.5" customHeight="1" x14ac:dyDescent="0.25">
      <c r="A88" s="312" t="s">
        <v>32</v>
      </c>
      <c r="B88" s="312"/>
      <c r="C88" s="312"/>
      <c r="D88" s="312"/>
      <c r="E88" s="312"/>
    </row>
    <row r="89" spans="1:5" s="184" customFormat="1" ht="16.5" customHeight="1" thickBot="1" x14ac:dyDescent="0.3">
      <c r="A89" s="28" t="s">
        <v>80</v>
      </c>
      <c r="B89" s="28"/>
      <c r="C89" s="145"/>
      <c r="D89" s="145"/>
      <c r="E89" s="145" t="s">
        <v>121</v>
      </c>
    </row>
    <row r="90" spans="1:5" s="184" customFormat="1" ht="16.5" customHeight="1" x14ac:dyDescent="0.25">
      <c r="A90" s="313" t="s">
        <v>43</v>
      </c>
      <c r="B90" s="315" t="s">
        <v>142</v>
      </c>
      <c r="C90" s="306" t="str">
        <f>+C3</f>
        <v xml:space="preserve">2016. év </v>
      </c>
      <c r="D90" s="306"/>
      <c r="E90" s="307"/>
    </row>
    <row r="91" spans="1:5" ht="38.1" customHeight="1" thickBot="1" x14ac:dyDescent="0.3">
      <c r="A91" s="314"/>
      <c r="B91" s="316"/>
      <c r="C91" s="29" t="s">
        <v>143</v>
      </c>
      <c r="D91" s="29" t="s">
        <v>144</v>
      </c>
      <c r="E91" s="30" t="s">
        <v>145</v>
      </c>
    </row>
    <row r="92" spans="1:5" s="177" customFormat="1" ht="12" customHeight="1" thickBot="1" x14ac:dyDescent="0.25">
      <c r="A92" s="141" t="s">
        <v>341</v>
      </c>
      <c r="B92" s="142" t="s">
        <v>342</v>
      </c>
      <c r="C92" s="142" t="s">
        <v>343</v>
      </c>
      <c r="D92" s="142" t="s">
        <v>344</v>
      </c>
      <c r="E92" s="143" t="s">
        <v>345</v>
      </c>
    </row>
    <row r="93" spans="1:5" ht="12" customHeight="1" thickBot="1" x14ac:dyDescent="0.3">
      <c r="A93" s="138" t="s">
        <v>3</v>
      </c>
      <c r="B93" s="140" t="s">
        <v>347</v>
      </c>
      <c r="C93" s="167">
        <f>SUM(C94:C98)</f>
        <v>29696</v>
      </c>
      <c r="D93" s="167">
        <f>SUM(D94:D98)</f>
        <v>46475</v>
      </c>
      <c r="E93" s="122">
        <f>SUM(E94:E98)</f>
        <v>37522</v>
      </c>
    </row>
    <row r="94" spans="1:5" ht="12" customHeight="1" x14ac:dyDescent="0.25">
      <c r="A94" s="133" t="s">
        <v>55</v>
      </c>
      <c r="B94" s="126" t="s">
        <v>33</v>
      </c>
      <c r="C94" s="31">
        <v>4840</v>
      </c>
      <c r="D94" s="31">
        <v>17007</v>
      </c>
      <c r="E94" s="121">
        <v>14447</v>
      </c>
    </row>
    <row r="95" spans="1:5" ht="12" customHeight="1" x14ac:dyDescent="0.25">
      <c r="A95" s="130" t="s">
        <v>56</v>
      </c>
      <c r="B95" s="124" t="s">
        <v>100</v>
      </c>
      <c r="C95" s="169">
        <v>1231</v>
      </c>
      <c r="D95" s="169">
        <v>2765</v>
      </c>
      <c r="E95" s="152">
        <v>2332</v>
      </c>
    </row>
    <row r="96" spans="1:5" ht="12" customHeight="1" x14ac:dyDescent="0.25">
      <c r="A96" s="130" t="s">
        <v>57</v>
      </c>
      <c r="B96" s="124" t="s">
        <v>75</v>
      </c>
      <c r="C96" s="171">
        <v>14637</v>
      </c>
      <c r="D96" s="171">
        <v>16408</v>
      </c>
      <c r="E96" s="154">
        <v>12561</v>
      </c>
    </row>
    <row r="97" spans="1:5" ht="12" customHeight="1" x14ac:dyDescent="0.25">
      <c r="A97" s="130" t="s">
        <v>58</v>
      </c>
      <c r="B97" s="127" t="s">
        <v>101</v>
      </c>
      <c r="C97" s="171">
        <v>3080</v>
      </c>
      <c r="D97" s="171">
        <v>3753</v>
      </c>
      <c r="E97" s="154">
        <v>2659</v>
      </c>
    </row>
    <row r="98" spans="1:5" ht="12" customHeight="1" x14ac:dyDescent="0.25">
      <c r="A98" s="130" t="s">
        <v>66</v>
      </c>
      <c r="B98" s="135" t="s">
        <v>102</v>
      </c>
      <c r="C98" s="171">
        <v>5908</v>
      </c>
      <c r="D98" s="171">
        <f>15402-8860</f>
        <v>6542</v>
      </c>
      <c r="E98" s="154">
        <v>5523</v>
      </c>
    </row>
    <row r="99" spans="1:5" ht="12" customHeight="1" x14ac:dyDescent="0.25">
      <c r="A99" s="130" t="s">
        <v>59</v>
      </c>
      <c r="B99" s="124" t="s">
        <v>348</v>
      </c>
      <c r="C99" s="171"/>
      <c r="D99" s="171">
        <v>2</v>
      </c>
      <c r="E99" s="154">
        <v>2</v>
      </c>
    </row>
    <row r="100" spans="1:5" ht="12" customHeight="1" x14ac:dyDescent="0.25">
      <c r="A100" s="130" t="s">
        <v>60</v>
      </c>
      <c r="B100" s="147" t="s">
        <v>349</v>
      </c>
      <c r="C100" s="171"/>
      <c r="D100" s="171"/>
      <c r="E100" s="154"/>
    </row>
    <row r="101" spans="1:5" ht="12" customHeight="1" x14ac:dyDescent="0.25">
      <c r="A101" s="130" t="s">
        <v>67</v>
      </c>
      <c r="B101" s="148" t="s">
        <v>350</v>
      </c>
      <c r="C101" s="171"/>
      <c r="D101" s="171"/>
      <c r="E101" s="154"/>
    </row>
    <row r="102" spans="1:5" ht="12" customHeight="1" x14ac:dyDescent="0.25">
      <c r="A102" s="130" t="s">
        <v>68</v>
      </c>
      <c r="B102" s="148" t="s">
        <v>351</v>
      </c>
      <c r="C102" s="171"/>
      <c r="D102" s="171"/>
      <c r="E102" s="154"/>
    </row>
    <row r="103" spans="1:5" ht="12" customHeight="1" x14ac:dyDescent="0.25">
      <c r="A103" s="130" t="s">
        <v>69</v>
      </c>
      <c r="B103" s="147" t="s">
        <v>352</v>
      </c>
      <c r="C103" s="171">
        <v>5158</v>
      </c>
      <c r="D103" s="171">
        <v>5690</v>
      </c>
      <c r="E103" s="154">
        <v>4772</v>
      </c>
    </row>
    <row r="104" spans="1:5" ht="12" customHeight="1" x14ac:dyDescent="0.25">
      <c r="A104" s="130" t="s">
        <v>70</v>
      </c>
      <c r="B104" s="147" t="s">
        <v>353</v>
      </c>
      <c r="C104" s="171"/>
      <c r="D104" s="171"/>
      <c r="E104" s="154"/>
    </row>
    <row r="105" spans="1:5" ht="12" customHeight="1" x14ac:dyDescent="0.25">
      <c r="A105" s="130" t="s">
        <v>72</v>
      </c>
      <c r="B105" s="148" t="s">
        <v>354</v>
      </c>
      <c r="C105" s="171">
        <v>0</v>
      </c>
      <c r="D105" s="171">
        <v>100</v>
      </c>
      <c r="E105" s="154">
        <v>100</v>
      </c>
    </row>
    <row r="106" spans="1:5" ht="12" customHeight="1" x14ac:dyDescent="0.25">
      <c r="A106" s="129" t="s">
        <v>103</v>
      </c>
      <c r="B106" s="149" t="s">
        <v>355</v>
      </c>
      <c r="C106" s="171"/>
      <c r="D106" s="171"/>
      <c r="E106" s="154"/>
    </row>
    <row r="107" spans="1:5" ht="12" customHeight="1" x14ac:dyDescent="0.25">
      <c r="A107" s="130" t="s">
        <v>356</v>
      </c>
      <c r="B107" s="149" t="s">
        <v>357</v>
      </c>
      <c r="C107" s="171"/>
      <c r="D107" s="171"/>
      <c r="E107" s="154"/>
    </row>
    <row r="108" spans="1:5" ht="12" customHeight="1" thickBot="1" x14ac:dyDescent="0.3">
      <c r="A108" s="134" t="s">
        <v>358</v>
      </c>
      <c r="B108" s="150" t="s">
        <v>359</v>
      </c>
      <c r="C108" s="32">
        <v>750</v>
      </c>
      <c r="D108" s="32">
        <v>750</v>
      </c>
      <c r="E108" s="115">
        <v>648</v>
      </c>
    </row>
    <row r="109" spans="1:5" ht="12" customHeight="1" thickBot="1" x14ac:dyDescent="0.3">
      <c r="A109" s="136" t="s">
        <v>4</v>
      </c>
      <c r="B109" s="139" t="s">
        <v>360</v>
      </c>
      <c r="C109" s="168">
        <f>+C110+C112+C114</f>
        <v>860</v>
      </c>
      <c r="D109" s="168">
        <f>+D110+D112+D114</f>
        <v>2292</v>
      </c>
      <c r="E109" s="151">
        <f>+E110+E112+E114</f>
        <v>2226</v>
      </c>
    </row>
    <row r="110" spans="1:5" ht="12" customHeight="1" x14ac:dyDescent="0.25">
      <c r="A110" s="131" t="s">
        <v>61</v>
      </c>
      <c r="B110" s="124" t="s">
        <v>120</v>
      </c>
      <c r="C110" s="170">
        <v>860</v>
      </c>
      <c r="D110" s="170">
        <v>2292</v>
      </c>
      <c r="E110" s="153">
        <v>2226</v>
      </c>
    </row>
    <row r="111" spans="1:5" ht="12" customHeight="1" x14ac:dyDescent="0.25">
      <c r="A111" s="131" t="s">
        <v>62</v>
      </c>
      <c r="B111" s="128" t="s">
        <v>361</v>
      </c>
      <c r="C111" s="170"/>
      <c r="D111" s="170"/>
      <c r="E111" s="153"/>
    </row>
    <row r="112" spans="1:5" x14ac:dyDescent="0.25">
      <c r="A112" s="131" t="s">
        <v>63</v>
      </c>
      <c r="B112" s="128" t="s">
        <v>104</v>
      </c>
      <c r="C112" s="169">
        <v>0</v>
      </c>
      <c r="D112" s="169">
        <v>0</v>
      </c>
      <c r="E112" s="152">
        <v>0</v>
      </c>
    </row>
    <row r="113" spans="1:5" ht="12" customHeight="1" x14ac:dyDescent="0.25">
      <c r="A113" s="131" t="s">
        <v>64</v>
      </c>
      <c r="B113" s="128" t="s">
        <v>362</v>
      </c>
      <c r="C113" s="169"/>
      <c r="D113" s="169"/>
      <c r="E113" s="152"/>
    </row>
    <row r="114" spans="1:5" ht="12" customHeight="1" x14ac:dyDescent="0.25">
      <c r="A114" s="131" t="s">
        <v>65</v>
      </c>
      <c r="B114" s="160" t="s">
        <v>123</v>
      </c>
      <c r="C114" s="169">
        <v>0</v>
      </c>
      <c r="D114" s="169">
        <v>0</v>
      </c>
      <c r="E114" s="152">
        <v>0</v>
      </c>
    </row>
    <row r="115" spans="1:5" ht="21.75" customHeight="1" x14ac:dyDescent="0.25">
      <c r="A115" s="131" t="s">
        <v>71</v>
      </c>
      <c r="B115" s="159" t="s">
        <v>363</v>
      </c>
      <c r="C115" s="169"/>
      <c r="D115" s="169"/>
      <c r="E115" s="152"/>
    </row>
    <row r="116" spans="1:5" ht="24" customHeight="1" x14ac:dyDescent="0.25">
      <c r="A116" s="131" t="s">
        <v>73</v>
      </c>
      <c r="B116" s="175" t="s">
        <v>364</v>
      </c>
      <c r="C116" s="169"/>
      <c r="D116" s="169"/>
      <c r="E116" s="152"/>
    </row>
    <row r="117" spans="1:5" ht="12" customHeight="1" x14ac:dyDescent="0.25">
      <c r="A117" s="131" t="s">
        <v>105</v>
      </c>
      <c r="B117" s="148" t="s">
        <v>351</v>
      </c>
      <c r="C117" s="169"/>
      <c r="D117" s="169">
        <v>0</v>
      </c>
      <c r="E117" s="152">
        <v>0</v>
      </c>
    </row>
    <row r="118" spans="1:5" ht="12" customHeight="1" x14ac:dyDescent="0.25">
      <c r="A118" s="131" t="s">
        <v>106</v>
      </c>
      <c r="B118" s="148" t="s">
        <v>365</v>
      </c>
      <c r="C118" s="169"/>
      <c r="D118" s="169">
        <v>0</v>
      </c>
      <c r="E118" s="152">
        <v>0</v>
      </c>
    </row>
    <row r="119" spans="1:5" ht="12" customHeight="1" x14ac:dyDescent="0.25">
      <c r="A119" s="131" t="s">
        <v>107</v>
      </c>
      <c r="B119" s="148" t="s">
        <v>366</v>
      </c>
      <c r="C119" s="169"/>
      <c r="D119" s="169"/>
      <c r="E119" s="152"/>
    </row>
    <row r="120" spans="1:5" s="197" customFormat="1" ht="12" customHeight="1" x14ac:dyDescent="0.2">
      <c r="A120" s="131" t="s">
        <v>367</v>
      </c>
      <c r="B120" s="148" t="s">
        <v>354</v>
      </c>
      <c r="C120" s="169">
        <v>0</v>
      </c>
      <c r="D120" s="169">
        <v>0</v>
      </c>
      <c r="E120" s="152">
        <v>0</v>
      </c>
    </row>
    <row r="121" spans="1:5" ht="12" customHeight="1" x14ac:dyDescent="0.25">
      <c r="A121" s="131" t="s">
        <v>368</v>
      </c>
      <c r="B121" s="148" t="s">
        <v>369</v>
      </c>
      <c r="C121" s="169"/>
      <c r="D121" s="169"/>
      <c r="E121" s="152"/>
    </row>
    <row r="122" spans="1:5" ht="12" customHeight="1" thickBot="1" x14ac:dyDescent="0.3">
      <c r="A122" s="129" t="s">
        <v>370</v>
      </c>
      <c r="B122" s="148" t="s">
        <v>371</v>
      </c>
      <c r="C122" s="171">
        <v>0</v>
      </c>
      <c r="D122" s="171">
        <v>0</v>
      </c>
      <c r="E122" s="154">
        <v>0</v>
      </c>
    </row>
    <row r="123" spans="1:5" ht="12" customHeight="1" thickBot="1" x14ac:dyDescent="0.3">
      <c r="A123" s="136" t="s">
        <v>5</v>
      </c>
      <c r="B123" s="144" t="s">
        <v>372</v>
      </c>
      <c r="C123" s="168">
        <f>+C124+C125</f>
        <v>0</v>
      </c>
      <c r="D123" s="168">
        <f>+D124+D125</f>
        <v>8860</v>
      </c>
      <c r="E123" s="151">
        <f>+E124+E125</f>
        <v>0</v>
      </c>
    </row>
    <row r="124" spans="1:5" ht="12" customHeight="1" x14ac:dyDescent="0.25">
      <c r="A124" s="131" t="s">
        <v>44</v>
      </c>
      <c r="B124" s="125" t="s">
        <v>38</v>
      </c>
      <c r="C124" s="170"/>
      <c r="D124" s="170">
        <v>8860</v>
      </c>
      <c r="E124" s="153"/>
    </row>
    <row r="125" spans="1:5" ht="12" customHeight="1" thickBot="1" x14ac:dyDescent="0.3">
      <c r="A125" s="132" t="s">
        <v>45</v>
      </c>
      <c r="B125" s="128" t="s">
        <v>39</v>
      </c>
      <c r="C125" s="171"/>
      <c r="D125" s="171"/>
      <c r="E125" s="154"/>
    </row>
    <row r="126" spans="1:5" ht="12" customHeight="1" thickBot="1" x14ac:dyDescent="0.3">
      <c r="A126" s="136" t="s">
        <v>6</v>
      </c>
      <c r="B126" s="144" t="s">
        <v>373</v>
      </c>
      <c r="C126" s="168">
        <f>+C93+C109+C123</f>
        <v>30556</v>
      </c>
      <c r="D126" s="168">
        <f>+D93+D109+D123</f>
        <v>57627</v>
      </c>
      <c r="E126" s="151">
        <f>+E93+E109+E123</f>
        <v>39748</v>
      </c>
    </row>
    <row r="127" spans="1:5" ht="12" customHeight="1" thickBot="1" x14ac:dyDescent="0.3">
      <c r="A127" s="136" t="s">
        <v>7</v>
      </c>
      <c r="B127" s="144" t="s">
        <v>374</v>
      </c>
      <c r="C127" s="168">
        <f>+C128+C129+C130</f>
        <v>0</v>
      </c>
      <c r="D127" s="168">
        <f>+D128+D129+D130</f>
        <v>0</v>
      </c>
      <c r="E127" s="151">
        <f>+E128+E129+E130</f>
        <v>0</v>
      </c>
    </row>
    <row r="128" spans="1:5" ht="12" customHeight="1" x14ac:dyDescent="0.25">
      <c r="A128" s="131" t="s">
        <v>48</v>
      </c>
      <c r="B128" s="125" t="s">
        <v>375</v>
      </c>
      <c r="C128" s="169">
        <v>0</v>
      </c>
      <c r="D128" s="169">
        <v>0</v>
      </c>
      <c r="E128" s="152"/>
    </row>
    <row r="129" spans="1:9" ht="12" customHeight="1" x14ac:dyDescent="0.25">
      <c r="A129" s="131" t="s">
        <v>49</v>
      </c>
      <c r="B129" s="125" t="s">
        <v>376</v>
      </c>
      <c r="C129" s="169"/>
      <c r="D129" s="169"/>
      <c r="E129" s="152"/>
    </row>
    <row r="130" spans="1:9" ht="12" customHeight="1" thickBot="1" x14ac:dyDescent="0.3">
      <c r="A130" s="129" t="s">
        <v>50</v>
      </c>
      <c r="B130" s="123" t="s">
        <v>377</v>
      </c>
      <c r="C130" s="169"/>
      <c r="D130" s="169">
        <v>0</v>
      </c>
      <c r="E130" s="152">
        <v>0</v>
      </c>
    </row>
    <row r="131" spans="1:9" ht="12" customHeight="1" thickBot="1" x14ac:dyDescent="0.3">
      <c r="A131" s="136" t="s">
        <v>8</v>
      </c>
      <c r="B131" s="144" t="s">
        <v>378</v>
      </c>
      <c r="C131" s="168">
        <f>+C132+C133+C135+C134</f>
        <v>0</v>
      </c>
      <c r="D131" s="168">
        <f>+D132+D133+D135+D134</f>
        <v>0</v>
      </c>
      <c r="E131" s="151">
        <f>+E132+E133+E135+E134</f>
        <v>0</v>
      </c>
    </row>
    <row r="132" spans="1:9" ht="12" customHeight="1" x14ac:dyDescent="0.25">
      <c r="A132" s="131" t="s">
        <v>51</v>
      </c>
      <c r="B132" s="125" t="s">
        <v>379</v>
      </c>
      <c r="C132" s="169"/>
      <c r="D132" s="169"/>
      <c r="E132" s="152"/>
    </row>
    <row r="133" spans="1:9" ht="12" customHeight="1" x14ac:dyDescent="0.25">
      <c r="A133" s="131" t="s">
        <v>52</v>
      </c>
      <c r="B133" s="125" t="s">
        <v>380</v>
      </c>
      <c r="C133" s="169"/>
      <c r="D133" s="169"/>
      <c r="E133" s="152"/>
    </row>
    <row r="134" spans="1:9" ht="12" customHeight="1" x14ac:dyDescent="0.25">
      <c r="A134" s="131" t="s">
        <v>276</v>
      </c>
      <c r="B134" s="125" t="s">
        <v>381</v>
      </c>
      <c r="C134" s="169"/>
      <c r="D134" s="169"/>
      <c r="E134" s="152"/>
    </row>
    <row r="135" spans="1:9" ht="12" customHeight="1" thickBot="1" x14ac:dyDescent="0.3">
      <c r="A135" s="129" t="s">
        <v>278</v>
      </c>
      <c r="B135" s="123" t="s">
        <v>382</v>
      </c>
      <c r="C135" s="169"/>
      <c r="D135" s="169"/>
      <c r="E135" s="152"/>
    </row>
    <row r="136" spans="1:9" ht="12" customHeight="1" thickBot="1" x14ac:dyDescent="0.3">
      <c r="A136" s="136" t="s">
        <v>9</v>
      </c>
      <c r="B136" s="144" t="s">
        <v>383</v>
      </c>
      <c r="C136" s="174">
        <f>+C137+C138+C139+C140</f>
        <v>574</v>
      </c>
      <c r="D136" s="174">
        <f>+D137+D138+D139+D140</f>
        <v>574</v>
      </c>
      <c r="E136" s="187">
        <f>+E137+E138+E139+E140</f>
        <v>574</v>
      </c>
    </row>
    <row r="137" spans="1:9" ht="12" customHeight="1" x14ac:dyDescent="0.25">
      <c r="A137" s="131" t="s">
        <v>53</v>
      </c>
      <c r="B137" s="125" t="s">
        <v>384</v>
      </c>
      <c r="C137" s="169"/>
      <c r="D137" s="169"/>
      <c r="E137" s="152"/>
    </row>
    <row r="138" spans="1:9" ht="12" customHeight="1" x14ac:dyDescent="0.25">
      <c r="A138" s="131" t="s">
        <v>54</v>
      </c>
      <c r="B138" s="125" t="s">
        <v>385</v>
      </c>
      <c r="C138" s="169">
        <v>574</v>
      </c>
      <c r="D138" s="169">
        <v>574</v>
      </c>
      <c r="E138" s="152">
        <v>574</v>
      </c>
    </row>
    <row r="139" spans="1:9" ht="12" customHeight="1" x14ac:dyDescent="0.25">
      <c r="A139" s="131" t="s">
        <v>285</v>
      </c>
      <c r="B139" s="125" t="s">
        <v>386</v>
      </c>
      <c r="C139" s="169"/>
      <c r="D139" s="169"/>
      <c r="E139" s="152"/>
    </row>
    <row r="140" spans="1:9" ht="12" customHeight="1" thickBot="1" x14ac:dyDescent="0.3">
      <c r="A140" s="129" t="s">
        <v>287</v>
      </c>
      <c r="B140" s="123" t="s">
        <v>387</v>
      </c>
      <c r="C140" s="169"/>
      <c r="D140" s="169"/>
      <c r="E140" s="152"/>
    </row>
    <row r="141" spans="1:9" ht="15" customHeight="1" thickBot="1" x14ac:dyDescent="0.3">
      <c r="A141" s="136" t="s">
        <v>10</v>
      </c>
      <c r="B141" s="144" t="s">
        <v>388</v>
      </c>
      <c r="C141" s="33">
        <f>+C142+C143+C144+C145</f>
        <v>0</v>
      </c>
      <c r="D141" s="33">
        <f>+D142+D143+D144+D145</f>
        <v>0</v>
      </c>
      <c r="E141" s="120">
        <f>+E142+E143+E144+E145</f>
        <v>0</v>
      </c>
      <c r="F141" s="185"/>
      <c r="G141" s="186"/>
      <c r="H141" s="186"/>
      <c r="I141" s="186"/>
    </row>
    <row r="142" spans="1:9" s="178" customFormat="1" ht="12.95" customHeight="1" x14ac:dyDescent="0.2">
      <c r="A142" s="131" t="s">
        <v>98</v>
      </c>
      <c r="B142" s="125" t="s">
        <v>389</v>
      </c>
      <c r="C142" s="169"/>
      <c r="D142" s="169"/>
      <c r="E142" s="152"/>
    </row>
    <row r="143" spans="1:9" ht="12.75" customHeight="1" x14ac:dyDescent="0.25">
      <c r="A143" s="131" t="s">
        <v>99</v>
      </c>
      <c r="B143" s="125" t="s">
        <v>390</v>
      </c>
      <c r="C143" s="169"/>
      <c r="D143" s="169"/>
      <c r="E143" s="152"/>
    </row>
    <row r="144" spans="1:9" ht="12.75" customHeight="1" x14ac:dyDescent="0.25">
      <c r="A144" s="131" t="s">
        <v>122</v>
      </c>
      <c r="B144" s="125" t="s">
        <v>391</v>
      </c>
      <c r="C144" s="169"/>
      <c r="D144" s="169"/>
      <c r="E144" s="152"/>
    </row>
    <row r="145" spans="1:5" ht="12.75" customHeight="1" thickBot="1" x14ac:dyDescent="0.3">
      <c r="A145" s="131" t="s">
        <v>293</v>
      </c>
      <c r="B145" s="125" t="s">
        <v>392</v>
      </c>
      <c r="C145" s="169"/>
      <c r="D145" s="169"/>
      <c r="E145" s="152"/>
    </row>
    <row r="146" spans="1:5" ht="16.5" thickBot="1" x14ac:dyDescent="0.3">
      <c r="A146" s="136" t="s">
        <v>11</v>
      </c>
      <c r="B146" s="144" t="s">
        <v>393</v>
      </c>
      <c r="C146" s="118">
        <f>+C127+C131+C136+C141</f>
        <v>574</v>
      </c>
      <c r="D146" s="118">
        <f>+D127+D131+D136+D141</f>
        <v>574</v>
      </c>
      <c r="E146" s="119">
        <f>+E127+E131+E136+E141</f>
        <v>574</v>
      </c>
    </row>
    <row r="147" spans="1:5" ht="16.5" thickBot="1" x14ac:dyDescent="0.3">
      <c r="A147" s="161" t="s">
        <v>12</v>
      </c>
      <c r="B147" s="164" t="s">
        <v>394</v>
      </c>
      <c r="C147" s="118">
        <f>+C126+C146</f>
        <v>31130</v>
      </c>
      <c r="D147" s="118">
        <f>+D126+D146</f>
        <v>58201</v>
      </c>
      <c r="E147" s="119">
        <f>+E126+E146</f>
        <v>40322</v>
      </c>
    </row>
    <row r="149" spans="1:5" ht="18.75" customHeight="1" x14ac:dyDescent="0.25">
      <c r="A149" s="311" t="s">
        <v>395</v>
      </c>
      <c r="B149" s="311"/>
      <c r="C149" s="311"/>
      <c r="D149" s="311"/>
      <c r="E149" s="311"/>
    </row>
    <row r="150" spans="1:5" ht="13.5" customHeight="1" thickBot="1" x14ac:dyDescent="0.3">
      <c r="A150" s="146" t="s">
        <v>81</v>
      </c>
      <c r="B150" s="146"/>
      <c r="C150" s="176"/>
      <c r="E150" s="163" t="s">
        <v>121</v>
      </c>
    </row>
    <row r="151" spans="1:5" ht="21.75" thickBot="1" x14ac:dyDescent="0.3">
      <c r="A151" s="136">
        <v>1</v>
      </c>
      <c r="B151" s="139" t="s">
        <v>396</v>
      </c>
      <c r="C151" s="162">
        <f>+C62-C126</f>
        <v>-11603</v>
      </c>
      <c r="D151" s="162">
        <f>+D62-D126</f>
        <v>-22825</v>
      </c>
      <c r="E151" s="162">
        <f>+E62-E126</f>
        <v>-10614</v>
      </c>
    </row>
    <row r="152" spans="1:5" ht="21.75" thickBot="1" x14ac:dyDescent="0.3">
      <c r="A152" s="136" t="s">
        <v>4</v>
      </c>
      <c r="B152" s="139" t="s">
        <v>397</v>
      </c>
      <c r="C152" s="162">
        <f>+C85-C146</f>
        <v>9805</v>
      </c>
      <c r="D152" s="162">
        <f>+D85-D146</f>
        <v>4500</v>
      </c>
      <c r="E152" s="162">
        <f>+E85-E146</f>
        <v>4500</v>
      </c>
    </row>
    <row r="153" spans="1:5" ht="7.5" customHeight="1" x14ac:dyDescent="0.25"/>
    <row r="154" spans="1:5" x14ac:dyDescent="0.25">
      <c r="E154" s="300">
        <f>SUM(E151:E153)</f>
        <v>-6114</v>
      </c>
    </row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ht="12.75" customHeight="1" x14ac:dyDescent="0.25"/>
    <row r="162" spans="3:5" s="165" customFormat="1" ht="12.75" customHeight="1" x14ac:dyDescent="0.25">
      <c r="C162" s="166"/>
      <c r="D162" s="166"/>
      <c r="E162" s="166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Csép Község Önkormányzata
2016. ÉVI ZÁRSZÁMADÁS
KÖTELEZŐ FELADATAINAK MÉRLEGE 
&amp;R&amp;"Times New Roman CE,Félkövér dőlt"&amp;11 1.2. melléklet a 3/2017. (V.30.) önkormányzati rendelethez</oddHeader>
  </headerFooter>
  <rowBreaks count="1" manualBreakCount="1">
    <brk id="8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1"/>
  <sheetViews>
    <sheetView view="pageLayout" topLeftCell="A7" zoomScaleNormal="130" zoomScaleSheetLayoutView="100" workbookViewId="0">
      <selection activeCell="A13" sqref="A13:XFD13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312" t="s">
        <v>0</v>
      </c>
      <c r="B1" s="312"/>
      <c r="C1" s="312"/>
      <c r="D1" s="312"/>
      <c r="E1" s="312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13" t="s">
        <v>43</v>
      </c>
      <c r="B3" s="315" t="s">
        <v>2</v>
      </c>
      <c r="C3" s="306" t="str">
        <f>+'1.1.sz.mell.'!C3:E3</f>
        <v xml:space="preserve">2016. év </v>
      </c>
      <c r="D3" s="306"/>
      <c r="E3" s="307"/>
    </row>
    <row r="4" spans="1:5" ht="38.1" customHeight="1" thickBot="1" x14ac:dyDescent="0.3">
      <c r="A4" s="314"/>
      <c r="B4" s="316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341</v>
      </c>
      <c r="B5" s="142" t="s">
        <v>342</v>
      </c>
      <c r="C5" s="142" t="s">
        <v>343</v>
      </c>
      <c r="D5" s="142" t="s">
        <v>344</v>
      </c>
      <c r="E5" s="190" t="s">
        <v>345</v>
      </c>
    </row>
    <row r="6" spans="1:5" s="178" customFormat="1" ht="12" customHeight="1" thickBot="1" x14ac:dyDescent="0.25">
      <c r="A6" s="136" t="s">
        <v>3</v>
      </c>
      <c r="B6" s="137" t="s">
        <v>226</v>
      </c>
      <c r="C6" s="168">
        <f>SUM(C7:C12)</f>
        <v>1200</v>
      </c>
      <c r="D6" s="168">
        <f>SUM(D7:D12)</f>
        <v>1200</v>
      </c>
      <c r="E6" s="151">
        <f>SUM(E7:E12)</f>
        <v>1200</v>
      </c>
    </row>
    <row r="7" spans="1:5" s="178" customFormat="1" ht="12" customHeight="1" x14ac:dyDescent="0.2">
      <c r="A7" s="131" t="s">
        <v>55</v>
      </c>
      <c r="B7" s="179" t="s">
        <v>227</v>
      </c>
      <c r="C7" s="170"/>
      <c r="D7" s="170"/>
      <c r="E7" s="153"/>
    </row>
    <row r="8" spans="1:5" s="178" customFormat="1" ht="12" customHeight="1" x14ac:dyDescent="0.2">
      <c r="A8" s="130" t="s">
        <v>56</v>
      </c>
      <c r="B8" s="180" t="s">
        <v>228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229</v>
      </c>
      <c r="C9" s="169"/>
      <c r="D9" s="169"/>
      <c r="E9" s="152"/>
    </row>
    <row r="10" spans="1:5" s="178" customFormat="1" ht="12" customHeight="1" x14ac:dyDescent="0.2">
      <c r="A10" s="130" t="s">
        <v>58</v>
      </c>
      <c r="B10" s="180" t="s">
        <v>230</v>
      </c>
      <c r="C10" s="169">
        <f>'1.1.sz.mell.'!C10</f>
        <v>1200</v>
      </c>
      <c r="D10" s="169">
        <f>'1.1.sz.mell.'!D10</f>
        <v>1200</v>
      </c>
      <c r="E10" s="169">
        <f>'1.1.sz.mell.'!E10</f>
        <v>1200</v>
      </c>
    </row>
    <row r="11" spans="1:5" s="178" customFormat="1" ht="12" customHeight="1" x14ac:dyDescent="0.2">
      <c r="A11" s="130" t="s">
        <v>76</v>
      </c>
      <c r="B11" s="180" t="s">
        <v>231</v>
      </c>
      <c r="C11" s="169"/>
      <c r="D11" s="169"/>
      <c r="E11" s="152"/>
    </row>
    <row r="12" spans="1:5" s="178" customFormat="1" ht="12" customHeight="1" thickBot="1" x14ac:dyDescent="0.25">
      <c r="A12" s="132" t="s">
        <v>59</v>
      </c>
      <c r="B12" s="181" t="s">
        <v>232</v>
      </c>
      <c r="C12" s="171"/>
      <c r="D12" s="171"/>
      <c r="E12" s="154"/>
    </row>
    <row r="13" spans="1:5" s="178" customFormat="1" ht="12" customHeight="1" thickBot="1" x14ac:dyDescent="0.25">
      <c r="A13" s="136" t="s">
        <v>4</v>
      </c>
      <c r="B13" s="158" t="s">
        <v>233</v>
      </c>
      <c r="C13" s="168">
        <f>SUM(C14:C18)</f>
        <v>3366</v>
      </c>
      <c r="D13" s="168">
        <f>SUM(D14:D18)</f>
        <v>19584</v>
      </c>
      <c r="E13" s="151">
        <f>SUM(E14:E18)</f>
        <v>18871</v>
      </c>
    </row>
    <row r="14" spans="1:5" s="178" customFormat="1" ht="12" customHeight="1" x14ac:dyDescent="0.2">
      <c r="A14" s="131" t="s">
        <v>61</v>
      </c>
      <c r="B14" s="179" t="s">
        <v>234</v>
      </c>
      <c r="C14" s="170"/>
      <c r="D14" s="170"/>
      <c r="E14" s="153"/>
    </row>
    <row r="15" spans="1:5" s="178" customFormat="1" ht="12" customHeight="1" x14ac:dyDescent="0.2">
      <c r="A15" s="130" t="s">
        <v>62</v>
      </c>
      <c r="B15" s="180" t="s">
        <v>235</v>
      </c>
      <c r="C15" s="169"/>
      <c r="D15" s="169"/>
      <c r="E15" s="152"/>
    </row>
    <row r="16" spans="1:5" s="178" customFormat="1" ht="12" customHeight="1" x14ac:dyDescent="0.2">
      <c r="A16" s="130" t="s">
        <v>63</v>
      </c>
      <c r="B16" s="180" t="s">
        <v>236</v>
      </c>
      <c r="C16" s="169"/>
      <c r="D16" s="169"/>
      <c r="E16" s="152"/>
    </row>
    <row r="17" spans="1:5" s="178" customFormat="1" ht="12" customHeight="1" x14ac:dyDescent="0.2">
      <c r="A17" s="130" t="s">
        <v>64</v>
      </c>
      <c r="B17" s="180" t="s">
        <v>237</v>
      </c>
      <c r="C17" s="169"/>
      <c r="D17" s="169"/>
      <c r="E17" s="152"/>
    </row>
    <row r="18" spans="1:5" s="178" customFormat="1" ht="12" customHeight="1" x14ac:dyDescent="0.2">
      <c r="A18" s="130" t="s">
        <v>65</v>
      </c>
      <c r="B18" s="180" t="s">
        <v>238</v>
      </c>
      <c r="C18" s="169">
        <f>'1.1.sz.mell.'!C19</f>
        <v>3366</v>
      </c>
      <c r="D18" s="169">
        <f>'1.1.sz.mell.'!D19</f>
        <v>19584</v>
      </c>
      <c r="E18" s="169">
        <f>'1.1.sz.mell.'!E19</f>
        <v>18871</v>
      </c>
    </row>
    <row r="19" spans="1:5" s="178" customFormat="1" ht="12" customHeight="1" thickBot="1" x14ac:dyDescent="0.25">
      <c r="A19" s="132" t="s">
        <v>71</v>
      </c>
      <c r="B19" s="181" t="s">
        <v>239</v>
      </c>
      <c r="C19" s="171"/>
      <c r="D19" s="171"/>
      <c r="E19" s="154"/>
    </row>
    <row r="20" spans="1:5" s="178" customFormat="1" ht="12" customHeight="1" thickBot="1" x14ac:dyDescent="0.25">
      <c r="A20" s="136" t="s">
        <v>5</v>
      </c>
      <c r="B20" s="137" t="s">
        <v>240</v>
      </c>
      <c r="C20" s="168">
        <f>SUM(C21:C25)</f>
        <v>0</v>
      </c>
      <c r="D20" s="168">
        <f>SUM(D21:D25)</f>
        <v>0</v>
      </c>
      <c r="E20" s="151">
        <f>SUM(E21:E25)</f>
        <v>0</v>
      </c>
    </row>
    <row r="21" spans="1:5" s="178" customFormat="1" ht="12" customHeight="1" x14ac:dyDescent="0.2">
      <c r="A21" s="131" t="s">
        <v>44</v>
      </c>
      <c r="B21" s="179" t="s">
        <v>241</v>
      </c>
      <c r="C21" s="170"/>
      <c r="D21" s="170"/>
      <c r="E21" s="153"/>
    </row>
    <row r="22" spans="1:5" s="178" customFormat="1" ht="12" customHeight="1" x14ac:dyDescent="0.2">
      <c r="A22" s="130" t="s">
        <v>45</v>
      </c>
      <c r="B22" s="180" t="s">
        <v>242</v>
      </c>
      <c r="C22" s="169"/>
      <c r="D22" s="169"/>
      <c r="E22" s="152"/>
    </row>
    <row r="23" spans="1:5" s="178" customFormat="1" ht="12" customHeight="1" x14ac:dyDescent="0.2">
      <c r="A23" s="130" t="s">
        <v>46</v>
      </c>
      <c r="B23" s="180" t="s">
        <v>243</v>
      </c>
      <c r="C23" s="169"/>
      <c r="D23" s="169"/>
      <c r="E23" s="152"/>
    </row>
    <row r="24" spans="1:5" s="178" customFormat="1" ht="12" customHeight="1" x14ac:dyDescent="0.2">
      <c r="A24" s="130" t="s">
        <v>47</v>
      </c>
      <c r="B24" s="180" t="s">
        <v>244</v>
      </c>
      <c r="C24" s="169"/>
      <c r="D24" s="169"/>
      <c r="E24" s="152"/>
    </row>
    <row r="25" spans="1:5" s="178" customFormat="1" ht="12" customHeight="1" x14ac:dyDescent="0.2">
      <c r="A25" s="130" t="s">
        <v>88</v>
      </c>
      <c r="B25" s="180" t="s">
        <v>245</v>
      </c>
      <c r="C25" s="169"/>
      <c r="D25" s="169"/>
      <c r="E25" s="152"/>
    </row>
    <row r="26" spans="1:5" s="178" customFormat="1" ht="12" customHeight="1" thickBot="1" x14ac:dyDescent="0.25">
      <c r="A26" s="132" t="s">
        <v>89</v>
      </c>
      <c r="B26" s="181" t="s">
        <v>246</v>
      </c>
      <c r="C26" s="171"/>
      <c r="D26" s="171"/>
      <c r="E26" s="154"/>
    </row>
    <row r="27" spans="1:5" s="178" customFormat="1" ht="12" customHeight="1" thickBot="1" x14ac:dyDescent="0.25">
      <c r="A27" s="136" t="s">
        <v>90</v>
      </c>
      <c r="B27" s="137" t="s">
        <v>247</v>
      </c>
      <c r="C27" s="174">
        <f>+C28+C31+C32+C33</f>
        <v>0</v>
      </c>
      <c r="D27" s="174">
        <f>+D28+D31+D32+D33</f>
        <v>0</v>
      </c>
      <c r="E27" s="187">
        <f>+E28+E31+E32+E33</f>
        <v>0</v>
      </c>
    </row>
    <row r="28" spans="1:5" s="178" customFormat="1" ht="12" customHeight="1" x14ac:dyDescent="0.2">
      <c r="A28" s="131" t="s">
        <v>248</v>
      </c>
      <c r="B28" s="179" t="s">
        <v>249</v>
      </c>
      <c r="C28" s="189">
        <f>+C29+C30</f>
        <v>0</v>
      </c>
      <c r="D28" s="189">
        <f>+D29+D30</f>
        <v>0</v>
      </c>
      <c r="E28" s="188">
        <f>+E29+E30</f>
        <v>0</v>
      </c>
    </row>
    <row r="29" spans="1:5" s="178" customFormat="1" ht="12" customHeight="1" x14ac:dyDescent="0.2">
      <c r="A29" s="130" t="s">
        <v>250</v>
      </c>
      <c r="B29" s="180" t="s">
        <v>251</v>
      </c>
      <c r="C29" s="169"/>
      <c r="D29" s="169"/>
      <c r="E29" s="152"/>
    </row>
    <row r="30" spans="1:5" s="178" customFormat="1" ht="12" customHeight="1" x14ac:dyDescent="0.2">
      <c r="A30" s="130" t="s">
        <v>252</v>
      </c>
      <c r="B30" s="180" t="s">
        <v>253</v>
      </c>
      <c r="C30" s="169"/>
      <c r="D30" s="169"/>
      <c r="E30" s="152"/>
    </row>
    <row r="31" spans="1:5" s="178" customFormat="1" ht="12" customHeight="1" x14ac:dyDescent="0.2">
      <c r="A31" s="130" t="s">
        <v>254</v>
      </c>
      <c r="B31" s="180" t="s">
        <v>255</v>
      </c>
      <c r="C31" s="169"/>
      <c r="D31" s="169"/>
      <c r="E31" s="152"/>
    </row>
    <row r="32" spans="1:5" s="178" customFormat="1" ht="12" customHeight="1" x14ac:dyDescent="0.2">
      <c r="A32" s="130" t="s">
        <v>256</v>
      </c>
      <c r="B32" s="180" t="s">
        <v>257</v>
      </c>
      <c r="C32" s="169"/>
      <c r="D32" s="169"/>
      <c r="E32" s="152"/>
    </row>
    <row r="33" spans="1:5" s="178" customFormat="1" ht="12" customHeight="1" thickBot="1" x14ac:dyDescent="0.25">
      <c r="A33" s="132" t="s">
        <v>258</v>
      </c>
      <c r="B33" s="181" t="s">
        <v>259</v>
      </c>
      <c r="C33" s="171"/>
      <c r="D33" s="171"/>
      <c r="E33" s="154"/>
    </row>
    <row r="34" spans="1:5" s="178" customFormat="1" ht="12" customHeight="1" thickBot="1" x14ac:dyDescent="0.25">
      <c r="A34" s="136" t="s">
        <v>7</v>
      </c>
      <c r="B34" s="137" t="s">
        <v>260</v>
      </c>
      <c r="C34" s="168">
        <f>SUM(C35:C44)</f>
        <v>0</v>
      </c>
      <c r="D34" s="168">
        <f>SUM(D35:D44)</f>
        <v>0</v>
      </c>
      <c r="E34" s="151">
        <f>SUM(E35:E44)</f>
        <v>0</v>
      </c>
    </row>
    <row r="35" spans="1:5" s="178" customFormat="1" ht="12" customHeight="1" x14ac:dyDescent="0.2">
      <c r="A35" s="131" t="s">
        <v>48</v>
      </c>
      <c r="B35" s="179" t="s">
        <v>261</v>
      </c>
      <c r="C35" s="170"/>
      <c r="D35" s="170"/>
      <c r="E35" s="153"/>
    </row>
    <row r="36" spans="1:5" s="178" customFormat="1" ht="12" customHeight="1" x14ac:dyDescent="0.2">
      <c r="A36" s="130" t="s">
        <v>49</v>
      </c>
      <c r="B36" s="180" t="s">
        <v>262</v>
      </c>
      <c r="C36" s="169"/>
      <c r="D36" s="169"/>
      <c r="E36" s="152"/>
    </row>
    <row r="37" spans="1:5" s="178" customFormat="1" ht="12" customHeight="1" x14ac:dyDescent="0.2">
      <c r="A37" s="130" t="s">
        <v>50</v>
      </c>
      <c r="B37" s="180" t="s">
        <v>263</v>
      </c>
      <c r="C37" s="169"/>
      <c r="D37" s="169"/>
      <c r="E37" s="152"/>
    </row>
    <row r="38" spans="1:5" s="178" customFormat="1" ht="12" customHeight="1" x14ac:dyDescent="0.2">
      <c r="A38" s="130" t="s">
        <v>92</v>
      </c>
      <c r="B38" s="180" t="s">
        <v>264</v>
      </c>
      <c r="C38" s="169"/>
      <c r="D38" s="169"/>
      <c r="E38" s="152"/>
    </row>
    <row r="39" spans="1:5" s="178" customFormat="1" ht="12" customHeight="1" x14ac:dyDescent="0.2">
      <c r="A39" s="130" t="s">
        <v>93</v>
      </c>
      <c r="B39" s="180" t="s">
        <v>265</v>
      </c>
      <c r="C39" s="169"/>
      <c r="D39" s="169"/>
      <c r="E39" s="152"/>
    </row>
    <row r="40" spans="1:5" s="178" customFormat="1" ht="12" customHeight="1" x14ac:dyDescent="0.2">
      <c r="A40" s="130" t="s">
        <v>94</v>
      </c>
      <c r="B40" s="180" t="s">
        <v>266</v>
      </c>
      <c r="C40" s="169"/>
      <c r="D40" s="169"/>
      <c r="E40" s="152"/>
    </row>
    <row r="41" spans="1:5" s="178" customFormat="1" ht="12" customHeight="1" x14ac:dyDescent="0.2">
      <c r="A41" s="130" t="s">
        <v>95</v>
      </c>
      <c r="B41" s="180" t="s">
        <v>267</v>
      </c>
      <c r="C41" s="169"/>
      <c r="D41" s="169"/>
      <c r="E41" s="152"/>
    </row>
    <row r="42" spans="1:5" s="178" customFormat="1" ht="12" customHeight="1" x14ac:dyDescent="0.2">
      <c r="A42" s="130" t="s">
        <v>96</v>
      </c>
      <c r="B42" s="180" t="s">
        <v>268</v>
      </c>
      <c r="C42" s="169"/>
      <c r="D42" s="169"/>
      <c r="E42" s="152"/>
    </row>
    <row r="43" spans="1:5" s="178" customFormat="1" ht="12" customHeight="1" x14ac:dyDescent="0.2">
      <c r="A43" s="130" t="s">
        <v>269</v>
      </c>
      <c r="B43" s="180" t="s">
        <v>270</v>
      </c>
      <c r="C43" s="172"/>
      <c r="D43" s="172"/>
      <c r="E43" s="155"/>
    </row>
    <row r="44" spans="1:5" s="178" customFormat="1" ht="12" customHeight="1" thickBot="1" x14ac:dyDescent="0.25">
      <c r="A44" s="132" t="s">
        <v>271</v>
      </c>
      <c r="B44" s="181" t="s">
        <v>272</v>
      </c>
      <c r="C44" s="173"/>
      <c r="D44" s="173"/>
      <c r="E44" s="156"/>
    </row>
    <row r="45" spans="1:5" s="178" customFormat="1" ht="12" customHeight="1" thickBot="1" x14ac:dyDescent="0.25">
      <c r="A45" s="136" t="s">
        <v>8</v>
      </c>
      <c r="B45" s="137" t="s">
        <v>273</v>
      </c>
      <c r="C45" s="168">
        <f>SUM(C46:C50)</f>
        <v>0</v>
      </c>
      <c r="D45" s="168">
        <f>SUM(D46:D50)</f>
        <v>0</v>
      </c>
      <c r="E45" s="151">
        <f>SUM(E46:E50)</f>
        <v>0</v>
      </c>
    </row>
    <row r="46" spans="1:5" s="178" customFormat="1" ht="12" customHeight="1" x14ac:dyDescent="0.2">
      <c r="A46" s="131" t="s">
        <v>51</v>
      </c>
      <c r="B46" s="179" t="s">
        <v>274</v>
      </c>
      <c r="C46" s="191"/>
      <c r="D46" s="191"/>
      <c r="E46" s="157"/>
    </row>
    <row r="47" spans="1:5" s="178" customFormat="1" ht="12" customHeight="1" x14ac:dyDescent="0.2">
      <c r="A47" s="130" t="s">
        <v>52</v>
      </c>
      <c r="B47" s="180" t="s">
        <v>275</v>
      </c>
      <c r="C47" s="172"/>
      <c r="D47" s="172"/>
      <c r="E47" s="155"/>
    </row>
    <row r="48" spans="1:5" s="178" customFormat="1" ht="12" customHeight="1" x14ac:dyDescent="0.2">
      <c r="A48" s="130" t="s">
        <v>276</v>
      </c>
      <c r="B48" s="180" t="s">
        <v>277</v>
      </c>
      <c r="C48" s="172"/>
      <c r="D48" s="172"/>
      <c r="E48" s="155"/>
    </row>
    <row r="49" spans="1:5" s="178" customFormat="1" ht="12" customHeight="1" x14ac:dyDescent="0.2">
      <c r="A49" s="130" t="s">
        <v>278</v>
      </c>
      <c r="B49" s="180" t="s">
        <v>279</v>
      </c>
      <c r="C49" s="172"/>
      <c r="D49" s="172"/>
      <c r="E49" s="155"/>
    </row>
    <row r="50" spans="1:5" s="178" customFormat="1" ht="12" customHeight="1" thickBot="1" x14ac:dyDescent="0.25">
      <c r="A50" s="132" t="s">
        <v>280</v>
      </c>
      <c r="B50" s="181" t="s">
        <v>281</v>
      </c>
      <c r="C50" s="173"/>
      <c r="D50" s="173"/>
      <c r="E50" s="156"/>
    </row>
    <row r="51" spans="1:5" s="178" customFormat="1" ht="17.25" customHeight="1" thickBot="1" x14ac:dyDescent="0.25">
      <c r="A51" s="136" t="s">
        <v>97</v>
      </c>
      <c r="B51" s="137" t="s">
        <v>282</v>
      </c>
      <c r="C51" s="168">
        <f>SUM(C52:C54)</f>
        <v>0</v>
      </c>
      <c r="D51" s="168">
        <f>SUM(D52:D54)</f>
        <v>0</v>
      </c>
      <c r="E51" s="151">
        <f>SUM(E52:E54)</f>
        <v>0</v>
      </c>
    </row>
    <row r="52" spans="1:5" s="178" customFormat="1" ht="12" customHeight="1" x14ac:dyDescent="0.2">
      <c r="A52" s="131" t="s">
        <v>53</v>
      </c>
      <c r="B52" s="179" t="s">
        <v>283</v>
      </c>
      <c r="C52" s="170"/>
      <c r="D52" s="170"/>
      <c r="E52" s="153"/>
    </row>
    <row r="53" spans="1:5" s="178" customFormat="1" ht="12" customHeight="1" x14ac:dyDescent="0.2">
      <c r="A53" s="130" t="s">
        <v>54</v>
      </c>
      <c r="B53" s="180" t="s">
        <v>284</v>
      </c>
      <c r="C53" s="169"/>
      <c r="D53" s="169"/>
      <c r="E53" s="152"/>
    </row>
    <row r="54" spans="1:5" s="178" customFormat="1" ht="12" customHeight="1" x14ac:dyDescent="0.2">
      <c r="A54" s="130" t="s">
        <v>285</v>
      </c>
      <c r="B54" s="180" t="s">
        <v>286</v>
      </c>
      <c r="C54" s="169"/>
      <c r="D54" s="169"/>
      <c r="E54" s="152"/>
    </row>
    <row r="55" spans="1:5" s="178" customFormat="1" ht="12" customHeight="1" thickBot="1" x14ac:dyDescent="0.25">
      <c r="A55" s="132" t="s">
        <v>287</v>
      </c>
      <c r="B55" s="181" t="s">
        <v>288</v>
      </c>
      <c r="C55" s="171"/>
      <c r="D55" s="171"/>
      <c r="E55" s="154"/>
    </row>
    <row r="56" spans="1:5" s="178" customFormat="1" ht="12" customHeight="1" thickBot="1" x14ac:dyDescent="0.25">
      <c r="A56" s="136" t="s">
        <v>10</v>
      </c>
      <c r="B56" s="158" t="s">
        <v>289</v>
      </c>
      <c r="C56" s="168">
        <f>SUM(C57:C59)</f>
        <v>0</v>
      </c>
      <c r="D56" s="168">
        <f>SUM(D57:D59)</f>
        <v>0</v>
      </c>
      <c r="E56" s="151">
        <f>SUM(E57:E59)</f>
        <v>0</v>
      </c>
    </row>
    <row r="57" spans="1:5" s="178" customFormat="1" ht="12" customHeight="1" x14ac:dyDescent="0.2">
      <c r="A57" s="131" t="s">
        <v>98</v>
      </c>
      <c r="B57" s="179" t="s">
        <v>290</v>
      </c>
      <c r="C57" s="172"/>
      <c r="D57" s="172"/>
      <c r="E57" s="155"/>
    </row>
    <row r="58" spans="1:5" s="178" customFormat="1" ht="12" customHeight="1" x14ac:dyDescent="0.2">
      <c r="A58" s="130" t="s">
        <v>99</v>
      </c>
      <c r="B58" s="180" t="s">
        <v>291</v>
      </c>
      <c r="C58" s="172"/>
      <c r="D58" s="172"/>
      <c r="E58" s="155"/>
    </row>
    <row r="59" spans="1:5" s="178" customFormat="1" ht="12" customHeight="1" x14ac:dyDescent="0.2">
      <c r="A59" s="130" t="s">
        <v>122</v>
      </c>
      <c r="B59" s="180" t="s">
        <v>292</v>
      </c>
      <c r="C59" s="172"/>
      <c r="D59" s="172"/>
      <c r="E59" s="155"/>
    </row>
    <row r="60" spans="1:5" s="178" customFormat="1" ht="12" customHeight="1" thickBot="1" x14ac:dyDescent="0.25">
      <c r="A60" s="132" t="s">
        <v>293</v>
      </c>
      <c r="B60" s="181" t="s">
        <v>294</v>
      </c>
      <c r="C60" s="172"/>
      <c r="D60" s="172"/>
      <c r="E60" s="155"/>
    </row>
    <row r="61" spans="1:5" s="178" customFormat="1" ht="12" customHeight="1" thickBot="1" x14ac:dyDescent="0.25">
      <c r="A61" s="136" t="s">
        <v>11</v>
      </c>
      <c r="B61" s="137" t="s">
        <v>295</v>
      </c>
      <c r="C61" s="174">
        <f>+C6+C13+C20+C27+C34+C45+C51+C56</f>
        <v>4566</v>
      </c>
      <c r="D61" s="174">
        <f>+D6+D13+D20+D27+D34+D45+D51+D56</f>
        <v>20784</v>
      </c>
      <c r="E61" s="187">
        <f>+E6+E13+E20+E27+E34+E45+E51+E56</f>
        <v>20071</v>
      </c>
    </row>
    <row r="62" spans="1:5" s="178" customFormat="1" ht="12" customHeight="1" thickBot="1" x14ac:dyDescent="0.25">
      <c r="A62" s="192" t="s">
        <v>296</v>
      </c>
      <c r="B62" s="158" t="s">
        <v>297</v>
      </c>
      <c r="C62" s="168">
        <f>+C63+C64+C65</f>
        <v>0</v>
      </c>
      <c r="D62" s="168">
        <f>+D63+D64+D65</f>
        <v>0</v>
      </c>
      <c r="E62" s="151">
        <f>+E63+E64+E65</f>
        <v>0</v>
      </c>
    </row>
    <row r="63" spans="1:5" s="178" customFormat="1" ht="12" customHeight="1" x14ac:dyDescent="0.2">
      <c r="A63" s="131" t="s">
        <v>298</v>
      </c>
      <c r="B63" s="179" t="s">
        <v>299</v>
      </c>
      <c r="C63" s="172"/>
      <c r="D63" s="172"/>
      <c r="E63" s="155"/>
    </row>
    <row r="64" spans="1:5" s="178" customFormat="1" ht="12" customHeight="1" x14ac:dyDescent="0.2">
      <c r="A64" s="130" t="s">
        <v>300</v>
      </c>
      <c r="B64" s="180" t="s">
        <v>301</v>
      </c>
      <c r="C64" s="172"/>
      <c r="D64" s="172"/>
      <c r="E64" s="155"/>
    </row>
    <row r="65" spans="1:5" s="178" customFormat="1" ht="12" customHeight="1" thickBot="1" x14ac:dyDescent="0.25">
      <c r="A65" s="132" t="s">
        <v>302</v>
      </c>
      <c r="B65" s="116" t="s">
        <v>346</v>
      </c>
      <c r="C65" s="172"/>
      <c r="D65" s="172"/>
      <c r="E65" s="155"/>
    </row>
    <row r="66" spans="1:5" s="178" customFormat="1" ht="12" customHeight="1" thickBot="1" x14ac:dyDescent="0.25">
      <c r="A66" s="192" t="s">
        <v>303</v>
      </c>
      <c r="B66" s="158" t="s">
        <v>304</v>
      </c>
      <c r="C66" s="168">
        <f>+C67+C68+C69+C70</f>
        <v>0</v>
      </c>
      <c r="D66" s="168">
        <f>+D67+D68+D69+D70</f>
        <v>0</v>
      </c>
      <c r="E66" s="151">
        <f>+E67+E68+E69+E70</f>
        <v>0</v>
      </c>
    </row>
    <row r="67" spans="1:5" s="178" customFormat="1" ht="13.5" customHeight="1" x14ac:dyDescent="0.2">
      <c r="A67" s="131" t="s">
        <v>77</v>
      </c>
      <c r="B67" s="179" t="s">
        <v>305</v>
      </c>
      <c r="C67" s="172"/>
      <c r="D67" s="172"/>
      <c r="E67" s="155"/>
    </row>
    <row r="68" spans="1:5" s="178" customFormat="1" ht="12" customHeight="1" x14ac:dyDescent="0.2">
      <c r="A68" s="130" t="s">
        <v>78</v>
      </c>
      <c r="B68" s="180" t="s">
        <v>306</v>
      </c>
      <c r="C68" s="172"/>
      <c r="D68" s="172"/>
      <c r="E68" s="155"/>
    </row>
    <row r="69" spans="1:5" s="178" customFormat="1" ht="12" customHeight="1" x14ac:dyDescent="0.2">
      <c r="A69" s="130" t="s">
        <v>307</v>
      </c>
      <c r="B69" s="180" t="s">
        <v>308</v>
      </c>
      <c r="C69" s="172"/>
      <c r="D69" s="172"/>
      <c r="E69" s="155"/>
    </row>
    <row r="70" spans="1:5" s="178" customFormat="1" ht="12" customHeight="1" thickBot="1" x14ac:dyDescent="0.25">
      <c r="A70" s="132" t="s">
        <v>309</v>
      </c>
      <c r="B70" s="181" t="s">
        <v>310</v>
      </c>
      <c r="C70" s="172"/>
      <c r="D70" s="172"/>
      <c r="E70" s="155"/>
    </row>
    <row r="71" spans="1:5" s="178" customFormat="1" ht="12" customHeight="1" thickBot="1" x14ac:dyDescent="0.25">
      <c r="A71" s="192" t="s">
        <v>311</v>
      </c>
      <c r="B71" s="158" t="s">
        <v>312</v>
      </c>
      <c r="C71" s="168">
        <f>+C72+C73</f>
        <v>0</v>
      </c>
      <c r="D71" s="168">
        <f>+D72+D73</f>
        <v>0</v>
      </c>
      <c r="E71" s="151">
        <f>+E72+E73</f>
        <v>0</v>
      </c>
    </row>
    <row r="72" spans="1:5" s="178" customFormat="1" ht="12" customHeight="1" x14ac:dyDescent="0.2">
      <c r="A72" s="131" t="s">
        <v>313</v>
      </c>
      <c r="B72" s="179" t="s">
        <v>314</v>
      </c>
      <c r="C72" s="172"/>
      <c r="D72" s="172"/>
      <c r="E72" s="155"/>
    </row>
    <row r="73" spans="1:5" s="178" customFormat="1" ht="12" customHeight="1" thickBot="1" x14ac:dyDescent="0.25">
      <c r="A73" s="132" t="s">
        <v>315</v>
      </c>
      <c r="B73" s="181" t="s">
        <v>316</v>
      </c>
      <c r="C73" s="172"/>
      <c r="D73" s="172"/>
      <c r="E73" s="155"/>
    </row>
    <row r="74" spans="1:5" s="178" customFormat="1" ht="12" customHeight="1" thickBot="1" x14ac:dyDescent="0.25">
      <c r="A74" s="192" t="s">
        <v>317</v>
      </c>
      <c r="B74" s="158" t="s">
        <v>318</v>
      </c>
      <c r="C74" s="168">
        <f>+C75+C76+C77</f>
        <v>0</v>
      </c>
      <c r="D74" s="168">
        <f>+D75+D76+D77</f>
        <v>0</v>
      </c>
      <c r="E74" s="151">
        <f>+E75+E76+E77</f>
        <v>0</v>
      </c>
    </row>
    <row r="75" spans="1:5" s="178" customFormat="1" ht="12" customHeight="1" x14ac:dyDescent="0.2">
      <c r="A75" s="131" t="s">
        <v>319</v>
      </c>
      <c r="B75" s="179" t="s">
        <v>320</v>
      </c>
      <c r="C75" s="172"/>
      <c r="D75" s="172"/>
      <c r="E75" s="155"/>
    </row>
    <row r="76" spans="1:5" s="178" customFormat="1" ht="12" customHeight="1" x14ac:dyDescent="0.2">
      <c r="A76" s="130" t="s">
        <v>321</v>
      </c>
      <c r="B76" s="180" t="s">
        <v>322</v>
      </c>
      <c r="C76" s="172"/>
      <c r="D76" s="172"/>
      <c r="E76" s="155"/>
    </row>
    <row r="77" spans="1:5" s="178" customFormat="1" ht="12" customHeight="1" thickBot="1" x14ac:dyDescent="0.25">
      <c r="A77" s="132" t="s">
        <v>323</v>
      </c>
      <c r="B77" s="160" t="s">
        <v>324</v>
      </c>
      <c r="C77" s="172"/>
      <c r="D77" s="172"/>
      <c r="E77" s="155"/>
    </row>
    <row r="78" spans="1:5" s="178" customFormat="1" ht="12" customHeight="1" thickBot="1" x14ac:dyDescent="0.25">
      <c r="A78" s="192" t="s">
        <v>325</v>
      </c>
      <c r="B78" s="158" t="s">
        <v>326</v>
      </c>
      <c r="C78" s="168">
        <f>+C79+C80+C81+C82</f>
        <v>0</v>
      </c>
      <c r="D78" s="168">
        <f>+D79+D80+D81+D82</f>
        <v>0</v>
      </c>
      <c r="E78" s="151">
        <f>+E79+E80+E81+E82</f>
        <v>0</v>
      </c>
    </row>
    <row r="79" spans="1:5" s="178" customFormat="1" ht="12" customHeight="1" x14ac:dyDescent="0.2">
      <c r="A79" s="182" t="s">
        <v>327</v>
      </c>
      <c r="B79" s="179" t="s">
        <v>328</v>
      </c>
      <c r="C79" s="172"/>
      <c r="D79" s="172"/>
      <c r="E79" s="155"/>
    </row>
    <row r="80" spans="1:5" s="178" customFormat="1" ht="12" customHeight="1" x14ac:dyDescent="0.2">
      <c r="A80" s="183" t="s">
        <v>329</v>
      </c>
      <c r="B80" s="180" t="s">
        <v>330</v>
      </c>
      <c r="C80" s="172"/>
      <c r="D80" s="172"/>
      <c r="E80" s="155"/>
    </row>
    <row r="81" spans="1:5" s="178" customFormat="1" ht="12" customHeight="1" x14ac:dyDescent="0.2">
      <c r="A81" s="183" t="s">
        <v>331</v>
      </c>
      <c r="B81" s="180" t="s">
        <v>332</v>
      </c>
      <c r="C81" s="172"/>
      <c r="D81" s="172"/>
      <c r="E81" s="155"/>
    </row>
    <row r="82" spans="1:5" s="178" customFormat="1" ht="12" customHeight="1" thickBot="1" x14ac:dyDescent="0.25">
      <c r="A82" s="193" t="s">
        <v>333</v>
      </c>
      <c r="B82" s="160" t="s">
        <v>334</v>
      </c>
      <c r="C82" s="172"/>
      <c r="D82" s="172"/>
      <c r="E82" s="155"/>
    </row>
    <row r="83" spans="1:5" s="178" customFormat="1" ht="12" customHeight="1" thickBot="1" x14ac:dyDescent="0.25">
      <c r="A83" s="192" t="s">
        <v>335</v>
      </c>
      <c r="B83" s="158" t="s">
        <v>336</v>
      </c>
      <c r="C83" s="195"/>
      <c r="D83" s="195"/>
      <c r="E83" s="196"/>
    </row>
    <row r="84" spans="1:5" s="178" customFormat="1" ht="12" customHeight="1" thickBot="1" x14ac:dyDescent="0.25">
      <c r="A84" s="192" t="s">
        <v>337</v>
      </c>
      <c r="B84" s="114" t="s">
        <v>338</v>
      </c>
      <c r="C84" s="174">
        <f>+C62+C66+C71+C74+C78+C83</f>
        <v>0</v>
      </c>
      <c r="D84" s="174">
        <f>+D62+D66+D71+D74+D78+D83</f>
        <v>0</v>
      </c>
      <c r="E84" s="187">
        <f>+E62+E66+E71+E74+E78+E83</f>
        <v>0</v>
      </c>
    </row>
    <row r="85" spans="1:5" s="178" customFormat="1" ht="12" customHeight="1" thickBot="1" x14ac:dyDescent="0.25">
      <c r="A85" s="194" t="s">
        <v>339</v>
      </c>
      <c r="B85" s="117" t="s">
        <v>340</v>
      </c>
      <c r="C85" s="174">
        <f>+C61+C84</f>
        <v>4566</v>
      </c>
      <c r="D85" s="174">
        <f>+D61+D84</f>
        <v>20784</v>
      </c>
      <c r="E85" s="187">
        <f>+E61+E84</f>
        <v>20071</v>
      </c>
    </row>
    <row r="86" spans="1:5" s="178" customFormat="1" ht="12" customHeight="1" x14ac:dyDescent="0.2">
      <c r="A86" s="112"/>
      <c r="B86" s="112"/>
      <c r="C86" s="113"/>
      <c r="D86" s="113"/>
      <c r="E86" s="113"/>
    </row>
    <row r="87" spans="1:5" ht="16.5" customHeight="1" x14ac:dyDescent="0.25">
      <c r="A87" s="312" t="s">
        <v>32</v>
      </c>
      <c r="B87" s="312"/>
      <c r="C87" s="312"/>
      <c r="D87" s="312"/>
      <c r="E87" s="312"/>
    </row>
    <row r="88" spans="1:5" s="184" customFormat="1" ht="16.5" customHeight="1" thickBot="1" x14ac:dyDescent="0.3">
      <c r="A88" s="28" t="s">
        <v>80</v>
      </c>
      <c r="B88" s="28"/>
      <c r="C88" s="145"/>
      <c r="D88" s="145"/>
      <c r="E88" s="145" t="s">
        <v>121</v>
      </c>
    </row>
    <row r="89" spans="1:5" s="184" customFormat="1" ht="16.5" customHeight="1" x14ac:dyDescent="0.25">
      <c r="A89" s="313" t="s">
        <v>43</v>
      </c>
      <c r="B89" s="315" t="s">
        <v>142</v>
      </c>
      <c r="C89" s="306" t="str">
        <f>+C3</f>
        <v xml:space="preserve">2016. év </v>
      </c>
      <c r="D89" s="306"/>
      <c r="E89" s="307"/>
    </row>
    <row r="90" spans="1:5" ht="38.1" customHeight="1" thickBot="1" x14ac:dyDescent="0.3">
      <c r="A90" s="314"/>
      <c r="B90" s="316"/>
      <c r="C90" s="29" t="s">
        <v>143</v>
      </c>
      <c r="D90" s="29" t="s">
        <v>144</v>
      </c>
      <c r="E90" s="30" t="s">
        <v>145</v>
      </c>
    </row>
    <row r="91" spans="1:5" s="177" customFormat="1" ht="12" customHeight="1" thickBot="1" x14ac:dyDescent="0.25">
      <c r="A91" s="141" t="s">
        <v>341</v>
      </c>
      <c r="B91" s="142" t="s">
        <v>342</v>
      </c>
      <c r="C91" s="142" t="s">
        <v>343</v>
      </c>
      <c r="D91" s="142" t="s">
        <v>344</v>
      </c>
      <c r="E91" s="143" t="s">
        <v>345</v>
      </c>
    </row>
    <row r="92" spans="1:5" ht="12" customHeight="1" thickBot="1" x14ac:dyDescent="0.3">
      <c r="A92" s="138" t="s">
        <v>3</v>
      </c>
      <c r="B92" s="140" t="s">
        <v>347</v>
      </c>
      <c r="C92" s="167">
        <f>SUM(C93:C97)</f>
        <v>0</v>
      </c>
      <c r="D92" s="167">
        <f>SUM(D93:D97)</f>
        <v>25308</v>
      </c>
      <c r="E92" s="122">
        <f>SUM(E93:E97)</f>
        <v>18468</v>
      </c>
    </row>
    <row r="93" spans="1:5" ht="12" customHeight="1" x14ac:dyDescent="0.25">
      <c r="A93" s="133" t="s">
        <v>55</v>
      </c>
      <c r="B93" s="126" t="s">
        <v>33</v>
      </c>
      <c r="C93" s="31"/>
      <c r="D93" s="31">
        <f>'1.1.sz.mell.'!D94-1353-335</f>
        <v>15319</v>
      </c>
      <c r="E93" s="31">
        <f>'1.1.sz.mell.'!E94-1353-335</f>
        <v>12759</v>
      </c>
    </row>
    <row r="94" spans="1:5" ht="12" customHeight="1" x14ac:dyDescent="0.25">
      <c r="A94" s="130" t="s">
        <v>56</v>
      </c>
      <c r="B94" s="124" t="s">
        <v>100</v>
      </c>
      <c r="C94" s="169"/>
      <c r="D94" s="169">
        <f>'1.1.sz.mell.'!D95-332</f>
        <v>2433</v>
      </c>
      <c r="E94" s="169">
        <f>'1.1.sz.mell.'!E95-332</f>
        <v>2000</v>
      </c>
    </row>
    <row r="95" spans="1:5" ht="12" customHeight="1" x14ac:dyDescent="0.25">
      <c r="A95" s="130" t="s">
        <v>57</v>
      </c>
      <c r="B95" s="124" t="s">
        <v>75</v>
      </c>
      <c r="C95" s="171"/>
      <c r="D95" s="171">
        <f>'1.1.sz.mell.'!D96-3975-106-8-1148-432-4-2653-61-465</f>
        <v>7556</v>
      </c>
      <c r="E95" s="171">
        <f>'1.1.sz.mell.'!E96-3975-106-8-1148-432-4-2653-61-465</f>
        <v>3709</v>
      </c>
    </row>
    <row r="96" spans="1:5" ht="12" customHeight="1" x14ac:dyDescent="0.25">
      <c r="A96" s="130" t="s">
        <v>58</v>
      </c>
      <c r="B96" s="127" t="s">
        <v>101</v>
      </c>
      <c r="C96" s="171"/>
      <c r="D96" s="171"/>
      <c r="E96" s="154"/>
    </row>
    <row r="97" spans="1:5" ht="12" customHeight="1" x14ac:dyDescent="0.25">
      <c r="A97" s="130" t="s">
        <v>66</v>
      </c>
      <c r="B97" s="135" t="s">
        <v>102</v>
      </c>
      <c r="C97" s="171"/>
      <c r="D97" s="171"/>
      <c r="E97" s="154"/>
    </row>
    <row r="98" spans="1:5" ht="12" customHeight="1" x14ac:dyDescent="0.25">
      <c r="A98" s="130" t="s">
        <v>59</v>
      </c>
      <c r="B98" s="124" t="s">
        <v>348</v>
      </c>
      <c r="C98" s="171"/>
      <c r="D98" s="171"/>
      <c r="E98" s="154"/>
    </row>
    <row r="99" spans="1:5" ht="12" customHeight="1" x14ac:dyDescent="0.25">
      <c r="A99" s="130" t="s">
        <v>60</v>
      </c>
      <c r="B99" s="147" t="s">
        <v>349</v>
      </c>
      <c r="C99" s="171"/>
      <c r="D99" s="171"/>
      <c r="E99" s="154"/>
    </row>
    <row r="100" spans="1:5" ht="12" customHeight="1" x14ac:dyDescent="0.25">
      <c r="A100" s="130" t="s">
        <v>67</v>
      </c>
      <c r="B100" s="148" t="s">
        <v>350</v>
      </c>
      <c r="C100" s="171"/>
      <c r="D100" s="171"/>
      <c r="E100" s="154"/>
    </row>
    <row r="101" spans="1:5" ht="12" customHeight="1" x14ac:dyDescent="0.25">
      <c r="A101" s="130" t="s">
        <v>68</v>
      </c>
      <c r="B101" s="148" t="s">
        <v>351</v>
      </c>
      <c r="C101" s="171"/>
      <c r="D101" s="171"/>
      <c r="E101" s="154"/>
    </row>
    <row r="102" spans="1:5" ht="12" customHeight="1" x14ac:dyDescent="0.25">
      <c r="A102" s="130" t="s">
        <v>69</v>
      </c>
      <c r="B102" s="147" t="s">
        <v>352</v>
      </c>
      <c r="C102" s="171"/>
      <c r="D102" s="171"/>
      <c r="E102" s="154"/>
    </row>
    <row r="103" spans="1:5" ht="12" customHeight="1" x14ac:dyDescent="0.25">
      <c r="A103" s="130" t="s">
        <v>70</v>
      </c>
      <c r="B103" s="147" t="s">
        <v>353</v>
      </c>
      <c r="C103" s="171"/>
      <c r="D103" s="171"/>
      <c r="E103" s="154"/>
    </row>
    <row r="104" spans="1:5" ht="12" customHeight="1" x14ac:dyDescent="0.25">
      <c r="A104" s="130" t="s">
        <v>72</v>
      </c>
      <c r="B104" s="148" t="s">
        <v>354</v>
      </c>
      <c r="C104" s="171"/>
      <c r="D104" s="171"/>
      <c r="E104" s="154"/>
    </row>
    <row r="105" spans="1:5" ht="12" customHeight="1" x14ac:dyDescent="0.25">
      <c r="A105" s="129" t="s">
        <v>103</v>
      </c>
      <c r="B105" s="149" t="s">
        <v>355</v>
      </c>
      <c r="C105" s="171"/>
      <c r="D105" s="171"/>
      <c r="E105" s="154"/>
    </row>
    <row r="106" spans="1:5" ht="12" customHeight="1" x14ac:dyDescent="0.25">
      <c r="A106" s="130" t="s">
        <v>356</v>
      </c>
      <c r="B106" s="149" t="s">
        <v>357</v>
      </c>
      <c r="C106" s="171"/>
      <c r="D106" s="171"/>
      <c r="E106" s="154"/>
    </row>
    <row r="107" spans="1:5" ht="12" customHeight="1" thickBot="1" x14ac:dyDescent="0.3">
      <c r="A107" s="134" t="s">
        <v>358</v>
      </c>
      <c r="B107" s="150" t="s">
        <v>359</v>
      </c>
      <c r="C107" s="32"/>
      <c r="D107" s="32"/>
      <c r="E107" s="115"/>
    </row>
    <row r="108" spans="1:5" ht="12" customHeight="1" thickBot="1" x14ac:dyDescent="0.3">
      <c r="A108" s="136" t="s">
        <v>4</v>
      </c>
      <c r="B108" s="139" t="s">
        <v>360</v>
      </c>
      <c r="C108" s="168">
        <f>+C109+C111+C113</f>
        <v>0</v>
      </c>
      <c r="D108" s="168">
        <f>+D109+D111+D113</f>
        <v>0</v>
      </c>
      <c r="E108" s="151">
        <f>+E109+E111+E113</f>
        <v>0</v>
      </c>
    </row>
    <row r="109" spans="1:5" ht="12" customHeight="1" x14ac:dyDescent="0.25">
      <c r="A109" s="131" t="s">
        <v>61</v>
      </c>
      <c r="B109" s="124" t="s">
        <v>120</v>
      </c>
      <c r="C109" s="170"/>
      <c r="D109" s="170"/>
      <c r="E109" s="153"/>
    </row>
    <row r="110" spans="1:5" ht="12" customHeight="1" x14ac:dyDescent="0.25">
      <c r="A110" s="131" t="s">
        <v>62</v>
      </c>
      <c r="B110" s="128" t="s">
        <v>361</v>
      </c>
      <c r="C110" s="170"/>
      <c r="D110" s="170"/>
      <c r="E110" s="153"/>
    </row>
    <row r="111" spans="1:5" x14ac:dyDescent="0.25">
      <c r="A111" s="131" t="s">
        <v>63</v>
      </c>
      <c r="B111" s="128" t="s">
        <v>104</v>
      </c>
      <c r="C111" s="169"/>
      <c r="D111" s="169"/>
      <c r="E111" s="152"/>
    </row>
    <row r="112" spans="1:5" ht="12" customHeight="1" x14ac:dyDescent="0.25">
      <c r="A112" s="131" t="s">
        <v>64</v>
      </c>
      <c r="B112" s="128" t="s">
        <v>362</v>
      </c>
      <c r="C112" s="169"/>
      <c r="D112" s="169"/>
      <c r="E112" s="152"/>
    </row>
    <row r="113" spans="1:5" ht="12" customHeight="1" x14ac:dyDescent="0.25">
      <c r="A113" s="131" t="s">
        <v>65</v>
      </c>
      <c r="B113" s="160" t="s">
        <v>123</v>
      </c>
      <c r="C113" s="169"/>
      <c r="D113" s="169"/>
      <c r="E113" s="152"/>
    </row>
    <row r="114" spans="1:5" ht="21.75" customHeight="1" x14ac:dyDescent="0.25">
      <c r="A114" s="131" t="s">
        <v>71</v>
      </c>
      <c r="B114" s="159" t="s">
        <v>363</v>
      </c>
      <c r="C114" s="169"/>
      <c r="D114" s="169"/>
      <c r="E114" s="152"/>
    </row>
    <row r="115" spans="1:5" ht="24" customHeight="1" x14ac:dyDescent="0.25">
      <c r="A115" s="131" t="s">
        <v>73</v>
      </c>
      <c r="B115" s="175" t="s">
        <v>364</v>
      </c>
      <c r="C115" s="169"/>
      <c r="D115" s="169"/>
      <c r="E115" s="152"/>
    </row>
    <row r="116" spans="1:5" ht="12" customHeight="1" x14ac:dyDescent="0.25">
      <c r="A116" s="131" t="s">
        <v>105</v>
      </c>
      <c r="B116" s="148" t="s">
        <v>351</v>
      </c>
      <c r="C116" s="169"/>
      <c r="D116" s="169"/>
      <c r="E116" s="152"/>
    </row>
    <row r="117" spans="1:5" ht="12" customHeight="1" x14ac:dyDescent="0.25">
      <c r="A117" s="131" t="s">
        <v>106</v>
      </c>
      <c r="B117" s="148" t="s">
        <v>365</v>
      </c>
      <c r="C117" s="169"/>
      <c r="D117" s="169"/>
      <c r="E117" s="152"/>
    </row>
    <row r="118" spans="1:5" ht="12" customHeight="1" x14ac:dyDescent="0.25">
      <c r="A118" s="131" t="s">
        <v>107</v>
      </c>
      <c r="B118" s="148" t="s">
        <v>366</v>
      </c>
      <c r="C118" s="169"/>
      <c r="D118" s="169"/>
      <c r="E118" s="152"/>
    </row>
    <row r="119" spans="1:5" s="197" customFormat="1" ht="12" customHeight="1" x14ac:dyDescent="0.2">
      <c r="A119" s="131" t="s">
        <v>367</v>
      </c>
      <c r="B119" s="148" t="s">
        <v>354</v>
      </c>
      <c r="C119" s="169"/>
      <c r="D119" s="169"/>
      <c r="E119" s="152"/>
    </row>
    <row r="120" spans="1:5" ht="12" customHeight="1" x14ac:dyDescent="0.25">
      <c r="A120" s="131" t="s">
        <v>368</v>
      </c>
      <c r="B120" s="148" t="s">
        <v>369</v>
      </c>
      <c r="C120" s="169"/>
      <c r="D120" s="169"/>
      <c r="E120" s="152"/>
    </row>
    <row r="121" spans="1:5" ht="12" customHeight="1" thickBot="1" x14ac:dyDescent="0.3">
      <c r="A121" s="129" t="s">
        <v>370</v>
      </c>
      <c r="B121" s="148" t="s">
        <v>371</v>
      </c>
      <c r="C121" s="171"/>
      <c r="D121" s="171"/>
      <c r="E121" s="154"/>
    </row>
    <row r="122" spans="1:5" ht="12" customHeight="1" thickBot="1" x14ac:dyDescent="0.3">
      <c r="A122" s="136" t="s">
        <v>5</v>
      </c>
      <c r="B122" s="144" t="s">
        <v>372</v>
      </c>
      <c r="C122" s="168">
        <f>+C123+C124</f>
        <v>0</v>
      </c>
      <c r="D122" s="168">
        <f>+D123+D124</f>
        <v>0</v>
      </c>
      <c r="E122" s="151">
        <f>+E123+E124</f>
        <v>0</v>
      </c>
    </row>
    <row r="123" spans="1:5" ht="12" customHeight="1" x14ac:dyDescent="0.25">
      <c r="A123" s="131" t="s">
        <v>44</v>
      </c>
      <c r="B123" s="125" t="s">
        <v>38</v>
      </c>
      <c r="C123" s="170"/>
      <c r="D123" s="170"/>
      <c r="E123" s="153"/>
    </row>
    <row r="124" spans="1:5" ht="12" customHeight="1" thickBot="1" x14ac:dyDescent="0.3">
      <c r="A124" s="132" t="s">
        <v>45</v>
      </c>
      <c r="B124" s="128" t="s">
        <v>39</v>
      </c>
      <c r="C124" s="171"/>
      <c r="D124" s="171"/>
      <c r="E124" s="154"/>
    </row>
    <row r="125" spans="1:5" ht="12" customHeight="1" thickBot="1" x14ac:dyDescent="0.3">
      <c r="A125" s="136" t="s">
        <v>6</v>
      </c>
      <c r="B125" s="144" t="s">
        <v>373</v>
      </c>
      <c r="C125" s="168">
        <f>+C92+C108+C122</f>
        <v>0</v>
      </c>
      <c r="D125" s="168">
        <f>+D92+D108+D122</f>
        <v>25308</v>
      </c>
      <c r="E125" s="151">
        <f>+E92+E108+E122</f>
        <v>18468</v>
      </c>
    </row>
    <row r="126" spans="1:5" ht="12" customHeight="1" thickBot="1" x14ac:dyDescent="0.3">
      <c r="A126" s="136" t="s">
        <v>7</v>
      </c>
      <c r="B126" s="144" t="s">
        <v>374</v>
      </c>
      <c r="C126" s="168">
        <f>+C127+C128+C129</f>
        <v>0</v>
      </c>
      <c r="D126" s="168">
        <f>+D127+D128+D129</f>
        <v>0</v>
      </c>
      <c r="E126" s="151">
        <f>+E127+E128+E129</f>
        <v>0</v>
      </c>
    </row>
    <row r="127" spans="1:5" ht="12" customHeight="1" x14ac:dyDescent="0.25">
      <c r="A127" s="131" t="s">
        <v>48</v>
      </c>
      <c r="B127" s="125" t="s">
        <v>375</v>
      </c>
      <c r="C127" s="169"/>
      <c r="D127" s="169"/>
      <c r="E127" s="152"/>
    </row>
    <row r="128" spans="1:5" ht="12" customHeight="1" x14ac:dyDescent="0.25">
      <c r="A128" s="131" t="s">
        <v>49</v>
      </c>
      <c r="B128" s="125" t="s">
        <v>376</v>
      </c>
      <c r="C128" s="169"/>
      <c r="D128" s="169"/>
      <c r="E128" s="152"/>
    </row>
    <row r="129" spans="1:9" ht="12" customHeight="1" thickBot="1" x14ac:dyDescent="0.3">
      <c r="A129" s="129" t="s">
        <v>50</v>
      </c>
      <c r="B129" s="123" t="s">
        <v>377</v>
      </c>
      <c r="C129" s="169"/>
      <c r="D129" s="169"/>
      <c r="E129" s="152"/>
    </row>
    <row r="130" spans="1:9" ht="12" customHeight="1" thickBot="1" x14ac:dyDescent="0.3">
      <c r="A130" s="136" t="s">
        <v>8</v>
      </c>
      <c r="B130" s="144" t="s">
        <v>378</v>
      </c>
      <c r="C130" s="168">
        <f>+C131+C132+C134+C133</f>
        <v>0</v>
      </c>
      <c r="D130" s="168">
        <f>+D131+D132+D134+D133</f>
        <v>0</v>
      </c>
      <c r="E130" s="151">
        <f>+E131+E132+E134+E133</f>
        <v>0</v>
      </c>
    </row>
    <row r="131" spans="1:9" ht="12" customHeight="1" x14ac:dyDescent="0.25">
      <c r="A131" s="131" t="s">
        <v>51</v>
      </c>
      <c r="B131" s="125" t="s">
        <v>379</v>
      </c>
      <c r="C131" s="169"/>
      <c r="D131" s="169"/>
      <c r="E131" s="152"/>
    </row>
    <row r="132" spans="1:9" ht="12" customHeight="1" x14ac:dyDescent="0.25">
      <c r="A132" s="131" t="s">
        <v>52</v>
      </c>
      <c r="B132" s="125" t="s">
        <v>380</v>
      </c>
      <c r="C132" s="169"/>
      <c r="D132" s="169"/>
      <c r="E132" s="152"/>
    </row>
    <row r="133" spans="1:9" ht="12" customHeight="1" x14ac:dyDescent="0.25">
      <c r="A133" s="131" t="s">
        <v>276</v>
      </c>
      <c r="B133" s="125" t="s">
        <v>381</v>
      </c>
      <c r="C133" s="169"/>
      <c r="D133" s="169"/>
      <c r="E133" s="152"/>
    </row>
    <row r="134" spans="1:9" ht="12" customHeight="1" thickBot="1" x14ac:dyDescent="0.3">
      <c r="A134" s="129" t="s">
        <v>278</v>
      </c>
      <c r="B134" s="123" t="s">
        <v>382</v>
      </c>
      <c r="C134" s="169"/>
      <c r="D134" s="169"/>
      <c r="E134" s="152"/>
    </row>
    <row r="135" spans="1:9" ht="12" customHeight="1" thickBot="1" x14ac:dyDescent="0.3">
      <c r="A135" s="136" t="s">
        <v>9</v>
      </c>
      <c r="B135" s="144" t="s">
        <v>383</v>
      </c>
      <c r="C135" s="174">
        <f>+C136+C137+C138+C139</f>
        <v>0</v>
      </c>
      <c r="D135" s="174">
        <f>+D136+D137+D138+D139</f>
        <v>0</v>
      </c>
      <c r="E135" s="187">
        <f>+E136+E137+E138+E139</f>
        <v>0</v>
      </c>
    </row>
    <row r="136" spans="1:9" ht="12" customHeight="1" x14ac:dyDescent="0.25">
      <c r="A136" s="131" t="s">
        <v>53</v>
      </c>
      <c r="B136" s="125" t="s">
        <v>384</v>
      </c>
      <c r="C136" s="169"/>
      <c r="D136" s="169"/>
      <c r="E136" s="152"/>
    </row>
    <row r="137" spans="1:9" ht="12" customHeight="1" x14ac:dyDescent="0.25">
      <c r="A137" s="131" t="s">
        <v>54</v>
      </c>
      <c r="B137" s="125" t="s">
        <v>385</v>
      </c>
      <c r="C137" s="169"/>
      <c r="D137" s="169"/>
      <c r="E137" s="152"/>
    </row>
    <row r="138" spans="1:9" ht="12" customHeight="1" x14ac:dyDescent="0.25">
      <c r="A138" s="131" t="s">
        <v>285</v>
      </c>
      <c r="B138" s="125" t="s">
        <v>386</v>
      </c>
      <c r="C138" s="169"/>
      <c r="D138" s="169"/>
      <c r="E138" s="152"/>
    </row>
    <row r="139" spans="1:9" ht="12" customHeight="1" thickBot="1" x14ac:dyDescent="0.3">
      <c r="A139" s="129" t="s">
        <v>287</v>
      </c>
      <c r="B139" s="123" t="s">
        <v>387</v>
      </c>
      <c r="C139" s="169"/>
      <c r="D139" s="169"/>
      <c r="E139" s="152"/>
    </row>
    <row r="140" spans="1:9" ht="15" customHeight="1" thickBot="1" x14ac:dyDescent="0.3">
      <c r="A140" s="136" t="s">
        <v>10</v>
      </c>
      <c r="B140" s="144" t="s">
        <v>388</v>
      </c>
      <c r="C140" s="33">
        <f>+C141+C142+C143+C144</f>
        <v>0</v>
      </c>
      <c r="D140" s="33">
        <f>+D141+D142+D143+D144</f>
        <v>0</v>
      </c>
      <c r="E140" s="120">
        <f>+E141+E142+E143+E144</f>
        <v>0</v>
      </c>
      <c r="F140" s="185"/>
      <c r="G140" s="186"/>
      <c r="H140" s="186"/>
      <c r="I140" s="186"/>
    </row>
    <row r="141" spans="1:9" s="178" customFormat="1" ht="12.95" customHeight="1" x14ac:dyDescent="0.2">
      <c r="A141" s="131" t="s">
        <v>98</v>
      </c>
      <c r="B141" s="125" t="s">
        <v>389</v>
      </c>
      <c r="C141" s="169"/>
      <c r="D141" s="169"/>
      <c r="E141" s="152"/>
    </row>
    <row r="142" spans="1:9" ht="12.75" customHeight="1" x14ac:dyDescent="0.25">
      <c r="A142" s="131" t="s">
        <v>99</v>
      </c>
      <c r="B142" s="125" t="s">
        <v>390</v>
      </c>
      <c r="C142" s="169"/>
      <c r="D142" s="169"/>
      <c r="E142" s="152"/>
    </row>
    <row r="143" spans="1:9" ht="12.75" customHeight="1" x14ac:dyDescent="0.25">
      <c r="A143" s="131" t="s">
        <v>122</v>
      </c>
      <c r="B143" s="125" t="s">
        <v>391</v>
      </c>
      <c r="C143" s="169"/>
      <c r="D143" s="169"/>
      <c r="E143" s="152"/>
    </row>
    <row r="144" spans="1:9" ht="12.75" customHeight="1" thickBot="1" x14ac:dyDescent="0.3">
      <c r="A144" s="131" t="s">
        <v>293</v>
      </c>
      <c r="B144" s="125" t="s">
        <v>392</v>
      </c>
      <c r="C144" s="169"/>
      <c r="D144" s="169"/>
      <c r="E144" s="152"/>
    </row>
    <row r="145" spans="1:5" ht="16.5" thickBot="1" x14ac:dyDescent="0.3">
      <c r="A145" s="136" t="s">
        <v>11</v>
      </c>
      <c r="B145" s="144" t="s">
        <v>393</v>
      </c>
      <c r="C145" s="118">
        <f>+C126+C130+C135+C140</f>
        <v>0</v>
      </c>
      <c r="D145" s="118">
        <f>+D126+D130+D135+D140</f>
        <v>0</v>
      </c>
      <c r="E145" s="119">
        <f>+E126+E130+E135+E140</f>
        <v>0</v>
      </c>
    </row>
    <row r="146" spans="1:5" ht="16.5" thickBot="1" x14ac:dyDescent="0.3">
      <c r="A146" s="161" t="s">
        <v>12</v>
      </c>
      <c r="B146" s="164" t="s">
        <v>394</v>
      </c>
      <c r="C146" s="118">
        <f>+C125+C145</f>
        <v>0</v>
      </c>
      <c r="D146" s="118">
        <f>+D125+D145</f>
        <v>25308</v>
      </c>
      <c r="E146" s="119">
        <f>+E125+E145</f>
        <v>18468</v>
      </c>
    </row>
    <row r="148" spans="1:5" ht="18.75" customHeight="1" x14ac:dyDescent="0.25">
      <c r="A148" s="311" t="s">
        <v>395</v>
      </c>
      <c r="B148" s="311"/>
      <c r="C148" s="311"/>
      <c r="D148" s="311"/>
      <c r="E148" s="311"/>
    </row>
    <row r="149" spans="1:5" ht="13.5" customHeight="1" thickBot="1" x14ac:dyDescent="0.3">
      <c r="A149" s="146" t="s">
        <v>81</v>
      </c>
      <c r="B149" s="146"/>
      <c r="C149" s="176"/>
      <c r="E149" s="163" t="s">
        <v>121</v>
      </c>
    </row>
    <row r="150" spans="1:5" ht="21.75" thickBot="1" x14ac:dyDescent="0.3">
      <c r="A150" s="136">
        <v>1</v>
      </c>
      <c r="B150" s="139" t="s">
        <v>396</v>
      </c>
      <c r="C150" s="162">
        <f>+C61-C125</f>
        <v>4566</v>
      </c>
      <c r="D150" s="162">
        <f>+D61-D125</f>
        <v>-4524</v>
      </c>
      <c r="E150" s="162">
        <f>+E61-E125</f>
        <v>1603</v>
      </c>
    </row>
    <row r="151" spans="1:5" ht="21.75" thickBot="1" x14ac:dyDescent="0.3">
      <c r="A151" s="136" t="s">
        <v>4</v>
      </c>
      <c r="B151" s="139" t="s">
        <v>397</v>
      </c>
      <c r="C151" s="162">
        <f>+C84-C145</f>
        <v>0</v>
      </c>
      <c r="D151" s="162">
        <f>+D84-D145</f>
        <v>0</v>
      </c>
      <c r="E151" s="162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65" customFormat="1" ht="12.75" customHeight="1" x14ac:dyDescent="0.25">
      <c r="C161" s="166"/>
      <c r="D161" s="166"/>
      <c r="E161" s="166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Csép Község Önkormányzata
2016. ÉVI ZÁRSZÁMADÁS
ÖNKÉNT VÁLLALT FELADATAINAK MÉRLEGE
&amp;R&amp;"Times New Roman CE,Félkövér dőlt"&amp;11 1.3. melléklet a 3/2017. (V.30.)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0"/>
  <sheetViews>
    <sheetView view="pageLayout" topLeftCell="C19" zoomScaleSheetLayoutView="100" workbookViewId="0">
      <selection activeCell="J1" sqref="J1:J30"/>
    </sheetView>
  </sheetViews>
  <sheetFormatPr defaultRowHeight="12.75" x14ac:dyDescent="0.2"/>
  <cols>
    <col min="1" max="1" width="6.83203125" style="6" customWidth="1"/>
    <col min="2" max="2" width="55.1640625" style="14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6384" width="9.33203125" style="6"/>
  </cols>
  <sheetData>
    <row r="1" spans="1:10" ht="39.75" customHeight="1" x14ac:dyDescent="0.2">
      <c r="B1" s="209" t="s">
        <v>84</v>
      </c>
      <c r="C1" s="210"/>
      <c r="D1" s="210"/>
      <c r="E1" s="210"/>
      <c r="F1" s="210"/>
      <c r="G1" s="210"/>
      <c r="H1" s="210"/>
      <c r="I1" s="210"/>
      <c r="J1" s="319" t="b">
        <f>'4. melléklet'!J1:J19=+CONCATENATE("2.1. melléklet a     /",LEFT('1.1.sz.mell.'!C3,4)+1,". ('2.1.sz.mell  '!) önkormányzati rendelethez")</f>
        <v>0</v>
      </c>
    </row>
    <row r="2" spans="1:10" ht="14.25" thickBot="1" x14ac:dyDescent="0.25">
      <c r="G2" s="25"/>
      <c r="H2" s="25"/>
      <c r="I2" s="25" t="s">
        <v>40</v>
      </c>
      <c r="J2" s="319"/>
    </row>
    <row r="3" spans="1:10" ht="18" customHeight="1" thickBot="1" x14ac:dyDescent="0.25">
      <c r="A3" s="317" t="s">
        <v>43</v>
      </c>
      <c r="B3" s="232" t="s">
        <v>36</v>
      </c>
      <c r="C3" s="233"/>
      <c r="D3" s="233"/>
      <c r="E3" s="233"/>
      <c r="F3" s="232" t="s">
        <v>37</v>
      </c>
      <c r="G3" s="234"/>
      <c r="H3" s="234"/>
      <c r="I3" s="234"/>
      <c r="J3" s="319"/>
    </row>
    <row r="4" spans="1:10" s="211" customFormat="1" ht="35.25" customHeight="1" thickBot="1" x14ac:dyDescent="0.25">
      <c r="A4" s="318"/>
      <c r="B4" s="15" t="s">
        <v>41</v>
      </c>
      <c r="C4" s="16" t="str">
        <f>+CONCATENATE(LEFT('1.1.sz.mell.'!C3,4),". évi eredeti előirányzat")</f>
        <v>2016. évi eredeti előirányzat</v>
      </c>
      <c r="D4" s="198" t="str">
        <f>+CONCATENATE(LEFT('1.1.sz.mell.'!C3,4),". évi módosított előirányzat")</f>
        <v>2016. évi módosított előirányzat</v>
      </c>
      <c r="E4" s="16" t="str">
        <f>+CONCATENATE(LEFT('1.1.sz.mell.'!C3,4),". évi teljesítés")</f>
        <v>2016. évi teljesítés</v>
      </c>
      <c r="F4" s="15" t="s">
        <v>41</v>
      </c>
      <c r="G4" s="16" t="str">
        <f>+C4</f>
        <v>2016. évi eredeti előirányzat</v>
      </c>
      <c r="H4" s="198" t="str">
        <f>+D4</f>
        <v>2016. évi módosított előirányzat</v>
      </c>
      <c r="I4" s="227" t="str">
        <f>+E4</f>
        <v>2016. évi teljesítés</v>
      </c>
      <c r="J4" s="319"/>
    </row>
    <row r="5" spans="1:10" s="212" customFormat="1" ht="12" customHeight="1" thickBot="1" x14ac:dyDescent="0.25">
      <c r="A5" s="235" t="s">
        <v>341</v>
      </c>
      <c r="B5" s="236" t="s">
        <v>342</v>
      </c>
      <c r="C5" s="237" t="s">
        <v>343</v>
      </c>
      <c r="D5" s="237" t="s">
        <v>344</v>
      </c>
      <c r="E5" s="237" t="s">
        <v>345</v>
      </c>
      <c r="F5" s="236" t="s">
        <v>422</v>
      </c>
      <c r="G5" s="237" t="s">
        <v>423</v>
      </c>
      <c r="H5" s="237" t="s">
        <v>424</v>
      </c>
      <c r="I5" s="238" t="s">
        <v>425</v>
      </c>
      <c r="J5" s="319"/>
    </row>
    <row r="6" spans="1:10" ht="15" customHeight="1" x14ac:dyDescent="0.2">
      <c r="A6" s="213" t="s">
        <v>3</v>
      </c>
      <c r="B6" s="214" t="s">
        <v>398</v>
      </c>
      <c r="C6" s="201">
        <f>'1.1.sz.mell.'!C6</f>
        <v>15147</v>
      </c>
      <c r="D6" s="201">
        <f>'1.1.sz.mell.'!D6</f>
        <v>18213</v>
      </c>
      <c r="E6" s="201">
        <f>'1.1.sz.mell.'!E6</f>
        <v>18214</v>
      </c>
      <c r="F6" s="214" t="s">
        <v>42</v>
      </c>
      <c r="G6" s="201">
        <f>'1.1.sz.mell.'!C94</f>
        <v>4840</v>
      </c>
      <c r="H6" s="201">
        <f>'1.1.sz.mell.'!D94</f>
        <v>17007</v>
      </c>
      <c r="I6" s="201">
        <f>'1.1.sz.mell.'!E94</f>
        <v>14447</v>
      </c>
      <c r="J6" s="319"/>
    </row>
    <row r="7" spans="1:10" ht="15" customHeight="1" x14ac:dyDescent="0.2">
      <c r="A7" s="215" t="s">
        <v>4</v>
      </c>
      <c r="B7" s="216" t="s">
        <v>399</v>
      </c>
      <c r="C7" s="202">
        <f>'1.1.sz.mell.'!C14</f>
        <v>3366</v>
      </c>
      <c r="D7" s="202">
        <f>'1.1.sz.mell.'!D14</f>
        <v>19584</v>
      </c>
      <c r="E7" s="202">
        <f>'1.1.sz.mell.'!E14</f>
        <v>18871</v>
      </c>
      <c r="F7" s="216" t="s">
        <v>100</v>
      </c>
      <c r="G7" s="202">
        <f>'1.1.sz.mell.'!C95</f>
        <v>1231</v>
      </c>
      <c r="H7" s="202">
        <f>'1.1.sz.mell.'!D95</f>
        <v>2765</v>
      </c>
      <c r="I7" s="202">
        <f>'1.1.sz.mell.'!E95</f>
        <v>2332</v>
      </c>
      <c r="J7" s="319"/>
    </row>
    <row r="8" spans="1:10" ht="15" customHeight="1" x14ac:dyDescent="0.2">
      <c r="A8" s="215" t="s">
        <v>5</v>
      </c>
      <c r="B8" s="216" t="s">
        <v>400</v>
      </c>
      <c r="C8" s="202"/>
      <c r="D8" s="202"/>
      <c r="E8" s="202"/>
      <c r="F8" s="216" t="s">
        <v>126</v>
      </c>
      <c r="G8" s="202">
        <f>'1.1.sz.mell.'!C96</f>
        <v>14637</v>
      </c>
      <c r="H8" s="202">
        <f>'1.1.sz.mell.'!D96</f>
        <v>16408</v>
      </c>
      <c r="I8" s="202">
        <f>'1.1.sz.mell.'!E96</f>
        <v>12561</v>
      </c>
      <c r="J8" s="319"/>
    </row>
    <row r="9" spans="1:10" ht="15" customHeight="1" x14ac:dyDescent="0.2">
      <c r="A9" s="215" t="s">
        <v>6</v>
      </c>
      <c r="B9" s="216" t="s">
        <v>91</v>
      </c>
      <c r="C9" s="202">
        <f>'1.1.sz.mell.'!C28</f>
        <v>4647</v>
      </c>
      <c r="D9" s="202">
        <f>'1.1.sz.mell.'!D28</f>
        <v>9582</v>
      </c>
      <c r="E9" s="202">
        <f>'1.1.sz.mell.'!E28</f>
        <v>5125</v>
      </c>
      <c r="F9" s="216" t="s">
        <v>101</v>
      </c>
      <c r="G9" s="202">
        <f>'1.1.sz.mell.'!C97</f>
        <v>3080</v>
      </c>
      <c r="H9" s="202">
        <f>'1.1.sz.mell.'!D97</f>
        <v>3753</v>
      </c>
      <c r="I9" s="202">
        <f>'1.1.sz.mell.'!E97</f>
        <v>2659</v>
      </c>
      <c r="J9" s="319"/>
    </row>
    <row r="10" spans="1:10" ht="15" customHeight="1" x14ac:dyDescent="0.2">
      <c r="A10" s="215" t="s">
        <v>7</v>
      </c>
      <c r="B10" s="217" t="s">
        <v>401</v>
      </c>
      <c r="C10" s="202">
        <f>'1.1.sz.mell.'!C52</f>
        <v>0</v>
      </c>
      <c r="D10" s="202">
        <f>'1.1.sz.mell.'!D52</f>
        <v>100</v>
      </c>
      <c r="E10" s="202">
        <f>'1.1.sz.mell.'!E52</f>
        <v>0</v>
      </c>
      <c r="F10" s="216" t="s">
        <v>102</v>
      </c>
      <c r="G10" s="202">
        <f>'1.1.sz.mell.'!C98</f>
        <v>5908</v>
      </c>
      <c r="H10" s="202">
        <f>'1.1.sz.mell.'!D98</f>
        <v>6542</v>
      </c>
      <c r="I10" s="202">
        <f>'1.1.sz.mell.'!E98</f>
        <v>5523</v>
      </c>
      <c r="J10" s="319"/>
    </row>
    <row r="11" spans="1:10" ht="15" customHeight="1" x14ac:dyDescent="0.2">
      <c r="A11" s="215" t="s">
        <v>8</v>
      </c>
      <c r="B11" s="216" t="s">
        <v>510</v>
      </c>
      <c r="C11" s="203"/>
      <c r="D11" s="203"/>
      <c r="E11" s="203"/>
      <c r="F11" s="216" t="s">
        <v>34</v>
      </c>
      <c r="G11" s="202">
        <f>'1.1.sz.mell.'!C124</f>
        <v>0</v>
      </c>
      <c r="H11" s="202">
        <f>'1.1.sz.mell.'!D124</f>
        <v>8860</v>
      </c>
      <c r="I11" s="202">
        <f>'1.1.sz.mell.'!E124</f>
        <v>0</v>
      </c>
      <c r="J11" s="319"/>
    </row>
    <row r="12" spans="1:10" ht="15" customHeight="1" x14ac:dyDescent="0.2">
      <c r="A12" s="215" t="s">
        <v>9</v>
      </c>
      <c r="B12" s="216" t="s">
        <v>272</v>
      </c>
      <c r="C12" s="202">
        <f>'1.1.sz.mell.'!C35</f>
        <v>219</v>
      </c>
      <c r="D12" s="202">
        <f>'1.1.sz.mell.'!D35</f>
        <v>619</v>
      </c>
      <c r="E12" s="202">
        <f>'1.1.sz.mell.'!E35</f>
        <v>406</v>
      </c>
      <c r="F12" s="4"/>
      <c r="G12" s="202"/>
      <c r="H12" s="202"/>
      <c r="I12" s="207"/>
      <c r="J12" s="319"/>
    </row>
    <row r="13" spans="1:10" ht="15" customHeight="1" x14ac:dyDescent="0.2">
      <c r="A13" s="215" t="s">
        <v>10</v>
      </c>
      <c r="B13" s="4"/>
      <c r="C13" s="202"/>
      <c r="D13" s="202"/>
      <c r="E13" s="202"/>
      <c r="F13" s="4"/>
      <c r="G13" s="202"/>
      <c r="H13" s="202"/>
      <c r="I13" s="207"/>
      <c r="J13" s="319"/>
    </row>
    <row r="14" spans="1:10" ht="15" customHeight="1" x14ac:dyDescent="0.2">
      <c r="A14" s="215" t="s">
        <v>11</v>
      </c>
      <c r="B14" s="226"/>
      <c r="C14" s="203"/>
      <c r="D14" s="203"/>
      <c r="E14" s="203"/>
      <c r="F14" s="4"/>
      <c r="G14" s="202"/>
      <c r="H14" s="202"/>
      <c r="I14" s="207"/>
      <c r="J14" s="319"/>
    </row>
    <row r="15" spans="1:10" ht="15" customHeight="1" x14ac:dyDescent="0.2">
      <c r="A15" s="215" t="s">
        <v>12</v>
      </c>
      <c r="B15" s="4"/>
      <c r="C15" s="202"/>
      <c r="D15" s="202"/>
      <c r="E15" s="202"/>
      <c r="F15" s="4"/>
      <c r="G15" s="202"/>
      <c r="H15" s="202"/>
      <c r="I15" s="207"/>
      <c r="J15" s="319"/>
    </row>
    <row r="16" spans="1:10" ht="15" customHeight="1" x14ac:dyDescent="0.2">
      <c r="A16" s="215" t="s">
        <v>13</v>
      </c>
      <c r="B16" s="4"/>
      <c r="C16" s="202"/>
      <c r="D16" s="202"/>
      <c r="E16" s="202"/>
      <c r="F16" s="4"/>
      <c r="G16" s="202"/>
      <c r="H16" s="202"/>
      <c r="I16" s="207"/>
      <c r="J16" s="319"/>
    </row>
    <row r="17" spans="1:10" ht="15" customHeight="1" thickBot="1" x14ac:dyDescent="0.25">
      <c r="A17" s="215" t="s">
        <v>14</v>
      </c>
      <c r="B17" s="7"/>
      <c r="C17" s="204"/>
      <c r="D17" s="204"/>
      <c r="E17" s="204"/>
      <c r="F17" s="4"/>
      <c r="G17" s="204"/>
      <c r="H17" s="204"/>
      <c r="I17" s="208"/>
      <c r="J17" s="319"/>
    </row>
    <row r="18" spans="1:10" ht="17.25" customHeight="1" thickBot="1" x14ac:dyDescent="0.25">
      <c r="A18" s="218" t="s">
        <v>15</v>
      </c>
      <c r="B18" s="200" t="s">
        <v>402</v>
      </c>
      <c r="C18" s="205">
        <f>+C6+C7+C9+C10+C12+C13+C14+C15+C16+C17</f>
        <v>23379</v>
      </c>
      <c r="D18" s="205">
        <f>+D6+D7+D9+D10+D12+D13+D14+D15+D16+D17</f>
        <v>48098</v>
      </c>
      <c r="E18" s="205">
        <f>+E6+E7+E9+E10+E12+E13+E14+E15+E16+E17</f>
        <v>42616</v>
      </c>
      <c r="F18" s="200" t="s">
        <v>409</v>
      </c>
      <c r="G18" s="205">
        <f>SUM(G6:G17)</f>
        <v>29696</v>
      </c>
      <c r="H18" s="205">
        <f>SUM(H6:H17)</f>
        <v>55335</v>
      </c>
      <c r="I18" s="205">
        <f>SUM(I6:I17)</f>
        <v>37522</v>
      </c>
      <c r="J18" s="319"/>
    </row>
    <row r="19" spans="1:10" ht="15" customHeight="1" x14ac:dyDescent="0.2">
      <c r="A19" s="219" t="s">
        <v>16</v>
      </c>
      <c r="B19" s="220" t="s">
        <v>403</v>
      </c>
      <c r="C19" s="26">
        <f>+C20+C21+C22+C23</f>
        <v>4279</v>
      </c>
      <c r="D19" s="26">
        <f>+D20+D21+D22+D23</f>
        <v>5074</v>
      </c>
      <c r="E19" s="26">
        <f>+E20+E21+E22+E23</f>
        <v>5074</v>
      </c>
      <c r="F19" s="221" t="s">
        <v>108</v>
      </c>
      <c r="G19" s="206"/>
      <c r="H19" s="206"/>
      <c r="I19" s="206"/>
      <c r="J19" s="319"/>
    </row>
    <row r="20" spans="1:10" ht="15" customHeight="1" x14ac:dyDescent="0.2">
      <c r="A20" s="222" t="s">
        <v>17</v>
      </c>
      <c r="B20" s="221" t="s">
        <v>118</v>
      </c>
      <c r="C20" s="199">
        <f>'1.1.sz.mell.'!C72</f>
        <v>4279</v>
      </c>
      <c r="D20" s="199">
        <f>'1.1.sz.mell.'!D72</f>
        <v>4383</v>
      </c>
      <c r="E20" s="199">
        <f>'1.1.sz.mell.'!E72</f>
        <v>4383</v>
      </c>
      <c r="F20" s="221" t="s">
        <v>410</v>
      </c>
      <c r="G20" s="199"/>
      <c r="H20" s="199"/>
      <c r="I20" s="199"/>
      <c r="J20" s="319"/>
    </row>
    <row r="21" spans="1:10" ht="15" customHeight="1" x14ac:dyDescent="0.2">
      <c r="A21" s="222" t="s">
        <v>18</v>
      </c>
      <c r="B21" s="221" t="s">
        <v>119</v>
      </c>
      <c r="C21" s="199"/>
      <c r="D21" s="199"/>
      <c r="E21" s="199"/>
      <c r="F21" s="221" t="s">
        <v>82</v>
      </c>
      <c r="G21" s="199"/>
      <c r="H21" s="199">
        <v>0</v>
      </c>
      <c r="I21" s="199">
        <v>0</v>
      </c>
      <c r="J21" s="319"/>
    </row>
    <row r="22" spans="1:10" ht="15" customHeight="1" x14ac:dyDescent="0.2">
      <c r="A22" s="222" t="s">
        <v>19</v>
      </c>
      <c r="B22" s="221" t="s">
        <v>124</v>
      </c>
      <c r="C22" s="199"/>
      <c r="D22" s="199"/>
      <c r="E22" s="199"/>
      <c r="F22" s="221" t="s">
        <v>83</v>
      </c>
      <c r="G22" s="199">
        <v>0</v>
      </c>
      <c r="H22" s="199">
        <v>0</v>
      </c>
      <c r="I22" s="199"/>
      <c r="J22" s="319"/>
    </row>
    <row r="23" spans="1:10" ht="15" customHeight="1" x14ac:dyDescent="0.2">
      <c r="A23" s="222" t="s">
        <v>20</v>
      </c>
      <c r="B23" s="221" t="s">
        <v>125</v>
      </c>
      <c r="C23" s="199">
        <f>'1.1.sz.mell.'!C75</f>
        <v>0</v>
      </c>
      <c r="D23" s="199">
        <f>'1.1.sz.mell.'!D75</f>
        <v>691</v>
      </c>
      <c r="E23" s="199">
        <f>'1.1.sz.mell.'!E75</f>
        <v>691</v>
      </c>
      <c r="F23" s="220" t="s">
        <v>127</v>
      </c>
      <c r="G23" s="199"/>
      <c r="H23" s="199"/>
      <c r="I23" s="199"/>
      <c r="J23" s="319"/>
    </row>
    <row r="24" spans="1:10" ht="15" customHeight="1" x14ac:dyDescent="0.2">
      <c r="A24" s="222" t="s">
        <v>21</v>
      </c>
      <c r="B24" s="221" t="s">
        <v>404</v>
      </c>
      <c r="C24" s="223">
        <f>+C25+C26</f>
        <v>6100</v>
      </c>
      <c r="D24" s="223">
        <f>+D25+D26</f>
        <v>0</v>
      </c>
      <c r="E24" s="223">
        <f>+E25+E26</f>
        <v>0</v>
      </c>
      <c r="F24" s="221" t="s">
        <v>109</v>
      </c>
      <c r="G24" s="199"/>
      <c r="H24" s="199"/>
      <c r="I24" s="199"/>
      <c r="J24" s="319"/>
    </row>
    <row r="25" spans="1:10" ht="15" customHeight="1" x14ac:dyDescent="0.2">
      <c r="A25" s="219" t="s">
        <v>22</v>
      </c>
      <c r="B25" s="220" t="s">
        <v>405</v>
      </c>
      <c r="C25" s="206">
        <f>'1.1.sz.mell.'!C63</f>
        <v>6100</v>
      </c>
      <c r="D25" s="206">
        <f>'1.1.sz.mell.'!D63</f>
        <v>0</v>
      </c>
      <c r="E25" s="206">
        <f>'1.1.sz.mell.'!E63</f>
        <v>0</v>
      </c>
      <c r="F25" s="214" t="s">
        <v>110</v>
      </c>
      <c r="G25" s="206"/>
      <c r="H25" s="206"/>
      <c r="I25" s="206"/>
      <c r="J25" s="319"/>
    </row>
    <row r="26" spans="1:10" ht="15" customHeight="1" thickBot="1" x14ac:dyDescent="0.25">
      <c r="A26" s="222" t="s">
        <v>23</v>
      </c>
      <c r="B26" s="221" t="s">
        <v>406</v>
      </c>
      <c r="C26" s="199"/>
      <c r="D26" s="199"/>
      <c r="E26" s="199"/>
      <c r="F26" s="4" t="s">
        <v>519</v>
      </c>
      <c r="G26" s="199">
        <f>'1.1.sz.mell.'!C137</f>
        <v>574</v>
      </c>
      <c r="H26" s="199">
        <f>'1.1.sz.mell.'!D137</f>
        <v>574</v>
      </c>
      <c r="I26" s="199">
        <f>'1.1.sz.mell.'!E137</f>
        <v>574</v>
      </c>
      <c r="J26" s="319"/>
    </row>
    <row r="27" spans="1:10" ht="17.25" customHeight="1" thickBot="1" x14ac:dyDescent="0.25">
      <c r="A27" s="218" t="s">
        <v>24</v>
      </c>
      <c r="B27" s="200" t="s">
        <v>407</v>
      </c>
      <c r="C27" s="205">
        <f>+C19+C24</f>
        <v>10379</v>
      </c>
      <c r="D27" s="205">
        <f>+D19+D24</f>
        <v>5074</v>
      </c>
      <c r="E27" s="205">
        <f>+E19+E24</f>
        <v>5074</v>
      </c>
      <c r="F27" s="200" t="s">
        <v>411</v>
      </c>
      <c r="G27" s="205">
        <f>SUM(G19:G26)</f>
        <v>574</v>
      </c>
      <c r="H27" s="205">
        <f>SUM(H19:H26)</f>
        <v>574</v>
      </c>
      <c r="I27" s="205">
        <f>SUM(I19:I26)</f>
        <v>574</v>
      </c>
      <c r="J27" s="319"/>
    </row>
    <row r="28" spans="1:10" ht="17.25" customHeight="1" thickBot="1" x14ac:dyDescent="0.25">
      <c r="A28" s="218" t="s">
        <v>25</v>
      </c>
      <c r="B28" s="224" t="s">
        <v>408</v>
      </c>
      <c r="C28" s="34">
        <f>+C18+C27</f>
        <v>33758</v>
      </c>
      <c r="D28" s="34">
        <f>+D18+D27</f>
        <v>53172</v>
      </c>
      <c r="E28" s="225">
        <f>+E18+E27</f>
        <v>47690</v>
      </c>
      <c r="F28" s="224" t="s">
        <v>412</v>
      </c>
      <c r="G28" s="34">
        <f>+G18+G27</f>
        <v>30270</v>
      </c>
      <c r="H28" s="34">
        <f>+H18+H27</f>
        <v>55909</v>
      </c>
      <c r="I28" s="34">
        <f>+I18+I27</f>
        <v>38096</v>
      </c>
      <c r="J28" s="319"/>
    </row>
    <row r="29" spans="1:10" ht="17.25" customHeight="1" thickBot="1" x14ac:dyDescent="0.25">
      <c r="A29" s="218" t="s">
        <v>26</v>
      </c>
      <c r="B29" s="224" t="s">
        <v>86</v>
      </c>
      <c r="C29" s="34">
        <f>IF(C18-G18&lt;0,G18-C18,"-")</f>
        <v>6317</v>
      </c>
      <c r="D29" s="34">
        <f>IF(D18-H18&lt;0,H18-D18,"-")</f>
        <v>7237</v>
      </c>
      <c r="E29" s="225" t="str">
        <f>IF(E18-I18&lt;0,I18-E18,"-")</f>
        <v>-</v>
      </c>
      <c r="F29" s="224" t="s">
        <v>87</v>
      </c>
      <c r="G29" s="34" t="str">
        <f>IF(C18-G18&gt;0,C18-G18,"-")</f>
        <v>-</v>
      </c>
      <c r="H29" s="34" t="str">
        <f>IF(D18-H18&gt;0,D18-H18,"-")</f>
        <v>-</v>
      </c>
      <c r="I29" s="34">
        <f>IF(E18-I18&gt;0,E18-I18,"-")</f>
        <v>5094</v>
      </c>
      <c r="J29" s="319"/>
    </row>
    <row r="30" spans="1:10" ht="17.25" customHeight="1" thickBot="1" x14ac:dyDescent="0.25">
      <c r="A30" s="218" t="s">
        <v>27</v>
      </c>
      <c r="B30" s="224" t="s">
        <v>128</v>
      </c>
      <c r="C30" s="34" t="str">
        <f>IF(C28-G28&lt;0,G28-C28,"-")</f>
        <v>-</v>
      </c>
      <c r="D30" s="34">
        <f>IF(D28-H28&lt;0,H28-D28,"-")</f>
        <v>2737</v>
      </c>
      <c r="E30" s="225" t="str">
        <f>IF(E28-I28&lt;0,I28-E28,"-")</f>
        <v>-</v>
      </c>
      <c r="F30" s="224" t="s">
        <v>129</v>
      </c>
      <c r="G30" s="34">
        <f>IF(C28-G28&gt;0,C28-G28,"-")</f>
        <v>3488</v>
      </c>
      <c r="H30" s="34" t="str">
        <f>IF(D28-H28&gt;0,D28-H28,"-")</f>
        <v>-</v>
      </c>
      <c r="I30" s="34">
        <f>IF(E28-I28&gt;0,E28-I28,"-")</f>
        <v>9594</v>
      </c>
      <c r="J30" s="319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3"/>
  <sheetViews>
    <sheetView zoomScaleSheetLayoutView="115" workbookViewId="0">
      <selection activeCell="J1" sqref="J1:J33"/>
    </sheetView>
  </sheetViews>
  <sheetFormatPr defaultRowHeight="12.75" x14ac:dyDescent="0.2"/>
  <cols>
    <col min="1" max="1" width="6.83203125" style="6" customWidth="1"/>
    <col min="2" max="2" width="55.1640625" style="14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6384" width="9.33203125" style="6"/>
  </cols>
  <sheetData>
    <row r="1" spans="1:10" ht="39.75" customHeight="1" x14ac:dyDescent="0.2">
      <c r="B1" s="209" t="s">
        <v>85</v>
      </c>
      <c r="C1" s="210"/>
      <c r="D1" s="210"/>
      <c r="E1" s="210"/>
      <c r="F1" s="210"/>
      <c r="G1" s="210"/>
      <c r="H1" s="210"/>
      <c r="I1" s="210"/>
      <c r="J1" s="322" t="str">
        <f>+CONCATENATE("2.2. melléklet a      /",LEFT('1.1.sz.mell.'!C3,4)+1,". (                 ) önkormányzati rendelethez")</f>
        <v>2.2. melléklet a      /2017. (                 ) önkormányzati rendelethez</v>
      </c>
    </row>
    <row r="2" spans="1:10" ht="14.25" thickBot="1" x14ac:dyDescent="0.25">
      <c r="G2" s="25"/>
      <c r="H2" s="25"/>
      <c r="I2" s="25" t="s">
        <v>40</v>
      </c>
      <c r="J2" s="322"/>
    </row>
    <row r="3" spans="1:10" ht="24" customHeight="1" thickBot="1" x14ac:dyDescent="0.25">
      <c r="A3" s="320" t="s">
        <v>43</v>
      </c>
      <c r="B3" s="232" t="s">
        <v>36</v>
      </c>
      <c r="C3" s="233"/>
      <c r="D3" s="233"/>
      <c r="E3" s="233"/>
      <c r="F3" s="232" t="s">
        <v>37</v>
      </c>
      <c r="G3" s="234"/>
      <c r="H3" s="234"/>
      <c r="I3" s="234"/>
      <c r="J3" s="322"/>
    </row>
    <row r="4" spans="1:10" s="211" customFormat="1" ht="35.25" customHeight="1" thickBot="1" x14ac:dyDescent="0.25">
      <c r="A4" s="321"/>
      <c r="B4" s="15" t="s">
        <v>41</v>
      </c>
      <c r="C4" s="16" t="str">
        <f>+'2.1.sz.mell  '!C4</f>
        <v>2016. évi eredeti előirányzat</v>
      </c>
      <c r="D4" s="198" t="str">
        <f>+'2.1.sz.mell  '!D4</f>
        <v>2016. évi módosított előirányzat</v>
      </c>
      <c r="E4" s="16" t="str">
        <f>+'2.1.sz.mell  '!E4</f>
        <v>2016. évi teljesítés</v>
      </c>
      <c r="F4" s="15" t="s">
        <v>41</v>
      </c>
      <c r="G4" s="16" t="str">
        <f>+'2.1.sz.mell  '!C4</f>
        <v>2016. évi eredeti előirányzat</v>
      </c>
      <c r="H4" s="198" t="str">
        <f>+'2.1.sz.mell  '!D4</f>
        <v>2016. évi módosított előirányzat</v>
      </c>
      <c r="I4" s="227" t="str">
        <f>+'2.1.sz.mell  '!E4</f>
        <v>2016. évi teljesítés</v>
      </c>
      <c r="J4" s="322"/>
    </row>
    <row r="5" spans="1:10" s="211" customFormat="1" ht="13.5" thickBot="1" x14ac:dyDescent="0.25">
      <c r="A5" s="235" t="s">
        <v>341</v>
      </c>
      <c r="B5" s="236" t="s">
        <v>342</v>
      </c>
      <c r="C5" s="237" t="s">
        <v>343</v>
      </c>
      <c r="D5" s="237" t="s">
        <v>344</v>
      </c>
      <c r="E5" s="237" t="s">
        <v>345</v>
      </c>
      <c r="F5" s="236" t="s">
        <v>422</v>
      </c>
      <c r="G5" s="237" t="s">
        <v>423</v>
      </c>
      <c r="H5" s="237" t="s">
        <v>424</v>
      </c>
      <c r="I5" s="238" t="s">
        <v>425</v>
      </c>
      <c r="J5" s="322"/>
    </row>
    <row r="6" spans="1:10" ht="12.95" customHeight="1" x14ac:dyDescent="0.2">
      <c r="A6" s="213" t="s">
        <v>3</v>
      </c>
      <c r="B6" s="214" t="s">
        <v>413</v>
      </c>
      <c r="C6" s="201">
        <f>'1.1.sz.mell.'!C21</f>
        <v>0</v>
      </c>
      <c r="D6" s="201">
        <f>'1.1.sz.mell.'!D21</f>
        <v>6500</v>
      </c>
      <c r="E6" s="201">
        <f>'1.1.sz.mell.'!E21</f>
        <v>6500</v>
      </c>
      <c r="F6" s="214" t="s">
        <v>120</v>
      </c>
      <c r="G6" s="201">
        <f>'1.1.sz.mell.'!C111</f>
        <v>860</v>
      </c>
      <c r="H6" s="201">
        <f>'1.1.sz.mell.'!D111</f>
        <v>2292</v>
      </c>
      <c r="I6" s="201">
        <f>'1.1.sz.mell.'!E111</f>
        <v>2226</v>
      </c>
      <c r="J6" s="322"/>
    </row>
    <row r="7" spans="1:10" x14ac:dyDescent="0.2">
      <c r="A7" s="215" t="s">
        <v>4</v>
      </c>
      <c r="B7" s="216" t="s">
        <v>414</v>
      </c>
      <c r="C7" s="202"/>
      <c r="D7" s="202"/>
      <c r="E7" s="202"/>
      <c r="F7" s="216" t="s">
        <v>426</v>
      </c>
      <c r="G7" s="202"/>
      <c r="H7" s="202"/>
      <c r="I7" s="207"/>
      <c r="J7" s="322"/>
    </row>
    <row r="8" spans="1:10" ht="12.95" customHeight="1" x14ac:dyDescent="0.2">
      <c r="A8" s="215" t="s">
        <v>5</v>
      </c>
      <c r="B8" s="216" t="s">
        <v>415</v>
      </c>
      <c r="C8" s="202">
        <f>'1.1.sz.mell.'!C46</f>
        <v>0</v>
      </c>
      <c r="D8" s="202">
        <f>'1.1.sz.mell.'!D46</f>
        <v>0</v>
      </c>
      <c r="E8" s="202">
        <f>'1.1.sz.mell.'!E46</f>
        <v>0</v>
      </c>
      <c r="F8" s="216" t="s">
        <v>104</v>
      </c>
      <c r="G8" s="202">
        <f>'1.1.sz.mell.'!C113</f>
        <v>2768</v>
      </c>
      <c r="H8" s="202">
        <f>'1.1.sz.mell.'!D113</f>
        <v>2459</v>
      </c>
      <c r="I8" s="202">
        <f>'1.1.sz.mell.'!E113</f>
        <v>0</v>
      </c>
      <c r="J8" s="322"/>
    </row>
    <row r="9" spans="1:10" ht="12.95" customHeight="1" x14ac:dyDescent="0.2">
      <c r="A9" s="215" t="s">
        <v>6</v>
      </c>
      <c r="B9" s="216" t="s">
        <v>416</v>
      </c>
      <c r="C9" s="202">
        <f>'1.1.sz.mell.'!C57</f>
        <v>140</v>
      </c>
      <c r="D9" s="202">
        <f>'1.1.sz.mell.'!D57</f>
        <v>988</v>
      </c>
      <c r="E9" s="202">
        <f>'1.1.sz.mell.'!E57</f>
        <v>89</v>
      </c>
      <c r="F9" s="216" t="s">
        <v>427</v>
      </c>
      <c r="G9" s="202"/>
      <c r="H9" s="202"/>
      <c r="I9" s="207"/>
      <c r="J9" s="322"/>
    </row>
    <row r="10" spans="1:10" ht="12.75" customHeight="1" x14ac:dyDescent="0.2">
      <c r="A10" s="215" t="s">
        <v>7</v>
      </c>
      <c r="B10" s="216" t="s">
        <v>417</v>
      </c>
      <c r="C10" s="202"/>
      <c r="D10" s="202"/>
      <c r="E10" s="202"/>
      <c r="F10" s="216" t="s">
        <v>123</v>
      </c>
      <c r="G10" s="202">
        <f>'1.1.sz.mell.'!C115</f>
        <v>0</v>
      </c>
      <c r="H10" s="202">
        <f>'1.1.sz.mell.'!D115</f>
        <v>0</v>
      </c>
      <c r="I10" s="202">
        <f>'1.1.sz.mell.'!E115</f>
        <v>0</v>
      </c>
      <c r="J10" s="322"/>
    </row>
    <row r="11" spans="1:10" ht="12.95" customHeight="1" x14ac:dyDescent="0.2">
      <c r="A11" s="215" t="s">
        <v>8</v>
      </c>
      <c r="B11" s="216" t="s">
        <v>418</v>
      </c>
      <c r="C11" s="203"/>
      <c r="D11" s="203">
        <v>0</v>
      </c>
      <c r="E11" s="203"/>
      <c r="F11" s="253"/>
      <c r="G11" s="202"/>
      <c r="H11" s="202"/>
      <c r="I11" s="207"/>
      <c r="J11" s="322"/>
    </row>
    <row r="12" spans="1:10" ht="12.95" customHeight="1" x14ac:dyDescent="0.2">
      <c r="A12" s="215" t="s">
        <v>9</v>
      </c>
      <c r="B12" s="4"/>
      <c r="C12" s="202"/>
      <c r="D12" s="202"/>
      <c r="E12" s="202"/>
      <c r="F12" s="253"/>
      <c r="G12" s="202"/>
      <c r="H12" s="202"/>
      <c r="I12" s="207"/>
      <c r="J12" s="322"/>
    </row>
    <row r="13" spans="1:10" ht="12.95" customHeight="1" x14ac:dyDescent="0.2">
      <c r="A13" s="215" t="s">
        <v>10</v>
      </c>
      <c r="B13" s="4"/>
      <c r="C13" s="202"/>
      <c r="D13" s="202"/>
      <c r="E13" s="202"/>
      <c r="F13" s="254"/>
      <c r="G13" s="202"/>
      <c r="H13" s="202"/>
      <c r="I13" s="207"/>
      <c r="J13" s="322"/>
    </row>
    <row r="14" spans="1:10" ht="12.95" customHeight="1" x14ac:dyDescent="0.2">
      <c r="A14" s="215" t="s">
        <v>11</v>
      </c>
      <c r="B14" s="251"/>
      <c r="C14" s="203"/>
      <c r="D14" s="203"/>
      <c r="E14" s="203"/>
      <c r="F14" s="253"/>
      <c r="G14" s="202"/>
      <c r="H14" s="202"/>
      <c r="I14" s="207"/>
      <c r="J14" s="322"/>
    </row>
    <row r="15" spans="1:10" x14ac:dyDescent="0.2">
      <c r="A15" s="215" t="s">
        <v>12</v>
      </c>
      <c r="B15" s="4"/>
      <c r="C15" s="203"/>
      <c r="D15" s="203"/>
      <c r="E15" s="203"/>
      <c r="F15" s="253"/>
      <c r="G15" s="202"/>
      <c r="H15" s="202"/>
      <c r="I15" s="207"/>
      <c r="J15" s="322"/>
    </row>
    <row r="16" spans="1:10" ht="12.95" customHeight="1" thickBot="1" x14ac:dyDescent="0.25">
      <c r="A16" s="248" t="s">
        <v>13</v>
      </c>
      <c r="B16" s="252"/>
      <c r="C16" s="250"/>
      <c r="D16" s="37"/>
      <c r="E16" s="38"/>
      <c r="F16" s="249" t="s">
        <v>34</v>
      </c>
      <c r="G16" s="202"/>
      <c r="H16" s="202"/>
      <c r="I16" s="207"/>
      <c r="J16" s="322"/>
    </row>
    <row r="17" spans="1:10" ht="15.95" customHeight="1" thickBot="1" x14ac:dyDescent="0.25">
      <c r="A17" s="218" t="s">
        <v>14</v>
      </c>
      <c r="B17" s="200" t="s">
        <v>419</v>
      </c>
      <c r="C17" s="205">
        <f>+C6+C8+C9+C11+C12+C13+C14+C15+C16</f>
        <v>140</v>
      </c>
      <c r="D17" s="205">
        <f>+D6+D8+D9+D11+D12+D13+D14+D15+D16</f>
        <v>7488</v>
      </c>
      <c r="E17" s="205">
        <f>+E6+E8+E9+E11+E12+E13+E14+E15+E16</f>
        <v>6589</v>
      </c>
      <c r="F17" s="200" t="s">
        <v>428</v>
      </c>
      <c r="G17" s="205">
        <f>+G6+G8+G10+G11+G12+G13+G14+G15+G16</f>
        <v>3628</v>
      </c>
      <c r="H17" s="205">
        <f>+H6+H8+H10+H11+H12+H13+H14+H15+H16</f>
        <v>4751</v>
      </c>
      <c r="I17" s="231">
        <f>+I6+I8+I10+I11+I12+I13+I14+I15+I16</f>
        <v>2226</v>
      </c>
      <c r="J17" s="322"/>
    </row>
    <row r="18" spans="1:10" ht="12.95" customHeight="1" x14ac:dyDescent="0.2">
      <c r="A18" s="213" t="s">
        <v>15</v>
      </c>
      <c r="B18" s="240" t="s">
        <v>141</v>
      </c>
      <c r="C18" s="247">
        <f>+C19+C20+C21+C22+C23</f>
        <v>4279</v>
      </c>
      <c r="D18" s="247">
        <f>+D19+D20+D21+D22+D23</f>
        <v>5074</v>
      </c>
      <c r="E18" s="247">
        <f>+E19+E20+E21+E22+E23</f>
        <v>5074</v>
      </c>
      <c r="F18" s="221" t="s">
        <v>108</v>
      </c>
      <c r="G18" s="36"/>
      <c r="H18" s="36"/>
      <c r="I18" s="228"/>
      <c r="J18" s="322"/>
    </row>
    <row r="19" spans="1:10" ht="12.95" customHeight="1" x14ac:dyDescent="0.2">
      <c r="A19" s="215" t="s">
        <v>16</v>
      </c>
      <c r="B19" s="241" t="s">
        <v>130</v>
      </c>
      <c r="C19" s="199">
        <f>'1.1.sz.mell.'!C72</f>
        <v>4279</v>
      </c>
      <c r="D19" s="199">
        <f>'1.1.sz.mell.'!D72</f>
        <v>4383</v>
      </c>
      <c r="E19" s="199">
        <f>'1.1.sz.mell.'!E72</f>
        <v>4383</v>
      </c>
      <c r="F19" s="221" t="s">
        <v>111</v>
      </c>
      <c r="G19" s="199"/>
      <c r="H19" s="199"/>
      <c r="I19" s="229"/>
      <c r="J19" s="322"/>
    </row>
    <row r="20" spans="1:10" ht="12.95" customHeight="1" x14ac:dyDescent="0.2">
      <c r="A20" s="213" t="s">
        <v>17</v>
      </c>
      <c r="B20" s="241" t="s">
        <v>131</v>
      </c>
      <c r="C20" s="199"/>
      <c r="D20" s="199"/>
      <c r="E20" s="199"/>
      <c r="F20" s="221" t="s">
        <v>82</v>
      </c>
      <c r="G20" s="199"/>
      <c r="H20" s="199"/>
      <c r="I20" s="229"/>
      <c r="J20" s="322"/>
    </row>
    <row r="21" spans="1:10" ht="12.95" customHeight="1" x14ac:dyDescent="0.2">
      <c r="A21" s="215" t="s">
        <v>18</v>
      </c>
      <c r="B21" s="241" t="s">
        <v>132</v>
      </c>
      <c r="C21" s="199"/>
      <c r="D21" s="199"/>
      <c r="E21" s="199"/>
      <c r="F21" s="221" t="s">
        <v>83</v>
      </c>
      <c r="G21" s="199"/>
      <c r="H21" s="199"/>
      <c r="I21" s="229"/>
      <c r="J21" s="322"/>
    </row>
    <row r="22" spans="1:10" ht="12.95" customHeight="1" x14ac:dyDescent="0.2">
      <c r="A22" s="213" t="s">
        <v>19</v>
      </c>
      <c r="B22" s="241" t="s">
        <v>133</v>
      </c>
      <c r="C22" s="199"/>
      <c r="D22" s="199"/>
      <c r="E22" s="199"/>
      <c r="F22" s="220" t="s">
        <v>127</v>
      </c>
      <c r="G22" s="199"/>
      <c r="H22" s="199"/>
      <c r="I22" s="229"/>
      <c r="J22" s="322"/>
    </row>
    <row r="23" spans="1:10" ht="12.95" customHeight="1" x14ac:dyDescent="0.2">
      <c r="A23" s="215" t="s">
        <v>20</v>
      </c>
      <c r="B23" s="242" t="s">
        <v>134</v>
      </c>
      <c r="C23" s="199">
        <f>'1.1.sz.mell.'!C75</f>
        <v>0</v>
      </c>
      <c r="D23" s="199">
        <f>'1.1.sz.mell.'!D75</f>
        <v>691</v>
      </c>
      <c r="E23" s="199">
        <f>'1.1.sz.mell.'!E75</f>
        <v>691</v>
      </c>
      <c r="F23" s="221" t="s">
        <v>112</v>
      </c>
      <c r="G23" s="199"/>
      <c r="H23" s="199"/>
      <c r="I23" s="229"/>
      <c r="J23" s="322"/>
    </row>
    <row r="24" spans="1:10" ht="12.95" customHeight="1" x14ac:dyDescent="0.2">
      <c r="A24" s="213" t="s">
        <v>21</v>
      </c>
      <c r="B24" s="243" t="s">
        <v>135</v>
      </c>
      <c r="C24" s="223">
        <f>+C25+C26+C27+C28+C29</f>
        <v>6100</v>
      </c>
      <c r="D24" s="223">
        <f>+D25+D26+D27+D28+D29</f>
        <v>0</v>
      </c>
      <c r="E24" s="223">
        <f>+E25+E26+E27+E28+E29</f>
        <v>0</v>
      </c>
      <c r="F24" s="244" t="s">
        <v>110</v>
      </c>
      <c r="G24" s="199"/>
      <c r="H24" s="199"/>
      <c r="I24" s="229"/>
      <c r="J24" s="322"/>
    </row>
    <row r="25" spans="1:10" ht="12.95" customHeight="1" x14ac:dyDescent="0.2">
      <c r="A25" s="215" t="s">
        <v>22</v>
      </c>
      <c r="B25" s="242" t="s">
        <v>136</v>
      </c>
      <c r="C25" s="199"/>
      <c r="D25" s="199"/>
      <c r="E25" s="199"/>
      <c r="F25" s="244" t="s">
        <v>429</v>
      </c>
      <c r="G25" s="199"/>
      <c r="H25" s="199"/>
      <c r="I25" s="229"/>
      <c r="J25" s="322"/>
    </row>
    <row r="26" spans="1:10" ht="12.95" customHeight="1" x14ac:dyDescent="0.2">
      <c r="A26" s="213" t="s">
        <v>23</v>
      </c>
      <c r="B26" s="242" t="s">
        <v>137</v>
      </c>
      <c r="C26" s="199">
        <v>0</v>
      </c>
      <c r="D26" s="199">
        <v>0</v>
      </c>
      <c r="E26" s="199">
        <v>0</v>
      </c>
      <c r="F26" s="239"/>
      <c r="G26" s="199"/>
      <c r="H26" s="199"/>
      <c r="I26" s="229"/>
      <c r="J26" s="322"/>
    </row>
    <row r="27" spans="1:10" ht="12.95" customHeight="1" x14ac:dyDescent="0.2">
      <c r="A27" s="215" t="s">
        <v>24</v>
      </c>
      <c r="B27" s="241" t="s">
        <v>138</v>
      </c>
      <c r="C27" s="199">
        <f>'1.1.sz.mell.'!C63</f>
        <v>6100</v>
      </c>
      <c r="D27" s="199">
        <f>'1.1.sz.mell.'!D63</f>
        <v>0</v>
      </c>
      <c r="E27" s="199">
        <f>'1.1.sz.mell.'!E63</f>
        <v>0</v>
      </c>
      <c r="F27" s="230"/>
      <c r="G27" s="199"/>
      <c r="H27" s="199"/>
      <c r="I27" s="229"/>
      <c r="J27" s="322"/>
    </row>
    <row r="28" spans="1:10" ht="12.95" customHeight="1" x14ac:dyDescent="0.2">
      <c r="A28" s="213" t="s">
        <v>25</v>
      </c>
      <c r="B28" s="245" t="s">
        <v>139</v>
      </c>
      <c r="C28" s="199"/>
      <c r="D28" s="199"/>
      <c r="E28" s="199"/>
      <c r="F28" s="4"/>
      <c r="G28" s="199"/>
      <c r="H28" s="199"/>
      <c r="I28" s="229"/>
      <c r="J28" s="322"/>
    </row>
    <row r="29" spans="1:10" ht="12.95" customHeight="1" thickBot="1" x14ac:dyDescent="0.25">
      <c r="A29" s="215" t="s">
        <v>26</v>
      </c>
      <c r="B29" s="246" t="s">
        <v>140</v>
      </c>
      <c r="C29" s="199"/>
      <c r="D29" s="199"/>
      <c r="E29" s="199"/>
      <c r="F29" s="230"/>
      <c r="G29" s="199"/>
      <c r="H29" s="199"/>
      <c r="I29" s="229"/>
      <c r="J29" s="322"/>
    </row>
    <row r="30" spans="1:10" ht="16.5" customHeight="1" thickBot="1" x14ac:dyDescent="0.25">
      <c r="A30" s="218" t="s">
        <v>27</v>
      </c>
      <c r="B30" s="200" t="s">
        <v>420</v>
      </c>
      <c r="C30" s="205">
        <f>+C18+C24</f>
        <v>10379</v>
      </c>
      <c r="D30" s="205">
        <f>+D18+D24</f>
        <v>5074</v>
      </c>
      <c r="E30" s="205">
        <f>+E18+E24</f>
        <v>5074</v>
      </c>
      <c r="F30" s="200" t="s">
        <v>431</v>
      </c>
      <c r="G30" s="205">
        <f>SUM(G18:G29)</f>
        <v>0</v>
      </c>
      <c r="H30" s="205">
        <f>SUM(H18:H29)</f>
        <v>0</v>
      </c>
      <c r="I30" s="231">
        <f>SUM(I18:I29)</f>
        <v>0</v>
      </c>
      <c r="J30" s="322"/>
    </row>
    <row r="31" spans="1:10" ht="16.5" customHeight="1" thickBot="1" x14ac:dyDescent="0.25">
      <c r="A31" s="218" t="s">
        <v>28</v>
      </c>
      <c r="B31" s="224" t="s">
        <v>421</v>
      </c>
      <c r="C31" s="34">
        <f>+C17+C30</f>
        <v>10519</v>
      </c>
      <c r="D31" s="34">
        <f>+D17+D30</f>
        <v>12562</v>
      </c>
      <c r="E31" s="225">
        <f>+E17+E30</f>
        <v>11663</v>
      </c>
      <c r="F31" s="224" t="s">
        <v>430</v>
      </c>
      <c r="G31" s="34">
        <f>+G17+G30</f>
        <v>3628</v>
      </c>
      <c r="H31" s="34">
        <f>+H17+H30</f>
        <v>4751</v>
      </c>
      <c r="I31" s="35">
        <f>+I17+I30</f>
        <v>2226</v>
      </c>
      <c r="J31" s="322"/>
    </row>
    <row r="32" spans="1:10" ht="16.5" customHeight="1" thickBot="1" x14ac:dyDescent="0.25">
      <c r="A32" s="218" t="s">
        <v>29</v>
      </c>
      <c r="B32" s="224" t="s">
        <v>86</v>
      </c>
      <c r="C32" s="34">
        <f>IF(C17-G17&lt;0,G17-C17,"-")</f>
        <v>3488</v>
      </c>
      <c r="D32" s="34" t="str">
        <f>IF(D17-H17&lt;0,H17-D17,"-")</f>
        <v>-</v>
      </c>
      <c r="E32" s="225" t="str">
        <f>IF(E17-I17&lt;0,I17-E17,"-")</f>
        <v>-</v>
      </c>
      <c r="F32" s="224" t="s">
        <v>87</v>
      </c>
      <c r="G32" s="34" t="str">
        <f>IF(C17-G17&gt;0,C17-G17,"-")</f>
        <v>-</v>
      </c>
      <c r="H32" s="34">
        <f>IF(D17-H17&gt;0,D17-H17,"-")</f>
        <v>2737</v>
      </c>
      <c r="I32" s="35">
        <f>IF(E17-I17&gt;0,E17-I17,"-")</f>
        <v>4363</v>
      </c>
      <c r="J32" s="322"/>
    </row>
    <row r="33" spans="1:10" ht="16.5" customHeight="1" thickBot="1" x14ac:dyDescent="0.25">
      <c r="A33" s="218" t="s">
        <v>30</v>
      </c>
      <c r="B33" s="224" t="s">
        <v>128</v>
      </c>
      <c r="C33" s="34" t="str">
        <f>IF(C26-G26&lt;0,G26-C26,"-")</f>
        <v>-</v>
      </c>
      <c r="D33" s="34" t="str">
        <f>IF(D26-H26&lt;0,H26-D26,"-")</f>
        <v>-</v>
      </c>
      <c r="E33" s="225" t="str">
        <f>IF(E26-I26&lt;0,I26-E26,"-")</f>
        <v>-</v>
      </c>
      <c r="F33" s="224" t="s">
        <v>129</v>
      </c>
      <c r="G33" s="34" t="str">
        <f>IF(C26-G26&gt;0,C26-G26,"-")</f>
        <v>-</v>
      </c>
      <c r="H33" s="34" t="str">
        <f>IF(D26-H26&gt;0,D26-H26,"-")</f>
        <v>-</v>
      </c>
      <c r="I33" s="35" t="str">
        <f>IF(E26-I26&gt;0,E26-I26,"-")</f>
        <v>-</v>
      </c>
      <c r="J33" s="322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workbookViewId="0">
      <selection activeCell="I1" sqref="I1:I19"/>
    </sheetView>
  </sheetViews>
  <sheetFormatPr defaultRowHeight="12.75" x14ac:dyDescent="0.2"/>
  <cols>
    <col min="1" max="1" width="6.83203125" style="3" customWidth="1"/>
    <col min="2" max="2" width="50.33203125" style="2" customWidth="1"/>
    <col min="3" max="5" width="12.83203125" style="2" customWidth="1"/>
    <col min="6" max="6" width="13.83203125" style="2" customWidth="1"/>
    <col min="7" max="7" width="15.5" style="2" customWidth="1"/>
    <col min="8" max="8" width="16.83203125" style="2" customWidth="1"/>
    <col min="9" max="9" width="5.6640625" style="2" customWidth="1"/>
    <col min="10" max="16384" width="9.33203125" style="2"/>
  </cols>
  <sheetData>
    <row r="1" spans="1:9" s="8" customFormat="1" ht="15.75" thickBot="1" x14ac:dyDescent="0.25">
      <c r="A1" s="42"/>
      <c r="H1" s="43" t="s">
        <v>40</v>
      </c>
      <c r="I1" s="323" t="s">
        <v>561</v>
      </c>
    </row>
    <row r="2" spans="1:9" s="40" customFormat="1" ht="26.25" customHeight="1" x14ac:dyDescent="0.2">
      <c r="A2" s="326" t="s">
        <v>43</v>
      </c>
      <c r="B2" s="328" t="s">
        <v>147</v>
      </c>
      <c r="C2" s="326" t="s">
        <v>148</v>
      </c>
      <c r="D2" s="326" t="s">
        <v>149</v>
      </c>
      <c r="E2" s="330" t="s">
        <v>539</v>
      </c>
      <c r="F2" s="332" t="s">
        <v>150</v>
      </c>
      <c r="G2" s="333"/>
      <c r="H2" s="324" t="s">
        <v>517</v>
      </c>
      <c r="I2" s="323"/>
    </row>
    <row r="3" spans="1:9" s="41" customFormat="1" ht="40.5" customHeight="1" thickBot="1" x14ac:dyDescent="0.25">
      <c r="A3" s="327"/>
      <c r="B3" s="329"/>
      <c r="C3" s="329"/>
      <c r="D3" s="327"/>
      <c r="E3" s="331"/>
      <c r="F3" s="44">
        <v>2016</v>
      </c>
      <c r="G3" s="45">
        <v>2017</v>
      </c>
      <c r="H3" s="325"/>
      <c r="I3" s="323"/>
    </row>
    <row r="4" spans="1:9" s="49" customFormat="1" ht="12.95" customHeight="1" thickBot="1" x14ac:dyDescent="0.25">
      <c r="A4" s="46" t="s">
        <v>341</v>
      </c>
      <c r="B4" s="39" t="s">
        <v>342</v>
      </c>
      <c r="C4" s="39" t="s">
        <v>343</v>
      </c>
      <c r="D4" s="47" t="s">
        <v>344</v>
      </c>
      <c r="E4" s="46" t="s">
        <v>345</v>
      </c>
      <c r="F4" s="47" t="s">
        <v>422</v>
      </c>
      <c r="G4" s="47" t="s">
        <v>423</v>
      </c>
      <c r="H4" s="48" t="s">
        <v>424</v>
      </c>
      <c r="I4" s="323"/>
    </row>
    <row r="5" spans="1:9" ht="22.5" customHeight="1" thickBot="1" x14ac:dyDescent="0.25">
      <c r="A5" s="50" t="s">
        <v>3</v>
      </c>
      <c r="B5" s="51" t="s">
        <v>151</v>
      </c>
      <c r="C5" s="52"/>
      <c r="D5" s="53"/>
      <c r="E5" s="54">
        <f>SUM(E6:E11)</f>
        <v>0</v>
      </c>
      <c r="F5" s="55">
        <f>SUM(F6:F11)</f>
        <v>0</v>
      </c>
      <c r="G5" s="55">
        <f>SUM(G6:G11)</f>
        <v>0</v>
      </c>
      <c r="H5" s="56">
        <f>SUM(H6:H11)</f>
        <v>0</v>
      </c>
      <c r="I5" s="323"/>
    </row>
    <row r="6" spans="1:9" ht="22.5" customHeight="1" x14ac:dyDescent="0.2">
      <c r="A6" s="57" t="s">
        <v>4</v>
      </c>
      <c r="B6" s="58"/>
      <c r="C6" s="59"/>
      <c r="D6" s="60"/>
      <c r="E6" s="61"/>
      <c r="F6" s="1">
        <v>0</v>
      </c>
      <c r="G6" s="1">
        <v>0</v>
      </c>
      <c r="H6" s="62">
        <v>0</v>
      </c>
      <c r="I6" s="323"/>
    </row>
    <row r="7" spans="1:9" ht="22.5" customHeight="1" x14ac:dyDescent="0.2">
      <c r="A7" s="57" t="s">
        <v>5</v>
      </c>
      <c r="B7" s="58"/>
      <c r="C7" s="59"/>
      <c r="D7" s="60"/>
      <c r="E7" s="61"/>
      <c r="F7" s="1">
        <v>0</v>
      </c>
      <c r="G7" s="1"/>
      <c r="H7" s="62"/>
      <c r="I7" s="323"/>
    </row>
    <row r="8" spans="1:9" ht="22.5" customHeight="1" x14ac:dyDescent="0.2">
      <c r="A8" s="57" t="s">
        <v>6</v>
      </c>
      <c r="B8" s="58"/>
      <c r="C8" s="59"/>
      <c r="D8" s="60"/>
      <c r="E8" s="61"/>
      <c r="F8" s="1">
        <v>0</v>
      </c>
      <c r="G8" s="1">
        <v>0</v>
      </c>
      <c r="H8" s="62"/>
      <c r="I8" s="323"/>
    </row>
    <row r="9" spans="1:9" ht="22.5" customHeight="1" x14ac:dyDescent="0.2">
      <c r="A9" s="57" t="s">
        <v>7</v>
      </c>
      <c r="B9" s="58"/>
      <c r="C9" s="59"/>
      <c r="D9" s="60"/>
      <c r="E9" s="61"/>
      <c r="F9" s="1"/>
      <c r="G9" s="1"/>
      <c r="H9" s="62"/>
      <c r="I9" s="323"/>
    </row>
    <row r="10" spans="1:9" ht="22.5" customHeight="1" x14ac:dyDescent="0.2">
      <c r="A10" s="57" t="s">
        <v>8</v>
      </c>
      <c r="B10" s="58"/>
      <c r="C10" s="59"/>
      <c r="D10" s="60"/>
      <c r="E10" s="61"/>
      <c r="F10" s="1"/>
      <c r="G10" s="1"/>
      <c r="H10" s="62"/>
      <c r="I10" s="323"/>
    </row>
    <row r="11" spans="1:9" ht="22.5" customHeight="1" thickBot="1" x14ac:dyDescent="0.25">
      <c r="A11" s="57" t="s">
        <v>9</v>
      </c>
      <c r="B11" s="58"/>
      <c r="C11" s="59"/>
      <c r="D11" s="60"/>
      <c r="E11" s="61"/>
      <c r="F11" s="1"/>
      <c r="G11" s="1"/>
      <c r="H11" s="62"/>
      <c r="I11" s="323"/>
    </row>
    <row r="12" spans="1:9" ht="22.5" customHeight="1" thickBot="1" x14ac:dyDescent="0.25">
      <c r="A12" s="50" t="s">
        <v>10</v>
      </c>
      <c r="B12" s="51" t="s">
        <v>152</v>
      </c>
      <c r="C12" s="63"/>
      <c r="D12" s="64"/>
      <c r="E12" s="54">
        <f>SUM(E13:E18)</f>
        <v>0</v>
      </c>
      <c r="F12" s="55">
        <f>SUM(F13:F18)</f>
        <v>0</v>
      </c>
      <c r="G12" s="55">
        <f>SUM(G13:G18)</f>
        <v>0</v>
      </c>
      <c r="H12" s="56">
        <f>SUM(H13:H18)</f>
        <v>0</v>
      </c>
      <c r="I12" s="323"/>
    </row>
    <row r="13" spans="1:9" ht="22.5" customHeight="1" x14ac:dyDescent="0.2">
      <c r="A13" s="57" t="s">
        <v>11</v>
      </c>
      <c r="B13" s="58"/>
      <c r="C13" s="59"/>
      <c r="D13" s="60"/>
      <c r="E13" s="61"/>
      <c r="F13" s="1"/>
      <c r="G13" s="1"/>
      <c r="H13" s="62"/>
      <c r="I13" s="323"/>
    </row>
    <row r="14" spans="1:9" ht="22.5" customHeight="1" x14ac:dyDescent="0.2">
      <c r="A14" s="57" t="s">
        <v>12</v>
      </c>
      <c r="B14" s="58"/>
      <c r="C14" s="59"/>
      <c r="D14" s="60"/>
      <c r="E14" s="61"/>
      <c r="F14" s="1"/>
      <c r="G14" s="1"/>
      <c r="H14" s="62"/>
      <c r="I14" s="323"/>
    </row>
    <row r="15" spans="1:9" ht="22.5" customHeight="1" x14ac:dyDescent="0.2">
      <c r="A15" s="57" t="s">
        <v>13</v>
      </c>
      <c r="B15" s="58"/>
      <c r="C15" s="59"/>
      <c r="D15" s="60"/>
      <c r="E15" s="61"/>
      <c r="F15" s="1"/>
      <c r="G15" s="1"/>
      <c r="H15" s="62"/>
      <c r="I15" s="323"/>
    </row>
    <row r="16" spans="1:9" ht="22.5" customHeight="1" x14ac:dyDescent="0.2">
      <c r="A16" s="57" t="s">
        <v>14</v>
      </c>
      <c r="B16" s="58"/>
      <c r="C16" s="59"/>
      <c r="D16" s="60"/>
      <c r="E16" s="61"/>
      <c r="F16" s="1"/>
      <c r="G16" s="1"/>
      <c r="H16" s="62"/>
      <c r="I16" s="323"/>
    </row>
    <row r="17" spans="1:9" ht="22.5" customHeight="1" x14ac:dyDescent="0.2">
      <c r="A17" s="57" t="s">
        <v>15</v>
      </c>
      <c r="B17" s="58"/>
      <c r="C17" s="59"/>
      <c r="D17" s="60"/>
      <c r="E17" s="61"/>
      <c r="F17" s="1"/>
      <c r="G17" s="1"/>
      <c r="H17" s="62"/>
      <c r="I17" s="323"/>
    </row>
    <row r="18" spans="1:9" ht="22.5" customHeight="1" thickBot="1" x14ac:dyDescent="0.25">
      <c r="A18" s="57" t="s">
        <v>16</v>
      </c>
      <c r="B18" s="58"/>
      <c r="C18" s="59"/>
      <c r="D18" s="60"/>
      <c r="E18" s="61"/>
      <c r="F18" s="1"/>
      <c r="G18" s="1"/>
      <c r="H18" s="62"/>
      <c r="I18" s="323"/>
    </row>
    <row r="19" spans="1:9" ht="22.5" customHeight="1" thickBot="1" x14ac:dyDescent="0.25">
      <c r="A19" s="50" t="s">
        <v>17</v>
      </c>
      <c r="B19" s="51" t="s">
        <v>512</v>
      </c>
      <c r="C19" s="52"/>
      <c r="D19" s="53"/>
      <c r="E19" s="54">
        <f>E5+E12</f>
        <v>0</v>
      </c>
      <c r="F19" s="55">
        <f>F5+F12</f>
        <v>0</v>
      </c>
      <c r="G19" s="55">
        <f>G5+G12</f>
        <v>0</v>
      </c>
      <c r="H19" s="56">
        <f>H5+H12</f>
        <v>0</v>
      </c>
      <c r="I19" s="323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9"/>
  <sheetViews>
    <sheetView view="pageLayout" workbookViewId="0">
      <selection activeCell="J1" sqref="J1:J19"/>
    </sheetView>
  </sheetViews>
  <sheetFormatPr defaultRowHeight="12.75" x14ac:dyDescent="0.2"/>
  <cols>
    <col min="1" max="1" width="5.5" style="5" customWidth="1"/>
    <col min="2" max="2" width="36.83203125" style="5" customWidth="1"/>
    <col min="3" max="8" width="13.83203125" style="5" customWidth="1"/>
    <col min="9" max="9" width="15.1640625" style="5" customWidth="1"/>
    <col min="10" max="10" width="5" style="5" customWidth="1"/>
    <col min="11" max="16384" width="9.33203125" style="5"/>
  </cols>
  <sheetData>
    <row r="1" spans="1:10" ht="34.5" customHeight="1" x14ac:dyDescent="0.2">
      <c r="A1" s="336" t="s">
        <v>538</v>
      </c>
      <c r="B1" s="337"/>
      <c r="C1" s="337"/>
      <c r="D1" s="337"/>
      <c r="E1" s="337"/>
      <c r="F1" s="337"/>
      <c r="G1" s="337"/>
      <c r="H1" s="337"/>
      <c r="I1" s="337"/>
      <c r="J1" s="323" t="s">
        <v>560</v>
      </c>
    </row>
    <row r="2" spans="1:10" ht="14.25" thickBot="1" x14ac:dyDescent="0.3">
      <c r="H2" s="338" t="s">
        <v>153</v>
      </c>
      <c r="I2" s="338"/>
      <c r="J2" s="323"/>
    </row>
    <row r="3" spans="1:10" ht="13.5" thickBot="1" x14ac:dyDescent="0.25">
      <c r="A3" s="339" t="s">
        <v>1</v>
      </c>
      <c r="B3" s="341" t="s">
        <v>154</v>
      </c>
      <c r="C3" s="343" t="s">
        <v>155</v>
      </c>
      <c r="D3" s="345" t="s">
        <v>156</v>
      </c>
      <c r="E3" s="346"/>
      <c r="F3" s="346"/>
      <c r="G3" s="346"/>
      <c r="H3" s="346"/>
      <c r="I3" s="347" t="s">
        <v>157</v>
      </c>
      <c r="J3" s="323"/>
    </row>
    <row r="4" spans="1:10" s="9" customFormat="1" ht="42" customHeight="1" thickBot="1" x14ac:dyDescent="0.25">
      <c r="A4" s="340"/>
      <c r="B4" s="342"/>
      <c r="C4" s="344"/>
      <c r="D4" s="65" t="s">
        <v>158</v>
      </c>
      <c r="E4" s="65" t="s">
        <v>159</v>
      </c>
      <c r="F4" s="65" t="s">
        <v>160</v>
      </c>
      <c r="G4" s="66" t="s">
        <v>161</v>
      </c>
      <c r="H4" s="66" t="s">
        <v>162</v>
      </c>
      <c r="I4" s="348"/>
      <c r="J4" s="323"/>
    </row>
    <row r="5" spans="1:10" s="9" customFormat="1" ht="12" customHeight="1" thickBot="1" x14ac:dyDescent="0.25">
      <c r="A5" s="257" t="s">
        <v>341</v>
      </c>
      <c r="B5" s="67" t="s">
        <v>342</v>
      </c>
      <c r="C5" s="67" t="s">
        <v>343</v>
      </c>
      <c r="D5" s="67" t="s">
        <v>344</v>
      </c>
      <c r="E5" s="67" t="s">
        <v>345</v>
      </c>
      <c r="F5" s="67" t="s">
        <v>422</v>
      </c>
      <c r="G5" s="67" t="s">
        <v>423</v>
      </c>
      <c r="H5" s="67" t="s">
        <v>432</v>
      </c>
      <c r="I5" s="68" t="s">
        <v>433</v>
      </c>
      <c r="J5" s="323"/>
    </row>
    <row r="6" spans="1:10" s="9" customFormat="1" ht="18" customHeight="1" x14ac:dyDescent="0.2">
      <c r="A6" s="349" t="s">
        <v>163</v>
      </c>
      <c r="B6" s="350"/>
      <c r="C6" s="350"/>
      <c r="D6" s="350"/>
      <c r="E6" s="350"/>
      <c r="F6" s="350"/>
      <c r="G6" s="350"/>
      <c r="H6" s="350"/>
      <c r="I6" s="351"/>
      <c r="J6" s="323"/>
    </row>
    <row r="7" spans="1:10" ht="15.95" customHeight="1" x14ac:dyDescent="0.2">
      <c r="A7" s="19" t="s">
        <v>3</v>
      </c>
      <c r="B7" s="17" t="s">
        <v>164</v>
      </c>
      <c r="C7" s="11"/>
      <c r="D7" s="11"/>
      <c r="E7" s="11"/>
      <c r="F7" s="11"/>
      <c r="G7" s="69"/>
      <c r="H7" s="70">
        <f t="shared" ref="H7:H13" si="0">SUM(D7:G7)</f>
        <v>0</v>
      </c>
      <c r="I7" s="20">
        <f t="shared" ref="I7:I13" si="1">C7+H7</f>
        <v>0</v>
      </c>
      <c r="J7" s="323"/>
    </row>
    <row r="8" spans="1:10" ht="22.5" x14ac:dyDescent="0.2">
      <c r="A8" s="19" t="s">
        <v>4</v>
      </c>
      <c r="B8" s="17" t="s">
        <v>114</v>
      </c>
      <c r="C8" s="11"/>
      <c r="D8" s="11"/>
      <c r="E8" s="11"/>
      <c r="F8" s="11"/>
      <c r="G8" s="69"/>
      <c r="H8" s="70">
        <f t="shared" si="0"/>
        <v>0</v>
      </c>
      <c r="I8" s="20">
        <f t="shared" si="1"/>
        <v>0</v>
      </c>
      <c r="J8" s="323"/>
    </row>
    <row r="9" spans="1:10" ht="22.5" x14ac:dyDescent="0.2">
      <c r="A9" s="19" t="s">
        <v>5</v>
      </c>
      <c r="B9" s="17" t="s">
        <v>115</v>
      </c>
      <c r="C9" s="11"/>
      <c r="D9" s="11"/>
      <c r="E9" s="11"/>
      <c r="F9" s="11"/>
      <c r="G9" s="69"/>
      <c r="H9" s="70">
        <f t="shared" si="0"/>
        <v>0</v>
      </c>
      <c r="I9" s="20">
        <f t="shared" si="1"/>
        <v>0</v>
      </c>
      <c r="J9" s="323"/>
    </row>
    <row r="10" spans="1:10" ht="15.95" customHeight="1" x14ac:dyDescent="0.2">
      <c r="A10" s="19" t="s">
        <v>6</v>
      </c>
      <c r="B10" s="17" t="s">
        <v>116</v>
      </c>
      <c r="C10" s="11"/>
      <c r="D10" s="11"/>
      <c r="E10" s="11"/>
      <c r="F10" s="11"/>
      <c r="G10" s="69"/>
      <c r="H10" s="70">
        <f t="shared" si="0"/>
        <v>0</v>
      </c>
      <c r="I10" s="20">
        <f t="shared" si="1"/>
        <v>0</v>
      </c>
      <c r="J10" s="323"/>
    </row>
    <row r="11" spans="1:10" ht="22.5" x14ac:dyDescent="0.2">
      <c r="A11" s="19" t="s">
        <v>7</v>
      </c>
      <c r="B11" s="17" t="s">
        <v>117</v>
      </c>
      <c r="C11" s="11"/>
      <c r="D11" s="11"/>
      <c r="E11" s="11"/>
      <c r="F11" s="11"/>
      <c r="G11" s="69"/>
      <c r="H11" s="70">
        <f t="shared" si="0"/>
        <v>0</v>
      </c>
      <c r="I11" s="20">
        <f t="shared" si="1"/>
        <v>0</v>
      </c>
      <c r="J11" s="323"/>
    </row>
    <row r="12" spans="1:10" ht="15.95" customHeight="1" x14ac:dyDescent="0.2">
      <c r="A12" s="21" t="s">
        <v>8</v>
      </c>
      <c r="B12" s="22" t="s">
        <v>165</v>
      </c>
      <c r="C12" s="12">
        <v>0</v>
      </c>
      <c r="D12" s="12">
        <v>0</v>
      </c>
      <c r="E12" s="12"/>
      <c r="F12" s="12"/>
      <c r="G12" s="71"/>
      <c r="H12" s="70">
        <f t="shared" si="0"/>
        <v>0</v>
      </c>
      <c r="I12" s="20">
        <f t="shared" si="1"/>
        <v>0</v>
      </c>
      <c r="J12" s="323"/>
    </row>
    <row r="13" spans="1:10" ht="15.95" customHeight="1" thickBot="1" x14ac:dyDescent="0.25">
      <c r="A13" s="72" t="s">
        <v>9</v>
      </c>
      <c r="B13" s="73" t="s">
        <v>166</v>
      </c>
      <c r="C13" s="74"/>
      <c r="D13" s="74"/>
      <c r="E13" s="74"/>
      <c r="F13" s="74"/>
      <c r="G13" s="75"/>
      <c r="H13" s="70">
        <f t="shared" si="0"/>
        <v>0</v>
      </c>
      <c r="I13" s="20">
        <f t="shared" si="1"/>
        <v>0</v>
      </c>
      <c r="J13" s="323"/>
    </row>
    <row r="14" spans="1:10" s="13" customFormat="1" ht="18" customHeight="1" thickBot="1" x14ac:dyDescent="0.25">
      <c r="A14" s="352" t="s">
        <v>167</v>
      </c>
      <c r="B14" s="353"/>
      <c r="C14" s="23">
        <f t="shared" ref="C14:I14" si="2">SUM(C7:C13)</f>
        <v>0</v>
      </c>
      <c r="D14" s="23">
        <f>SUM(D7:D13)</f>
        <v>0</v>
      </c>
      <c r="E14" s="23">
        <f t="shared" si="2"/>
        <v>0</v>
      </c>
      <c r="F14" s="23">
        <f t="shared" si="2"/>
        <v>0</v>
      </c>
      <c r="G14" s="76">
        <f t="shared" si="2"/>
        <v>0</v>
      </c>
      <c r="H14" s="76">
        <f t="shared" si="2"/>
        <v>0</v>
      </c>
      <c r="I14" s="24">
        <f t="shared" si="2"/>
        <v>0</v>
      </c>
      <c r="J14" s="323"/>
    </row>
    <row r="15" spans="1:10" s="10" customFormat="1" ht="18" customHeight="1" x14ac:dyDescent="0.2">
      <c r="A15" s="354" t="s">
        <v>168</v>
      </c>
      <c r="B15" s="355"/>
      <c r="C15" s="355"/>
      <c r="D15" s="355"/>
      <c r="E15" s="355"/>
      <c r="F15" s="355"/>
      <c r="G15" s="355"/>
      <c r="H15" s="355"/>
      <c r="I15" s="356"/>
      <c r="J15" s="323"/>
    </row>
    <row r="16" spans="1:10" s="10" customFormat="1" x14ac:dyDescent="0.2">
      <c r="A16" s="19" t="s">
        <v>3</v>
      </c>
      <c r="B16" s="17" t="s">
        <v>169</v>
      </c>
      <c r="C16" s="11"/>
      <c r="D16" s="11"/>
      <c r="E16" s="11"/>
      <c r="F16" s="11"/>
      <c r="G16" s="69"/>
      <c r="H16" s="70">
        <f>SUM(D16:G16)</f>
        <v>0</v>
      </c>
      <c r="I16" s="20">
        <f>C16+H16</f>
        <v>0</v>
      </c>
      <c r="J16" s="323"/>
    </row>
    <row r="17" spans="1:10" ht="13.5" thickBot="1" x14ac:dyDescent="0.25">
      <c r="A17" s="72" t="s">
        <v>4</v>
      </c>
      <c r="B17" s="73" t="s">
        <v>166</v>
      </c>
      <c r="C17" s="74"/>
      <c r="D17" s="74"/>
      <c r="E17" s="74"/>
      <c r="F17" s="74"/>
      <c r="G17" s="75"/>
      <c r="H17" s="70">
        <f>SUM(D17:G17)</f>
        <v>0</v>
      </c>
      <c r="I17" s="77">
        <f>C17+H17</f>
        <v>0</v>
      </c>
      <c r="J17" s="323"/>
    </row>
    <row r="18" spans="1:10" ht="15.95" customHeight="1" thickBot="1" x14ac:dyDescent="0.25">
      <c r="A18" s="352" t="s">
        <v>170</v>
      </c>
      <c r="B18" s="353"/>
      <c r="C18" s="23">
        <f t="shared" ref="C18:I18" si="3">SUM(C16:C17)</f>
        <v>0</v>
      </c>
      <c r="D18" s="23">
        <f t="shared" si="3"/>
        <v>0</v>
      </c>
      <c r="E18" s="23">
        <f t="shared" si="3"/>
        <v>0</v>
      </c>
      <c r="F18" s="23">
        <f t="shared" si="3"/>
        <v>0</v>
      </c>
      <c r="G18" s="76">
        <f t="shared" si="3"/>
        <v>0</v>
      </c>
      <c r="H18" s="76">
        <f t="shared" si="3"/>
        <v>0</v>
      </c>
      <c r="I18" s="24">
        <f t="shared" si="3"/>
        <v>0</v>
      </c>
      <c r="J18" s="323"/>
    </row>
    <row r="19" spans="1:10" ht="18" customHeight="1" thickBot="1" x14ac:dyDescent="0.25">
      <c r="A19" s="334" t="s">
        <v>171</v>
      </c>
      <c r="B19" s="335"/>
      <c r="C19" s="78">
        <f t="shared" ref="C19:I19" si="4">C14+C18</f>
        <v>0</v>
      </c>
      <c r="D19" s="78">
        <f t="shared" si="4"/>
        <v>0</v>
      </c>
      <c r="E19" s="78">
        <f t="shared" si="4"/>
        <v>0</v>
      </c>
      <c r="F19" s="78">
        <f t="shared" si="4"/>
        <v>0</v>
      </c>
      <c r="G19" s="78">
        <f t="shared" si="4"/>
        <v>0</v>
      </c>
      <c r="H19" s="78">
        <f t="shared" si="4"/>
        <v>0</v>
      </c>
      <c r="I19" s="24">
        <f t="shared" si="4"/>
        <v>0</v>
      </c>
      <c r="J19" s="323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0"/>
  <sheetViews>
    <sheetView view="pageLayout" workbookViewId="0">
      <selection activeCell="D13" sqref="D13"/>
    </sheetView>
  </sheetViews>
  <sheetFormatPr defaultRowHeight="12.75" x14ac:dyDescent="0.2"/>
  <cols>
    <col min="1" max="1" width="6.6640625" style="5" customWidth="1"/>
    <col min="2" max="2" width="32.83203125" style="5" customWidth="1"/>
    <col min="3" max="3" width="20.83203125" style="5" customWidth="1"/>
    <col min="4" max="5" width="12.83203125" style="5" customWidth="1"/>
    <col min="6" max="16384" width="9.33203125" style="5"/>
  </cols>
  <sheetData>
    <row r="1" spans="1:5" ht="14.25" thickBot="1" x14ac:dyDescent="0.3">
      <c r="C1" s="79"/>
      <c r="D1" s="79"/>
      <c r="E1" s="79" t="s">
        <v>153</v>
      </c>
    </row>
    <row r="2" spans="1:5" ht="42.75" customHeight="1" thickBot="1" x14ac:dyDescent="0.25">
      <c r="A2" s="80" t="s">
        <v>43</v>
      </c>
      <c r="B2" s="81" t="s">
        <v>172</v>
      </c>
      <c r="C2" s="81" t="s">
        <v>173</v>
      </c>
      <c r="D2" s="82" t="s">
        <v>174</v>
      </c>
      <c r="E2" s="83" t="s">
        <v>175</v>
      </c>
    </row>
    <row r="3" spans="1:5" ht="15.95" customHeight="1" x14ac:dyDescent="0.2">
      <c r="A3" s="84" t="s">
        <v>3</v>
      </c>
      <c r="B3" s="85" t="s">
        <v>540</v>
      </c>
      <c r="C3" s="85" t="s">
        <v>520</v>
      </c>
      <c r="D3" s="86">
        <v>0</v>
      </c>
      <c r="E3" s="87">
        <v>11</v>
      </c>
    </row>
    <row r="4" spans="1:5" ht="15.95" customHeight="1" x14ac:dyDescent="0.2">
      <c r="A4" s="88" t="s">
        <v>4</v>
      </c>
      <c r="B4" s="89" t="s">
        <v>541</v>
      </c>
      <c r="C4" s="89" t="s">
        <v>520</v>
      </c>
      <c r="D4" s="90">
        <v>800</v>
      </c>
      <c r="E4" s="91">
        <v>758</v>
      </c>
    </row>
    <row r="5" spans="1:5" ht="15.95" customHeight="1" x14ac:dyDescent="0.2">
      <c r="A5" s="88" t="s">
        <v>5</v>
      </c>
      <c r="B5" s="89" t="s">
        <v>542</v>
      </c>
      <c r="C5" s="89" t="s">
        <v>520</v>
      </c>
      <c r="D5" s="90">
        <v>300</v>
      </c>
      <c r="E5" s="91">
        <v>103</v>
      </c>
    </row>
    <row r="6" spans="1:5" ht="15.95" customHeight="1" x14ac:dyDescent="0.2">
      <c r="A6" s="88" t="s">
        <v>6</v>
      </c>
      <c r="B6" s="89" t="s">
        <v>543</v>
      </c>
      <c r="C6" s="89" t="s">
        <v>520</v>
      </c>
      <c r="D6" s="90">
        <v>600</v>
      </c>
      <c r="E6" s="91">
        <v>580</v>
      </c>
    </row>
    <row r="7" spans="1:5" ht="15.95" customHeight="1" x14ac:dyDescent="0.2">
      <c r="A7" s="88" t="s">
        <v>7</v>
      </c>
      <c r="B7" s="89" t="s">
        <v>547</v>
      </c>
      <c r="C7" s="89" t="s">
        <v>548</v>
      </c>
      <c r="D7" s="90">
        <v>0</v>
      </c>
      <c r="E7" s="91">
        <v>40</v>
      </c>
    </row>
    <row r="8" spans="1:5" ht="15.95" customHeight="1" x14ac:dyDescent="0.2">
      <c r="A8" s="88" t="s">
        <v>8</v>
      </c>
      <c r="B8" s="89" t="s">
        <v>544</v>
      </c>
      <c r="C8" s="89" t="s">
        <v>520</v>
      </c>
      <c r="D8" s="90">
        <v>100</v>
      </c>
      <c r="E8" s="91">
        <v>100</v>
      </c>
    </row>
    <row r="9" spans="1:5" ht="15.95" customHeight="1" x14ac:dyDescent="0.2">
      <c r="A9" s="88" t="s">
        <v>9</v>
      </c>
      <c r="B9" s="89" t="s">
        <v>545</v>
      </c>
      <c r="C9" s="89" t="s">
        <v>520</v>
      </c>
      <c r="D9" s="90">
        <v>500</v>
      </c>
      <c r="E9" s="91">
        <v>300</v>
      </c>
    </row>
    <row r="10" spans="1:5" ht="15.95" customHeight="1" x14ac:dyDescent="0.2">
      <c r="A10" s="88" t="s">
        <v>10</v>
      </c>
      <c r="B10" s="89" t="s">
        <v>546</v>
      </c>
      <c r="C10" s="89" t="s">
        <v>520</v>
      </c>
      <c r="D10" s="90">
        <v>150</v>
      </c>
      <c r="E10" s="91">
        <v>150</v>
      </c>
    </row>
    <row r="11" spans="1:5" ht="15.95" customHeight="1" x14ac:dyDescent="0.2">
      <c r="A11" s="88" t="s">
        <v>11</v>
      </c>
      <c r="B11" s="89" t="s">
        <v>549</v>
      </c>
      <c r="C11" s="89" t="s">
        <v>520</v>
      </c>
      <c r="D11" s="90">
        <v>0</v>
      </c>
      <c r="E11" s="91">
        <v>37</v>
      </c>
    </row>
    <row r="12" spans="1:5" ht="15.95" customHeight="1" x14ac:dyDescent="0.2">
      <c r="A12" s="88" t="s">
        <v>12</v>
      </c>
      <c r="B12" s="89" t="s">
        <v>550</v>
      </c>
      <c r="C12" s="89" t="s">
        <v>520</v>
      </c>
      <c r="D12" s="90">
        <v>8</v>
      </c>
      <c r="E12" s="91">
        <v>16</v>
      </c>
    </row>
    <row r="13" spans="1:5" ht="15.95" customHeight="1" x14ac:dyDescent="0.2">
      <c r="A13" s="88" t="s">
        <v>13</v>
      </c>
      <c r="B13" s="89" t="s">
        <v>551</v>
      </c>
      <c r="C13" s="89" t="s">
        <v>552</v>
      </c>
      <c r="D13" s="90">
        <v>0</v>
      </c>
      <c r="E13" s="91">
        <v>15</v>
      </c>
    </row>
    <row r="14" spans="1:5" ht="15.95" customHeight="1" x14ac:dyDescent="0.2">
      <c r="A14" s="88" t="s">
        <v>14</v>
      </c>
      <c r="B14" s="89" t="s">
        <v>553</v>
      </c>
      <c r="C14" s="89" t="s">
        <v>520</v>
      </c>
      <c r="D14" s="90">
        <v>0</v>
      </c>
      <c r="E14" s="91">
        <v>10</v>
      </c>
    </row>
    <row r="15" spans="1:5" ht="15.95" customHeight="1" x14ac:dyDescent="0.2">
      <c r="A15" s="88" t="s">
        <v>15</v>
      </c>
      <c r="B15" s="89" t="s">
        <v>554</v>
      </c>
      <c r="C15" s="89" t="s">
        <v>520</v>
      </c>
      <c r="D15" s="90">
        <v>0</v>
      </c>
      <c r="E15" s="91">
        <v>19</v>
      </c>
    </row>
    <row r="16" spans="1:5" ht="15.95" customHeight="1" x14ac:dyDescent="0.2">
      <c r="A16" s="88" t="s">
        <v>16</v>
      </c>
      <c r="B16" s="89" t="s">
        <v>555</v>
      </c>
      <c r="C16" s="89" t="s">
        <v>520</v>
      </c>
      <c r="D16" s="90">
        <v>220</v>
      </c>
      <c r="E16" s="91">
        <v>288</v>
      </c>
    </row>
    <row r="17" spans="1:5" ht="15.95" customHeight="1" x14ac:dyDescent="0.2">
      <c r="A17" s="88" t="s">
        <v>17</v>
      </c>
      <c r="B17" s="89" t="s">
        <v>521</v>
      </c>
      <c r="C17" s="89" t="s">
        <v>520</v>
      </c>
      <c r="D17" s="90">
        <v>2830</v>
      </c>
      <c r="E17" s="91">
        <v>2603</v>
      </c>
    </row>
    <row r="18" spans="1:5" ht="15.95" customHeight="1" x14ac:dyDescent="0.2">
      <c r="A18" s="88" t="s">
        <v>18</v>
      </c>
      <c r="B18" s="89" t="s">
        <v>556</v>
      </c>
      <c r="C18" s="89" t="s">
        <v>520</v>
      </c>
      <c r="D18" s="90">
        <v>400</v>
      </c>
      <c r="E18" s="91">
        <v>373</v>
      </c>
    </row>
    <row r="19" spans="1:5" ht="15.95" customHeight="1" thickBot="1" x14ac:dyDescent="0.25">
      <c r="A19" s="88" t="s">
        <v>19</v>
      </c>
      <c r="B19" s="89" t="s">
        <v>557</v>
      </c>
      <c r="C19" s="89" t="s">
        <v>558</v>
      </c>
      <c r="D19" s="90">
        <v>0</v>
      </c>
      <c r="E19" s="91">
        <v>17</v>
      </c>
    </row>
    <row r="20" spans="1:5" ht="15.95" customHeight="1" thickBot="1" x14ac:dyDescent="0.25">
      <c r="A20" s="357" t="s">
        <v>35</v>
      </c>
      <c r="B20" s="358"/>
      <c r="C20" s="92"/>
      <c r="D20" s="93">
        <f>SUM(D3:D19)</f>
        <v>5908</v>
      </c>
      <c r="E20" s="94">
        <f>SUM(E3:E19)</f>
        <v>5420</v>
      </c>
    </row>
  </sheetData>
  <mergeCells count="1">
    <mergeCell ref="A20:B20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melléklet a    3/2017. (V.30.)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73"/>
  <sheetViews>
    <sheetView view="pageLayout" zoomScaleSheetLayoutView="120" workbookViewId="0">
      <selection activeCell="D66" sqref="D66"/>
    </sheetView>
  </sheetViews>
  <sheetFormatPr defaultColWidth="12" defaultRowHeight="15.75" x14ac:dyDescent="0.25"/>
  <cols>
    <col min="1" max="1" width="67.1640625" style="258" customWidth="1"/>
    <col min="2" max="2" width="6.1640625" style="259" customWidth="1"/>
    <col min="3" max="4" width="12.1640625" style="258" customWidth="1"/>
    <col min="5" max="5" width="12.1640625" style="280" customWidth="1"/>
    <col min="6" max="16384" width="12" style="258"/>
  </cols>
  <sheetData>
    <row r="1" spans="1:5" ht="49.5" customHeight="1" x14ac:dyDescent="0.25">
      <c r="A1" s="360" t="s">
        <v>537</v>
      </c>
      <c r="B1" s="361"/>
      <c r="C1" s="361"/>
      <c r="D1" s="361"/>
      <c r="E1" s="361"/>
    </row>
    <row r="2" spans="1:5" ht="16.5" thickBot="1" x14ac:dyDescent="0.3">
      <c r="C2" s="362" t="s">
        <v>178</v>
      </c>
      <c r="D2" s="362"/>
      <c r="E2" s="362"/>
    </row>
    <row r="3" spans="1:5" ht="15.75" customHeight="1" x14ac:dyDescent="0.25">
      <c r="A3" s="363" t="s">
        <v>179</v>
      </c>
      <c r="B3" s="366" t="s">
        <v>180</v>
      </c>
      <c r="C3" s="369" t="s">
        <v>181</v>
      </c>
      <c r="D3" s="369" t="s">
        <v>182</v>
      </c>
      <c r="E3" s="371" t="s">
        <v>183</v>
      </c>
    </row>
    <row r="4" spans="1:5" ht="11.25" customHeight="1" x14ac:dyDescent="0.25">
      <c r="A4" s="364"/>
      <c r="B4" s="367"/>
      <c r="C4" s="370"/>
      <c r="D4" s="370"/>
      <c r="E4" s="372"/>
    </row>
    <row r="5" spans="1:5" x14ac:dyDescent="0.25">
      <c r="A5" s="365"/>
      <c r="B5" s="368"/>
      <c r="C5" s="373" t="s">
        <v>184</v>
      </c>
      <c r="D5" s="373"/>
      <c r="E5" s="374"/>
    </row>
    <row r="6" spans="1:5" s="263" customFormat="1" ht="16.5" thickBot="1" x14ac:dyDescent="0.25">
      <c r="A6" s="260" t="s">
        <v>496</v>
      </c>
      <c r="B6" s="261" t="s">
        <v>342</v>
      </c>
      <c r="C6" s="261" t="s">
        <v>343</v>
      </c>
      <c r="D6" s="261" t="s">
        <v>344</v>
      </c>
      <c r="E6" s="262" t="s">
        <v>345</v>
      </c>
    </row>
    <row r="7" spans="1:5" s="268" customFormat="1" x14ac:dyDescent="0.2">
      <c r="A7" s="264" t="s">
        <v>434</v>
      </c>
      <c r="B7" s="265" t="s">
        <v>185</v>
      </c>
      <c r="C7" s="266">
        <v>2399</v>
      </c>
      <c r="D7" s="266">
        <v>0</v>
      </c>
      <c r="E7" s="267">
        <v>2399</v>
      </c>
    </row>
    <row r="8" spans="1:5" s="268" customFormat="1" x14ac:dyDescent="0.2">
      <c r="A8" s="269" t="s">
        <v>435</v>
      </c>
      <c r="B8" s="105" t="s">
        <v>186</v>
      </c>
      <c r="C8" s="270">
        <f>+C9+C14+C19+C24+C29</f>
        <v>255769</v>
      </c>
      <c r="D8" s="270">
        <f>+D9+D14+D19+D24+D29</f>
        <v>180146</v>
      </c>
      <c r="E8" s="271">
        <f>+E9+E14+E19+E24+E29</f>
        <v>255769</v>
      </c>
    </row>
    <row r="9" spans="1:5" s="268" customFormat="1" x14ac:dyDescent="0.2">
      <c r="A9" s="269" t="s">
        <v>436</v>
      </c>
      <c r="B9" s="105" t="s">
        <v>187</v>
      </c>
      <c r="C9" s="270">
        <f>SUM(C10:C13)</f>
        <v>244320</v>
      </c>
      <c r="D9" s="270">
        <f>SUM(D10:D13)</f>
        <v>178912</v>
      </c>
      <c r="E9" s="271">
        <f>SUM(E10:E13)</f>
        <v>244320</v>
      </c>
    </row>
    <row r="10" spans="1:5" s="268" customFormat="1" x14ac:dyDescent="0.2">
      <c r="A10" s="272" t="s">
        <v>437</v>
      </c>
      <c r="B10" s="105" t="s">
        <v>188</v>
      </c>
      <c r="C10" s="95">
        <v>130765</v>
      </c>
      <c r="D10" s="95">
        <v>87172</v>
      </c>
      <c r="E10" s="95">
        <v>130765</v>
      </c>
    </row>
    <row r="11" spans="1:5" s="268" customFormat="1" ht="26.25" customHeight="1" x14ac:dyDescent="0.2">
      <c r="A11" s="272" t="s">
        <v>438</v>
      </c>
      <c r="B11" s="105" t="s">
        <v>189</v>
      </c>
      <c r="C11" s="95"/>
      <c r="D11" s="95"/>
      <c r="E11" s="96"/>
    </row>
    <row r="12" spans="1:5" s="268" customFormat="1" ht="22.5" x14ac:dyDescent="0.2">
      <c r="A12" s="272" t="s">
        <v>439</v>
      </c>
      <c r="B12" s="105" t="s">
        <v>190</v>
      </c>
      <c r="C12" s="95">
        <v>104317</v>
      </c>
      <c r="D12" s="95">
        <v>82854</v>
      </c>
      <c r="E12" s="96">
        <v>104317</v>
      </c>
    </row>
    <row r="13" spans="1:5" s="268" customFormat="1" x14ac:dyDescent="0.2">
      <c r="A13" s="272" t="s">
        <v>440</v>
      </c>
      <c r="B13" s="105" t="s">
        <v>191</v>
      </c>
      <c r="C13" s="95">
        <v>9238</v>
      </c>
      <c r="D13" s="95">
        <v>8886</v>
      </c>
      <c r="E13" s="96">
        <v>9238</v>
      </c>
    </row>
    <row r="14" spans="1:5" s="268" customFormat="1" x14ac:dyDescent="0.2">
      <c r="A14" s="269" t="s">
        <v>441</v>
      </c>
      <c r="B14" s="105" t="s">
        <v>192</v>
      </c>
      <c r="C14" s="301">
        <f>SUM(C15:C18)</f>
        <v>11140</v>
      </c>
      <c r="D14" s="301">
        <f t="shared" ref="D14:E14" si="0">SUM(D15:D18)</f>
        <v>925</v>
      </c>
      <c r="E14" s="301">
        <f t="shared" si="0"/>
        <v>11140</v>
      </c>
    </row>
    <row r="15" spans="1:5" s="268" customFormat="1" x14ac:dyDescent="0.2">
      <c r="A15" s="272" t="s">
        <v>442</v>
      </c>
      <c r="B15" s="105" t="s">
        <v>193</v>
      </c>
      <c r="C15" s="95"/>
      <c r="D15" s="95"/>
      <c r="E15" s="96"/>
    </row>
    <row r="16" spans="1:5" s="268" customFormat="1" ht="22.5" x14ac:dyDescent="0.2">
      <c r="A16" s="272" t="s">
        <v>443</v>
      </c>
      <c r="B16" s="105" t="s">
        <v>12</v>
      </c>
      <c r="C16" s="95"/>
      <c r="D16" s="95"/>
      <c r="E16" s="96"/>
    </row>
    <row r="17" spans="1:5" s="268" customFormat="1" x14ac:dyDescent="0.2">
      <c r="A17" s="272" t="s">
        <v>444</v>
      </c>
      <c r="B17" s="105" t="s">
        <v>13</v>
      </c>
      <c r="C17" s="95">
        <v>3602</v>
      </c>
      <c r="D17" s="95">
        <v>843</v>
      </c>
      <c r="E17" s="96">
        <v>3602</v>
      </c>
    </row>
    <row r="18" spans="1:5" s="268" customFormat="1" x14ac:dyDescent="0.2">
      <c r="A18" s="272" t="s">
        <v>445</v>
      </c>
      <c r="B18" s="105" t="s">
        <v>14</v>
      </c>
      <c r="C18" s="95">
        <v>7538</v>
      </c>
      <c r="D18" s="95">
        <v>82</v>
      </c>
      <c r="E18" s="96">
        <v>7538</v>
      </c>
    </row>
    <row r="19" spans="1:5" s="268" customFormat="1" x14ac:dyDescent="0.2">
      <c r="A19" s="269" t="s">
        <v>446</v>
      </c>
      <c r="B19" s="105" t="s">
        <v>15</v>
      </c>
      <c r="C19" s="273">
        <f>+C20+C21+C22+C23</f>
        <v>0</v>
      </c>
      <c r="D19" s="273">
        <f>+D20+D21+D22+D23</f>
        <v>0</v>
      </c>
      <c r="E19" s="274">
        <f>+E20+E21+E22+E23</f>
        <v>0</v>
      </c>
    </row>
    <row r="20" spans="1:5" s="268" customFormat="1" x14ac:dyDescent="0.2">
      <c r="A20" s="272" t="s">
        <v>447</v>
      </c>
      <c r="B20" s="105" t="s">
        <v>16</v>
      </c>
      <c r="C20" s="95"/>
      <c r="D20" s="95"/>
      <c r="E20" s="96"/>
    </row>
    <row r="21" spans="1:5" s="268" customFormat="1" x14ac:dyDescent="0.2">
      <c r="A21" s="272" t="s">
        <v>448</v>
      </c>
      <c r="B21" s="105" t="s">
        <v>17</v>
      </c>
      <c r="C21" s="95"/>
      <c r="D21" s="95"/>
      <c r="E21" s="96"/>
    </row>
    <row r="22" spans="1:5" s="268" customFormat="1" x14ac:dyDescent="0.2">
      <c r="A22" s="272" t="s">
        <v>449</v>
      </c>
      <c r="B22" s="105" t="s">
        <v>18</v>
      </c>
      <c r="C22" s="95"/>
      <c r="D22" s="95"/>
      <c r="E22" s="96"/>
    </row>
    <row r="23" spans="1:5" s="268" customFormat="1" x14ac:dyDescent="0.2">
      <c r="A23" s="272" t="s">
        <v>450</v>
      </c>
      <c r="B23" s="105" t="s">
        <v>19</v>
      </c>
      <c r="C23" s="95"/>
      <c r="D23" s="95"/>
      <c r="E23" s="96"/>
    </row>
    <row r="24" spans="1:5" s="268" customFormat="1" x14ac:dyDescent="0.2">
      <c r="A24" s="269" t="s">
        <v>451</v>
      </c>
      <c r="B24" s="105" t="s">
        <v>20</v>
      </c>
      <c r="C24" s="301">
        <f>SUM(C25:C28)</f>
        <v>309</v>
      </c>
      <c r="D24" s="301">
        <f t="shared" ref="D24:E24" si="1">SUM(D25:D28)</f>
        <v>309</v>
      </c>
      <c r="E24" s="301">
        <f t="shared" si="1"/>
        <v>309</v>
      </c>
    </row>
    <row r="25" spans="1:5" s="268" customFormat="1" x14ac:dyDescent="0.2">
      <c r="A25" s="272" t="s">
        <v>452</v>
      </c>
      <c r="B25" s="105" t="s">
        <v>21</v>
      </c>
      <c r="C25" s="95"/>
      <c r="D25" s="95"/>
      <c r="E25" s="96"/>
    </row>
    <row r="26" spans="1:5" s="268" customFormat="1" x14ac:dyDescent="0.2">
      <c r="A26" s="272" t="s">
        <v>453</v>
      </c>
      <c r="B26" s="105" t="s">
        <v>22</v>
      </c>
      <c r="C26" s="95"/>
      <c r="D26" s="95"/>
      <c r="E26" s="96"/>
    </row>
    <row r="27" spans="1:5" s="268" customFormat="1" x14ac:dyDescent="0.2">
      <c r="A27" s="272" t="s">
        <v>454</v>
      </c>
      <c r="B27" s="105" t="s">
        <v>23</v>
      </c>
      <c r="C27" s="95">
        <v>309</v>
      </c>
      <c r="D27" s="95">
        <v>309</v>
      </c>
      <c r="E27" s="96">
        <v>309</v>
      </c>
    </row>
    <row r="28" spans="1:5" s="268" customFormat="1" x14ac:dyDescent="0.2">
      <c r="A28" s="272" t="s">
        <v>455</v>
      </c>
      <c r="B28" s="105" t="s">
        <v>24</v>
      </c>
      <c r="C28" s="95"/>
      <c r="D28" s="95"/>
      <c r="E28" s="96"/>
    </row>
    <row r="29" spans="1:5" s="268" customFormat="1" x14ac:dyDescent="0.2">
      <c r="A29" s="269" t="s">
        <v>456</v>
      </c>
      <c r="B29" s="105" t="s">
        <v>25</v>
      </c>
      <c r="C29" s="273">
        <f>SUM(C30:C33)</f>
        <v>0</v>
      </c>
      <c r="D29" s="273">
        <f t="shared" ref="D29:E29" si="2">SUM(D30:D33)</f>
        <v>0</v>
      </c>
      <c r="E29" s="273">
        <f t="shared" si="2"/>
        <v>0</v>
      </c>
    </row>
    <row r="30" spans="1:5" s="268" customFormat="1" x14ac:dyDescent="0.2">
      <c r="A30" s="272" t="s">
        <v>457</v>
      </c>
      <c r="B30" s="105" t="s">
        <v>26</v>
      </c>
      <c r="C30" s="95"/>
      <c r="D30" s="95"/>
      <c r="E30" s="96"/>
    </row>
    <row r="31" spans="1:5" s="268" customFormat="1" ht="22.5" x14ac:dyDescent="0.2">
      <c r="A31" s="272" t="s">
        <v>458</v>
      </c>
      <c r="B31" s="105" t="s">
        <v>27</v>
      </c>
      <c r="C31" s="95"/>
      <c r="D31" s="95"/>
      <c r="E31" s="96"/>
    </row>
    <row r="32" spans="1:5" s="268" customFormat="1" x14ac:dyDescent="0.2">
      <c r="A32" s="272" t="s">
        <v>459</v>
      </c>
      <c r="B32" s="105" t="s">
        <v>28</v>
      </c>
      <c r="C32" s="95">
        <v>0</v>
      </c>
      <c r="D32" s="95">
        <v>0</v>
      </c>
      <c r="E32" s="96">
        <v>0</v>
      </c>
    </row>
    <row r="33" spans="1:5" s="268" customFormat="1" x14ac:dyDescent="0.2">
      <c r="A33" s="272" t="s">
        <v>460</v>
      </c>
      <c r="B33" s="105" t="s">
        <v>29</v>
      </c>
      <c r="C33" s="95"/>
      <c r="D33" s="95"/>
      <c r="E33" s="96"/>
    </row>
    <row r="34" spans="1:5" s="268" customFormat="1" x14ac:dyDescent="0.2">
      <c r="A34" s="269" t="s">
        <v>461</v>
      </c>
      <c r="B34" s="105" t="s">
        <v>30</v>
      </c>
      <c r="C34" s="301">
        <f>+C35+C40+C45</f>
        <v>38</v>
      </c>
      <c r="D34" s="301">
        <f>+D35+D40+D45</f>
        <v>38</v>
      </c>
      <c r="E34" s="302">
        <f>+E35+E40+E45</f>
        <v>38</v>
      </c>
    </row>
    <row r="35" spans="1:5" s="268" customFormat="1" x14ac:dyDescent="0.2">
      <c r="A35" s="269" t="s">
        <v>462</v>
      </c>
      <c r="B35" s="105" t="s">
        <v>31</v>
      </c>
      <c r="C35" s="301">
        <f>+C36+C37+C38+C39</f>
        <v>38</v>
      </c>
      <c r="D35" s="301">
        <f>+D36+D37+D38+D39</f>
        <v>38</v>
      </c>
      <c r="E35" s="302">
        <f>+E36+E37+E38+E39</f>
        <v>38</v>
      </c>
    </row>
    <row r="36" spans="1:5" s="268" customFormat="1" x14ac:dyDescent="0.2">
      <c r="A36" s="272" t="s">
        <v>463</v>
      </c>
      <c r="B36" s="105" t="s">
        <v>74</v>
      </c>
      <c r="C36" s="95"/>
      <c r="D36" s="95"/>
      <c r="E36" s="96"/>
    </row>
    <row r="37" spans="1:5" s="268" customFormat="1" x14ac:dyDescent="0.2">
      <c r="A37" s="272" t="s">
        <v>464</v>
      </c>
      <c r="B37" s="105" t="s">
        <v>146</v>
      </c>
      <c r="C37" s="95"/>
      <c r="D37" s="95"/>
      <c r="E37" s="96"/>
    </row>
    <row r="38" spans="1:5" s="268" customFormat="1" x14ac:dyDescent="0.2">
      <c r="A38" s="272" t="s">
        <v>465</v>
      </c>
      <c r="B38" s="105" t="s">
        <v>176</v>
      </c>
      <c r="C38" s="95">
        <v>38</v>
      </c>
      <c r="D38" s="95">
        <v>38</v>
      </c>
      <c r="E38" s="96">
        <v>38</v>
      </c>
    </row>
    <row r="39" spans="1:5" s="268" customFormat="1" x14ac:dyDescent="0.2">
      <c r="A39" s="272" t="s">
        <v>466</v>
      </c>
      <c r="B39" s="105" t="s">
        <v>177</v>
      </c>
      <c r="C39" s="95"/>
      <c r="D39" s="95"/>
      <c r="E39" s="96"/>
    </row>
    <row r="40" spans="1:5" s="268" customFormat="1" x14ac:dyDescent="0.2">
      <c r="A40" s="269" t="s">
        <v>467</v>
      </c>
      <c r="B40" s="105" t="s">
        <v>194</v>
      </c>
      <c r="C40" s="273">
        <f>+C41+C42+C43+C44</f>
        <v>0</v>
      </c>
      <c r="D40" s="273">
        <f>+D41+D42+D43+D44</f>
        <v>0</v>
      </c>
      <c r="E40" s="274">
        <f>+E41+E42+E43+E44</f>
        <v>0</v>
      </c>
    </row>
    <row r="41" spans="1:5" s="268" customFormat="1" x14ac:dyDescent="0.2">
      <c r="A41" s="272" t="s">
        <v>468</v>
      </c>
      <c r="B41" s="105" t="s">
        <v>195</v>
      </c>
      <c r="C41" s="95"/>
      <c r="D41" s="95"/>
      <c r="E41" s="96"/>
    </row>
    <row r="42" spans="1:5" s="268" customFormat="1" ht="22.5" x14ac:dyDescent="0.2">
      <c r="A42" s="272" t="s">
        <v>469</v>
      </c>
      <c r="B42" s="105" t="s">
        <v>196</v>
      </c>
      <c r="C42" s="95"/>
      <c r="D42" s="95"/>
      <c r="E42" s="96"/>
    </row>
    <row r="43" spans="1:5" s="268" customFormat="1" x14ac:dyDescent="0.2">
      <c r="A43" s="272" t="s">
        <v>470</v>
      </c>
      <c r="B43" s="105" t="s">
        <v>197</v>
      </c>
      <c r="C43" s="95"/>
      <c r="D43" s="95"/>
      <c r="E43" s="96"/>
    </row>
    <row r="44" spans="1:5" s="268" customFormat="1" x14ac:dyDescent="0.2">
      <c r="A44" s="272" t="s">
        <v>471</v>
      </c>
      <c r="B44" s="105" t="s">
        <v>198</v>
      </c>
      <c r="C44" s="95"/>
      <c r="D44" s="95"/>
      <c r="E44" s="96"/>
    </row>
    <row r="45" spans="1:5" s="268" customFormat="1" x14ac:dyDescent="0.2">
      <c r="A45" s="269" t="s">
        <v>472</v>
      </c>
      <c r="B45" s="105" t="s">
        <v>199</v>
      </c>
      <c r="C45" s="273">
        <f>+C46+C47+C48+C49</f>
        <v>0</v>
      </c>
      <c r="D45" s="273">
        <f>+D46+D47+D48+D49</f>
        <v>0</v>
      </c>
      <c r="E45" s="274">
        <f>+E46+E47+E48+E49</f>
        <v>0</v>
      </c>
    </row>
    <row r="46" spans="1:5" s="268" customFormat="1" x14ac:dyDescent="0.2">
      <c r="A46" s="272" t="s">
        <v>473</v>
      </c>
      <c r="B46" s="105" t="s">
        <v>200</v>
      </c>
      <c r="C46" s="95"/>
      <c r="D46" s="95"/>
      <c r="E46" s="96"/>
    </row>
    <row r="47" spans="1:5" s="268" customFormat="1" ht="22.5" x14ac:dyDescent="0.2">
      <c r="A47" s="272" t="s">
        <v>474</v>
      </c>
      <c r="B47" s="105" t="s">
        <v>201</v>
      </c>
      <c r="C47" s="95"/>
      <c r="D47" s="95"/>
      <c r="E47" s="96"/>
    </row>
    <row r="48" spans="1:5" s="268" customFormat="1" x14ac:dyDescent="0.2">
      <c r="A48" s="272" t="s">
        <v>475</v>
      </c>
      <c r="B48" s="105" t="s">
        <v>202</v>
      </c>
      <c r="C48" s="95"/>
      <c r="D48" s="95"/>
      <c r="E48" s="96"/>
    </row>
    <row r="49" spans="1:5" s="268" customFormat="1" x14ac:dyDescent="0.2">
      <c r="A49" s="272" t="s">
        <v>476</v>
      </c>
      <c r="B49" s="105" t="s">
        <v>203</v>
      </c>
      <c r="C49" s="95"/>
      <c r="D49" s="95"/>
      <c r="E49" s="96"/>
    </row>
    <row r="50" spans="1:5" s="268" customFormat="1" x14ac:dyDescent="0.2">
      <c r="A50" s="269" t="s">
        <v>477</v>
      </c>
      <c r="B50" s="105" t="s">
        <v>204</v>
      </c>
      <c r="C50" s="95"/>
      <c r="D50" s="95"/>
      <c r="E50" s="96"/>
    </row>
    <row r="51" spans="1:5" s="268" customFormat="1" ht="21" x14ac:dyDescent="0.2">
      <c r="A51" s="269" t="s">
        <v>478</v>
      </c>
      <c r="B51" s="105" t="s">
        <v>205</v>
      </c>
      <c r="C51" s="301">
        <f>+C7+C8+C34+C50</f>
        <v>258206</v>
      </c>
      <c r="D51" s="301">
        <f>+D7+D8+D34+D50</f>
        <v>180184</v>
      </c>
      <c r="E51" s="302">
        <f>+E7+E8+E34+E50</f>
        <v>258206</v>
      </c>
    </row>
    <row r="52" spans="1:5" s="268" customFormat="1" x14ac:dyDescent="0.2">
      <c r="A52" s="269" t="s">
        <v>479</v>
      </c>
      <c r="B52" s="105" t="s">
        <v>206</v>
      </c>
      <c r="C52" s="95"/>
      <c r="D52" s="95"/>
      <c r="E52" s="96"/>
    </row>
    <row r="53" spans="1:5" s="268" customFormat="1" x14ac:dyDescent="0.2">
      <c r="A53" s="269" t="s">
        <v>480</v>
      </c>
      <c r="B53" s="105" t="s">
        <v>207</v>
      </c>
      <c r="C53" s="95">
        <v>0</v>
      </c>
      <c r="D53" s="95">
        <v>0</v>
      </c>
      <c r="E53" s="96">
        <v>0</v>
      </c>
    </row>
    <row r="54" spans="1:5" s="268" customFormat="1" x14ac:dyDescent="0.2">
      <c r="A54" s="269" t="s">
        <v>481</v>
      </c>
      <c r="B54" s="105" t="s">
        <v>208</v>
      </c>
      <c r="C54" s="273">
        <f>+C52+C53</f>
        <v>0</v>
      </c>
      <c r="D54" s="273">
        <f>+D52+D53</f>
        <v>0</v>
      </c>
      <c r="E54" s="274">
        <f>+E52+E53</f>
        <v>0</v>
      </c>
    </row>
    <row r="55" spans="1:5" s="268" customFormat="1" x14ac:dyDescent="0.2">
      <c r="A55" s="269" t="s">
        <v>482</v>
      </c>
      <c r="B55" s="105" t="s">
        <v>209</v>
      </c>
      <c r="C55" s="95"/>
      <c r="D55" s="95"/>
      <c r="E55" s="96"/>
    </row>
    <row r="56" spans="1:5" s="268" customFormat="1" x14ac:dyDescent="0.2">
      <c r="A56" s="269" t="s">
        <v>483</v>
      </c>
      <c r="B56" s="105" t="s">
        <v>210</v>
      </c>
      <c r="C56" s="95"/>
      <c r="D56" s="305">
        <v>69</v>
      </c>
      <c r="E56" s="96"/>
    </row>
    <row r="57" spans="1:5" s="268" customFormat="1" x14ac:dyDescent="0.2">
      <c r="A57" s="269" t="s">
        <v>484</v>
      </c>
      <c r="B57" s="105" t="s">
        <v>211</v>
      </c>
      <c r="C57" s="95"/>
      <c r="D57" s="305">
        <v>15863</v>
      </c>
      <c r="E57" s="96"/>
    </row>
    <row r="58" spans="1:5" s="268" customFormat="1" x14ac:dyDescent="0.2">
      <c r="A58" s="269" t="s">
        <v>485</v>
      </c>
      <c r="B58" s="105" t="s">
        <v>212</v>
      </c>
      <c r="C58" s="95"/>
      <c r="D58" s="95"/>
      <c r="E58" s="96"/>
    </row>
    <row r="59" spans="1:5" s="268" customFormat="1" x14ac:dyDescent="0.2">
      <c r="A59" s="269" t="s">
        <v>486</v>
      </c>
      <c r="B59" s="105" t="s">
        <v>213</v>
      </c>
      <c r="C59" s="273">
        <f>+C55+C56+C57+C58</f>
        <v>0</v>
      </c>
      <c r="D59" s="301">
        <f>+D55+D56+D57+D58</f>
        <v>15932</v>
      </c>
      <c r="E59" s="274">
        <f>+E55+E56+E57+E58</f>
        <v>0</v>
      </c>
    </row>
    <row r="60" spans="1:5" s="268" customFormat="1" x14ac:dyDescent="0.2">
      <c r="A60" s="269" t="s">
        <v>487</v>
      </c>
      <c r="B60" s="105" t="s">
        <v>214</v>
      </c>
      <c r="C60" s="95"/>
      <c r="D60" s="305">
        <v>5456</v>
      </c>
      <c r="E60" s="96"/>
    </row>
    <row r="61" spans="1:5" s="268" customFormat="1" x14ac:dyDescent="0.2">
      <c r="A61" s="269" t="s">
        <v>488</v>
      </c>
      <c r="B61" s="105" t="s">
        <v>215</v>
      </c>
      <c r="C61" s="95"/>
      <c r="D61" s="95"/>
      <c r="E61" s="96"/>
    </row>
    <row r="62" spans="1:5" s="268" customFormat="1" x14ac:dyDescent="0.2">
      <c r="A62" s="269" t="s">
        <v>489</v>
      </c>
      <c r="B62" s="105" t="s">
        <v>216</v>
      </c>
      <c r="C62" s="95"/>
      <c r="D62" s="305">
        <v>293</v>
      </c>
      <c r="E62" s="96"/>
    </row>
    <row r="63" spans="1:5" s="268" customFormat="1" x14ac:dyDescent="0.2">
      <c r="A63" s="269" t="s">
        <v>490</v>
      </c>
      <c r="B63" s="105" t="s">
        <v>217</v>
      </c>
      <c r="C63" s="273">
        <f>+C60+C61+C62</f>
        <v>0</v>
      </c>
      <c r="D63" s="301">
        <f>+D60+D61+D62</f>
        <v>5749</v>
      </c>
      <c r="E63" s="274">
        <f>+E60+E61+E62</f>
        <v>0</v>
      </c>
    </row>
    <row r="64" spans="1:5" s="268" customFormat="1" x14ac:dyDescent="0.2">
      <c r="A64" s="269" t="s">
        <v>491</v>
      </c>
      <c r="B64" s="105" t="s">
        <v>218</v>
      </c>
      <c r="C64" s="95"/>
      <c r="D64" s="305">
        <v>11</v>
      </c>
      <c r="E64" s="96"/>
    </row>
    <row r="65" spans="1:5" s="268" customFormat="1" ht="21" x14ac:dyDescent="0.2">
      <c r="A65" s="269" t="s">
        <v>492</v>
      </c>
      <c r="B65" s="105" t="s">
        <v>219</v>
      </c>
      <c r="C65" s="95"/>
      <c r="D65" s="95"/>
      <c r="E65" s="96"/>
    </row>
    <row r="66" spans="1:5" s="268" customFormat="1" x14ac:dyDescent="0.2">
      <c r="A66" s="269" t="s">
        <v>493</v>
      </c>
      <c r="B66" s="105" t="s">
        <v>220</v>
      </c>
      <c r="C66" s="273">
        <f>+C64+C65</f>
        <v>0</v>
      </c>
      <c r="D66" s="301">
        <f>+D64+D65</f>
        <v>11</v>
      </c>
      <c r="E66" s="274">
        <f>+E64+E65</f>
        <v>0</v>
      </c>
    </row>
    <row r="67" spans="1:5" s="268" customFormat="1" x14ac:dyDescent="0.2">
      <c r="A67" s="269" t="s">
        <v>494</v>
      </c>
      <c r="B67" s="105" t="s">
        <v>221</v>
      </c>
      <c r="C67" s="95"/>
      <c r="D67" s="95"/>
      <c r="E67" s="96"/>
    </row>
    <row r="68" spans="1:5" s="268" customFormat="1" ht="16.5" thickBot="1" x14ac:dyDescent="0.25">
      <c r="A68" s="275" t="s">
        <v>495</v>
      </c>
      <c r="B68" s="109" t="s">
        <v>222</v>
      </c>
      <c r="C68" s="303">
        <f>+C51+C54+C59+C63+C66+C67</f>
        <v>258206</v>
      </c>
      <c r="D68" s="303">
        <f>+D51+D54+D59+D63+D66+D67</f>
        <v>201876</v>
      </c>
      <c r="E68" s="304">
        <f>+E51+E54+E59+E63+E66+E67</f>
        <v>258206</v>
      </c>
    </row>
    <row r="69" spans="1:5" x14ac:dyDescent="0.25">
      <c r="A69" s="276"/>
      <c r="C69" s="277"/>
      <c r="D69" s="277"/>
      <c r="E69" s="278"/>
    </row>
    <row r="70" spans="1:5" x14ac:dyDescent="0.25">
      <c r="A70" s="276"/>
      <c r="C70" s="277"/>
      <c r="D70" s="277"/>
      <c r="E70" s="278"/>
    </row>
    <row r="71" spans="1:5" x14ac:dyDescent="0.25">
      <c r="A71" s="279"/>
      <c r="C71" s="277"/>
      <c r="D71" s="277"/>
      <c r="E71" s="278"/>
    </row>
    <row r="72" spans="1:5" x14ac:dyDescent="0.25">
      <c r="A72" s="359"/>
      <c r="B72" s="359"/>
      <c r="C72" s="359"/>
      <c r="D72" s="359"/>
      <c r="E72" s="359"/>
    </row>
    <row r="73" spans="1:5" x14ac:dyDescent="0.25">
      <c r="A73" s="359"/>
      <c r="B73" s="359"/>
      <c r="C73" s="359"/>
      <c r="D73" s="359"/>
      <c r="E73" s="35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dőlt"Csép Község Önkormányzata&amp;R&amp;"Times New Roman,Félkövér dőlt"7.1. melléklet a    3/2017. (V.30.) önkormányzati rendelethez</oddHeader>
    <oddFooter>&amp;C&amp;P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5</vt:i4>
      </vt:variant>
    </vt:vector>
  </HeadingPairs>
  <TitlesOfParts>
    <vt:vector size="16" baseType="lpstr">
      <vt:lpstr>1.1.sz.mell.</vt:lpstr>
      <vt:lpstr>1.2.sz.mell.</vt:lpstr>
      <vt:lpstr>1.3.sz.mell.</vt:lpstr>
      <vt:lpstr>2.1.sz.mell  </vt:lpstr>
      <vt:lpstr>2.2.sz.mell  </vt:lpstr>
      <vt:lpstr>3. melléklet</vt:lpstr>
      <vt:lpstr>4. melléklet</vt:lpstr>
      <vt:lpstr>6. melléklet</vt:lpstr>
      <vt:lpstr>7.1. melléklet</vt:lpstr>
      <vt:lpstr>7.2. melléklet</vt:lpstr>
      <vt:lpstr>8. melléklet</vt:lpstr>
      <vt:lpstr>'7.1. melléklet'!Nyomtatási_cím</vt:lpstr>
      <vt:lpstr>'1.1.sz.mell.'!Nyomtatási_terület</vt:lpstr>
      <vt:lpstr>'1.2.sz.mell.'!Nyomtatási_terület</vt:lpstr>
      <vt:lpstr>'1.3.sz.mell.'!Nyomtatási_terület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2017-05-03T09:41:11Z</cp:lastPrinted>
  <dcterms:created xsi:type="dcterms:W3CDTF">1999-10-30T10:30:45Z</dcterms:created>
  <dcterms:modified xsi:type="dcterms:W3CDTF">2017-06-01T22:12:26Z</dcterms:modified>
</cp:coreProperties>
</file>