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0395" windowHeight="6660" activeTab="1"/>
  </bookViews>
  <sheets>
    <sheet name="1_melléklet" sheetId="8" r:id="rId1"/>
    <sheet name="2_ab_melléklet" sheetId="3" r:id="rId2"/>
    <sheet name="3_sz_melléklet" sheetId="4" r:id="rId3"/>
    <sheet name="4_sz_melléklet" sheetId="1" r:id="rId4"/>
    <sheet name="5. melléklet" sheetId="9" r:id="rId5"/>
  </sheets>
  <externalReferences>
    <externalReference r:id="rId6"/>
    <externalReference r:id="rId7"/>
    <externalReference r:id="rId8"/>
  </externalReferences>
  <definedNames>
    <definedName name="_xlnm.Print_Area" localSheetId="1">'2_ab_melléklet'!$A$1:$J$53</definedName>
    <definedName name="_xlnm.Print_Area" localSheetId="2">'3_sz_melléklet'!$A$1:$G$32</definedName>
    <definedName name="_xlnm.Print_Area" localSheetId="3">'4_sz_melléklet'!$A$1:$F$35</definedName>
    <definedName name="_xlnm.Print_Area" localSheetId="4">'5. melléklet'!$B$1:$I$21</definedName>
  </definedNames>
  <calcPr calcId="145621"/>
</workbook>
</file>

<file path=xl/calcChain.xml><?xml version="1.0" encoding="utf-8"?>
<calcChain xmlns="http://schemas.openxmlformats.org/spreadsheetml/2006/main">
  <c r="D32" i="1" l="1"/>
  <c r="C32" i="1"/>
  <c r="C34" i="1" s="1"/>
  <c r="E31" i="1"/>
  <c r="F31" i="1" s="1"/>
  <c r="E30" i="1"/>
  <c r="E32" i="1" s="1"/>
  <c r="E34" i="1" s="1"/>
  <c r="F29" i="1"/>
  <c r="F18" i="1"/>
  <c r="E16" i="1"/>
  <c r="D16" i="1"/>
  <c r="C16" i="1"/>
  <c r="F16" i="1" s="1"/>
  <c r="E15" i="1"/>
  <c r="D15" i="1"/>
  <c r="C15" i="1"/>
  <c r="F15" i="1" s="1"/>
  <c r="E14" i="1"/>
  <c r="E17" i="1" s="1"/>
  <c r="E19" i="1" s="1"/>
  <c r="D14" i="1"/>
  <c r="D17" i="1" s="1"/>
  <c r="C14" i="1"/>
  <c r="C17" i="1" s="1"/>
  <c r="E12" i="1"/>
  <c r="D12" i="1"/>
  <c r="C12" i="1"/>
  <c r="E28" i="4"/>
  <c r="D28" i="4"/>
  <c r="C28" i="4"/>
  <c r="G27" i="4"/>
  <c r="E16" i="4"/>
  <c r="D16" i="4"/>
  <c r="C16" i="4"/>
  <c r="G16" i="4" s="1"/>
  <c r="F15" i="4"/>
  <c r="G15" i="4" s="1"/>
  <c r="F14" i="4"/>
  <c r="G14" i="4" s="1"/>
  <c r="F13" i="4"/>
  <c r="E12" i="4"/>
  <c r="E17" i="4" s="1"/>
  <c r="D12" i="4"/>
  <c r="D17" i="4" s="1"/>
  <c r="C12" i="4"/>
  <c r="G51" i="3"/>
  <c r="J51" i="3" s="1"/>
  <c r="G50" i="3"/>
  <c r="J50" i="3" s="1"/>
  <c r="G49" i="3"/>
  <c r="J49" i="3" s="1"/>
  <c r="G48" i="3"/>
  <c r="J48" i="3" s="1"/>
  <c r="I47" i="3"/>
  <c r="I52" i="3" s="1"/>
  <c r="H47" i="3"/>
  <c r="D47" i="3"/>
  <c r="H46" i="3"/>
  <c r="E46" i="3"/>
  <c r="D46" i="3"/>
  <c r="D52" i="3" s="1"/>
  <c r="H45" i="3"/>
  <c r="E45" i="3"/>
  <c r="J45" i="3" s="1"/>
  <c r="F44" i="3"/>
  <c r="F52" i="3" s="1"/>
  <c r="C44" i="3"/>
  <c r="C52" i="3" s="1"/>
  <c r="H43" i="3"/>
  <c r="G32" i="3"/>
  <c r="J32" i="3" s="1"/>
  <c r="E31" i="3"/>
  <c r="D31" i="3"/>
  <c r="C31" i="3"/>
  <c r="I30" i="3"/>
  <c r="E30" i="3"/>
  <c r="D30" i="3"/>
  <c r="C30" i="3"/>
  <c r="E29" i="3"/>
  <c r="D29" i="3"/>
  <c r="C29" i="3"/>
  <c r="C33" i="3" s="1"/>
  <c r="F28" i="3"/>
  <c r="J28" i="3" s="1"/>
  <c r="F27" i="3"/>
  <c r="J27" i="3" s="1"/>
  <c r="J26" i="3"/>
  <c r="F26" i="3"/>
  <c r="E25" i="3"/>
  <c r="D25" i="3"/>
  <c r="G24" i="3"/>
  <c r="J24" i="3" s="1"/>
  <c r="G23" i="3"/>
  <c r="J23" i="3" s="1"/>
  <c r="I22" i="3"/>
  <c r="H22" i="3"/>
  <c r="H33" i="3" s="1"/>
  <c r="G22" i="3"/>
  <c r="E22" i="3"/>
  <c r="E21" i="3"/>
  <c r="J21" i="3" s="1"/>
  <c r="G20" i="3"/>
  <c r="J20" i="3" s="1"/>
  <c r="E19" i="3"/>
  <c r="J19" i="3" s="1"/>
  <c r="E18" i="3"/>
  <c r="J18" i="3" s="1"/>
  <c r="E17" i="3"/>
  <c r="J17" i="3" s="1"/>
  <c r="E16" i="3"/>
  <c r="J16" i="3" s="1"/>
  <c r="E15" i="3"/>
  <c r="J15" i="3" s="1"/>
  <c r="E14" i="3"/>
  <c r="J14" i="3" s="1"/>
  <c r="I13" i="3"/>
  <c r="I33" i="3" s="1"/>
  <c r="E13" i="3"/>
  <c r="G12" i="3"/>
  <c r="G33" i="3" l="1"/>
  <c r="J30" i="3"/>
  <c r="H52" i="3"/>
  <c r="F12" i="1"/>
  <c r="E33" i="3"/>
  <c r="J29" i="3"/>
  <c r="F17" i="4"/>
  <c r="J12" i="3"/>
  <c r="D33" i="3"/>
  <c r="J22" i="3"/>
  <c r="F33" i="3"/>
  <c r="G12" i="4"/>
  <c r="J31" i="3"/>
  <c r="J47" i="3"/>
  <c r="D19" i="1"/>
  <c r="C19" i="1"/>
  <c r="F17" i="1"/>
  <c r="F19" i="1" s="1"/>
  <c r="D27" i="1" s="1"/>
  <c r="F14" i="1"/>
  <c r="F30" i="1"/>
  <c r="F32" i="1"/>
  <c r="C17" i="4"/>
  <c r="G13" i="4"/>
  <c r="G17" i="4" s="1"/>
  <c r="F26" i="4" s="1"/>
  <c r="J13" i="3"/>
  <c r="J25" i="3"/>
  <c r="J44" i="3"/>
  <c r="E52" i="3"/>
  <c r="G52" i="3"/>
  <c r="J43" i="3"/>
  <c r="J46" i="3"/>
  <c r="J52" i="3" l="1"/>
  <c r="J33" i="3"/>
  <c r="F27" i="1"/>
  <c r="D34" i="1"/>
  <c r="F34" i="1" s="1"/>
  <c r="F28" i="4"/>
  <c r="G26" i="4"/>
  <c r="G28" i="4" s="1"/>
  <c r="K54" i="3" l="1"/>
  <c r="M15" i="9"/>
  <c r="G12" i="9"/>
  <c r="H12" i="9"/>
  <c r="I12" i="9"/>
  <c r="F12" i="9"/>
  <c r="C12" i="9"/>
  <c r="C20" i="9" s="1"/>
  <c r="K20" i="9" l="1"/>
  <c r="D20" i="9"/>
  <c r="E20" i="9"/>
  <c r="F20" i="9"/>
  <c r="G20" i="9"/>
  <c r="H20" i="9"/>
  <c r="I20" i="9"/>
</calcChain>
</file>

<file path=xl/sharedStrings.xml><?xml version="1.0" encoding="utf-8"?>
<sst xmlns="http://schemas.openxmlformats.org/spreadsheetml/2006/main" count="185" uniqueCount="112">
  <si>
    <t>eFt</t>
  </si>
  <si>
    <t>Valkó Nagyközség Önkormányzatának Címrendje</t>
  </si>
  <si>
    <t>a költségvetési rendelet 1. § (3) pontjához</t>
  </si>
  <si>
    <t>Cím száma</t>
  </si>
  <si>
    <t>Cím neve</t>
  </si>
  <si>
    <t>Alcím száma</t>
  </si>
  <si>
    <t>Alcím neve</t>
  </si>
  <si>
    <t>Önkormányzat</t>
  </si>
  <si>
    <t>Zöldterület kezelés</t>
  </si>
  <si>
    <t>Utak, hidak kezelése</t>
  </si>
  <si>
    <t>Nem lakóingatlan bérbeadás</t>
  </si>
  <si>
    <t>Város és községgazdálkodás</t>
  </si>
  <si>
    <t>Vízügy ter. Igazgat.</t>
  </si>
  <si>
    <t>Közvilágítás</t>
  </si>
  <si>
    <t>Átmeneti szoc. Segély</t>
  </si>
  <si>
    <t>Temetési segély</t>
  </si>
  <si>
    <t>Háziorvosi szolgálat</t>
  </si>
  <si>
    <t>Köztemetés</t>
  </si>
  <si>
    <t>Család és nővédelem</t>
  </si>
  <si>
    <t>Települési hulladék kez.</t>
  </si>
  <si>
    <t>Kulturális tevékenység</t>
  </si>
  <si>
    <t>Sport feladatok</t>
  </si>
  <si>
    <t>Egyéb közfoglalkoztatás</t>
  </si>
  <si>
    <t>Polgármesteri  Hivatal</t>
  </si>
  <si>
    <t>Önkorm.igazgat.tevék.</t>
  </si>
  <si>
    <t>Aktívkorúak</t>
  </si>
  <si>
    <t>Lakásfenntartási</t>
  </si>
  <si>
    <t>Napköziotthonos Óvoda</t>
  </si>
  <si>
    <t>Munkahelyi étkezés</t>
  </si>
  <si>
    <t>Óvodai nevelés</t>
  </si>
  <si>
    <t>Óvodai étkezés</t>
  </si>
  <si>
    <t>Iskolai étkezés</t>
  </si>
  <si>
    <t>PH</t>
  </si>
  <si>
    <t>Óvoda</t>
  </si>
  <si>
    <t>összesen</t>
  </si>
  <si>
    <t>Megbízás</t>
  </si>
  <si>
    <t>Védőnő</t>
  </si>
  <si>
    <t>2/a melléklet</t>
  </si>
  <si>
    <t xml:space="preserve">Valkó Nagyközség Önkormányzat </t>
  </si>
  <si>
    <t>2014. évi költségvetése</t>
  </si>
  <si>
    <t xml:space="preserve">Kiadások </t>
  </si>
  <si>
    <t>Szakfeladat</t>
  </si>
  <si>
    <t>Személyi juttatás</t>
  </si>
  <si>
    <t>Járulék</t>
  </si>
  <si>
    <t>Dologi kiadás</t>
  </si>
  <si>
    <t>Ellátottak juttatásai</t>
  </si>
  <si>
    <t>Támogatások, átadott pénzeszközök</t>
  </si>
  <si>
    <t>Tartalékok</t>
  </si>
  <si>
    <t>Felhalmozási kiadások</t>
  </si>
  <si>
    <t>Összesen</t>
  </si>
  <si>
    <t>Szennyvíz gyűjtése</t>
  </si>
  <si>
    <t>Települési hulladék kezelés</t>
  </si>
  <si>
    <t>Utak hidak kezelése</t>
  </si>
  <si>
    <t>Országgyűlési választás</t>
  </si>
  <si>
    <t>Helyi önkormányzati választás</t>
  </si>
  <si>
    <t>Európaparlamenti Választás</t>
  </si>
  <si>
    <t>Vízügy ter. Igazgatás</t>
  </si>
  <si>
    <t xml:space="preserve"> - ebből: saját intézm.műk.támog.</t>
  </si>
  <si>
    <t>Bérp.jutt.hosszú idejű közfogl.</t>
  </si>
  <si>
    <t>Téli közfoglalkoztatás</t>
  </si>
  <si>
    <t>Sportfeladatok</t>
  </si>
  <si>
    <t>Intézmény összesen:</t>
  </si>
  <si>
    <t>2/b melléklet</t>
  </si>
  <si>
    <t>Bevételek</t>
  </si>
  <si>
    <t>Adó bevételek</t>
  </si>
  <si>
    <t>Bérleti díj</t>
  </si>
  <si>
    <t>Szolgáltatás ellenértéke, tovább száml.szolg.</t>
  </si>
  <si>
    <t>Működési ktsgv.-i támogatás</t>
  </si>
  <si>
    <t>Alapoktól kapott támogatások</t>
  </si>
  <si>
    <t>Egyéb bevételek</t>
  </si>
  <si>
    <t>Felhalmozási bevételek</t>
  </si>
  <si>
    <t>Állami  átengedett és normatív bevételek</t>
  </si>
  <si>
    <t>Bevétel összesen:</t>
  </si>
  <si>
    <t>óvodapedagógus</t>
  </si>
  <si>
    <t>Óv.ped.munkáját segítő</t>
  </si>
  <si>
    <t>Konyhai dolgozó</t>
  </si>
  <si>
    <t>Könyvtáros</t>
  </si>
  <si>
    <t>Létszámadatok:</t>
  </si>
  <si>
    <t>Engedélyezett létszám:</t>
  </si>
  <si>
    <t>teljes munkaidős</t>
  </si>
  <si>
    <t>Közalkalmazottak</t>
  </si>
  <si>
    <t>Munka törvénykönyve alá tartozók</t>
  </si>
  <si>
    <t>Köztisztviselők</t>
  </si>
  <si>
    <t>rész munkaidős</t>
  </si>
  <si>
    <t>Valkó Nagyközség Önkormányzat Napköziotthonos Óvoda</t>
  </si>
  <si>
    <t>Óvodai étkeztetés</t>
  </si>
  <si>
    <t>Iskolai étkeztetés</t>
  </si>
  <si>
    <t>Felnőtt étkeztetés</t>
  </si>
  <si>
    <t>Étkeztetés összesen:</t>
  </si>
  <si>
    <t>Térítési díj bevétel</t>
  </si>
  <si>
    <t>Működési támogatás</t>
  </si>
  <si>
    <t>Egyéb bevétel</t>
  </si>
  <si>
    <t>Valkó Nagyközség Önkormányzat Polgármesteri Hivatal</t>
  </si>
  <si>
    <t>Önkormányzati igazgatás</t>
  </si>
  <si>
    <t>Aktív korúak támogatása</t>
  </si>
  <si>
    <t>Lakásfenntartási támogatás</t>
  </si>
  <si>
    <t>Közgyógyellátás</t>
  </si>
  <si>
    <t>Sportlétesítmény üzemeltetése</t>
  </si>
  <si>
    <t>Szolgáltatás ellenértéke</t>
  </si>
  <si>
    <t>Europaparlamenti választás</t>
  </si>
  <si>
    <t>Állami kötött támogatások és átengedett adók</t>
  </si>
  <si>
    <t>Rendszeres Gyermekvédelmi</t>
  </si>
  <si>
    <t>Óvodáztatási támogatás</t>
  </si>
  <si>
    <t>Közgyógy ellátás</t>
  </si>
  <si>
    <t>1.  számú melléklet</t>
  </si>
  <si>
    <t>5. sz melléklet</t>
  </si>
  <si>
    <t>Valkó, 2014. február 05.</t>
  </si>
  <si>
    <t>polgármester</t>
  </si>
  <si>
    <t>Valkó, 2014. január 30.</t>
  </si>
  <si>
    <t>jegyző</t>
  </si>
  <si>
    <t xml:space="preserve"> Valkó 2014. január 30</t>
  </si>
  <si>
    <t>intézményvezető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</si>
</sst>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rgb="FFFFFFCC"/>
      <name val="Calibri"/>
      <family val="2"/>
      <charset val="238"/>
      <scheme val="minor"/>
    </font>
    <font>
      <b/>
      <sz val="11"/>
      <color rgb="FFFFFFCC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8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7" fillId="0" borderId="2" xfId="0" applyFont="1" applyBorder="1" applyAlignment="1">
      <alignment horizontal="left"/>
    </xf>
    <xf numFmtId="0" fontId="4" fillId="0" borderId="0" xfId="0" applyFont="1" applyBorder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5" xfId="0" applyNumberFormat="1" applyFont="1" applyBorder="1"/>
    <xf numFmtId="0" fontId="4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7" fillId="0" borderId="0" xfId="0" applyFont="1"/>
    <xf numFmtId="0" fontId="10" fillId="2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0" xfId="0" applyFont="1" applyFill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5" xfId="0" applyNumberFormat="1" applyFont="1" applyBorder="1"/>
    <xf numFmtId="164" fontId="4" fillId="0" borderId="0" xfId="0" applyNumberFormat="1" applyFont="1"/>
    <xf numFmtId="4" fontId="4" fillId="0" borderId="0" xfId="0" applyNumberFormat="1" applyFont="1"/>
    <xf numFmtId="3" fontId="4" fillId="0" borderId="0" xfId="0" applyNumberFormat="1" applyFont="1" applyBorder="1" applyAlignment="1"/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1/Dokumentumok/2014/KTSGV_2014/&#214;NK/&#214;NK_ktsgv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1/Dokumentumok/2014/KTSGV_2014/PH/PH_ktsgv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1/Dokumentumok/2014/KTSGV_2014/OVI/OVI_2014_KTSG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szöveges"/>
      <sheetName val="bértáblák"/>
      <sheetName val="Munka1"/>
      <sheetName val="34"/>
      <sheetName val="35"/>
      <sheetName val="36"/>
      <sheetName val="37"/>
      <sheetName val="KTV"/>
      <sheetName val="Munka2"/>
    </sheetNames>
    <sheetDataSet>
      <sheetData sheetId="0"/>
      <sheetData sheetId="1">
        <row r="9">
          <cell r="H9">
            <v>4349</v>
          </cell>
        </row>
        <row r="14">
          <cell r="H14">
            <v>5000</v>
          </cell>
        </row>
        <row r="20">
          <cell r="H20">
            <v>1200</v>
          </cell>
        </row>
        <row r="61">
          <cell r="H61">
            <v>11544.4</v>
          </cell>
        </row>
        <row r="67">
          <cell r="G67">
            <v>8400000</v>
          </cell>
        </row>
        <row r="69">
          <cell r="G69">
            <v>2268000</v>
          </cell>
        </row>
        <row r="97">
          <cell r="H97">
            <v>825.5</v>
          </cell>
        </row>
        <row r="127">
          <cell r="H127">
            <v>3934.1500000000005</v>
          </cell>
        </row>
        <row r="133">
          <cell r="G133">
            <v>3531000</v>
          </cell>
        </row>
        <row r="136">
          <cell r="G136">
            <v>1414000</v>
          </cell>
        </row>
        <row r="138">
          <cell r="G138">
            <v>1800000</v>
          </cell>
        </row>
        <row r="145">
          <cell r="G145">
            <v>1821150.0000000002</v>
          </cell>
        </row>
        <row r="195">
          <cell r="H195">
            <v>1623.1212</v>
          </cell>
        </row>
        <row r="207">
          <cell r="H207">
            <v>90</v>
          </cell>
        </row>
        <row r="219">
          <cell r="H219">
            <v>90</v>
          </cell>
        </row>
        <row r="231">
          <cell r="H231">
            <v>90</v>
          </cell>
        </row>
        <row r="242">
          <cell r="H242">
            <v>100</v>
          </cell>
        </row>
        <row r="259">
          <cell r="H259">
            <v>3145.79</v>
          </cell>
        </row>
        <row r="267">
          <cell r="H267">
            <v>13510.325000000001</v>
          </cell>
        </row>
        <row r="278">
          <cell r="H278">
            <v>123136.84</v>
          </cell>
        </row>
        <row r="283">
          <cell r="G283">
            <v>122553000</v>
          </cell>
        </row>
        <row r="290">
          <cell r="H290">
            <v>1450</v>
          </cell>
        </row>
        <row r="346">
          <cell r="H346">
            <v>4851.1059999999998</v>
          </cell>
        </row>
        <row r="348">
          <cell r="H348">
            <v>24754.652999999998</v>
          </cell>
        </row>
        <row r="355">
          <cell r="H355">
            <v>10533.816000000001</v>
          </cell>
        </row>
        <row r="362">
          <cell r="G362">
            <v>100000</v>
          </cell>
        </row>
        <row r="364">
          <cell r="G364">
            <v>27000</v>
          </cell>
        </row>
        <row r="372">
          <cell r="H372">
            <v>21600</v>
          </cell>
        </row>
        <row r="379">
          <cell r="H379">
            <v>148828.70000000001</v>
          </cell>
        </row>
        <row r="402">
          <cell r="H402">
            <v>145.19999999999999</v>
          </cell>
        </row>
        <row r="409">
          <cell r="H409">
            <v>145.19999999999999</v>
          </cell>
        </row>
        <row r="463">
          <cell r="H463">
            <v>2889.1039999999998</v>
          </cell>
        </row>
        <row r="467">
          <cell r="H467">
            <v>3606</v>
          </cell>
        </row>
        <row r="476">
          <cell r="H476">
            <v>4285</v>
          </cell>
        </row>
        <row r="486">
          <cell r="H486">
            <v>450</v>
          </cell>
        </row>
        <row r="496">
          <cell r="H496">
            <v>260</v>
          </cell>
        </row>
        <row r="507">
          <cell r="H507">
            <v>468.97500000000002</v>
          </cell>
        </row>
        <row r="514">
          <cell r="H514">
            <v>63.311625000000006</v>
          </cell>
        </row>
        <row r="525">
          <cell r="H525">
            <v>600</v>
          </cell>
        </row>
        <row r="529">
          <cell r="H529">
            <v>372.60063749999995</v>
          </cell>
        </row>
        <row r="539">
          <cell r="H539">
            <v>21817.5</v>
          </cell>
        </row>
        <row r="546">
          <cell r="H546">
            <v>2945.3625000000002</v>
          </cell>
        </row>
        <row r="553">
          <cell r="H553">
            <v>600</v>
          </cell>
        </row>
        <row r="572">
          <cell r="H572">
            <v>900</v>
          </cell>
        </row>
        <row r="576">
          <cell r="H576">
            <v>26262.862499999999</v>
          </cell>
        </row>
        <row r="584">
          <cell r="H584">
            <v>1320</v>
          </cell>
        </row>
        <row r="590">
          <cell r="H590">
            <v>356.4</v>
          </cell>
        </row>
        <row r="619">
          <cell r="H619">
            <v>214.59088</v>
          </cell>
        </row>
        <row r="625">
          <cell r="H625">
            <v>3700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szöveges"/>
      <sheetName val="841126"/>
      <sheetName val="34"/>
      <sheetName val="35"/>
      <sheetName val="36"/>
      <sheetName val="37"/>
      <sheetName val="KTV"/>
    </sheetNames>
    <sheetDataSet>
      <sheetData sheetId="0"/>
      <sheetData sheetId="1">
        <row r="43">
          <cell r="J43">
            <v>22077.497800000001</v>
          </cell>
        </row>
        <row r="54">
          <cell r="J54">
            <v>5750.5814060000002</v>
          </cell>
        </row>
        <row r="122">
          <cell r="J122">
            <v>13249.7752</v>
          </cell>
        </row>
        <row r="133">
          <cell r="J133">
            <v>8016</v>
          </cell>
        </row>
        <row r="147">
          <cell r="J147">
            <v>990</v>
          </cell>
        </row>
        <row r="156">
          <cell r="J156">
            <v>800</v>
          </cell>
        </row>
        <row r="165">
          <cell r="J165">
            <v>960</v>
          </cell>
        </row>
        <row r="172">
          <cell r="J172">
            <v>259.20000000000005</v>
          </cell>
        </row>
        <row r="197">
          <cell r="J197">
            <v>714.3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szöveges"/>
      <sheetName val="851011"/>
      <sheetName val="562912"/>
      <sheetName val="34"/>
      <sheetName val="35"/>
      <sheetName val="36"/>
      <sheetName val="37"/>
      <sheetName val="%"/>
    </sheetNames>
    <sheetDataSet>
      <sheetData sheetId="0"/>
      <sheetData sheetId="1">
        <row r="43">
          <cell r="J43">
            <v>37877.931999999993</v>
          </cell>
        </row>
        <row r="45">
          <cell r="J45">
            <v>9848.1838800000005</v>
          </cell>
        </row>
        <row r="126">
          <cell r="J126">
            <v>5202.1145480000005</v>
          </cell>
        </row>
        <row r="164">
          <cell r="J164">
            <v>2076.71</v>
          </cell>
        </row>
        <row r="174">
          <cell r="J174">
            <v>536.46534000000008</v>
          </cell>
        </row>
        <row r="209">
          <cell r="J209">
            <v>3566.9743440000002</v>
          </cell>
        </row>
        <row r="250">
          <cell r="J250">
            <v>3809.1349999999998</v>
          </cell>
        </row>
        <row r="260">
          <cell r="J260">
            <v>983.51979000000017</v>
          </cell>
        </row>
        <row r="295">
          <cell r="J295">
            <v>6539.4529640000001</v>
          </cell>
        </row>
        <row r="333">
          <cell r="J333">
            <v>1038.855</v>
          </cell>
        </row>
        <row r="343">
          <cell r="J343">
            <v>268.23267000000004</v>
          </cell>
        </row>
        <row r="378">
          <cell r="J378">
            <v>1782.4871720000001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5" sqref="D5"/>
    </sheetView>
  </sheetViews>
  <sheetFormatPr defaultRowHeight="15.75" x14ac:dyDescent="0.25"/>
  <cols>
    <col min="1" max="1" width="6.85546875" style="2" customWidth="1"/>
    <col min="2" max="2" width="18.28515625" style="2" customWidth="1"/>
    <col min="3" max="3" width="6.7109375" style="2" customWidth="1"/>
    <col min="4" max="4" width="45" style="2" customWidth="1"/>
    <col min="5" max="16384" width="9.140625" style="2"/>
  </cols>
  <sheetData>
    <row r="1" spans="1:4" x14ac:dyDescent="0.25">
      <c r="D1" s="3" t="s">
        <v>104</v>
      </c>
    </row>
    <row r="2" spans="1:4" s="4" customFormat="1" x14ac:dyDescent="0.25">
      <c r="A2" s="94" t="s">
        <v>1</v>
      </c>
      <c r="B2" s="94"/>
      <c r="C2" s="94"/>
      <c r="D2" s="94"/>
    </row>
    <row r="3" spans="1:4" s="4" customFormat="1" x14ac:dyDescent="0.25">
      <c r="A3" s="94" t="s">
        <v>2</v>
      </c>
      <c r="B3" s="94"/>
      <c r="C3" s="94"/>
      <c r="D3" s="94"/>
    </row>
    <row r="5" spans="1:4" ht="34.5" customHeight="1" x14ac:dyDescent="0.25">
      <c r="A5" s="5" t="s">
        <v>3</v>
      </c>
      <c r="B5" s="6" t="s">
        <v>4</v>
      </c>
      <c r="C5" s="5" t="s">
        <v>5</v>
      </c>
      <c r="D5" s="6" t="s">
        <v>6</v>
      </c>
    </row>
    <row r="6" spans="1:4" x14ac:dyDescent="0.25">
      <c r="A6" s="95">
        <v>1</v>
      </c>
      <c r="B6" s="95" t="s">
        <v>7</v>
      </c>
      <c r="C6" s="7">
        <v>1</v>
      </c>
      <c r="D6" s="7" t="s">
        <v>100</v>
      </c>
    </row>
    <row r="7" spans="1:4" x14ac:dyDescent="0.25">
      <c r="A7" s="96"/>
      <c r="B7" s="96"/>
      <c r="C7" s="7">
        <v>2</v>
      </c>
      <c r="D7" s="7" t="s">
        <v>50</v>
      </c>
    </row>
    <row r="8" spans="1:4" x14ac:dyDescent="0.25">
      <c r="A8" s="96"/>
      <c r="B8" s="96"/>
      <c r="C8" s="7">
        <v>3</v>
      </c>
      <c r="D8" s="7" t="s">
        <v>19</v>
      </c>
    </row>
    <row r="9" spans="1:4" x14ac:dyDescent="0.25">
      <c r="A9" s="96"/>
      <c r="B9" s="96"/>
      <c r="C9" s="7">
        <v>4</v>
      </c>
      <c r="D9" s="7" t="s">
        <v>9</v>
      </c>
    </row>
    <row r="10" spans="1:4" x14ac:dyDescent="0.25">
      <c r="A10" s="96"/>
      <c r="B10" s="96"/>
      <c r="C10" s="7">
        <v>5</v>
      </c>
      <c r="D10" s="7" t="s">
        <v>10</v>
      </c>
    </row>
    <row r="11" spans="1:4" x14ac:dyDescent="0.25">
      <c r="A11" s="96"/>
      <c r="B11" s="96"/>
      <c r="C11" s="7">
        <v>6</v>
      </c>
      <c r="D11" s="7" t="s">
        <v>8</v>
      </c>
    </row>
    <row r="12" spans="1:4" x14ac:dyDescent="0.25">
      <c r="A12" s="96"/>
      <c r="B12" s="96"/>
      <c r="C12" s="7">
        <v>7</v>
      </c>
      <c r="D12" s="7" t="s">
        <v>53</v>
      </c>
    </row>
    <row r="13" spans="1:4" x14ac:dyDescent="0.25">
      <c r="A13" s="96"/>
      <c r="B13" s="96"/>
      <c r="C13" s="7">
        <v>8</v>
      </c>
      <c r="D13" s="7" t="s">
        <v>54</v>
      </c>
    </row>
    <row r="14" spans="1:4" x14ac:dyDescent="0.25">
      <c r="A14" s="96"/>
      <c r="B14" s="96"/>
      <c r="C14" s="7">
        <v>9</v>
      </c>
      <c r="D14" s="7" t="s">
        <v>99</v>
      </c>
    </row>
    <row r="15" spans="1:4" x14ac:dyDescent="0.25">
      <c r="A15" s="96"/>
      <c r="B15" s="96"/>
      <c r="C15" s="7">
        <v>10</v>
      </c>
      <c r="D15" s="7" t="s">
        <v>12</v>
      </c>
    </row>
    <row r="16" spans="1:4" x14ac:dyDescent="0.25">
      <c r="A16" s="96"/>
      <c r="B16" s="96"/>
      <c r="C16" s="7">
        <v>11</v>
      </c>
      <c r="D16" s="7" t="s">
        <v>13</v>
      </c>
    </row>
    <row r="17" spans="1:4" x14ac:dyDescent="0.25">
      <c r="A17" s="96"/>
      <c r="B17" s="96"/>
      <c r="C17" s="7">
        <v>12</v>
      </c>
      <c r="D17" s="7" t="s">
        <v>11</v>
      </c>
    </row>
    <row r="18" spans="1:4" x14ac:dyDescent="0.25">
      <c r="A18" s="96"/>
      <c r="B18" s="96"/>
      <c r="C18" s="7">
        <v>13</v>
      </c>
      <c r="D18" s="7" t="s">
        <v>16</v>
      </c>
    </row>
    <row r="19" spans="1:4" x14ac:dyDescent="0.25">
      <c r="A19" s="96"/>
      <c r="B19" s="96"/>
      <c r="C19" s="7">
        <v>14</v>
      </c>
      <c r="D19" s="7" t="s">
        <v>18</v>
      </c>
    </row>
    <row r="20" spans="1:4" x14ac:dyDescent="0.25">
      <c r="A20" s="96"/>
      <c r="B20" s="96"/>
      <c r="C20" s="7">
        <v>15</v>
      </c>
      <c r="D20" s="7" t="s">
        <v>14</v>
      </c>
    </row>
    <row r="21" spans="1:4" x14ac:dyDescent="0.25">
      <c r="A21" s="96"/>
      <c r="B21" s="96"/>
      <c r="C21" s="7">
        <v>16</v>
      </c>
      <c r="D21" s="7" t="s">
        <v>15</v>
      </c>
    </row>
    <row r="22" spans="1:4" x14ac:dyDescent="0.25">
      <c r="A22" s="96"/>
      <c r="B22" s="96"/>
      <c r="C22" s="7">
        <v>17</v>
      </c>
      <c r="D22" s="7" t="s">
        <v>17</v>
      </c>
    </row>
    <row r="23" spans="1:4" x14ac:dyDescent="0.25">
      <c r="A23" s="96"/>
      <c r="B23" s="96"/>
      <c r="C23" s="7">
        <v>18</v>
      </c>
      <c r="D23" s="7" t="s">
        <v>22</v>
      </c>
    </row>
    <row r="24" spans="1:4" x14ac:dyDescent="0.25">
      <c r="A24" s="96"/>
      <c r="B24" s="96"/>
      <c r="C24" s="7">
        <v>19</v>
      </c>
      <c r="D24" s="7" t="s">
        <v>59</v>
      </c>
    </row>
    <row r="25" spans="1:4" x14ac:dyDescent="0.25">
      <c r="A25" s="96"/>
      <c r="B25" s="96"/>
      <c r="C25" s="7">
        <v>20</v>
      </c>
      <c r="D25" s="7" t="s">
        <v>20</v>
      </c>
    </row>
    <row r="26" spans="1:4" x14ac:dyDescent="0.25">
      <c r="A26" s="97"/>
      <c r="B26" s="97"/>
      <c r="C26" s="7">
        <v>21</v>
      </c>
      <c r="D26" s="7" t="s">
        <v>21</v>
      </c>
    </row>
    <row r="27" spans="1:4" x14ac:dyDescent="0.25">
      <c r="A27" s="88">
        <v>2</v>
      </c>
      <c r="B27" s="91" t="s">
        <v>23</v>
      </c>
      <c r="C27" s="7">
        <v>1</v>
      </c>
      <c r="D27" s="7" t="s">
        <v>24</v>
      </c>
    </row>
    <row r="28" spans="1:4" x14ac:dyDescent="0.25">
      <c r="A28" s="89"/>
      <c r="B28" s="92"/>
      <c r="C28" s="7">
        <v>2</v>
      </c>
      <c r="D28" s="7" t="s">
        <v>25</v>
      </c>
    </row>
    <row r="29" spans="1:4" x14ac:dyDescent="0.25">
      <c r="A29" s="89"/>
      <c r="B29" s="92"/>
      <c r="C29" s="7">
        <v>3</v>
      </c>
      <c r="D29" s="7" t="s">
        <v>26</v>
      </c>
    </row>
    <row r="30" spans="1:4" x14ac:dyDescent="0.25">
      <c r="A30" s="89"/>
      <c r="B30" s="92"/>
      <c r="C30" s="7">
        <v>4</v>
      </c>
      <c r="D30" s="7" t="s">
        <v>101</v>
      </c>
    </row>
    <row r="31" spans="1:4" x14ac:dyDescent="0.25">
      <c r="A31" s="89"/>
      <c r="B31" s="92"/>
      <c r="C31" s="7">
        <v>5</v>
      </c>
      <c r="D31" s="7" t="s">
        <v>102</v>
      </c>
    </row>
    <row r="32" spans="1:4" x14ac:dyDescent="0.25">
      <c r="A32" s="89"/>
      <c r="B32" s="92"/>
      <c r="C32" s="7">
        <v>6</v>
      </c>
      <c r="D32" s="7" t="s">
        <v>103</v>
      </c>
    </row>
    <row r="33" spans="1:4" x14ac:dyDescent="0.25">
      <c r="A33" s="88">
        <v>3</v>
      </c>
      <c r="B33" s="91" t="s">
        <v>27</v>
      </c>
      <c r="C33" s="7">
        <v>1</v>
      </c>
      <c r="D33" s="7" t="s">
        <v>28</v>
      </c>
    </row>
    <row r="34" spans="1:4" x14ac:dyDescent="0.25">
      <c r="A34" s="89"/>
      <c r="B34" s="92"/>
      <c r="C34" s="7">
        <v>2</v>
      </c>
      <c r="D34" s="7" t="s">
        <v>29</v>
      </c>
    </row>
    <row r="35" spans="1:4" x14ac:dyDescent="0.25">
      <c r="A35" s="89"/>
      <c r="B35" s="92"/>
      <c r="C35" s="7">
        <v>3</v>
      </c>
      <c r="D35" s="7" t="s">
        <v>30</v>
      </c>
    </row>
    <row r="36" spans="1:4" x14ac:dyDescent="0.25">
      <c r="A36" s="90"/>
      <c r="B36" s="93"/>
      <c r="C36" s="7">
        <v>4</v>
      </c>
      <c r="D36" s="7" t="s">
        <v>31</v>
      </c>
    </row>
  </sheetData>
  <mergeCells count="8">
    <mergeCell ref="A33:A36"/>
    <mergeCell ref="B33:B36"/>
    <mergeCell ref="A2:D2"/>
    <mergeCell ref="A3:D3"/>
    <mergeCell ref="A6:A26"/>
    <mergeCell ref="B6:B26"/>
    <mergeCell ref="A27:A32"/>
    <mergeCell ref="B27:B32"/>
  </mergeCells>
  <pageMargins left="1.0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Normal="100" workbookViewId="0"/>
  </sheetViews>
  <sheetFormatPr defaultRowHeight="12.75" x14ac:dyDescent="0.2"/>
  <cols>
    <col min="1" max="1" width="12.7109375" style="9" customWidth="1"/>
    <col min="2" max="2" width="25" style="10" customWidth="1"/>
    <col min="3" max="4" width="12.28515625" style="11" customWidth="1"/>
    <col min="5" max="6" width="12.28515625" style="12" customWidth="1"/>
    <col min="7" max="7" width="13" style="12" customWidth="1"/>
    <col min="8" max="9" width="12.28515625" style="12" customWidth="1"/>
    <col min="10" max="10" width="12.28515625" style="11" customWidth="1"/>
    <col min="11" max="261" width="9.140625" style="13"/>
    <col min="262" max="262" width="24.5703125" style="13" customWidth="1"/>
    <col min="263" max="266" width="16.5703125" style="13" customWidth="1"/>
    <col min="267" max="517" width="9.140625" style="13"/>
    <col min="518" max="518" width="24.5703125" style="13" customWidth="1"/>
    <col min="519" max="522" width="16.5703125" style="13" customWidth="1"/>
    <col min="523" max="773" width="9.140625" style="13"/>
    <col min="774" max="774" width="24.5703125" style="13" customWidth="1"/>
    <col min="775" max="778" width="16.5703125" style="13" customWidth="1"/>
    <col min="779" max="1029" width="9.140625" style="13"/>
    <col min="1030" max="1030" width="24.5703125" style="13" customWidth="1"/>
    <col min="1031" max="1034" width="16.5703125" style="13" customWidth="1"/>
    <col min="1035" max="1285" width="9.140625" style="13"/>
    <col min="1286" max="1286" width="24.5703125" style="13" customWidth="1"/>
    <col min="1287" max="1290" width="16.5703125" style="13" customWidth="1"/>
    <col min="1291" max="1541" width="9.140625" style="13"/>
    <col min="1542" max="1542" width="24.5703125" style="13" customWidth="1"/>
    <col min="1543" max="1546" width="16.5703125" style="13" customWidth="1"/>
    <col min="1547" max="1797" width="9.140625" style="13"/>
    <col min="1798" max="1798" width="24.5703125" style="13" customWidth="1"/>
    <col min="1799" max="1802" width="16.5703125" style="13" customWidth="1"/>
    <col min="1803" max="2053" width="9.140625" style="13"/>
    <col min="2054" max="2054" width="24.5703125" style="13" customWidth="1"/>
    <col min="2055" max="2058" width="16.5703125" style="13" customWidth="1"/>
    <col min="2059" max="2309" width="9.140625" style="13"/>
    <col min="2310" max="2310" width="24.5703125" style="13" customWidth="1"/>
    <col min="2311" max="2314" width="16.5703125" style="13" customWidth="1"/>
    <col min="2315" max="2565" width="9.140625" style="13"/>
    <col min="2566" max="2566" width="24.5703125" style="13" customWidth="1"/>
    <col min="2567" max="2570" width="16.5703125" style="13" customWidth="1"/>
    <col min="2571" max="2821" width="9.140625" style="13"/>
    <col min="2822" max="2822" width="24.5703125" style="13" customWidth="1"/>
    <col min="2823" max="2826" width="16.5703125" style="13" customWidth="1"/>
    <col min="2827" max="3077" width="9.140625" style="13"/>
    <col min="3078" max="3078" width="24.5703125" style="13" customWidth="1"/>
    <col min="3079" max="3082" width="16.5703125" style="13" customWidth="1"/>
    <col min="3083" max="3333" width="9.140625" style="13"/>
    <col min="3334" max="3334" width="24.5703125" style="13" customWidth="1"/>
    <col min="3335" max="3338" width="16.5703125" style="13" customWidth="1"/>
    <col min="3339" max="3589" width="9.140625" style="13"/>
    <col min="3590" max="3590" width="24.5703125" style="13" customWidth="1"/>
    <col min="3591" max="3594" width="16.5703125" style="13" customWidth="1"/>
    <col min="3595" max="3845" width="9.140625" style="13"/>
    <col min="3846" max="3846" width="24.5703125" style="13" customWidth="1"/>
    <col min="3847" max="3850" width="16.5703125" style="13" customWidth="1"/>
    <col min="3851" max="4101" width="9.140625" style="13"/>
    <col min="4102" max="4102" width="24.5703125" style="13" customWidth="1"/>
    <col min="4103" max="4106" width="16.5703125" style="13" customWidth="1"/>
    <col min="4107" max="4357" width="9.140625" style="13"/>
    <col min="4358" max="4358" width="24.5703125" style="13" customWidth="1"/>
    <col min="4359" max="4362" width="16.5703125" style="13" customWidth="1"/>
    <col min="4363" max="4613" width="9.140625" style="13"/>
    <col min="4614" max="4614" width="24.5703125" style="13" customWidth="1"/>
    <col min="4615" max="4618" width="16.5703125" style="13" customWidth="1"/>
    <col min="4619" max="4869" width="9.140625" style="13"/>
    <col min="4870" max="4870" width="24.5703125" style="13" customWidth="1"/>
    <col min="4871" max="4874" width="16.5703125" style="13" customWidth="1"/>
    <col min="4875" max="5125" width="9.140625" style="13"/>
    <col min="5126" max="5126" width="24.5703125" style="13" customWidth="1"/>
    <col min="5127" max="5130" width="16.5703125" style="13" customWidth="1"/>
    <col min="5131" max="5381" width="9.140625" style="13"/>
    <col min="5382" max="5382" width="24.5703125" style="13" customWidth="1"/>
    <col min="5383" max="5386" width="16.5703125" style="13" customWidth="1"/>
    <col min="5387" max="5637" width="9.140625" style="13"/>
    <col min="5638" max="5638" width="24.5703125" style="13" customWidth="1"/>
    <col min="5639" max="5642" width="16.5703125" style="13" customWidth="1"/>
    <col min="5643" max="5893" width="9.140625" style="13"/>
    <col min="5894" max="5894" width="24.5703125" style="13" customWidth="1"/>
    <col min="5895" max="5898" width="16.5703125" style="13" customWidth="1"/>
    <col min="5899" max="6149" width="9.140625" style="13"/>
    <col min="6150" max="6150" width="24.5703125" style="13" customWidth="1"/>
    <col min="6151" max="6154" width="16.5703125" style="13" customWidth="1"/>
    <col min="6155" max="6405" width="9.140625" style="13"/>
    <col min="6406" max="6406" width="24.5703125" style="13" customWidth="1"/>
    <col min="6407" max="6410" width="16.5703125" style="13" customWidth="1"/>
    <col min="6411" max="6661" width="9.140625" style="13"/>
    <col min="6662" max="6662" width="24.5703125" style="13" customWidth="1"/>
    <col min="6663" max="6666" width="16.5703125" style="13" customWidth="1"/>
    <col min="6667" max="6917" width="9.140625" style="13"/>
    <col min="6918" max="6918" width="24.5703125" style="13" customWidth="1"/>
    <col min="6919" max="6922" width="16.5703125" style="13" customWidth="1"/>
    <col min="6923" max="7173" width="9.140625" style="13"/>
    <col min="7174" max="7174" width="24.5703125" style="13" customWidth="1"/>
    <col min="7175" max="7178" width="16.5703125" style="13" customWidth="1"/>
    <col min="7179" max="7429" width="9.140625" style="13"/>
    <col min="7430" max="7430" width="24.5703125" style="13" customWidth="1"/>
    <col min="7431" max="7434" width="16.5703125" style="13" customWidth="1"/>
    <col min="7435" max="7685" width="9.140625" style="13"/>
    <col min="7686" max="7686" width="24.5703125" style="13" customWidth="1"/>
    <col min="7687" max="7690" width="16.5703125" style="13" customWidth="1"/>
    <col min="7691" max="7941" width="9.140625" style="13"/>
    <col min="7942" max="7942" width="24.5703125" style="13" customWidth="1"/>
    <col min="7943" max="7946" width="16.5703125" style="13" customWidth="1"/>
    <col min="7947" max="8197" width="9.140625" style="13"/>
    <col min="8198" max="8198" width="24.5703125" style="13" customWidth="1"/>
    <col min="8199" max="8202" width="16.5703125" style="13" customWidth="1"/>
    <col min="8203" max="8453" width="9.140625" style="13"/>
    <col min="8454" max="8454" width="24.5703125" style="13" customWidth="1"/>
    <col min="8455" max="8458" width="16.5703125" style="13" customWidth="1"/>
    <col min="8459" max="8709" width="9.140625" style="13"/>
    <col min="8710" max="8710" width="24.5703125" style="13" customWidth="1"/>
    <col min="8711" max="8714" width="16.5703125" style="13" customWidth="1"/>
    <col min="8715" max="8965" width="9.140625" style="13"/>
    <col min="8966" max="8966" width="24.5703125" style="13" customWidth="1"/>
    <col min="8967" max="8970" width="16.5703125" style="13" customWidth="1"/>
    <col min="8971" max="9221" width="9.140625" style="13"/>
    <col min="9222" max="9222" width="24.5703125" style="13" customWidth="1"/>
    <col min="9223" max="9226" width="16.5703125" style="13" customWidth="1"/>
    <col min="9227" max="9477" width="9.140625" style="13"/>
    <col min="9478" max="9478" width="24.5703125" style="13" customWidth="1"/>
    <col min="9479" max="9482" width="16.5703125" style="13" customWidth="1"/>
    <col min="9483" max="9733" width="9.140625" style="13"/>
    <col min="9734" max="9734" width="24.5703125" style="13" customWidth="1"/>
    <col min="9735" max="9738" width="16.5703125" style="13" customWidth="1"/>
    <col min="9739" max="9989" width="9.140625" style="13"/>
    <col min="9990" max="9990" width="24.5703125" style="13" customWidth="1"/>
    <col min="9991" max="9994" width="16.5703125" style="13" customWidth="1"/>
    <col min="9995" max="10245" width="9.140625" style="13"/>
    <col min="10246" max="10246" width="24.5703125" style="13" customWidth="1"/>
    <col min="10247" max="10250" width="16.5703125" style="13" customWidth="1"/>
    <col min="10251" max="10501" width="9.140625" style="13"/>
    <col min="10502" max="10502" width="24.5703125" style="13" customWidth="1"/>
    <col min="10503" max="10506" width="16.5703125" style="13" customWidth="1"/>
    <col min="10507" max="10757" width="9.140625" style="13"/>
    <col min="10758" max="10758" width="24.5703125" style="13" customWidth="1"/>
    <col min="10759" max="10762" width="16.5703125" style="13" customWidth="1"/>
    <col min="10763" max="11013" width="9.140625" style="13"/>
    <col min="11014" max="11014" width="24.5703125" style="13" customWidth="1"/>
    <col min="11015" max="11018" width="16.5703125" style="13" customWidth="1"/>
    <col min="11019" max="11269" width="9.140625" style="13"/>
    <col min="11270" max="11270" width="24.5703125" style="13" customWidth="1"/>
    <col min="11271" max="11274" width="16.5703125" style="13" customWidth="1"/>
    <col min="11275" max="11525" width="9.140625" style="13"/>
    <col min="11526" max="11526" width="24.5703125" style="13" customWidth="1"/>
    <col min="11527" max="11530" width="16.5703125" style="13" customWidth="1"/>
    <col min="11531" max="11781" width="9.140625" style="13"/>
    <col min="11782" max="11782" width="24.5703125" style="13" customWidth="1"/>
    <col min="11783" max="11786" width="16.5703125" style="13" customWidth="1"/>
    <col min="11787" max="12037" width="9.140625" style="13"/>
    <col min="12038" max="12038" width="24.5703125" style="13" customWidth="1"/>
    <col min="12039" max="12042" width="16.5703125" style="13" customWidth="1"/>
    <col min="12043" max="12293" width="9.140625" style="13"/>
    <col min="12294" max="12294" width="24.5703125" style="13" customWidth="1"/>
    <col min="12295" max="12298" width="16.5703125" style="13" customWidth="1"/>
    <col min="12299" max="12549" width="9.140625" style="13"/>
    <col min="12550" max="12550" width="24.5703125" style="13" customWidth="1"/>
    <col min="12551" max="12554" width="16.5703125" style="13" customWidth="1"/>
    <col min="12555" max="12805" width="9.140625" style="13"/>
    <col min="12806" max="12806" width="24.5703125" style="13" customWidth="1"/>
    <col min="12807" max="12810" width="16.5703125" style="13" customWidth="1"/>
    <col min="12811" max="13061" width="9.140625" style="13"/>
    <col min="13062" max="13062" width="24.5703125" style="13" customWidth="1"/>
    <col min="13063" max="13066" width="16.5703125" style="13" customWidth="1"/>
    <col min="13067" max="13317" width="9.140625" style="13"/>
    <col min="13318" max="13318" width="24.5703125" style="13" customWidth="1"/>
    <col min="13319" max="13322" width="16.5703125" style="13" customWidth="1"/>
    <col min="13323" max="13573" width="9.140625" style="13"/>
    <col min="13574" max="13574" width="24.5703125" style="13" customWidth="1"/>
    <col min="13575" max="13578" width="16.5703125" style="13" customWidth="1"/>
    <col min="13579" max="13829" width="9.140625" style="13"/>
    <col min="13830" max="13830" width="24.5703125" style="13" customWidth="1"/>
    <col min="13831" max="13834" width="16.5703125" style="13" customWidth="1"/>
    <col min="13835" max="14085" width="9.140625" style="13"/>
    <col min="14086" max="14086" width="24.5703125" style="13" customWidth="1"/>
    <col min="14087" max="14090" width="16.5703125" style="13" customWidth="1"/>
    <col min="14091" max="14341" width="9.140625" style="13"/>
    <col min="14342" max="14342" width="24.5703125" style="13" customWidth="1"/>
    <col min="14343" max="14346" width="16.5703125" style="13" customWidth="1"/>
    <col min="14347" max="14597" width="9.140625" style="13"/>
    <col min="14598" max="14598" width="24.5703125" style="13" customWidth="1"/>
    <col min="14599" max="14602" width="16.5703125" style="13" customWidth="1"/>
    <col min="14603" max="14853" width="9.140625" style="13"/>
    <col min="14854" max="14854" width="24.5703125" style="13" customWidth="1"/>
    <col min="14855" max="14858" width="16.5703125" style="13" customWidth="1"/>
    <col min="14859" max="15109" width="9.140625" style="13"/>
    <col min="15110" max="15110" width="24.5703125" style="13" customWidth="1"/>
    <col min="15111" max="15114" width="16.5703125" style="13" customWidth="1"/>
    <col min="15115" max="15365" width="9.140625" style="13"/>
    <col min="15366" max="15366" width="24.5703125" style="13" customWidth="1"/>
    <col min="15367" max="15370" width="16.5703125" style="13" customWidth="1"/>
    <col min="15371" max="15621" width="9.140625" style="13"/>
    <col min="15622" max="15622" width="24.5703125" style="13" customWidth="1"/>
    <col min="15623" max="15626" width="16.5703125" style="13" customWidth="1"/>
    <col min="15627" max="15877" width="9.140625" style="13"/>
    <col min="15878" max="15878" width="24.5703125" style="13" customWidth="1"/>
    <col min="15879" max="15882" width="16.5703125" style="13" customWidth="1"/>
    <col min="15883" max="16133" width="9.140625" style="13"/>
    <col min="16134" max="16134" width="24.5703125" style="13" customWidth="1"/>
    <col min="16135" max="16138" width="16.5703125" style="13" customWidth="1"/>
    <col min="16139" max="16384" width="9.140625" style="13"/>
  </cols>
  <sheetData>
    <row r="1" spans="1:10" x14ac:dyDescent="0.2">
      <c r="I1" s="12" t="s">
        <v>37</v>
      </c>
    </row>
    <row r="2" spans="1:10" s="14" customFormat="1" ht="15.75" x14ac:dyDescent="0.25">
      <c r="A2" s="101" t="s">
        <v>38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14" customFormat="1" ht="15.75" x14ac:dyDescent="0.25">
      <c r="A3" s="101" t="s">
        <v>39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s="14" customFormat="1" ht="18" customHeight="1" x14ac:dyDescent="0.25">
      <c r="A4" s="15"/>
      <c r="B4" s="16"/>
      <c r="C4" s="15"/>
      <c r="D4" s="15"/>
      <c r="E4" s="15"/>
      <c r="F4" s="15"/>
      <c r="G4" s="15"/>
      <c r="H4" s="15"/>
      <c r="I4" s="15"/>
      <c r="J4" s="15"/>
    </row>
    <row r="5" spans="1:10" s="14" customFormat="1" ht="15.75" x14ac:dyDescent="0.25">
      <c r="A5" s="15"/>
      <c r="B5" s="16"/>
      <c r="C5" s="15"/>
      <c r="D5" s="15"/>
      <c r="E5" s="15"/>
      <c r="F5" s="15"/>
      <c r="G5" s="15"/>
      <c r="H5" s="15"/>
      <c r="I5" s="15"/>
      <c r="J5" s="15"/>
    </row>
    <row r="7" spans="1:10" ht="15" customHeight="1" x14ac:dyDescent="0.2"/>
    <row r="8" spans="1:10" ht="15.75" x14ac:dyDescent="0.25">
      <c r="A8" s="16" t="s">
        <v>40</v>
      </c>
      <c r="B8" s="16"/>
    </row>
    <row r="9" spans="1:10" x14ac:dyDescent="0.2">
      <c r="A9" s="17"/>
      <c r="B9" s="18"/>
    </row>
    <row r="10" spans="1:10" ht="17.25" customHeight="1" thickBot="1" x14ac:dyDescent="0.25">
      <c r="A10" s="19"/>
      <c r="B10" s="20"/>
      <c r="C10" s="21"/>
      <c r="D10" s="21"/>
      <c r="E10" s="22"/>
      <c r="F10" s="22"/>
      <c r="G10" s="22"/>
      <c r="H10" s="22"/>
      <c r="I10" s="22"/>
      <c r="J10" s="23" t="s">
        <v>0</v>
      </c>
    </row>
    <row r="11" spans="1:10" ht="38.25" customHeight="1" x14ac:dyDescent="0.2">
      <c r="A11" s="102" t="s">
        <v>41</v>
      </c>
      <c r="B11" s="103"/>
      <c r="C11" s="24" t="s">
        <v>42</v>
      </c>
      <c r="D11" s="24" t="s">
        <v>43</v>
      </c>
      <c r="E11" s="25" t="s">
        <v>44</v>
      </c>
      <c r="F11" s="26" t="s">
        <v>45</v>
      </c>
      <c r="G11" s="26" t="s">
        <v>46</v>
      </c>
      <c r="H11" s="26" t="s">
        <v>47</v>
      </c>
      <c r="I11" s="26" t="s">
        <v>48</v>
      </c>
      <c r="J11" s="27" t="s">
        <v>49</v>
      </c>
    </row>
    <row r="12" spans="1:10" x14ac:dyDescent="0.2">
      <c r="A12" s="28">
        <v>370000</v>
      </c>
      <c r="B12" s="29" t="s">
        <v>50</v>
      </c>
      <c r="C12" s="30"/>
      <c r="D12" s="30"/>
      <c r="E12" s="31"/>
      <c r="F12" s="30"/>
      <c r="G12" s="31">
        <f>[1]szöveges!H9</f>
        <v>4349</v>
      </c>
      <c r="H12" s="30"/>
      <c r="I12" s="30"/>
      <c r="J12" s="32">
        <f>SUM(C12:I12)</f>
        <v>4349</v>
      </c>
    </row>
    <row r="13" spans="1:10" x14ac:dyDescent="0.2">
      <c r="A13" s="33">
        <v>381103</v>
      </c>
      <c r="B13" s="34" t="s">
        <v>51</v>
      </c>
      <c r="C13" s="35"/>
      <c r="D13" s="35"/>
      <c r="E13" s="35">
        <f>[1]szöveges!H61</f>
        <v>11544.4</v>
      </c>
      <c r="F13" s="35"/>
      <c r="G13" s="35"/>
      <c r="H13" s="35"/>
      <c r="I13" s="35">
        <f>[1]szöveges!H20</f>
        <v>1200</v>
      </c>
      <c r="J13" s="32">
        <f>SUM(C13:I13)</f>
        <v>12744.4</v>
      </c>
    </row>
    <row r="14" spans="1:10" x14ac:dyDescent="0.2">
      <c r="A14" s="33">
        <v>522001</v>
      </c>
      <c r="B14" s="34" t="s">
        <v>52</v>
      </c>
      <c r="C14" s="35"/>
      <c r="D14" s="35"/>
      <c r="E14" s="35">
        <f>[1]szöveges!H97</f>
        <v>825.5</v>
      </c>
      <c r="F14" s="35"/>
      <c r="G14" s="35"/>
      <c r="H14" s="35"/>
      <c r="I14" s="35"/>
      <c r="J14" s="32">
        <f t="shared" ref="J14:J32" si="0">SUM(C14:I14)</f>
        <v>825.5</v>
      </c>
    </row>
    <row r="15" spans="1:10" x14ac:dyDescent="0.2">
      <c r="A15" s="33">
        <v>680002</v>
      </c>
      <c r="B15" s="34" t="s">
        <v>10</v>
      </c>
      <c r="C15" s="35"/>
      <c r="D15" s="35"/>
      <c r="E15" s="35">
        <f>[1]szöveges!H127</f>
        <v>3934.1500000000005</v>
      </c>
      <c r="F15" s="35"/>
      <c r="G15" s="35"/>
      <c r="H15" s="35"/>
      <c r="I15" s="35"/>
      <c r="J15" s="32">
        <f t="shared" si="0"/>
        <v>3934.1500000000005</v>
      </c>
    </row>
    <row r="16" spans="1:10" x14ac:dyDescent="0.2">
      <c r="A16" s="33">
        <v>813000</v>
      </c>
      <c r="B16" s="34" t="s">
        <v>8</v>
      </c>
      <c r="C16" s="35"/>
      <c r="D16" s="35"/>
      <c r="E16" s="35">
        <f>[1]szöveges!H195</f>
        <v>1623.1212</v>
      </c>
      <c r="F16" s="35"/>
      <c r="G16" s="35"/>
      <c r="H16" s="35"/>
      <c r="I16" s="35"/>
      <c r="J16" s="32">
        <f t="shared" si="0"/>
        <v>1623.1212</v>
      </c>
    </row>
    <row r="17" spans="1:10" x14ac:dyDescent="0.2">
      <c r="A17" s="33">
        <v>841114</v>
      </c>
      <c r="B17" s="34" t="s">
        <v>53</v>
      </c>
      <c r="C17" s="35"/>
      <c r="D17" s="35"/>
      <c r="E17" s="35">
        <f>[1]szöveges!H207</f>
        <v>90</v>
      </c>
      <c r="F17" s="35"/>
      <c r="G17" s="35"/>
      <c r="H17" s="35"/>
      <c r="I17" s="35"/>
      <c r="J17" s="32">
        <f t="shared" si="0"/>
        <v>90</v>
      </c>
    </row>
    <row r="18" spans="1:10" x14ac:dyDescent="0.2">
      <c r="A18" s="33">
        <v>841115</v>
      </c>
      <c r="B18" s="34" t="s">
        <v>54</v>
      </c>
      <c r="C18" s="35"/>
      <c r="D18" s="35"/>
      <c r="E18" s="35">
        <f>[1]szöveges!H231</f>
        <v>90</v>
      </c>
      <c r="F18" s="35"/>
      <c r="G18" s="35"/>
      <c r="H18" s="35"/>
      <c r="I18" s="35"/>
      <c r="J18" s="32">
        <f t="shared" si="0"/>
        <v>90</v>
      </c>
    </row>
    <row r="19" spans="1:10" x14ac:dyDescent="0.2">
      <c r="A19" s="33">
        <v>841117</v>
      </c>
      <c r="B19" s="34" t="s">
        <v>55</v>
      </c>
      <c r="C19" s="35"/>
      <c r="D19" s="35"/>
      <c r="E19" s="35">
        <f>[1]szöveges!H219</f>
        <v>90</v>
      </c>
      <c r="F19" s="35"/>
      <c r="G19" s="35"/>
      <c r="H19" s="35"/>
      <c r="I19" s="35"/>
      <c r="J19" s="32">
        <f t="shared" si="0"/>
        <v>90</v>
      </c>
    </row>
    <row r="20" spans="1:10" x14ac:dyDescent="0.2">
      <c r="A20" s="33">
        <v>841226</v>
      </c>
      <c r="B20" s="34" t="s">
        <v>56</v>
      </c>
      <c r="C20" s="35"/>
      <c r="D20" s="35"/>
      <c r="E20" s="35"/>
      <c r="F20" s="35"/>
      <c r="G20" s="35">
        <f>[1]szöveges!H242</f>
        <v>100</v>
      </c>
      <c r="H20" s="35"/>
      <c r="I20" s="35"/>
      <c r="J20" s="32">
        <f t="shared" si="0"/>
        <v>100</v>
      </c>
    </row>
    <row r="21" spans="1:10" x14ac:dyDescent="0.2">
      <c r="A21" s="33">
        <v>841402</v>
      </c>
      <c r="B21" s="34" t="s">
        <v>13</v>
      </c>
      <c r="C21" s="35"/>
      <c r="D21" s="35"/>
      <c r="E21" s="35">
        <f>[1]szöveges!H259</f>
        <v>3145.79</v>
      </c>
      <c r="F21" s="35"/>
      <c r="G21" s="35"/>
      <c r="H21" s="35"/>
      <c r="I21" s="35"/>
      <c r="J21" s="32">
        <f t="shared" si="0"/>
        <v>3145.79</v>
      </c>
    </row>
    <row r="22" spans="1:10" ht="17.25" customHeight="1" x14ac:dyDescent="0.2">
      <c r="A22" s="33">
        <v>841403</v>
      </c>
      <c r="B22" s="34" t="s">
        <v>11</v>
      </c>
      <c r="C22" s="35"/>
      <c r="D22" s="35"/>
      <c r="E22" s="35">
        <f>[1]szöveges!H346</f>
        <v>4851.1059999999998</v>
      </c>
      <c r="F22" s="35"/>
      <c r="G22" s="35">
        <f>[1]szöveges!H278+[1]szöveges!H290</f>
        <v>124586.84</v>
      </c>
      <c r="H22" s="35">
        <f>[1]szöveges!H348</f>
        <v>24754.652999999998</v>
      </c>
      <c r="I22" s="35">
        <f>[1]szöveges!H267</f>
        <v>13510.325000000001</v>
      </c>
      <c r="J22" s="32">
        <f t="shared" si="0"/>
        <v>167702.924</v>
      </c>
    </row>
    <row r="23" spans="1:10" s="40" customFormat="1" x14ac:dyDescent="0.2">
      <c r="A23" s="36"/>
      <c r="B23" s="37" t="s">
        <v>57</v>
      </c>
      <c r="C23" s="38"/>
      <c r="D23" s="38"/>
      <c r="E23" s="38"/>
      <c r="F23" s="38"/>
      <c r="G23" s="39">
        <f>[1]szöveges!G283/1000</f>
        <v>122553</v>
      </c>
      <c r="H23" s="39"/>
      <c r="I23" s="39"/>
      <c r="J23" s="32">
        <f t="shared" si="0"/>
        <v>122553</v>
      </c>
    </row>
    <row r="24" spans="1:10" x14ac:dyDescent="0.2">
      <c r="A24" s="33">
        <v>862101</v>
      </c>
      <c r="B24" s="34" t="s">
        <v>16</v>
      </c>
      <c r="C24" s="35"/>
      <c r="D24" s="35"/>
      <c r="E24" s="35"/>
      <c r="F24" s="35"/>
      <c r="G24" s="35">
        <f>[1]szöveges!H402</f>
        <v>145.19999999999999</v>
      </c>
      <c r="H24" s="35"/>
      <c r="I24" s="35"/>
      <c r="J24" s="32">
        <f t="shared" si="0"/>
        <v>145.19999999999999</v>
      </c>
    </row>
    <row r="25" spans="1:10" x14ac:dyDescent="0.2">
      <c r="A25" s="33">
        <v>869041</v>
      </c>
      <c r="B25" s="34" t="s">
        <v>18</v>
      </c>
      <c r="C25" s="35">
        <v>1890</v>
      </c>
      <c r="D25" s="35">
        <f>2400-1890</f>
        <v>510</v>
      </c>
      <c r="E25" s="35">
        <f>[1]szöveges!H463-2400</f>
        <v>489.10399999999981</v>
      </c>
      <c r="F25" s="35"/>
      <c r="G25" s="35"/>
      <c r="H25" s="35"/>
      <c r="I25" s="35"/>
      <c r="J25" s="32">
        <f t="shared" si="0"/>
        <v>2889.1039999999998</v>
      </c>
    </row>
    <row r="26" spans="1:10" x14ac:dyDescent="0.2">
      <c r="A26" s="33">
        <v>882122</v>
      </c>
      <c r="B26" s="34" t="s">
        <v>14</v>
      </c>
      <c r="C26" s="35"/>
      <c r="D26" s="35"/>
      <c r="E26" s="35"/>
      <c r="F26" s="35">
        <f>[1]szöveges!H476</f>
        <v>4285</v>
      </c>
      <c r="G26" s="35"/>
      <c r="H26" s="35"/>
      <c r="I26" s="35"/>
      <c r="J26" s="32">
        <f t="shared" si="0"/>
        <v>4285</v>
      </c>
    </row>
    <row r="27" spans="1:10" x14ac:dyDescent="0.2">
      <c r="A27" s="33">
        <v>882123</v>
      </c>
      <c r="B27" s="34" t="s">
        <v>15</v>
      </c>
      <c r="C27" s="35"/>
      <c r="D27" s="35"/>
      <c r="E27" s="35"/>
      <c r="F27" s="35">
        <f>[1]szöveges!H486</f>
        <v>450</v>
      </c>
      <c r="G27" s="35"/>
      <c r="H27" s="35"/>
      <c r="I27" s="35"/>
      <c r="J27" s="32">
        <f t="shared" si="0"/>
        <v>450</v>
      </c>
    </row>
    <row r="28" spans="1:10" x14ac:dyDescent="0.2">
      <c r="A28" s="33">
        <v>882203</v>
      </c>
      <c r="B28" s="34" t="s">
        <v>17</v>
      </c>
      <c r="C28" s="35"/>
      <c r="D28" s="35"/>
      <c r="E28" s="35"/>
      <c r="F28" s="35">
        <f>[1]szöveges!H496</f>
        <v>260</v>
      </c>
      <c r="G28" s="35"/>
      <c r="H28" s="35"/>
      <c r="I28" s="35"/>
      <c r="J28" s="32">
        <f t="shared" si="0"/>
        <v>260</v>
      </c>
    </row>
    <row r="29" spans="1:10" x14ac:dyDescent="0.2">
      <c r="A29" s="33">
        <v>890442</v>
      </c>
      <c r="B29" s="34" t="s">
        <v>58</v>
      </c>
      <c r="C29" s="35">
        <f>[1]szöveges!H507</f>
        <v>468.97500000000002</v>
      </c>
      <c r="D29" s="35">
        <f>[1]szöveges!H514</f>
        <v>63.311625000000006</v>
      </c>
      <c r="E29" s="35">
        <f>[1]szöveges!H525</f>
        <v>600</v>
      </c>
      <c r="F29" s="35"/>
      <c r="G29" s="35"/>
      <c r="H29" s="35"/>
      <c r="I29" s="35"/>
      <c r="J29" s="32">
        <f t="shared" si="0"/>
        <v>1132.2866250000002</v>
      </c>
    </row>
    <row r="30" spans="1:10" x14ac:dyDescent="0.2">
      <c r="A30" s="33">
        <v>890444</v>
      </c>
      <c r="B30" s="34" t="s">
        <v>59</v>
      </c>
      <c r="C30" s="35">
        <f>[1]szöveges!H539</f>
        <v>21817.5</v>
      </c>
      <c r="D30" s="35">
        <f>[1]szöveges!H546</f>
        <v>2945.3625000000002</v>
      </c>
      <c r="E30" s="35">
        <f>[1]szöveges!H572</f>
        <v>900</v>
      </c>
      <c r="F30" s="35"/>
      <c r="G30" s="35"/>
      <c r="H30" s="35"/>
      <c r="I30" s="35">
        <f>[1]szöveges!H553</f>
        <v>600</v>
      </c>
      <c r="J30" s="32">
        <f t="shared" si="0"/>
        <v>26262.862499999999</v>
      </c>
    </row>
    <row r="31" spans="1:10" x14ac:dyDescent="0.2">
      <c r="A31" s="33">
        <v>910501</v>
      </c>
      <c r="B31" s="34" t="s">
        <v>20</v>
      </c>
      <c r="C31" s="35">
        <f>[1]szöveges!H584</f>
        <v>1320</v>
      </c>
      <c r="D31" s="35">
        <f>[1]szöveges!H590</f>
        <v>356.4</v>
      </c>
      <c r="E31" s="35">
        <f>[1]szöveges!H619</f>
        <v>214.59088</v>
      </c>
      <c r="F31" s="35"/>
      <c r="G31" s="35"/>
      <c r="H31" s="35"/>
      <c r="I31" s="35"/>
      <c r="J31" s="32">
        <f t="shared" si="0"/>
        <v>1890.9908800000001</v>
      </c>
    </row>
    <row r="32" spans="1:10" x14ac:dyDescent="0.2">
      <c r="A32" s="33">
        <v>931903</v>
      </c>
      <c r="B32" s="34" t="s">
        <v>60</v>
      </c>
      <c r="C32" s="41"/>
      <c r="D32" s="41"/>
      <c r="E32" s="41"/>
      <c r="F32" s="41"/>
      <c r="G32" s="42">
        <f>[1]szöveges!H625</f>
        <v>3700</v>
      </c>
      <c r="H32" s="41"/>
      <c r="I32" s="41"/>
      <c r="J32" s="32">
        <f t="shared" si="0"/>
        <v>3700</v>
      </c>
    </row>
    <row r="33" spans="1:13" s="44" customFormat="1" x14ac:dyDescent="0.2">
      <c r="A33" s="43" t="s">
        <v>61</v>
      </c>
      <c r="B33" s="43"/>
      <c r="C33" s="32">
        <f>SUM(C12:C32)</f>
        <v>25496.474999999999</v>
      </c>
      <c r="D33" s="32">
        <f>SUM(D12:D32)</f>
        <v>3875.0741250000005</v>
      </c>
      <c r="E33" s="32">
        <f>SUM(E12:E32)</f>
        <v>28397.76208</v>
      </c>
      <c r="F33" s="32">
        <f>SUM(F12:F32)</f>
        <v>4995</v>
      </c>
      <c r="G33" s="32">
        <f>SUM(G12:G32)-G23</f>
        <v>132881.04</v>
      </c>
      <c r="H33" s="32">
        <f>SUM(H12:H32)</f>
        <v>24754.652999999998</v>
      </c>
      <c r="I33" s="32">
        <f>SUM(I12:I32)</f>
        <v>15310.325000000001</v>
      </c>
      <c r="J33" s="32">
        <f>SUM(J12:J32)-J23</f>
        <v>235710.32920500002</v>
      </c>
    </row>
    <row r="34" spans="1:13" s="44" customFormat="1" x14ac:dyDescent="0.2">
      <c r="A34" s="19"/>
      <c r="B34" s="20"/>
      <c r="C34" s="21"/>
      <c r="D34" s="21"/>
      <c r="E34" s="22"/>
      <c r="F34" s="22"/>
      <c r="G34" s="22"/>
      <c r="H34" s="22"/>
      <c r="I34" s="22"/>
      <c r="J34" s="21"/>
    </row>
    <row r="35" spans="1:13" s="44" customFormat="1" x14ac:dyDescent="0.2">
      <c r="A35" s="10" t="s">
        <v>106</v>
      </c>
      <c r="B35" s="20"/>
      <c r="C35" s="21"/>
      <c r="D35" s="21"/>
      <c r="E35" s="22"/>
      <c r="F35" s="22"/>
      <c r="G35" s="22"/>
      <c r="H35" s="22"/>
      <c r="I35" s="22"/>
      <c r="J35" s="21"/>
      <c r="M35" s="21"/>
    </row>
    <row r="36" spans="1:13" x14ac:dyDescent="0.2">
      <c r="A36" s="19"/>
      <c r="B36" s="20"/>
    </row>
    <row r="37" spans="1:13" x14ac:dyDescent="0.2">
      <c r="I37" s="12" t="s">
        <v>62</v>
      </c>
    </row>
    <row r="38" spans="1:13" s="14" customFormat="1" ht="15.75" x14ac:dyDescent="0.25">
      <c r="A38" s="101" t="s">
        <v>38</v>
      </c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3" s="14" customFormat="1" ht="15.75" x14ac:dyDescent="0.25">
      <c r="A39" s="101" t="s">
        <v>39</v>
      </c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3" s="14" customFormat="1" ht="15" x14ac:dyDescent="0.2">
      <c r="A40" s="9"/>
      <c r="B40" s="10"/>
      <c r="C40" s="45"/>
      <c r="D40" s="45"/>
      <c r="E40" s="46"/>
      <c r="F40" s="46"/>
      <c r="G40" s="46"/>
      <c r="H40" s="46"/>
      <c r="I40" s="46"/>
      <c r="J40" s="45"/>
    </row>
    <row r="41" spans="1:13" s="14" customFormat="1" ht="16.5" thickBot="1" x14ac:dyDescent="0.3">
      <c r="A41" s="16" t="s">
        <v>63</v>
      </c>
      <c r="B41" s="16"/>
      <c r="C41" s="45"/>
      <c r="D41" s="45"/>
      <c r="E41" s="46"/>
      <c r="F41" s="46"/>
      <c r="G41" s="46"/>
      <c r="H41" s="46"/>
      <c r="I41" s="46"/>
      <c r="J41" s="23" t="s">
        <v>0</v>
      </c>
    </row>
    <row r="42" spans="1:13" ht="51" x14ac:dyDescent="0.2">
      <c r="A42" s="100" t="s">
        <v>41</v>
      </c>
      <c r="B42" s="100"/>
      <c r="C42" s="24" t="s">
        <v>64</v>
      </c>
      <c r="D42" s="24" t="s">
        <v>65</v>
      </c>
      <c r="E42" s="24" t="s">
        <v>66</v>
      </c>
      <c r="F42" s="26" t="s">
        <v>67</v>
      </c>
      <c r="G42" s="26" t="s">
        <v>68</v>
      </c>
      <c r="H42" s="26" t="s">
        <v>69</v>
      </c>
      <c r="I42" s="26" t="s">
        <v>70</v>
      </c>
      <c r="J42" s="27" t="s">
        <v>49</v>
      </c>
    </row>
    <row r="43" spans="1:13" x14ac:dyDescent="0.2">
      <c r="A43" s="28">
        <v>370000</v>
      </c>
      <c r="B43" s="29" t="s">
        <v>50</v>
      </c>
      <c r="C43" s="30"/>
      <c r="D43" s="30"/>
      <c r="E43" s="30"/>
      <c r="F43" s="30"/>
      <c r="G43" s="30"/>
      <c r="H43" s="31">
        <f>[1]szöveges!H14</f>
        <v>5000</v>
      </c>
      <c r="I43" s="30"/>
      <c r="J43" s="47">
        <f t="shared" ref="J43:J51" si="1">SUM(C43:H43)</f>
        <v>5000</v>
      </c>
    </row>
    <row r="44" spans="1:13" s="51" customFormat="1" x14ac:dyDescent="0.2">
      <c r="A44" s="33">
        <v>841901</v>
      </c>
      <c r="B44" s="48" t="s">
        <v>71</v>
      </c>
      <c r="C44" s="47">
        <f>[1]szöveges!H372</f>
        <v>21600</v>
      </c>
      <c r="D44" s="47"/>
      <c r="E44" s="49"/>
      <c r="F44" s="50">
        <f>[1]szöveges!H379</f>
        <v>148828.70000000001</v>
      </c>
      <c r="G44" s="49"/>
      <c r="H44" s="49"/>
      <c r="I44" s="49"/>
      <c r="J44" s="47">
        <f t="shared" si="1"/>
        <v>170428.7</v>
      </c>
    </row>
    <row r="45" spans="1:13" x14ac:dyDescent="0.2">
      <c r="A45" s="33">
        <v>381103</v>
      </c>
      <c r="B45" s="34" t="s">
        <v>51</v>
      </c>
      <c r="C45" s="35"/>
      <c r="D45" s="41"/>
      <c r="E45" s="50">
        <f>[1]szöveges!G67/1000</f>
        <v>8400</v>
      </c>
      <c r="F45" s="35"/>
      <c r="G45" s="35"/>
      <c r="H45" s="35">
        <f>[1]szöveges!G69/1000</f>
        <v>2268</v>
      </c>
      <c r="I45" s="35"/>
      <c r="J45" s="32">
        <f t="shared" si="1"/>
        <v>10668</v>
      </c>
    </row>
    <row r="46" spans="1:13" s="51" customFormat="1" x14ac:dyDescent="0.2">
      <c r="A46" s="33">
        <v>680002</v>
      </c>
      <c r="B46" s="34" t="s">
        <v>10</v>
      </c>
      <c r="C46" s="47"/>
      <c r="D46" s="35">
        <f>[1]szöveges!G133/1000</f>
        <v>3531</v>
      </c>
      <c r="E46" s="35">
        <f>([1]szöveges!G136+[1]szöveges!G138)/1000</f>
        <v>3214</v>
      </c>
      <c r="F46" s="50"/>
      <c r="G46" s="50"/>
      <c r="H46" s="50">
        <f>[1]szöveges!G145/1000</f>
        <v>1821.1500000000003</v>
      </c>
      <c r="I46" s="49"/>
      <c r="J46" s="47">
        <f t="shared" si="1"/>
        <v>8566.15</v>
      </c>
    </row>
    <row r="47" spans="1:13" x14ac:dyDescent="0.2">
      <c r="A47" s="33">
        <v>841403</v>
      </c>
      <c r="B47" s="34" t="s">
        <v>11</v>
      </c>
      <c r="C47" s="35"/>
      <c r="D47" s="42">
        <f>[1]szöveges!G362/1000</f>
        <v>100</v>
      </c>
      <c r="E47" s="35"/>
      <c r="F47" s="35"/>
      <c r="G47" s="35"/>
      <c r="H47" s="35">
        <f>[1]szöveges!G364/1000</f>
        <v>27</v>
      </c>
      <c r="I47" s="50">
        <f>[1]szöveges!H355</f>
        <v>10533.816000000001</v>
      </c>
      <c r="J47" s="47">
        <f>SUM(C47:I47)</f>
        <v>10660.816000000001</v>
      </c>
    </row>
    <row r="48" spans="1:13" x14ac:dyDescent="0.2">
      <c r="A48" s="33">
        <v>862101</v>
      </c>
      <c r="B48" s="34" t="s">
        <v>16</v>
      </c>
      <c r="C48" s="35"/>
      <c r="D48" s="42"/>
      <c r="E48" s="35"/>
      <c r="F48" s="35"/>
      <c r="G48" s="35">
        <f>[1]szöveges!H409</f>
        <v>145.19999999999999</v>
      </c>
      <c r="H48" s="35"/>
      <c r="I48" s="50"/>
      <c r="J48" s="47">
        <f t="shared" si="1"/>
        <v>145.19999999999999</v>
      </c>
    </row>
    <row r="49" spans="1:13" x14ac:dyDescent="0.2">
      <c r="A49" s="33">
        <v>869041</v>
      </c>
      <c r="B49" s="34" t="s">
        <v>18</v>
      </c>
      <c r="C49" s="35"/>
      <c r="D49" s="42"/>
      <c r="E49" s="35"/>
      <c r="F49" s="35"/>
      <c r="G49" s="35">
        <f>[1]szöveges!H467</f>
        <v>3606</v>
      </c>
      <c r="H49" s="35"/>
      <c r="I49" s="50"/>
      <c r="J49" s="47">
        <f t="shared" si="1"/>
        <v>3606</v>
      </c>
    </row>
    <row r="50" spans="1:13" s="51" customFormat="1" x14ac:dyDescent="0.2">
      <c r="A50" s="33">
        <v>890442</v>
      </c>
      <c r="B50" s="34" t="s">
        <v>58</v>
      </c>
      <c r="C50" s="35"/>
      <c r="D50" s="35"/>
      <c r="E50" s="35"/>
      <c r="F50" s="35"/>
      <c r="G50" s="35">
        <f>[1]szöveges!H529</f>
        <v>372.60063749999995</v>
      </c>
      <c r="H50" s="35"/>
      <c r="I50" s="35"/>
      <c r="J50" s="32">
        <f t="shared" si="1"/>
        <v>372.60063749999995</v>
      </c>
      <c r="K50" s="13"/>
      <c r="L50" s="13"/>
      <c r="M50" s="13"/>
    </row>
    <row r="51" spans="1:13" x14ac:dyDescent="0.2">
      <c r="A51" s="33">
        <v>890444</v>
      </c>
      <c r="B51" s="34" t="s">
        <v>59</v>
      </c>
      <c r="C51" s="41"/>
      <c r="D51" s="41"/>
      <c r="E51" s="41"/>
      <c r="F51" s="41"/>
      <c r="G51" s="42">
        <f>[1]szöveges!H576</f>
        <v>26262.862499999999</v>
      </c>
      <c r="H51" s="41"/>
      <c r="I51" s="42"/>
      <c r="J51" s="32">
        <f t="shared" si="1"/>
        <v>26262.862499999999</v>
      </c>
    </row>
    <row r="52" spans="1:13" x14ac:dyDescent="0.2">
      <c r="A52" s="43" t="s">
        <v>72</v>
      </c>
      <c r="B52" s="43"/>
      <c r="C52" s="32">
        <f>SUM(C43:C51)</f>
        <v>21600</v>
      </c>
      <c r="D52" s="32">
        <f t="shared" ref="D52:I52" si="2">SUM(D43:D51)</f>
        <v>3631</v>
      </c>
      <c r="E52" s="32">
        <f t="shared" si="2"/>
        <v>11614</v>
      </c>
      <c r="F52" s="32">
        <f t="shared" si="2"/>
        <v>148828.70000000001</v>
      </c>
      <c r="G52" s="32">
        <f>SUM(G43:G51)-1</f>
        <v>30385.6631375</v>
      </c>
      <c r="H52" s="32">
        <f>SUM(H43:H51)</f>
        <v>9116.15</v>
      </c>
      <c r="I52" s="32">
        <f t="shared" si="2"/>
        <v>10533.816000000001</v>
      </c>
      <c r="J52" s="32">
        <f>SUM(J43:J51)</f>
        <v>235710.3291375</v>
      </c>
    </row>
    <row r="54" spans="1:13" x14ac:dyDescent="0.2">
      <c r="K54" s="85">
        <f>J52-J33</f>
        <v>-6.7500019213184714E-5</v>
      </c>
      <c r="L54" s="86"/>
    </row>
    <row r="57" spans="1:13" x14ac:dyDescent="0.2">
      <c r="A57" s="10" t="s">
        <v>106</v>
      </c>
    </row>
    <row r="59" spans="1:13" x14ac:dyDescent="0.2">
      <c r="F59" s="87"/>
      <c r="G59" s="87"/>
      <c r="H59" s="98"/>
      <c r="I59" s="98"/>
      <c r="J59" s="98"/>
    </row>
    <row r="60" spans="1:13" x14ac:dyDescent="0.2">
      <c r="A60" s="13"/>
      <c r="F60" s="87"/>
      <c r="G60" s="87"/>
      <c r="H60" s="99" t="s">
        <v>107</v>
      </c>
      <c r="I60" s="99"/>
      <c r="J60" s="99"/>
    </row>
  </sheetData>
  <mergeCells count="8">
    <mergeCell ref="H59:J59"/>
    <mergeCell ref="H60:J60"/>
    <mergeCell ref="A42:B42"/>
    <mergeCell ref="A2:J2"/>
    <mergeCell ref="A3:J3"/>
    <mergeCell ref="A11:B11"/>
    <mergeCell ref="A38:J38"/>
    <mergeCell ref="A39:J39"/>
  </mergeCells>
  <pageMargins left="0.31496062992125984" right="0.35433070866141736" top="0.47244094488188981" bottom="0.43307086614173229" header="0.31496062992125984" footer="0.31496062992125984"/>
  <pageSetup paperSize="9" orientation="landscape" r:id="rId1"/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opLeftCell="A11" zoomScaleNormal="100" workbookViewId="0">
      <selection sqref="A1:XFD1048576"/>
    </sheetView>
  </sheetViews>
  <sheetFormatPr defaultRowHeight="12.75" x14ac:dyDescent="0.2"/>
  <cols>
    <col min="1" max="1" width="11" style="9" customWidth="1"/>
    <col min="2" max="2" width="26.85546875" style="9" customWidth="1"/>
    <col min="3" max="3" width="10.7109375" style="11" customWidth="1"/>
    <col min="4" max="4" width="9" style="11" customWidth="1"/>
    <col min="5" max="5" width="11.42578125" style="12" customWidth="1"/>
    <col min="6" max="6" width="10.7109375" style="12" customWidth="1"/>
    <col min="7" max="7" width="11.140625" style="11" customWidth="1"/>
    <col min="8" max="258" width="9.140625" style="13"/>
    <col min="259" max="259" width="24.5703125" style="13" customWidth="1"/>
    <col min="260" max="263" width="16.5703125" style="13" customWidth="1"/>
    <col min="264" max="514" width="9.140625" style="13"/>
    <col min="515" max="515" width="24.5703125" style="13" customWidth="1"/>
    <col min="516" max="519" width="16.5703125" style="13" customWidth="1"/>
    <col min="520" max="770" width="9.140625" style="13"/>
    <col min="771" max="771" width="24.5703125" style="13" customWidth="1"/>
    <col min="772" max="775" width="16.5703125" style="13" customWidth="1"/>
    <col min="776" max="1026" width="9.140625" style="13"/>
    <col min="1027" max="1027" width="24.5703125" style="13" customWidth="1"/>
    <col min="1028" max="1031" width="16.5703125" style="13" customWidth="1"/>
    <col min="1032" max="1282" width="9.140625" style="13"/>
    <col min="1283" max="1283" width="24.5703125" style="13" customWidth="1"/>
    <col min="1284" max="1287" width="16.5703125" style="13" customWidth="1"/>
    <col min="1288" max="1538" width="9.140625" style="13"/>
    <col min="1539" max="1539" width="24.5703125" style="13" customWidth="1"/>
    <col min="1540" max="1543" width="16.5703125" style="13" customWidth="1"/>
    <col min="1544" max="1794" width="9.140625" style="13"/>
    <col min="1795" max="1795" width="24.5703125" style="13" customWidth="1"/>
    <col min="1796" max="1799" width="16.5703125" style="13" customWidth="1"/>
    <col min="1800" max="2050" width="9.140625" style="13"/>
    <col min="2051" max="2051" width="24.5703125" style="13" customWidth="1"/>
    <col min="2052" max="2055" width="16.5703125" style="13" customWidth="1"/>
    <col min="2056" max="2306" width="9.140625" style="13"/>
    <col min="2307" max="2307" width="24.5703125" style="13" customWidth="1"/>
    <col min="2308" max="2311" width="16.5703125" style="13" customWidth="1"/>
    <col min="2312" max="2562" width="9.140625" style="13"/>
    <col min="2563" max="2563" width="24.5703125" style="13" customWidth="1"/>
    <col min="2564" max="2567" width="16.5703125" style="13" customWidth="1"/>
    <col min="2568" max="2818" width="9.140625" style="13"/>
    <col min="2819" max="2819" width="24.5703125" style="13" customWidth="1"/>
    <col min="2820" max="2823" width="16.5703125" style="13" customWidth="1"/>
    <col min="2824" max="3074" width="9.140625" style="13"/>
    <col min="3075" max="3075" width="24.5703125" style="13" customWidth="1"/>
    <col min="3076" max="3079" width="16.5703125" style="13" customWidth="1"/>
    <col min="3080" max="3330" width="9.140625" style="13"/>
    <col min="3331" max="3331" width="24.5703125" style="13" customWidth="1"/>
    <col min="3332" max="3335" width="16.5703125" style="13" customWidth="1"/>
    <col min="3336" max="3586" width="9.140625" style="13"/>
    <col min="3587" max="3587" width="24.5703125" style="13" customWidth="1"/>
    <col min="3588" max="3591" width="16.5703125" style="13" customWidth="1"/>
    <col min="3592" max="3842" width="9.140625" style="13"/>
    <col min="3843" max="3843" width="24.5703125" style="13" customWidth="1"/>
    <col min="3844" max="3847" width="16.5703125" style="13" customWidth="1"/>
    <col min="3848" max="4098" width="9.140625" style="13"/>
    <col min="4099" max="4099" width="24.5703125" style="13" customWidth="1"/>
    <col min="4100" max="4103" width="16.5703125" style="13" customWidth="1"/>
    <col min="4104" max="4354" width="9.140625" style="13"/>
    <col min="4355" max="4355" width="24.5703125" style="13" customWidth="1"/>
    <col min="4356" max="4359" width="16.5703125" style="13" customWidth="1"/>
    <col min="4360" max="4610" width="9.140625" style="13"/>
    <col min="4611" max="4611" width="24.5703125" style="13" customWidth="1"/>
    <col min="4612" max="4615" width="16.5703125" style="13" customWidth="1"/>
    <col min="4616" max="4866" width="9.140625" style="13"/>
    <col min="4867" max="4867" width="24.5703125" style="13" customWidth="1"/>
    <col min="4868" max="4871" width="16.5703125" style="13" customWidth="1"/>
    <col min="4872" max="5122" width="9.140625" style="13"/>
    <col min="5123" max="5123" width="24.5703125" style="13" customWidth="1"/>
    <col min="5124" max="5127" width="16.5703125" style="13" customWidth="1"/>
    <col min="5128" max="5378" width="9.140625" style="13"/>
    <col min="5379" max="5379" width="24.5703125" style="13" customWidth="1"/>
    <col min="5380" max="5383" width="16.5703125" style="13" customWidth="1"/>
    <col min="5384" max="5634" width="9.140625" style="13"/>
    <col min="5635" max="5635" width="24.5703125" style="13" customWidth="1"/>
    <col min="5636" max="5639" width="16.5703125" style="13" customWidth="1"/>
    <col min="5640" max="5890" width="9.140625" style="13"/>
    <col min="5891" max="5891" width="24.5703125" style="13" customWidth="1"/>
    <col min="5892" max="5895" width="16.5703125" style="13" customWidth="1"/>
    <col min="5896" max="6146" width="9.140625" style="13"/>
    <col min="6147" max="6147" width="24.5703125" style="13" customWidth="1"/>
    <col min="6148" max="6151" width="16.5703125" style="13" customWidth="1"/>
    <col min="6152" max="6402" width="9.140625" style="13"/>
    <col min="6403" max="6403" width="24.5703125" style="13" customWidth="1"/>
    <col min="6404" max="6407" width="16.5703125" style="13" customWidth="1"/>
    <col min="6408" max="6658" width="9.140625" style="13"/>
    <col min="6659" max="6659" width="24.5703125" style="13" customWidth="1"/>
    <col min="6660" max="6663" width="16.5703125" style="13" customWidth="1"/>
    <col min="6664" max="6914" width="9.140625" style="13"/>
    <col min="6915" max="6915" width="24.5703125" style="13" customWidth="1"/>
    <col min="6916" max="6919" width="16.5703125" style="13" customWidth="1"/>
    <col min="6920" max="7170" width="9.140625" style="13"/>
    <col min="7171" max="7171" width="24.5703125" style="13" customWidth="1"/>
    <col min="7172" max="7175" width="16.5703125" style="13" customWidth="1"/>
    <col min="7176" max="7426" width="9.140625" style="13"/>
    <col min="7427" max="7427" width="24.5703125" style="13" customWidth="1"/>
    <col min="7428" max="7431" width="16.5703125" style="13" customWidth="1"/>
    <col min="7432" max="7682" width="9.140625" style="13"/>
    <col min="7683" max="7683" width="24.5703125" style="13" customWidth="1"/>
    <col min="7684" max="7687" width="16.5703125" style="13" customWidth="1"/>
    <col min="7688" max="7938" width="9.140625" style="13"/>
    <col min="7939" max="7939" width="24.5703125" style="13" customWidth="1"/>
    <col min="7940" max="7943" width="16.5703125" style="13" customWidth="1"/>
    <col min="7944" max="8194" width="9.140625" style="13"/>
    <col min="8195" max="8195" width="24.5703125" style="13" customWidth="1"/>
    <col min="8196" max="8199" width="16.5703125" style="13" customWidth="1"/>
    <col min="8200" max="8450" width="9.140625" style="13"/>
    <col min="8451" max="8451" width="24.5703125" style="13" customWidth="1"/>
    <col min="8452" max="8455" width="16.5703125" style="13" customWidth="1"/>
    <col min="8456" max="8706" width="9.140625" style="13"/>
    <col min="8707" max="8707" width="24.5703125" style="13" customWidth="1"/>
    <col min="8708" max="8711" width="16.5703125" style="13" customWidth="1"/>
    <col min="8712" max="8962" width="9.140625" style="13"/>
    <col min="8963" max="8963" width="24.5703125" style="13" customWidth="1"/>
    <col min="8964" max="8967" width="16.5703125" style="13" customWidth="1"/>
    <col min="8968" max="9218" width="9.140625" style="13"/>
    <col min="9219" max="9219" width="24.5703125" style="13" customWidth="1"/>
    <col min="9220" max="9223" width="16.5703125" style="13" customWidth="1"/>
    <col min="9224" max="9474" width="9.140625" style="13"/>
    <col min="9475" max="9475" width="24.5703125" style="13" customWidth="1"/>
    <col min="9476" max="9479" width="16.5703125" style="13" customWidth="1"/>
    <col min="9480" max="9730" width="9.140625" style="13"/>
    <col min="9731" max="9731" width="24.5703125" style="13" customWidth="1"/>
    <col min="9732" max="9735" width="16.5703125" style="13" customWidth="1"/>
    <col min="9736" max="9986" width="9.140625" style="13"/>
    <col min="9987" max="9987" width="24.5703125" style="13" customWidth="1"/>
    <col min="9988" max="9991" width="16.5703125" style="13" customWidth="1"/>
    <col min="9992" max="10242" width="9.140625" style="13"/>
    <col min="10243" max="10243" width="24.5703125" style="13" customWidth="1"/>
    <col min="10244" max="10247" width="16.5703125" style="13" customWidth="1"/>
    <col min="10248" max="10498" width="9.140625" style="13"/>
    <col min="10499" max="10499" width="24.5703125" style="13" customWidth="1"/>
    <col min="10500" max="10503" width="16.5703125" style="13" customWidth="1"/>
    <col min="10504" max="10754" width="9.140625" style="13"/>
    <col min="10755" max="10755" width="24.5703125" style="13" customWidth="1"/>
    <col min="10756" max="10759" width="16.5703125" style="13" customWidth="1"/>
    <col min="10760" max="11010" width="9.140625" style="13"/>
    <col min="11011" max="11011" width="24.5703125" style="13" customWidth="1"/>
    <col min="11012" max="11015" width="16.5703125" style="13" customWidth="1"/>
    <col min="11016" max="11266" width="9.140625" style="13"/>
    <col min="11267" max="11267" width="24.5703125" style="13" customWidth="1"/>
    <col min="11268" max="11271" width="16.5703125" style="13" customWidth="1"/>
    <col min="11272" max="11522" width="9.140625" style="13"/>
    <col min="11523" max="11523" width="24.5703125" style="13" customWidth="1"/>
    <col min="11524" max="11527" width="16.5703125" style="13" customWidth="1"/>
    <col min="11528" max="11778" width="9.140625" style="13"/>
    <col min="11779" max="11779" width="24.5703125" style="13" customWidth="1"/>
    <col min="11780" max="11783" width="16.5703125" style="13" customWidth="1"/>
    <col min="11784" max="12034" width="9.140625" style="13"/>
    <col min="12035" max="12035" width="24.5703125" style="13" customWidth="1"/>
    <col min="12036" max="12039" width="16.5703125" style="13" customWidth="1"/>
    <col min="12040" max="12290" width="9.140625" style="13"/>
    <col min="12291" max="12291" width="24.5703125" style="13" customWidth="1"/>
    <col min="12292" max="12295" width="16.5703125" style="13" customWidth="1"/>
    <col min="12296" max="12546" width="9.140625" style="13"/>
    <col min="12547" max="12547" width="24.5703125" style="13" customWidth="1"/>
    <col min="12548" max="12551" width="16.5703125" style="13" customWidth="1"/>
    <col min="12552" max="12802" width="9.140625" style="13"/>
    <col min="12803" max="12803" width="24.5703125" style="13" customWidth="1"/>
    <col min="12804" max="12807" width="16.5703125" style="13" customWidth="1"/>
    <col min="12808" max="13058" width="9.140625" style="13"/>
    <col min="13059" max="13059" width="24.5703125" style="13" customWidth="1"/>
    <col min="13060" max="13063" width="16.5703125" style="13" customWidth="1"/>
    <col min="13064" max="13314" width="9.140625" style="13"/>
    <col min="13315" max="13315" width="24.5703125" style="13" customWidth="1"/>
    <col min="13316" max="13319" width="16.5703125" style="13" customWidth="1"/>
    <col min="13320" max="13570" width="9.140625" style="13"/>
    <col min="13571" max="13571" width="24.5703125" style="13" customWidth="1"/>
    <col min="13572" max="13575" width="16.5703125" style="13" customWidth="1"/>
    <col min="13576" max="13826" width="9.140625" style="13"/>
    <col min="13827" max="13827" width="24.5703125" style="13" customWidth="1"/>
    <col min="13828" max="13831" width="16.5703125" style="13" customWidth="1"/>
    <col min="13832" max="14082" width="9.140625" style="13"/>
    <col min="14083" max="14083" width="24.5703125" style="13" customWidth="1"/>
    <col min="14084" max="14087" width="16.5703125" style="13" customWidth="1"/>
    <col min="14088" max="14338" width="9.140625" style="13"/>
    <col min="14339" max="14339" width="24.5703125" style="13" customWidth="1"/>
    <col min="14340" max="14343" width="16.5703125" style="13" customWidth="1"/>
    <col min="14344" max="14594" width="9.140625" style="13"/>
    <col min="14595" max="14595" width="24.5703125" style="13" customWidth="1"/>
    <col min="14596" max="14599" width="16.5703125" style="13" customWidth="1"/>
    <col min="14600" max="14850" width="9.140625" style="13"/>
    <col min="14851" max="14851" width="24.5703125" style="13" customWidth="1"/>
    <col min="14852" max="14855" width="16.5703125" style="13" customWidth="1"/>
    <col min="14856" max="15106" width="9.140625" style="13"/>
    <col min="15107" max="15107" width="24.5703125" style="13" customWidth="1"/>
    <col min="15108" max="15111" width="16.5703125" style="13" customWidth="1"/>
    <col min="15112" max="15362" width="9.140625" style="13"/>
    <col min="15363" max="15363" width="24.5703125" style="13" customWidth="1"/>
    <col min="15364" max="15367" width="16.5703125" style="13" customWidth="1"/>
    <col min="15368" max="15618" width="9.140625" style="13"/>
    <col min="15619" max="15619" width="24.5703125" style="13" customWidth="1"/>
    <col min="15620" max="15623" width="16.5703125" style="13" customWidth="1"/>
    <col min="15624" max="15874" width="9.140625" style="13"/>
    <col min="15875" max="15875" width="24.5703125" style="13" customWidth="1"/>
    <col min="15876" max="15879" width="16.5703125" style="13" customWidth="1"/>
    <col min="15880" max="16130" width="9.140625" style="13"/>
    <col min="16131" max="16131" width="24.5703125" style="13" customWidth="1"/>
    <col min="16132" max="16135" width="16.5703125" style="13" customWidth="1"/>
    <col min="16136" max="16384" width="9.140625" style="13"/>
  </cols>
  <sheetData>
    <row r="2" spans="1:7" s="14" customFormat="1" ht="15.75" x14ac:dyDescent="0.25">
      <c r="A2" s="101" t="s">
        <v>92</v>
      </c>
      <c r="B2" s="101"/>
      <c r="C2" s="101"/>
      <c r="D2" s="101"/>
      <c r="E2" s="101"/>
      <c r="F2" s="101"/>
      <c r="G2" s="101"/>
    </row>
    <row r="3" spans="1:7" s="14" customFormat="1" ht="15.75" x14ac:dyDescent="0.25">
      <c r="A3" s="101" t="s">
        <v>39</v>
      </c>
      <c r="B3" s="101"/>
      <c r="C3" s="101"/>
      <c r="D3" s="101"/>
      <c r="E3" s="101"/>
      <c r="F3" s="101"/>
      <c r="G3" s="101"/>
    </row>
    <row r="4" spans="1:7" s="14" customFormat="1" ht="15.75" x14ac:dyDescent="0.25">
      <c r="A4" s="15"/>
      <c r="B4" s="15"/>
      <c r="C4" s="15"/>
      <c r="D4" s="15"/>
      <c r="E4" s="15"/>
      <c r="F4" s="15"/>
      <c r="G4" s="15"/>
    </row>
    <row r="5" spans="1:7" s="14" customFormat="1" ht="15.75" x14ac:dyDescent="0.25">
      <c r="A5" s="15"/>
      <c r="B5" s="15"/>
      <c r="C5" s="15"/>
      <c r="D5" s="15"/>
      <c r="E5" s="15"/>
      <c r="F5" s="15"/>
      <c r="G5" s="15"/>
    </row>
    <row r="8" spans="1:7" ht="15.75" x14ac:dyDescent="0.25">
      <c r="A8" s="16" t="s">
        <v>40</v>
      </c>
      <c r="B8" s="16"/>
    </row>
    <row r="9" spans="1:7" x14ac:dyDescent="0.2">
      <c r="A9" s="17"/>
      <c r="B9" s="17"/>
    </row>
    <row r="10" spans="1:7" ht="13.5" thickBot="1" x14ac:dyDescent="0.25">
      <c r="A10" s="19"/>
      <c r="B10" s="19"/>
      <c r="C10" s="21"/>
      <c r="D10" s="21"/>
      <c r="E10" s="22"/>
      <c r="F10" s="22"/>
      <c r="G10" s="23" t="s">
        <v>0</v>
      </c>
    </row>
    <row r="11" spans="1:7" ht="25.5" x14ac:dyDescent="0.2">
      <c r="A11" s="82" t="s">
        <v>41</v>
      </c>
      <c r="B11" s="83"/>
      <c r="C11" s="24" t="s">
        <v>42</v>
      </c>
      <c r="D11" s="24" t="s">
        <v>43</v>
      </c>
      <c r="E11" s="25" t="s">
        <v>44</v>
      </c>
      <c r="F11" s="26" t="s">
        <v>45</v>
      </c>
      <c r="G11" s="27" t="s">
        <v>49</v>
      </c>
    </row>
    <row r="12" spans="1:7" x14ac:dyDescent="0.2">
      <c r="A12" s="33">
        <v>841126</v>
      </c>
      <c r="B12" s="34" t="s">
        <v>93</v>
      </c>
      <c r="C12" s="35">
        <f>[2]szöveges!J43</f>
        <v>22077.497800000001</v>
      </c>
      <c r="D12" s="35">
        <f>[2]szöveges!J54</f>
        <v>5750.5814060000002</v>
      </c>
      <c r="E12" s="35">
        <f>[2]szöveges!J122</f>
        <v>13249.7752</v>
      </c>
      <c r="F12" s="35"/>
      <c r="G12" s="42">
        <f>SUM(C12:F12)</f>
        <v>41077.854405999999</v>
      </c>
    </row>
    <row r="13" spans="1:7" x14ac:dyDescent="0.2">
      <c r="A13" s="33">
        <v>882111</v>
      </c>
      <c r="B13" s="34" t="s">
        <v>94</v>
      </c>
      <c r="C13" s="35"/>
      <c r="D13" s="35"/>
      <c r="E13" s="35"/>
      <c r="F13" s="35">
        <f>[2]szöveges!J133</f>
        <v>8016</v>
      </c>
      <c r="G13" s="42">
        <f t="shared" ref="G13:G16" si="0">SUM(C13:F13)</f>
        <v>8016</v>
      </c>
    </row>
    <row r="14" spans="1:7" x14ac:dyDescent="0.2">
      <c r="A14" s="33">
        <v>882113</v>
      </c>
      <c r="B14" s="34" t="s">
        <v>95</v>
      </c>
      <c r="C14" s="35"/>
      <c r="D14" s="35"/>
      <c r="E14" s="35"/>
      <c r="F14" s="35">
        <f>[2]szöveges!J147</f>
        <v>990</v>
      </c>
      <c r="G14" s="42">
        <f t="shared" si="0"/>
        <v>990</v>
      </c>
    </row>
    <row r="15" spans="1:7" x14ac:dyDescent="0.2">
      <c r="A15" s="33">
        <v>882202</v>
      </c>
      <c r="B15" s="34" t="s">
        <v>96</v>
      </c>
      <c r="C15" s="35"/>
      <c r="D15" s="35"/>
      <c r="E15" s="35"/>
      <c r="F15" s="35">
        <f>[2]szöveges!J156</f>
        <v>800</v>
      </c>
      <c r="G15" s="42">
        <f t="shared" si="0"/>
        <v>800</v>
      </c>
    </row>
    <row r="16" spans="1:7" x14ac:dyDescent="0.2">
      <c r="A16" s="33">
        <v>931102</v>
      </c>
      <c r="B16" s="34" t="s">
        <v>97</v>
      </c>
      <c r="C16" s="35">
        <f>[2]szöveges!J165</f>
        <v>960</v>
      </c>
      <c r="D16" s="35">
        <f>[2]szöveges!J172</f>
        <v>259.20000000000005</v>
      </c>
      <c r="E16" s="35">
        <f>[2]szöveges!J197</f>
        <v>714.3</v>
      </c>
      <c r="F16" s="35"/>
      <c r="G16" s="42">
        <f t="shared" si="0"/>
        <v>1933.5</v>
      </c>
    </row>
    <row r="17" spans="1:10" x14ac:dyDescent="0.2">
      <c r="A17" s="43" t="s">
        <v>61</v>
      </c>
      <c r="B17" s="43"/>
      <c r="C17" s="32">
        <f>SUM(C12:C16)</f>
        <v>23037.497800000001</v>
      </c>
      <c r="D17" s="32">
        <f t="shared" ref="D17:G17" si="1">SUM(D12:D16)</f>
        <v>6009.7814060000001</v>
      </c>
      <c r="E17" s="32">
        <f t="shared" si="1"/>
        <v>13964.075199999999</v>
      </c>
      <c r="F17" s="32">
        <f t="shared" si="1"/>
        <v>9806</v>
      </c>
      <c r="G17" s="32">
        <f t="shared" si="1"/>
        <v>52817.354405999999</v>
      </c>
    </row>
    <row r="18" spans="1:10" s="44" customFormat="1" x14ac:dyDescent="0.2">
      <c r="A18" s="19"/>
      <c r="B18" s="19"/>
      <c r="C18" s="21"/>
      <c r="D18" s="21"/>
      <c r="E18" s="22"/>
      <c r="F18" s="22"/>
      <c r="G18" s="21"/>
    </row>
    <row r="19" spans="1:10" s="44" customFormat="1" x14ac:dyDescent="0.2">
      <c r="A19" s="19"/>
      <c r="B19" s="19"/>
      <c r="C19" s="21"/>
      <c r="D19" s="21"/>
      <c r="E19" s="22"/>
      <c r="F19" s="22"/>
      <c r="G19" s="21"/>
    </row>
    <row r="20" spans="1:10" s="44" customFormat="1" x14ac:dyDescent="0.2">
      <c r="A20" s="19"/>
      <c r="B20" s="19"/>
      <c r="C20" s="21"/>
      <c r="D20" s="21"/>
      <c r="E20" s="22"/>
      <c r="F20" s="22"/>
      <c r="G20" s="21"/>
      <c r="J20" s="21"/>
    </row>
    <row r="23" spans="1:10" s="14" customFormat="1" ht="15.75" x14ac:dyDescent="0.25">
      <c r="A23" s="16" t="s">
        <v>63</v>
      </c>
      <c r="B23" s="16"/>
      <c r="C23" s="45"/>
      <c r="D23" s="45"/>
      <c r="E23" s="46"/>
      <c r="F23" s="46"/>
      <c r="G23" s="45"/>
    </row>
    <row r="24" spans="1:10" s="14" customFormat="1" ht="16.5" thickBot="1" x14ac:dyDescent="0.3">
      <c r="A24" s="16"/>
      <c r="B24" s="16"/>
      <c r="C24" s="45"/>
      <c r="D24" s="45"/>
      <c r="E24" s="46"/>
      <c r="F24" s="46"/>
      <c r="G24" s="23" t="s">
        <v>0</v>
      </c>
    </row>
    <row r="25" spans="1:10" ht="38.25" x14ac:dyDescent="0.2">
      <c r="A25" s="82" t="s">
        <v>41</v>
      </c>
      <c r="B25" s="83"/>
      <c r="C25" s="24"/>
      <c r="D25" s="24" t="s">
        <v>65</v>
      </c>
      <c r="E25" s="25" t="s">
        <v>98</v>
      </c>
      <c r="F25" s="26" t="s">
        <v>67</v>
      </c>
      <c r="G25" s="27" t="s">
        <v>49</v>
      </c>
    </row>
    <row r="26" spans="1:10" s="51" customFormat="1" x14ac:dyDescent="0.2">
      <c r="A26" s="33">
        <v>841126</v>
      </c>
      <c r="B26" s="34" t="s">
        <v>93</v>
      </c>
      <c r="C26" s="47"/>
      <c r="D26" s="47"/>
      <c r="E26" s="49"/>
      <c r="F26" s="49">
        <f>G17-D28-E28</f>
        <v>51817.354405999999</v>
      </c>
      <c r="G26" s="84">
        <f>SUM(C26:F26)</f>
        <v>51817.354405999999</v>
      </c>
    </row>
    <row r="27" spans="1:10" s="51" customFormat="1" x14ac:dyDescent="0.2">
      <c r="A27" s="33">
        <v>931102</v>
      </c>
      <c r="B27" s="34" t="s">
        <v>97</v>
      </c>
      <c r="C27" s="32"/>
      <c r="D27" s="32">
        <v>550</v>
      </c>
      <c r="E27" s="77">
        <v>450</v>
      </c>
      <c r="F27" s="77"/>
      <c r="G27" s="42">
        <f>SUM(C27:F27)</f>
        <v>1000</v>
      </c>
    </row>
    <row r="28" spans="1:10" x14ac:dyDescent="0.2">
      <c r="A28" s="43" t="s">
        <v>72</v>
      </c>
      <c r="B28" s="43"/>
      <c r="C28" s="32">
        <f>SUM(C26:C27)</f>
        <v>0</v>
      </c>
      <c r="D28" s="32">
        <f>SUM(D26:D27)</f>
        <v>550</v>
      </c>
      <c r="E28" s="32">
        <f>SUM(E26:E27)</f>
        <v>450</v>
      </c>
      <c r="F28" s="32">
        <f>SUM(F26:F27)</f>
        <v>51817.354405999999</v>
      </c>
      <c r="G28" s="32">
        <f>SUM(G26:G27)</f>
        <v>52817.354405999999</v>
      </c>
    </row>
    <row r="36" spans="1:7" x14ac:dyDescent="0.2">
      <c r="A36" s="10" t="s">
        <v>108</v>
      </c>
      <c r="F36" s="98"/>
      <c r="G36" s="98"/>
    </row>
    <row r="37" spans="1:7" x14ac:dyDescent="0.2">
      <c r="F37" s="99" t="s">
        <v>109</v>
      </c>
      <c r="G37" s="99"/>
    </row>
  </sheetData>
  <mergeCells count="4">
    <mergeCell ref="F37:G37"/>
    <mergeCell ref="A2:G2"/>
    <mergeCell ref="A3:G3"/>
    <mergeCell ref="F36:G36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 xml:space="preserve">&amp;R3. számú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9" zoomScaleNormal="100" workbookViewId="0">
      <selection sqref="A1:XFD1048576"/>
    </sheetView>
  </sheetViews>
  <sheetFormatPr defaultRowHeight="12.75" x14ac:dyDescent="0.2"/>
  <cols>
    <col min="1" max="1" width="9.42578125" style="9" customWidth="1"/>
    <col min="2" max="2" width="21.7109375" style="9" customWidth="1"/>
    <col min="3" max="3" width="14.5703125" style="11" customWidth="1"/>
    <col min="4" max="4" width="11.7109375" style="11" customWidth="1"/>
    <col min="5" max="5" width="12.85546875" style="12" customWidth="1"/>
    <col min="6" max="6" width="13.42578125" style="11" customWidth="1"/>
    <col min="7" max="257" width="9.140625" style="13"/>
    <col min="258" max="258" width="24.5703125" style="13" customWidth="1"/>
    <col min="259" max="262" width="16.5703125" style="13" customWidth="1"/>
    <col min="263" max="513" width="9.140625" style="13"/>
    <col min="514" max="514" width="24.5703125" style="13" customWidth="1"/>
    <col min="515" max="518" width="16.5703125" style="13" customWidth="1"/>
    <col min="519" max="769" width="9.140625" style="13"/>
    <col min="770" max="770" width="24.5703125" style="13" customWidth="1"/>
    <col min="771" max="774" width="16.5703125" style="13" customWidth="1"/>
    <col min="775" max="1025" width="9.140625" style="13"/>
    <col min="1026" max="1026" width="24.5703125" style="13" customWidth="1"/>
    <col min="1027" max="1030" width="16.5703125" style="13" customWidth="1"/>
    <col min="1031" max="1281" width="9.140625" style="13"/>
    <col min="1282" max="1282" width="24.5703125" style="13" customWidth="1"/>
    <col min="1283" max="1286" width="16.5703125" style="13" customWidth="1"/>
    <col min="1287" max="1537" width="9.140625" style="13"/>
    <col min="1538" max="1538" width="24.5703125" style="13" customWidth="1"/>
    <col min="1539" max="1542" width="16.5703125" style="13" customWidth="1"/>
    <col min="1543" max="1793" width="9.140625" style="13"/>
    <col min="1794" max="1794" width="24.5703125" style="13" customWidth="1"/>
    <col min="1795" max="1798" width="16.5703125" style="13" customWidth="1"/>
    <col min="1799" max="2049" width="9.140625" style="13"/>
    <col min="2050" max="2050" width="24.5703125" style="13" customWidth="1"/>
    <col min="2051" max="2054" width="16.5703125" style="13" customWidth="1"/>
    <col min="2055" max="2305" width="9.140625" style="13"/>
    <col min="2306" max="2306" width="24.5703125" style="13" customWidth="1"/>
    <col min="2307" max="2310" width="16.5703125" style="13" customWidth="1"/>
    <col min="2311" max="2561" width="9.140625" style="13"/>
    <col min="2562" max="2562" width="24.5703125" style="13" customWidth="1"/>
    <col min="2563" max="2566" width="16.5703125" style="13" customWidth="1"/>
    <col min="2567" max="2817" width="9.140625" style="13"/>
    <col min="2818" max="2818" width="24.5703125" style="13" customWidth="1"/>
    <col min="2819" max="2822" width="16.5703125" style="13" customWidth="1"/>
    <col min="2823" max="3073" width="9.140625" style="13"/>
    <col min="3074" max="3074" width="24.5703125" style="13" customWidth="1"/>
    <col min="3075" max="3078" width="16.5703125" style="13" customWidth="1"/>
    <col min="3079" max="3329" width="9.140625" style="13"/>
    <col min="3330" max="3330" width="24.5703125" style="13" customWidth="1"/>
    <col min="3331" max="3334" width="16.5703125" style="13" customWidth="1"/>
    <col min="3335" max="3585" width="9.140625" style="13"/>
    <col min="3586" max="3586" width="24.5703125" style="13" customWidth="1"/>
    <col min="3587" max="3590" width="16.5703125" style="13" customWidth="1"/>
    <col min="3591" max="3841" width="9.140625" style="13"/>
    <col min="3842" max="3842" width="24.5703125" style="13" customWidth="1"/>
    <col min="3843" max="3846" width="16.5703125" style="13" customWidth="1"/>
    <col min="3847" max="4097" width="9.140625" style="13"/>
    <col min="4098" max="4098" width="24.5703125" style="13" customWidth="1"/>
    <col min="4099" max="4102" width="16.5703125" style="13" customWidth="1"/>
    <col min="4103" max="4353" width="9.140625" style="13"/>
    <col min="4354" max="4354" width="24.5703125" style="13" customWidth="1"/>
    <col min="4355" max="4358" width="16.5703125" style="13" customWidth="1"/>
    <col min="4359" max="4609" width="9.140625" style="13"/>
    <col min="4610" max="4610" width="24.5703125" style="13" customWidth="1"/>
    <col min="4611" max="4614" width="16.5703125" style="13" customWidth="1"/>
    <col min="4615" max="4865" width="9.140625" style="13"/>
    <col min="4866" max="4866" width="24.5703125" style="13" customWidth="1"/>
    <col min="4867" max="4870" width="16.5703125" style="13" customWidth="1"/>
    <col min="4871" max="5121" width="9.140625" style="13"/>
    <col min="5122" max="5122" width="24.5703125" style="13" customWidth="1"/>
    <col min="5123" max="5126" width="16.5703125" style="13" customWidth="1"/>
    <col min="5127" max="5377" width="9.140625" style="13"/>
    <col min="5378" max="5378" width="24.5703125" style="13" customWidth="1"/>
    <col min="5379" max="5382" width="16.5703125" style="13" customWidth="1"/>
    <col min="5383" max="5633" width="9.140625" style="13"/>
    <col min="5634" max="5634" width="24.5703125" style="13" customWidth="1"/>
    <col min="5635" max="5638" width="16.5703125" style="13" customWidth="1"/>
    <col min="5639" max="5889" width="9.140625" style="13"/>
    <col min="5890" max="5890" width="24.5703125" style="13" customWidth="1"/>
    <col min="5891" max="5894" width="16.5703125" style="13" customWidth="1"/>
    <col min="5895" max="6145" width="9.140625" style="13"/>
    <col min="6146" max="6146" width="24.5703125" style="13" customWidth="1"/>
    <col min="6147" max="6150" width="16.5703125" style="13" customWidth="1"/>
    <col min="6151" max="6401" width="9.140625" style="13"/>
    <col min="6402" max="6402" width="24.5703125" style="13" customWidth="1"/>
    <col min="6403" max="6406" width="16.5703125" style="13" customWidth="1"/>
    <col min="6407" max="6657" width="9.140625" style="13"/>
    <col min="6658" max="6658" width="24.5703125" style="13" customWidth="1"/>
    <col min="6659" max="6662" width="16.5703125" style="13" customWidth="1"/>
    <col min="6663" max="6913" width="9.140625" style="13"/>
    <col min="6914" max="6914" width="24.5703125" style="13" customWidth="1"/>
    <col min="6915" max="6918" width="16.5703125" style="13" customWidth="1"/>
    <col min="6919" max="7169" width="9.140625" style="13"/>
    <col min="7170" max="7170" width="24.5703125" style="13" customWidth="1"/>
    <col min="7171" max="7174" width="16.5703125" style="13" customWidth="1"/>
    <col min="7175" max="7425" width="9.140625" style="13"/>
    <col min="7426" max="7426" width="24.5703125" style="13" customWidth="1"/>
    <col min="7427" max="7430" width="16.5703125" style="13" customWidth="1"/>
    <col min="7431" max="7681" width="9.140625" style="13"/>
    <col min="7682" max="7682" width="24.5703125" style="13" customWidth="1"/>
    <col min="7683" max="7686" width="16.5703125" style="13" customWidth="1"/>
    <col min="7687" max="7937" width="9.140625" style="13"/>
    <col min="7938" max="7938" width="24.5703125" style="13" customWidth="1"/>
    <col min="7939" max="7942" width="16.5703125" style="13" customWidth="1"/>
    <col min="7943" max="8193" width="9.140625" style="13"/>
    <col min="8194" max="8194" width="24.5703125" style="13" customWidth="1"/>
    <col min="8195" max="8198" width="16.5703125" style="13" customWidth="1"/>
    <col min="8199" max="8449" width="9.140625" style="13"/>
    <col min="8450" max="8450" width="24.5703125" style="13" customWidth="1"/>
    <col min="8451" max="8454" width="16.5703125" style="13" customWidth="1"/>
    <col min="8455" max="8705" width="9.140625" style="13"/>
    <col min="8706" max="8706" width="24.5703125" style="13" customWidth="1"/>
    <col min="8707" max="8710" width="16.5703125" style="13" customWidth="1"/>
    <col min="8711" max="8961" width="9.140625" style="13"/>
    <col min="8962" max="8962" width="24.5703125" style="13" customWidth="1"/>
    <col min="8963" max="8966" width="16.5703125" style="13" customWidth="1"/>
    <col min="8967" max="9217" width="9.140625" style="13"/>
    <col min="9218" max="9218" width="24.5703125" style="13" customWidth="1"/>
    <col min="9219" max="9222" width="16.5703125" style="13" customWidth="1"/>
    <col min="9223" max="9473" width="9.140625" style="13"/>
    <col min="9474" max="9474" width="24.5703125" style="13" customWidth="1"/>
    <col min="9475" max="9478" width="16.5703125" style="13" customWidth="1"/>
    <col min="9479" max="9729" width="9.140625" style="13"/>
    <col min="9730" max="9730" width="24.5703125" style="13" customWidth="1"/>
    <col min="9731" max="9734" width="16.5703125" style="13" customWidth="1"/>
    <col min="9735" max="9985" width="9.140625" style="13"/>
    <col min="9986" max="9986" width="24.5703125" style="13" customWidth="1"/>
    <col min="9987" max="9990" width="16.5703125" style="13" customWidth="1"/>
    <col min="9991" max="10241" width="9.140625" style="13"/>
    <col min="10242" max="10242" width="24.5703125" style="13" customWidth="1"/>
    <col min="10243" max="10246" width="16.5703125" style="13" customWidth="1"/>
    <col min="10247" max="10497" width="9.140625" style="13"/>
    <col min="10498" max="10498" width="24.5703125" style="13" customWidth="1"/>
    <col min="10499" max="10502" width="16.5703125" style="13" customWidth="1"/>
    <col min="10503" max="10753" width="9.140625" style="13"/>
    <col min="10754" max="10754" width="24.5703125" style="13" customWidth="1"/>
    <col min="10755" max="10758" width="16.5703125" style="13" customWidth="1"/>
    <col min="10759" max="11009" width="9.140625" style="13"/>
    <col min="11010" max="11010" width="24.5703125" style="13" customWidth="1"/>
    <col min="11011" max="11014" width="16.5703125" style="13" customWidth="1"/>
    <col min="11015" max="11265" width="9.140625" style="13"/>
    <col min="11266" max="11266" width="24.5703125" style="13" customWidth="1"/>
    <col min="11267" max="11270" width="16.5703125" style="13" customWidth="1"/>
    <col min="11271" max="11521" width="9.140625" style="13"/>
    <col min="11522" max="11522" width="24.5703125" style="13" customWidth="1"/>
    <col min="11523" max="11526" width="16.5703125" style="13" customWidth="1"/>
    <col min="11527" max="11777" width="9.140625" style="13"/>
    <col min="11778" max="11778" width="24.5703125" style="13" customWidth="1"/>
    <col min="11779" max="11782" width="16.5703125" style="13" customWidth="1"/>
    <col min="11783" max="12033" width="9.140625" style="13"/>
    <col min="12034" max="12034" width="24.5703125" style="13" customWidth="1"/>
    <col min="12035" max="12038" width="16.5703125" style="13" customWidth="1"/>
    <col min="12039" max="12289" width="9.140625" style="13"/>
    <col min="12290" max="12290" width="24.5703125" style="13" customWidth="1"/>
    <col min="12291" max="12294" width="16.5703125" style="13" customWidth="1"/>
    <col min="12295" max="12545" width="9.140625" style="13"/>
    <col min="12546" max="12546" width="24.5703125" style="13" customWidth="1"/>
    <col min="12547" max="12550" width="16.5703125" style="13" customWidth="1"/>
    <col min="12551" max="12801" width="9.140625" style="13"/>
    <col min="12802" max="12802" width="24.5703125" style="13" customWidth="1"/>
    <col min="12803" max="12806" width="16.5703125" style="13" customWidth="1"/>
    <col min="12807" max="13057" width="9.140625" style="13"/>
    <col min="13058" max="13058" width="24.5703125" style="13" customWidth="1"/>
    <col min="13059" max="13062" width="16.5703125" style="13" customWidth="1"/>
    <col min="13063" max="13313" width="9.140625" style="13"/>
    <col min="13314" max="13314" width="24.5703125" style="13" customWidth="1"/>
    <col min="13315" max="13318" width="16.5703125" style="13" customWidth="1"/>
    <col min="13319" max="13569" width="9.140625" style="13"/>
    <col min="13570" max="13570" width="24.5703125" style="13" customWidth="1"/>
    <col min="13571" max="13574" width="16.5703125" style="13" customWidth="1"/>
    <col min="13575" max="13825" width="9.140625" style="13"/>
    <col min="13826" max="13826" width="24.5703125" style="13" customWidth="1"/>
    <col min="13827" max="13830" width="16.5703125" style="13" customWidth="1"/>
    <col min="13831" max="14081" width="9.140625" style="13"/>
    <col min="14082" max="14082" width="24.5703125" style="13" customWidth="1"/>
    <col min="14083" max="14086" width="16.5703125" style="13" customWidth="1"/>
    <col min="14087" max="14337" width="9.140625" style="13"/>
    <col min="14338" max="14338" width="24.5703125" style="13" customWidth="1"/>
    <col min="14339" max="14342" width="16.5703125" style="13" customWidth="1"/>
    <col min="14343" max="14593" width="9.140625" style="13"/>
    <col min="14594" max="14594" width="24.5703125" style="13" customWidth="1"/>
    <col min="14595" max="14598" width="16.5703125" style="13" customWidth="1"/>
    <col min="14599" max="14849" width="9.140625" style="13"/>
    <col min="14850" max="14850" width="24.5703125" style="13" customWidth="1"/>
    <col min="14851" max="14854" width="16.5703125" style="13" customWidth="1"/>
    <col min="14855" max="15105" width="9.140625" style="13"/>
    <col min="15106" max="15106" width="24.5703125" style="13" customWidth="1"/>
    <col min="15107" max="15110" width="16.5703125" style="13" customWidth="1"/>
    <col min="15111" max="15361" width="9.140625" style="13"/>
    <col min="15362" max="15362" width="24.5703125" style="13" customWidth="1"/>
    <col min="15363" max="15366" width="16.5703125" style="13" customWidth="1"/>
    <col min="15367" max="15617" width="9.140625" style="13"/>
    <col min="15618" max="15618" width="24.5703125" style="13" customWidth="1"/>
    <col min="15619" max="15622" width="16.5703125" style="13" customWidth="1"/>
    <col min="15623" max="15873" width="9.140625" style="13"/>
    <col min="15874" max="15874" width="24.5703125" style="13" customWidth="1"/>
    <col min="15875" max="15878" width="16.5703125" style="13" customWidth="1"/>
    <col min="15879" max="16129" width="9.140625" style="13"/>
    <col min="16130" max="16130" width="24.5703125" style="13" customWidth="1"/>
    <col min="16131" max="16134" width="16.5703125" style="13" customWidth="1"/>
    <col min="16135" max="16384" width="9.140625" style="13"/>
  </cols>
  <sheetData>
    <row r="2" spans="1:6" s="14" customFormat="1" ht="15.75" x14ac:dyDescent="0.25">
      <c r="A2" s="101" t="s">
        <v>84</v>
      </c>
      <c r="B2" s="101"/>
      <c r="C2" s="101"/>
      <c r="D2" s="101"/>
      <c r="E2" s="101"/>
      <c r="F2" s="101"/>
    </row>
    <row r="3" spans="1:6" s="14" customFormat="1" ht="15.75" x14ac:dyDescent="0.25">
      <c r="A3" s="101" t="s">
        <v>39</v>
      </c>
      <c r="B3" s="101"/>
      <c r="C3" s="101"/>
      <c r="D3" s="101"/>
      <c r="E3" s="101"/>
      <c r="F3" s="101"/>
    </row>
    <row r="4" spans="1:6" s="14" customFormat="1" ht="15.75" x14ac:dyDescent="0.25">
      <c r="A4" s="15"/>
      <c r="B4" s="15"/>
      <c r="C4" s="15"/>
      <c r="D4" s="15"/>
      <c r="E4" s="15"/>
      <c r="F4" s="15"/>
    </row>
    <row r="5" spans="1:6" s="14" customFormat="1" ht="15.75" x14ac:dyDescent="0.25">
      <c r="A5" s="15"/>
      <c r="B5" s="15"/>
      <c r="C5" s="15"/>
      <c r="D5" s="15"/>
      <c r="E5" s="15"/>
      <c r="F5" s="15"/>
    </row>
    <row r="8" spans="1:6" ht="15.75" x14ac:dyDescent="0.25">
      <c r="A8" s="16" t="s">
        <v>40</v>
      </c>
      <c r="B8" s="16"/>
    </row>
    <row r="9" spans="1:6" x14ac:dyDescent="0.2">
      <c r="A9" s="17"/>
      <c r="B9" s="17"/>
    </row>
    <row r="10" spans="1:6" ht="13.5" thickBot="1" x14ac:dyDescent="0.25">
      <c r="A10" s="19"/>
      <c r="B10" s="19"/>
      <c r="C10" s="21"/>
      <c r="D10" s="21"/>
      <c r="E10" s="22"/>
      <c r="F10" s="23" t="s">
        <v>0</v>
      </c>
    </row>
    <row r="11" spans="1:6" ht="25.5" x14ac:dyDescent="0.2">
      <c r="A11" s="71" t="s">
        <v>41</v>
      </c>
      <c r="B11" s="72"/>
      <c r="C11" s="73" t="s">
        <v>42</v>
      </c>
      <c r="D11" s="74" t="s">
        <v>43</v>
      </c>
      <c r="E11" s="73" t="s">
        <v>44</v>
      </c>
      <c r="F11" s="75" t="s">
        <v>49</v>
      </c>
    </row>
    <row r="12" spans="1:6" s="51" customFormat="1" x14ac:dyDescent="0.2">
      <c r="A12" s="76">
        <v>851011</v>
      </c>
      <c r="B12" s="43" t="s">
        <v>29</v>
      </c>
      <c r="C12" s="77">
        <f>[3]szöveges!J43</f>
        <v>37877.931999999993</v>
      </c>
      <c r="D12" s="77">
        <f>[3]szöveges!J45</f>
        <v>9848.1838800000005</v>
      </c>
      <c r="E12" s="77">
        <f>[3]szöveges!J126</f>
        <v>5202.1145480000005</v>
      </c>
      <c r="F12" s="32">
        <f t="shared" ref="F12:F17" si="0">SUM(C12:E12)</f>
        <v>52928.230427999995</v>
      </c>
    </row>
    <row r="13" spans="1:6" x14ac:dyDescent="0.2">
      <c r="A13" s="33"/>
      <c r="B13" s="34"/>
      <c r="C13" s="35"/>
      <c r="D13" s="35"/>
      <c r="E13" s="35"/>
      <c r="F13" s="42"/>
    </row>
    <row r="14" spans="1:6" x14ac:dyDescent="0.2">
      <c r="A14" s="33">
        <v>562912</v>
      </c>
      <c r="B14" s="34" t="s">
        <v>85</v>
      </c>
      <c r="C14" s="35">
        <f>[3]szöveges!J164</f>
        <v>2076.71</v>
      </c>
      <c r="D14" s="35">
        <f>[3]szöveges!J174</f>
        <v>536.46534000000008</v>
      </c>
      <c r="E14" s="35">
        <f>[3]szöveges!J209</f>
        <v>3566.9743440000002</v>
      </c>
      <c r="F14" s="32">
        <f t="shared" si="0"/>
        <v>6180.149684</v>
      </c>
    </row>
    <row r="15" spans="1:6" x14ac:dyDescent="0.2">
      <c r="A15" s="33">
        <v>562913</v>
      </c>
      <c r="B15" s="34" t="s">
        <v>86</v>
      </c>
      <c r="C15" s="35">
        <f>[3]szöveges!J250</f>
        <v>3809.1349999999998</v>
      </c>
      <c r="D15" s="35">
        <f>[3]szöveges!J260</f>
        <v>983.51979000000017</v>
      </c>
      <c r="E15" s="35">
        <f>[3]szöveges!J295</f>
        <v>6539.4529640000001</v>
      </c>
      <c r="F15" s="32">
        <f>SUM(C15:E15)+1</f>
        <v>11333.107754000001</v>
      </c>
    </row>
    <row r="16" spans="1:6" x14ac:dyDescent="0.2">
      <c r="A16" s="33">
        <v>562917</v>
      </c>
      <c r="B16" s="34" t="s">
        <v>87</v>
      </c>
      <c r="C16" s="35">
        <f>[3]szöveges!J333</f>
        <v>1038.855</v>
      </c>
      <c r="D16" s="35">
        <f>[3]szöveges!J343</f>
        <v>268.23267000000004</v>
      </c>
      <c r="E16" s="35">
        <f>[3]szöveges!J378</f>
        <v>1782.4871720000001</v>
      </c>
      <c r="F16" s="32">
        <f t="shared" si="0"/>
        <v>3089.574842</v>
      </c>
    </row>
    <row r="17" spans="1:6" s="51" customFormat="1" x14ac:dyDescent="0.2">
      <c r="A17" s="76"/>
      <c r="B17" s="43" t="s">
        <v>88</v>
      </c>
      <c r="C17" s="77">
        <f>SUM(C14:C16)</f>
        <v>6924.6999999999989</v>
      </c>
      <c r="D17" s="77">
        <f t="shared" ref="D17:E17" si="1">SUM(D14:D16)</f>
        <v>1788.2178000000004</v>
      </c>
      <c r="E17" s="77">
        <f t="shared" si="1"/>
        <v>11888.914479999999</v>
      </c>
      <c r="F17" s="32">
        <f t="shared" si="0"/>
        <v>20601.832279999999</v>
      </c>
    </row>
    <row r="18" spans="1:6" x14ac:dyDescent="0.2">
      <c r="A18" s="33"/>
      <c r="B18" s="34"/>
      <c r="C18" s="35"/>
      <c r="D18" s="35"/>
      <c r="E18" s="35"/>
      <c r="F18" s="42">
        <f t="shared" ref="F18" si="2">SUM(C18:E18)</f>
        <v>0</v>
      </c>
    </row>
    <row r="19" spans="1:6" x14ac:dyDescent="0.2">
      <c r="A19" s="43" t="s">
        <v>61</v>
      </c>
      <c r="B19" s="43"/>
      <c r="C19" s="32">
        <f>C17+C12</f>
        <v>44802.631999999991</v>
      </c>
      <c r="D19" s="32">
        <f t="shared" ref="D19" si="3">D17+D12</f>
        <v>11636.401680000001</v>
      </c>
      <c r="E19" s="32">
        <f>E17+E12</f>
        <v>17091.029028000001</v>
      </c>
      <c r="F19" s="32">
        <f>F17+F12</f>
        <v>73530.062707999998</v>
      </c>
    </row>
    <row r="20" spans="1:6" s="44" customFormat="1" x14ac:dyDescent="0.2">
      <c r="A20" s="19"/>
      <c r="B20" s="20"/>
      <c r="C20" s="21"/>
      <c r="D20" s="21"/>
      <c r="E20" s="22"/>
      <c r="F20" s="21"/>
    </row>
    <row r="21" spans="1:6" s="44" customFormat="1" x14ac:dyDescent="0.2">
      <c r="A21" s="19"/>
      <c r="B21" s="20"/>
      <c r="C21" s="21"/>
      <c r="D21" s="21"/>
      <c r="E21" s="22"/>
      <c r="F21" s="21"/>
    </row>
    <row r="22" spans="1:6" x14ac:dyDescent="0.2">
      <c r="B22" s="10"/>
    </row>
    <row r="23" spans="1:6" s="14" customFormat="1" ht="15.75" x14ac:dyDescent="0.25">
      <c r="A23" s="16" t="s">
        <v>63</v>
      </c>
      <c r="B23" s="16"/>
      <c r="C23" s="45"/>
      <c r="D23" s="45"/>
      <c r="E23" s="46"/>
      <c r="F23" s="45"/>
    </row>
    <row r="24" spans="1:6" s="14" customFormat="1" ht="15.75" x14ac:dyDescent="0.25">
      <c r="A24" s="16"/>
      <c r="B24" s="16"/>
      <c r="C24" s="45"/>
      <c r="D24" s="45"/>
      <c r="E24" s="46"/>
      <c r="F24" s="45"/>
    </row>
    <row r="25" spans="1:6" ht="13.5" thickBot="1" x14ac:dyDescent="0.25">
      <c r="A25" s="78"/>
      <c r="B25" s="78"/>
      <c r="C25" s="21"/>
      <c r="D25" s="21"/>
      <c r="E25" s="22"/>
      <c r="F25" s="23" t="s">
        <v>0</v>
      </c>
    </row>
    <row r="26" spans="1:6" s="51" customFormat="1" ht="25.5" x14ac:dyDescent="0.2">
      <c r="A26" s="33" t="s">
        <v>41</v>
      </c>
      <c r="B26" s="34"/>
      <c r="C26" s="79" t="s">
        <v>89</v>
      </c>
      <c r="D26" s="79" t="s">
        <v>90</v>
      </c>
      <c r="E26" s="80" t="s">
        <v>91</v>
      </c>
      <c r="F26" s="81" t="s">
        <v>49</v>
      </c>
    </row>
    <row r="27" spans="1:6" s="51" customFormat="1" x14ac:dyDescent="0.2">
      <c r="A27" s="76">
        <v>851011</v>
      </c>
      <c r="B27" s="43" t="s">
        <v>29</v>
      </c>
      <c r="C27" s="32"/>
      <c r="D27" s="32">
        <f>F19-C34-E34</f>
        <v>70736.062707999998</v>
      </c>
      <c r="E27" s="77"/>
      <c r="F27" s="32">
        <f>SUM(C27:E27)</f>
        <v>70736.062707999998</v>
      </c>
    </row>
    <row r="28" spans="1:6" s="51" customFormat="1" x14ac:dyDescent="0.2">
      <c r="A28" s="33"/>
      <c r="B28" s="34"/>
      <c r="C28" s="32"/>
      <c r="D28" s="32"/>
      <c r="E28" s="77"/>
      <c r="F28" s="42"/>
    </row>
    <row r="29" spans="1:6" s="51" customFormat="1" x14ac:dyDescent="0.2">
      <c r="A29" s="33">
        <v>562912</v>
      </c>
      <c r="B29" s="34" t="s">
        <v>85</v>
      </c>
      <c r="C29" s="42">
        <v>900</v>
      </c>
      <c r="D29" s="42"/>
      <c r="E29" s="35">
        <v>243</v>
      </c>
      <c r="F29" s="32">
        <f t="shared" ref="F29:F32" si="4">SUM(C29:E29)</f>
        <v>1143</v>
      </c>
    </row>
    <row r="30" spans="1:6" s="51" customFormat="1" x14ac:dyDescent="0.2">
      <c r="A30" s="33">
        <v>562913</v>
      </c>
      <c r="B30" s="34" t="s">
        <v>86</v>
      </c>
      <c r="C30" s="42">
        <v>400</v>
      </c>
      <c r="D30" s="42"/>
      <c r="E30" s="35">
        <f>C30*0.27</f>
        <v>108</v>
      </c>
      <c r="F30" s="32">
        <f t="shared" si="4"/>
        <v>508</v>
      </c>
    </row>
    <row r="31" spans="1:6" s="51" customFormat="1" x14ac:dyDescent="0.2">
      <c r="A31" s="33">
        <v>562917</v>
      </c>
      <c r="B31" s="34" t="s">
        <v>87</v>
      </c>
      <c r="C31" s="42">
        <v>900</v>
      </c>
      <c r="D31" s="42"/>
      <c r="E31" s="35">
        <f>C31*0.27</f>
        <v>243.00000000000003</v>
      </c>
      <c r="F31" s="32">
        <f t="shared" si="4"/>
        <v>1143</v>
      </c>
    </row>
    <row r="32" spans="1:6" s="51" customFormat="1" x14ac:dyDescent="0.2">
      <c r="A32" s="76"/>
      <c r="B32" s="43" t="s">
        <v>88</v>
      </c>
      <c r="C32" s="32">
        <f>SUM(C29:C31)</f>
        <v>2200</v>
      </c>
      <c r="D32" s="32">
        <f t="shared" ref="D32:E32" si="5">SUM(D29:D31)</f>
        <v>0</v>
      </c>
      <c r="E32" s="32">
        <f t="shared" si="5"/>
        <v>594</v>
      </c>
      <c r="F32" s="32">
        <f t="shared" si="4"/>
        <v>2794</v>
      </c>
    </row>
    <row r="33" spans="1:6" x14ac:dyDescent="0.2">
      <c r="A33" s="33"/>
      <c r="B33" s="34"/>
      <c r="C33" s="42"/>
      <c r="D33" s="42"/>
      <c r="E33" s="35"/>
      <c r="F33" s="42"/>
    </row>
    <row r="34" spans="1:6" s="51" customFormat="1" x14ac:dyDescent="0.2">
      <c r="A34" s="43" t="s">
        <v>61</v>
      </c>
      <c r="B34" s="43"/>
      <c r="C34" s="32">
        <f>C27+C32</f>
        <v>2200</v>
      </c>
      <c r="D34" s="32">
        <f t="shared" ref="D34:E34" si="6">D27+D32</f>
        <v>70736.062707999998</v>
      </c>
      <c r="E34" s="32">
        <f t="shared" si="6"/>
        <v>594</v>
      </c>
      <c r="F34" s="32">
        <f>SUM(C34:E34)</f>
        <v>73530.062707999998</v>
      </c>
    </row>
    <row r="40" spans="1:6" x14ac:dyDescent="0.2">
      <c r="A40" s="10" t="s">
        <v>110</v>
      </c>
      <c r="E40" s="98"/>
      <c r="F40" s="98"/>
    </row>
    <row r="41" spans="1:6" x14ac:dyDescent="0.2">
      <c r="E41" s="104" t="s">
        <v>111</v>
      </c>
      <c r="F41" s="104"/>
    </row>
  </sheetData>
  <mergeCells count="4">
    <mergeCell ref="E41:F41"/>
    <mergeCell ref="A2:F2"/>
    <mergeCell ref="A3:F3"/>
    <mergeCell ref="E40:F40"/>
  </mergeCells>
  <pageMargins left="0.70866141732283472" right="0.70866141732283472" top="0.74803149606299213" bottom="0.74803149606299213" header="0.31496062992125984" footer="0.31496062992125984"/>
  <pageSetup paperSize="9" orientation="portrait" horizontalDpi="240" verticalDpi="144" r:id="rId1"/>
  <headerFooter>
    <oddHeader>&amp;R4.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13" zoomScaleNormal="100" workbookViewId="0">
      <selection activeCell="B10" sqref="B10"/>
    </sheetView>
  </sheetViews>
  <sheetFormatPr defaultRowHeight="15" x14ac:dyDescent="0.25"/>
  <cols>
    <col min="2" max="2" width="18.42578125" customWidth="1"/>
    <col min="3" max="3" width="6.140625" customWidth="1"/>
    <col min="4" max="9" width="10.42578125" style="53" customWidth="1"/>
    <col min="10" max="10" width="5.85546875" customWidth="1"/>
    <col min="11" max="11" width="9.140625" style="52"/>
  </cols>
  <sheetData>
    <row r="1" spans="1:13" x14ac:dyDescent="0.25">
      <c r="I1" s="53" t="s">
        <v>105</v>
      </c>
    </row>
    <row r="2" spans="1:13" s="14" customFormat="1" ht="15.75" x14ac:dyDescent="0.25">
      <c r="A2" s="101" t="s">
        <v>38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3" s="14" customFormat="1" ht="15.75" x14ac:dyDescent="0.25">
      <c r="A3" s="101" t="s">
        <v>39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3" s="14" customFormat="1" ht="15.75" x14ac:dyDescent="0.25">
      <c r="A4" s="15"/>
      <c r="B4" s="15"/>
      <c r="C4" s="15"/>
      <c r="D4" s="54"/>
      <c r="E4" s="54"/>
      <c r="F4" s="54"/>
      <c r="G4" s="54"/>
      <c r="H4" s="54"/>
      <c r="I4" s="54"/>
      <c r="J4" s="15"/>
    </row>
    <row r="5" spans="1:13" s="14" customFormat="1" ht="15.75" x14ac:dyDescent="0.25">
      <c r="A5" s="15"/>
      <c r="B5" s="15" t="s">
        <v>77</v>
      </c>
      <c r="C5" s="15"/>
      <c r="D5" s="54"/>
      <c r="E5" s="54"/>
      <c r="F5" s="54"/>
      <c r="G5" s="54"/>
      <c r="H5" s="54"/>
      <c r="I5" s="54"/>
      <c r="J5" s="15"/>
    </row>
    <row r="6" spans="1:13" s="14" customFormat="1" ht="15.75" x14ac:dyDescent="0.25">
      <c r="A6" s="15"/>
      <c r="B6" s="15"/>
      <c r="C6" s="15"/>
      <c r="D6" s="54"/>
      <c r="E6" s="54"/>
      <c r="F6" s="54"/>
      <c r="G6" s="54"/>
      <c r="H6" s="54"/>
      <c r="I6" s="54"/>
      <c r="J6" s="15"/>
    </row>
    <row r="7" spans="1:13" ht="24.75" customHeight="1" x14ac:dyDescent="0.25">
      <c r="B7" s="106" t="s">
        <v>78</v>
      </c>
      <c r="C7" s="106"/>
      <c r="D7" s="105" t="s">
        <v>82</v>
      </c>
      <c r="E7" s="105"/>
      <c r="F7" s="105" t="s">
        <v>80</v>
      </c>
      <c r="G7" s="105"/>
      <c r="H7" s="105" t="s">
        <v>81</v>
      </c>
      <c r="I7" s="105"/>
      <c r="J7" s="8"/>
      <c r="K7" s="52" t="s">
        <v>35</v>
      </c>
    </row>
    <row r="8" spans="1:13" ht="54" customHeight="1" x14ac:dyDescent="0.25">
      <c r="B8" s="107"/>
      <c r="C8" s="107"/>
      <c r="D8" s="68" t="s">
        <v>79</v>
      </c>
      <c r="E8" s="68" t="s">
        <v>83</v>
      </c>
      <c r="F8" s="68" t="s">
        <v>79</v>
      </c>
      <c r="G8" s="68" t="s">
        <v>83</v>
      </c>
      <c r="H8" s="68" t="s">
        <v>79</v>
      </c>
      <c r="I8" s="68" t="s">
        <v>83</v>
      </c>
    </row>
    <row r="9" spans="1:13" ht="6.75" customHeight="1" x14ac:dyDescent="0.25">
      <c r="B9" s="62"/>
      <c r="C9" s="63"/>
      <c r="D9" s="64"/>
      <c r="E9" s="64"/>
      <c r="F9" s="64"/>
      <c r="G9" s="64"/>
      <c r="H9" s="64"/>
      <c r="I9" s="65"/>
    </row>
    <row r="10" spans="1:13" x14ac:dyDescent="0.25">
      <c r="B10" s="69" t="s">
        <v>32</v>
      </c>
      <c r="C10" s="69">
        <v>6.83</v>
      </c>
      <c r="D10" s="70">
        <v>6</v>
      </c>
      <c r="E10" s="70">
        <v>0.83</v>
      </c>
      <c r="F10" s="70"/>
      <c r="G10" s="70"/>
      <c r="H10" s="70"/>
      <c r="I10" s="70"/>
      <c r="K10" s="52">
        <v>3</v>
      </c>
    </row>
    <row r="11" spans="1:13" ht="6.75" customHeight="1" x14ac:dyDescent="0.25">
      <c r="B11" s="62"/>
      <c r="C11" s="63"/>
      <c r="D11" s="64"/>
      <c r="E11" s="64"/>
      <c r="F11" s="64"/>
      <c r="G11" s="64"/>
      <c r="H11" s="64"/>
      <c r="I11" s="65"/>
    </row>
    <row r="12" spans="1:13" x14ac:dyDescent="0.25">
      <c r="B12" s="60" t="s">
        <v>33</v>
      </c>
      <c r="C12" s="60">
        <f>SUM(C13:C15)</f>
        <v>16.59</v>
      </c>
      <c r="D12" s="61"/>
      <c r="E12" s="61"/>
      <c r="F12" s="61">
        <f>SUM(F13:F15)</f>
        <v>16</v>
      </c>
      <c r="G12" s="61">
        <f t="shared" ref="G12:I12" si="0">SUM(G13:G15)</f>
        <v>0</v>
      </c>
      <c r="H12" s="61">
        <f t="shared" si="0"/>
        <v>0</v>
      </c>
      <c r="I12" s="61">
        <f t="shared" si="0"/>
        <v>0.59</v>
      </c>
    </row>
    <row r="13" spans="1:13" x14ac:dyDescent="0.25">
      <c r="B13" s="56" t="s">
        <v>73</v>
      </c>
      <c r="C13" s="56">
        <v>7.7</v>
      </c>
      <c r="D13" s="57"/>
      <c r="E13" s="57"/>
      <c r="F13" s="57">
        <v>8</v>
      </c>
      <c r="G13" s="57"/>
      <c r="H13" s="57"/>
      <c r="I13" s="57">
        <v>0.09</v>
      </c>
    </row>
    <row r="14" spans="1:13" x14ac:dyDescent="0.25">
      <c r="B14" s="56" t="s">
        <v>74</v>
      </c>
      <c r="C14" s="56">
        <v>4</v>
      </c>
      <c r="D14" s="57"/>
      <c r="E14" s="57"/>
      <c r="F14" s="57">
        <v>4</v>
      </c>
      <c r="G14" s="57"/>
      <c r="H14" s="57"/>
      <c r="I14" s="57"/>
    </row>
    <row r="15" spans="1:13" x14ac:dyDescent="0.25">
      <c r="B15" s="58" t="s">
        <v>75</v>
      </c>
      <c r="C15" s="58">
        <v>4.8899999999999997</v>
      </c>
      <c r="D15" s="59"/>
      <c r="E15" s="59"/>
      <c r="F15" s="59">
        <v>4</v>
      </c>
      <c r="G15" s="59"/>
      <c r="H15" s="59"/>
      <c r="I15" s="59">
        <v>0.5</v>
      </c>
      <c r="M15">
        <f>C15-F15-I15</f>
        <v>0.38999999999999968</v>
      </c>
    </row>
    <row r="16" spans="1:13" ht="6.75" customHeight="1" x14ac:dyDescent="0.25">
      <c r="B16" s="62"/>
      <c r="C16" s="63"/>
      <c r="D16" s="64"/>
      <c r="E16" s="64"/>
      <c r="F16" s="64"/>
      <c r="G16" s="64"/>
      <c r="H16" s="64"/>
      <c r="I16" s="65"/>
    </row>
    <row r="17" spans="2:11" x14ac:dyDescent="0.25">
      <c r="B17" s="60" t="s">
        <v>36</v>
      </c>
      <c r="C17" s="60">
        <v>1</v>
      </c>
      <c r="D17" s="61"/>
      <c r="E17" s="61"/>
      <c r="F17" s="61"/>
      <c r="G17" s="61"/>
      <c r="H17" s="61">
        <v>1</v>
      </c>
      <c r="I17" s="61"/>
      <c r="K17" s="52">
        <v>1</v>
      </c>
    </row>
    <row r="18" spans="2:11" x14ac:dyDescent="0.25">
      <c r="B18" s="58" t="s">
        <v>76</v>
      </c>
      <c r="C18" s="58">
        <v>1</v>
      </c>
      <c r="D18" s="59"/>
      <c r="E18" s="59"/>
      <c r="F18" s="59"/>
      <c r="G18" s="59"/>
      <c r="H18" s="59">
        <v>1</v>
      </c>
      <c r="I18" s="59"/>
    </row>
    <row r="19" spans="2:11" ht="6.75" customHeight="1" x14ac:dyDescent="0.25">
      <c r="B19" s="62"/>
      <c r="C19" s="63"/>
      <c r="D19" s="64"/>
      <c r="E19" s="64"/>
      <c r="F19" s="64"/>
      <c r="G19" s="64"/>
      <c r="H19" s="64"/>
      <c r="I19" s="65"/>
    </row>
    <row r="20" spans="2:11" s="1" customFormat="1" x14ac:dyDescent="0.25">
      <c r="B20" s="66" t="s">
        <v>34</v>
      </c>
      <c r="C20" s="66">
        <f>SUM(C9:C18)</f>
        <v>42.010000000000005</v>
      </c>
      <c r="D20" s="67">
        <f t="shared" ref="D20:I20" si="1">SUM(D9:D17)</f>
        <v>6</v>
      </c>
      <c r="E20" s="67">
        <f t="shared" si="1"/>
        <v>0.83</v>
      </c>
      <c r="F20" s="67">
        <f t="shared" si="1"/>
        <v>32</v>
      </c>
      <c r="G20" s="67">
        <f t="shared" si="1"/>
        <v>0</v>
      </c>
      <c r="H20" s="67">
        <f t="shared" si="1"/>
        <v>1</v>
      </c>
      <c r="I20" s="67">
        <f t="shared" si="1"/>
        <v>1.18</v>
      </c>
      <c r="K20" s="55">
        <f>SUM(K9:K17)</f>
        <v>4</v>
      </c>
    </row>
  </sheetData>
  <mergeCells count="6">
    <mergeCell ref="D7:E7"/>
    <mergeCell ref="F7:G7"/>
    <mergeCell ref="H7:I7"/>
    <mergeCell ref="A2:J2"/>
    <mergeCell ref="A3:J3"/>
    <mergeCell ref="B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1_melléklet</vt:lpstr>
      <vt:lpstr>2_ab_melléklet</vt:lpstr>
      <vt:lpstr>3_sz_melléklet</vt:lpstr>
      <vt:lpstr>4_sz_melléklet</vt:lpstr>
      <vt:lpstr>5. melléklet</vt:lpstr>
      <vt:lpstr>'2_ab_melléklet'!Nyomtatási_terület</vt:lpstr>
      <vt:lpstr>'3_sz_melléklet'!Nyomtatási_terület</vt:lpstr>
      <vt:lpstr>'4_sz_melléklet'!Nyomtatási_terület</vt:lpstr>
      <vt:lpstr>'5. melléklet'!Nyomtatási_terület</vt:lpstr>
    </vt:vector>
  </TitlesOfParts>
  <Company>WXPEE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Rendszergazda1</dc:creator>
  <cp:lastModifiedBy>rita</cp:lastModifiedBy>
  <cp:lastPrinted>2014-03-05T14:44:23Z</cp:lastPrinted>
  <dcterms:created xsi:type="dcterms:W3CDTF">2013-10-11T07:58:54Z</dcterms:created>
  <dcterms:modified xsi:type="dcterms:W3CDTF">2014-03-19T13:03:07Z</dcterms:modified>
</cp:coreProperties>
</file>