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15" windowWidth="10965" windowHeight="12165"/>
  </bookViews>
  <sheets>
    <sheet name="költségvetés mérlege" sheetId="3" r:id="rId1"/>
  </sheets>
  <definedNames>
    <definedName name="_xlnm.Print_Area" localSheetId="0">'költségvetés mérlege'!$A$1:$J$43</definedName>
  </definedNames>
  <calcPr calcId="145621"/>
</workbook>
</file>

<file path=xl/calcChain.xml><?xml version="1.0" encoding="utf-8"?>
<calcChain xmlns="http://schemas.openxmlformats.org/spreadsheetml/2006/main">
  <c r="I16" i="3"/>
  <c r="J21"/>
  <c r="J22"/>
  <c r="J23"/>
  <c r="J24"/>
  <c r="J25"/>
  <c r="J20"/>
  <c r="J18"/>
  <c r="J26"/>
  <c r="J19"/>
  <c r="J9"/>
  <c r="J10"/>
  <c r="J11"/>
  <c r="J12"/>
  <c r="J13"/>
  <c r="J7"/>
  <c r="J14"/>
  <c r="J15"/>
  <c r="J16"/>
  <c r="J17"/>
  <c r="J8"/>
  <c r="J29"/>
  <c r="J30"/>
  <c r="J28"/>
  <c r="H33"/>
  <c r="H7"/>
  <c r="E29"/>
  <c r="E33"/>
  <c r="N33"/>
  <c r="E30"/>
  <c r="E31"/>
  <c r="E32"/>
  <c r="E28"/>
  <c r="E27"/>
  <c r="E20"/>
  <c r="E21"/>
  <c r="E22"/>
  <c r="E23"/>
  <c r="E24"/>
  <c r="E18"/>
  <c r="E26"/>
  <c r="E36"/>
  <c r="E38"/>
  <c r="E19"/>
  <c r="E9"/>
  <c r="E10"/>
  <c r="E11"/>
  <c r="E12"/>
  <c r="N12"/>
  <c r="E13"/>
  <c r="E14"/>
  <c r="E15"/>
  <c r="E8"/>
  <c r="N8"/>
  <c r="I33"/>
  <c r="G33"/>
  <c r="G36"/>
  <c r="G26"/>
  <c r="H18"/>
  <c r="H26"/>
  <c r="H36"/>
  <c r="I18"/>
  <c r="I26"/>
  <c r="I36"/>
  <c r="K18"/>
  <c r="L18"/>
  <c r="M18"/>
  <c r="O18"/>
  <c r="P18"/>
  <c r="Q18"/>
  <c r="G18"/>
  <c r="I7"/>
  <c r="G7"/>
  <c r="C33"/>
  <c r="D33"/>
  <c r="B33"/>
  <c r="B26"/>
  <c r="D18"/>
  <c r="B18"/>
  <c r="B7"/>
  <c r="D7"/>
  <c r="D26"/>
  <c r="D36"/>
  <c r="J35"/>
  <c r="J34"/>
  <c r="J27"/>
  <c r="N20"/>
  <c r="N10"/>
  <c r="E40"/>
  <c r="N21"/>
  <c r="N18"/>
  <c r="B36"/>
  <c r="G25"/>
  <c r="C18"/>
  <c r="K10"/>
  <c r="C7"/>
  <c r="C26"/>
  <c r="C36"/>
  <c r="J33"/>
  <c r="N11"/>
  <c r="E7"/>
  <c r="J36"/>
  <c r="K36"/>
  <c r="L36"/>
  <c r="M36"/>
  <c r="K26"/>
</calcChain>
</file>

<file path=xl/sharedStrings.xml><?xml version="1.0" encoding="utf-8"?>
<sst xmlns="http://schemas.openxmlformats.org/spreadsheetml/2006/main" count="95" uniqueCount="85">
  <si>
    <t>Megnevezés</t>
  </si>
  <si>
    <t>eredeti ei.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</si>
  <si>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</si>
  <si>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</si>
  <si>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</si>
  <si>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</si>
  <si>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</si>
  <si>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</si>
  <si>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</si>
  <si>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</si>
  <si>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</si>
  <si>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</si>
  <si>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</si>
  <si>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</si>
  <si>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</si>
  <si>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</si>
  <si>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</si>
  <si>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</si>
  <si>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</si>
  <si>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</si>
  <si>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</si>
  <si>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</si>
  <si>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</si>
  <si>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bevétel</t>
  </si>
  <si>
    <t>kiadás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</si>
  <si>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</si>
  <si>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</si>
  <si>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</si>
  <si>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</si>
  <si>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</si>
  <si>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</si>
  <si>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</si>
  <si>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</si>
  <si>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</si>
  <si>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</si>
  <si>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</si>
  <si>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</si>
  <si>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</si>
  <si>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</si>
  <si>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</si>
  <si>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</si>
  <si>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</si>
  <si>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</si>
  <si>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</si>
  <si>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</si>
  <si>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</si>
  <si>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</si>
  <si>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</si>
  <si>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</si>
  <si>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</si>
  <si>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</si>
  <si>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</si>
  <si>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</si>
  <si>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</si>
  <si>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</si>
  <si>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Elvonások és befizetések</t>
  </si>
  <si>
    <t>Önkormányzatok működési támogatásai</t>
  </si>
  <si>
    <t>Áh.n. belüli megelőlegezés visszafizetése</t>
  </si>
  <si>
    <t>2016.évi</t>
  </si>
  <si>
    <t xml:space="preserve">Maradvány igénybevétele finanszírozási célra </t>
  </si>
  <si>
    <t>Áh.n. belüli megelőlegezések</t>
  </si>
  <si>
    <t>Betétlekötés</t>
  </si>
  <si>
    <t>Betétek megszüntetése</t>
  </si>
  <si>
    <t>Korrigált nyitó pénzeszköz</t>
  </si>
  <si>
    <t>Korrigált záró pénzeszköz</t>
  </si>
  <si>
    <t>hiány összege</t>
  </si>
  <si>
    <t>hiány</t>
  </si>
  <si>
    <t>visszapótlás</t>
  </si>
  <si>
    <t>Áh-n belüli megelőlegezés</t>
  </si>
  <si>
    <t xml:space="preserve">2016. évi </t>
  </si>
  <si>
    <t>9.</t>
  </si>
  <si>
    <t>10.</t>
  </si>
  <si>
    <t>11.</t>
  </si>
  <si>
    <t>12.</t>
  </si>
  <si>
    <t>13.</t>
  </si>
  <si>
    <t>14.</t>
  </si>
  <si>
    <t>15.</t>
  </si>
  <si>
    <t>16.</t>
  </si>
  <si>
    <t>Belföldi értékpapírok bevételei</t>
  </si>
  <si>
    <t>Kötelezettség jellegű sajátos elszámolások</t>
  </si>
  <si>
    <t>Egyéb sajátos eszközoldali elszámolások, követelés jellegű sajátos elszámolások</t>
  </si>
  <si>
    <t>Módósítási</t>
  </si>
  <si>
    <t>mód.ei.VIII.31.</t>
  </si>
  <si>
    <t>javaslat</t>
  </si>
  <si>
    <t>mód. ei. XI.30.</t>
  </si>
</sst>
</file>

<file path=xl/styles.xml><?xml version="1.0" encoding="utf-8"?>
<styleSheet xmlns="http://schemas.openxmlformats.org/spreadsheetml/2006/main">
  <numFmts count="3">
    <numFmt numFmtId="172" formatCode="#\ ##0"/>
    <numFmt numFmtId="174" formatCode="#,##0.000"/>
    <numFmt numFmtId="175" formatCode="0.000"/>
  </numFmts>
  <fonts count="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3" xfId="0" applyFont="1" applyFill="1" applyBorder="1"/>
    <xf numFmtId="3" fontId="3" fillId="0" borderId="4" xfId="0" applyNumberFormat="1" applyFont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Fill="1" applyBorder="1"/>
    <xf numFmtId="3" fontId="3" fillId="0" borderId="4" xfId="0" applyNumberFormat="1" applyFont="1" applyFill="1" applyBorder="1" applyAlignment="1">
      <alignment horizontal="right"/>
    </xf>
    <xf numFmtId="172" fontId="3" fillId="0" borderId="4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4" fillId="0" borderId="7" xfId="0" applyFont="1" applyBorder="1"/>
    <xf numFmtId="3" fontId="3" fillId="0" borderId="1" xfId="0" applyNumberFormat="1" applyFont="1" applyBorder="1"/>
    <xf numFmtId="0" fontId="1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2" fillId="0" borderId="8" xfId="0" applyFont="1" applyBorder="1"/>
    <xf numFmtId="0" fontId="4" fillId="0" borderId="6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right"/>
    </xf>
    <xf numFmtId="3" fontId="0" fillId="0" borderId="0" xfId="0" applyNumberFormat="1"/>
    <xf numFmtId="3" fontId="6" fillId="0" borderId="9" xfId="0" applyNumberFormat="1" applyFont="1" applyBorder="1"/>
    <xf numFmtId="3" fontId="6" fillId="0" borderId="6" xfId="0" applyNumberFormat="1" applyFont="1" applyBorder="1"/>
    <xf numFmtId="3" fontId="5" fillId="0" borderId="4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0" fontId="0" fillId="0" borderId="0" xfId="0" applyBorder="1"/>
    <xf numFmtId="3" fontId="6" fillId="0" borderId="0" xfId="0" applyNumberFormat="1" applyFont="1" applyBorder="1"/>
    <xf numFmtId="3" fontId="6" fillId="0" borderId="9" xfId="0" applyNumberFormat="1" applyFont="1" applyFill="1" applyBorder="1"/>
    <xf numFmtId="3" fontId="6" fillId="0" borderId="6" xfId="0" applyNumberFormat="1" applyFont="1" applyFill="1" applyBorder="1"/>
    <xf numFmtId="0" fontId="4" fillId="0" borderId="3" xfId="0" applyFont="1" applyBorder="1" applyAlignment="1">
      <alignment horizontal="left"/>
    </xf>
    <xf numFmtId="3" fontId="5" fillId="0" borderId="3" xfId="0" applyNumberFormat="1" applyFont="1" applyBorder="1"/>
    <xf numFmtId="0" fontId="3" fillId="0" borderId="0" xfId="0" applyFont="1"/>
    <xf numFmtId="0" fontId="2" fillId="0" borderId="10" xfId="0" applyFont="1" applyBorder="1"/>
    <xf numFmtId="0" fontId="2" fillId="0" borderId="9" xfId="0" applyFont="1" applyBorder="1"/>
    <xf numFmtId="0" fontId="2" fillId="0" borderId="9" xfId="0" applyFont="1" applyFill="1" applyBorder="1"/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3" fontId="6" fillId="0" borderId="2" xfId="0" applyNumberFormat="1" applyFont="1" applyFill="1" applyBorder="1"/>
    <xf numFmtId="3" fontId="0" fillId="0" borderId="0" xfId="0" applyNumberFormat="1" applyBorder="1"/>
    <xf numFmtId="3" fontId="0" fillId="0" borderId="13" xfId="0" applyNumberFormat="1" applyBorder="1"/>
    <xf numFmtId="3" fontId="6" fillId="0" borderId="8" xfId="0" applyNumberFormat="1" applyFont="1" applyBorder="1"/>
    <xf numFmtId="174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/>
    <xf numFmtId="3" fontId="6" fillId="0" borderId="8" xfId="0" applyNumberFormat="1" applyFont="1" applyFill="1" applyBorder="1"/>
    <xf numFmtId="3" fontId="6" fillId="0" borderId="12" xfId="0" applyNumberFormat="1" applyFont="1" applyFill="1" applyBorder="1"/>
    <xf numFmtId="3" fontId="6" fillId="0" borderId="14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6" fillId="0" borderId="10" xfId="0" applyNumberFormat="1" applyFont="1" applyFill="1" applyBorder="1"/>
    <xf numFmtId="0" fontId="2" fillId="0" borderId="15" xfId="0" applyFont="1" applyFill="1" applyBorder="1" applyAlignment="1">
      <alignment horizontal="left"/>
    </xf>
    <xf numFmtId="3" fontId="6" fillId="0" borderId="15" xfId="0" applyNumberFormat="1" applyFont="1" applyFill="1" applyBorder="1"/>
    <xf numFmtId="0" fontId="4" fillId="0" borderId="15" xfId="0" applyFont="1" applyBorder="1" applyAlignment="1">
      <alignment horizontal="left" wrapText="1"/>
    </xf>
    <xf numFmtId="0" fontId="3" fillId="2" borderId="0" xfId="0" applyFont="1" applyFill="1"/>
    <xf numFmtId="3" fontId="3" fillId="2" borderId="0" xfId="0" applyNumberFormat="1" applyFont="1" applyFill="1"/>
    <xf numFmtId="3" fontId="1" fillId="0" borderId="0" xfId="0" applyNumberFormat="1" applyFont="1"/>
    <xf numFmtId="0" fontId="1" fillId="0" borderId="0" xfId="0" applyFont="1"/>
    <xf numFmtId="175" fontId="0" fillId="0" borderId="0" xfId="0" applyNumberFormat="1"/>
    <xf numFmtId="0" fontId="2" fillId="0" borderId="11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1" fontId="4" fillId="0" borderId="3" xfId="0" applyNumberFormat="1" applyFont="1" applyFill="1" applyBorder="1" applyAlignment="1">
      <alignment horizontal="left"/>
    </xf>
    <xf numFmtId="3" fontId="3" fillId="0" borderId="4" xfId="0" applyNumberFormat="1" applyFont="1" applyFill="1" applyBorder="1"/>
    <xf numFmtId="0" fontId="2" fillId="0" borderId="10" xfId="0" applyFont="1" applyFill="1" applyBorder="1"/>
    <xf numFmtId="0" fontId="2" fillId="0" borderId="8" xfId="0" applyFont="1" applyFill="1" applyBorder="1" applyAlignment="1">
      <alignment wrapText="1"/>
    </xf>
    <xf numFmtId="3" fontId="6" fillId="0" borderId="10" xfId="0" applyNumberFormat="1" applyFont="1" applyBorder="1"/>
    <xf numFmtId="3" fontId="5" fillId="0" borderId="2" xfId="0" applyNumberFormat="1" applyFont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="70" zoomScaleNormal="7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/>
  <cols>
    <col min="1" max="1" width="29.85546875" customWidth="1"/>
    <col min="2" max="4" width="14.140625" customWidth="1"/>
    <col min="5" max="5" width="15.28515625" bestFit="1" customWidth="1"/>
    <col min="6" max="6" width="30.5703125" customWidth="1"/>
    <col min="7" max="9" width="14.140625" customWidth="1"/>
    <col min="10" max="10" width="14.42578125" customWidth="1"/>
    <col min="11" max="17" width="0" hidden="1" customWidth="1"/>
  </cols>
  <sheetData>
    <row r="1" spans="1:16" ht="13.5" thickBot="1"/>
    <row r="2" spans="1:16" ht="12.75" customHeight="1">
      <c r="A2" s="5" t="s">
        <v>0</v>
      </c>
      <c r="B2" s="5" t="s">
        <v>58</v>
      </c>
      <c r="C2" s="5" t="s">
        <v>58</v>
      </c>
      <c r="D2" s="5" t="s">
        <v>81</v>
      </c>
      <c r="E2" s="5" t="s">
        <v>69</v>
      </c>
      <c r="F2" s="5" t="s">
        <v>0</v>
      </c>
      <c r="G2" s="5" t="s">
        <v>58</v>
      </c>
      <c r="H2" s="5" t="s">
        <v>58</v>
      </c>
      <c r="I2" s="5" t="s">
        <v>81</v>
      </c>
      <c r="J2" s="5" t="s">
        <v>69</v>
      </c>
    </row>
    <row r="3" spans="1:16" ht="13.5" thickBot="1">
      <c r="A3" s="6"/>
      <c r="B3" s="6" t="s">
        <v>1</v>
      </c>
      <c r="C3" s="2" t="s">
        <v>82</v>
      </c>
      <c r="D3" s="2" t="s">
        <v>83</v>
      </c>
      <c r="E3" s="2" t="s">
        <v>84</v>
      </c>
      <c r="F3" s="6"/>
      <c r="G3" s="6" t="s">
        <v>1</v>
      </c>
      <c r="H3" s="2" t="s">
        <v>82</v>
      </c>
      <c r="I3" s="2" t="s">
        <v>83</v>
      </c>
      <c r="J3" s="2" t="s">
        <v>84</v>
      </c>
    </row>
    <row r="4" spans="1:16" ht="13.5" thickBot="1">
      <c r="A4" s="7"/>
      <c r="B4" s="64" t="s">
        <v>23</v>
      </c>
      <c r="C4" s="65"/>
      <c r="D4" s="65"/>
      <c r="E4" s="65"/>
      <c r="F4" s="13"/>
      <c r="G4" s="64" t="s">
        <v>24</v>
      </c>
      <c r="H4" s="65"/>
      <c r="I4" s="65"/>
      <c r="J4" s="66"/>
    </row>
    <row r="5" spans="1:16" ht="13.5" thickBot="1">
      <c r="A5" s="2" t="s">
        <v>2</v>
      </c>
      <c r="B5" s="2" t="s">
        <v>3</v>
      </c>
      <c r="C5" s="2" t="s">
        <v>4</v>
      </c>
      <c r="D5" s="2" t="s">
        <v>27</v>
      </c>
      <c r="E5" s="2" t="s">
        <v>5</v>
      </c>
      <c r="F5" s="2" t="s">
        <v>26</v>
      </c>
      <c r="G5" s="2" t="s">
        <v>6</v>
      </c>
      <c r="H5" s="2" t="s">
        <v>7</v>
      </c>
      <c r="I5" s="2" t="s">
        <v>70</v>
      </c>
      <c r="J5" s="2" t="s">
        <v>71</v>
      </c>
      <c r="K5" s="2" t="s">
        <v>72</v>
      </c>
      <c r="L5" s="2" t="s">
        <v>73</v>
      </c>
      <c r="M5" s="2" t="s">
        <v>74</v>
      </c>
      <c r="N5" s="2" t="s">
        <v>75</v>
      </c>
      <c r="O5" s="2" t="s">
        <v>76</v>
      </c>
      <c r="P5" s="2" t="s">
        <v>77</v>
      </c>
    </row>
    <row r="6" spans="1:16" ht="13.5" thickBot="1">
      <c r="A6" s="6"/>
      <c r="B6" s="6"/>
      <c r="C6" s="6"/>
      <c r="D6" s="6"/>
      <c r="E6" s="6"/>
      <c r="F6" s="1"/>
      <c r="G6" s="6"/>
      <c r="H6" s="6"/>
      <c r="I6" s="6"/>
      <c r="J6" s="6"/>
    </row>
    <row r="7" spans="1:16" ht="13.5" thickBot="1">
      <c r="A7" s="10" t="s">
        <v>8</v>
      </c>
      <c r="B7" s="8">
        <f>SUM(B8:B17)</f>
        <v>1548572086</v>
      </c>
      <c r="C7" s="8">
        <f>SUM(C8:C17)</f>
        <v>1733761827</v>
      </c>
      <c r="D7" s="8">
        <f>SUM(D8:D17)</f>
        <v>-18103985</v>
      </c>
      <c r="E7" s="8">
        <f>SUM(E8:E17)</f>
        <v>1715657842</v>
      </c>
      <c r="F7" s="14" t="s">
        <v>9</v>
      </c>
      <c r="G7" s="8">
        <f>SUM(G8:G17)</f>
        <v>1548572086</v>
      </c>
      <c r="H7" s="8">
        <f>SUM(H8:H17)</f>
        <v>1733761827</v>
      </c>
      <c r="I7" s="8">
        <f>SUM(I8:I17)</f>
        <v>-18103985</v>
      </c>
      <c r="J7" s="8">
        <f>SUM(J8:J17)</f>
        <v>1715657842</v>
      </c>
      <c r="K7" s="40"/>
      <c r="L7" s="37">
        <v>1547</v>
      </c>
    </row>
    <row r="8" spans="1:16">
      <c r="A8" s="31" t="s">
        <v>56</v>
      </c>
      <c r="B8" s="20">
        <v>679003860</v>
      </c>
      <c r="C8" s="20">
        <v>751838100</v>
      </c>
      <c r="D8" s="26">
        <v>4409581</v>
      </c>
      <c r="E8" s="26">
        <f>SUM(C8:D8)</f>
        <v>756247681</v>
      </c>
      <c r="F8" s="35" t="s">
        <v>45</v>
      </c>
      <c r="G8" s="26">
        <v>558879000</v>
      </c>
      <c r="H8" s="26">
        <v>569978219</v>
      </c>
      <c r="I8" s="26">
        <v>-2409777</v>
      </c>
      <c r="J8" s="26">
        <f>SUM(H8:I8)</f>
        <v>567568442</v>
      </c>
      <c r="K8" s="20">
        <v>555580</v>
      </c>
      <c r="L8" s="37"/>
      <c r="N8" s="19">
        <f>E8-B8</f>
        <v>77243821</v>
      </c>
    </row>
    <row r="9" spans="1:16">
      <c r="A9" s="32" t="s">
        <v>34</v>
      </c>
      <c r="B9" s="20">
        <v>0</v>
      </c>
      <c r="C9" s="20">
        <v>0</v>
      </c>
      <c r="D9" s="26">
        <v>0</v>
      </c>
      <c r="E9" s="26">
        <f t="shared" ref="E9:E15" si="0">SUM(C9:D9)</f>
        <v>0</v>
      </c>
      <c r="F9" s="35" t="s">
        <v>25</v>
      </c>
      <c r="G9" s="26">
        <v>155762000</v>
      </c>
      <c r="H9" s="26">
        <v>160593960</v>
      </c>
      <c r="I9" s="26">
        <v>147213</v>
      </c>
      <c r="J9" s="26">
        <f t="shared" ref="J9:J17" si="1">SUM(H9:I9)</f>
        <v>160741173</v>
      </c>
      <c r="K9" s="26">
        <v>153968</v>
      </c>
      <c r="L9" s="24"/>
    </row>
    <row r="10" spans="1:16">
      <c r="A10" s="15" t="s">
        <v>35</v>
      </c>
      <c r="B10" s="20">
        <v>52403000</v>
      </c>
      <c r="C10" s="20">
        <v>42993561</v>
      </c>
      <c r="D10" s="26">
        <v>-3956452</v>
      </c>
      <c r="E10" s="26">
        <f t="shared" si="0"/>
        <v>39037109</v>
      </c>
      <c r="F10" s="35" t="s">
        <v>10</v>
      </c>
      <c r="G10" s="26">
        <v>570487000</v>
      </c>
      <c r="H10" s="26">
        <v>660279903</v>
      </c>
      <c r="I10" s="26">
        <v>-7789923</v>
      </c>
      <c r="J10" s="26">
        <f t="shared" si="1"/>
        <v>652489980</v>
      </c>
      <c r="K10" s="26">
        <f>574787+1</f>
        <v>574788</v>
      </c>
      <c r="L10" s="24"/>
      <c r="N10" s="19">
        <f>E11-B11</f>
        <v>0</v>
      </c>
    </row>
    <row r="11" spans="1:16">
      <c r="A11" s="33" t="s">
        <v>32</v>
      </c>
      <c r="B11" s="20">
        <v>562703000</v>
      </c>
      <c r="C11" s="20">
        <v>562703000</v>
      </c>
      <c r="D11" s="20">
        <v>0</v>
      </c>
      <c r="E11" s="26">
        <f t="shared" si="0"/>
        <v>562703000</v>
      </c>
      <c r="F11" s="34" t="s">
        <v>28</v>
      </c>
      <c r="G11" s="26">
        <v>19679000</v>
      </c>
      <c r="H11" s="26">
        <v>20232100</v>
      </c>
      <c r="I11" s="26">
        <v>-8664400</v>
      </c>
      <c r="J11" s="26">
        <f t="shared" si="1"/>
        <v>11567700</v>
      </c>
      <c r="L11" s="37"/>
      <c r="N11" s="19">
        <f>E12-B12</f>
        <v>23904315</v>
      </c>
    </row>
    <row r="12" spans="1:16">
      <c r="A12" s="33" t="s">
        <v>36</v>
      </c>
      <c r="B12" s="20">
        <v>386932000</v>
      </c>
      <c r="C12" s="20">
        <v>393955810</v>
      </c>
      <c r="D12" s="20">
        <v>16880505</v>
      </c>
      <c r="E12" s="26">
        <f t="shared" si="0"/>
        <v>410836315</v>
      </c>
      <c r="F12" s="35" t="s">
        <v>55</v>
      </c>
      <c r="G12" s="26">
        <v>0</v>
      </c>
      <c r="H12" s="26">
        <v>1575302</v>
      </c>
      <c r="I12" s="26">
        <v>0</v>
      </c>
      <c r="J12" s="26">
        <f t="shared" si="1"/>
        <v>1575302</v>
      </c>
      <c r="L12" s="19"/>
      <c r="N12" s="19">
        <f>E12-B12</f>
        <v>23904315</v>
      </c>
    </row>
    <row r="13" spans="1:16">
      <c r="A13" s="33" t="s">
        <v>37</v>
      </c>
      <c r="B13" s="20">
        <v>0</v>
      </c>
      <c r="C13" s="20">
        <v>0</v>
      </c>
      <c r="D13" s="20">
        <v>0</v>
      </c>
      <c r="E13" s="26">
        <f t="shared" si="0"/>
        <v>0</v>
      </c>
      <c r="F13" s="35" t="s">
        <v>46</v>
      </c>
      <c r="G13" s="26">
        <v>125964000</v>
      </c>
      <c r="H13" s="26">
        <v>131570570</v>
      </c>
      <c r="I13" s="26">
        <v>12673</v>
      </c>
      <c r="J13" s="26">
        <f t="shared" si="1"/>
        <v>131583243</v>
      </c>
      <c r="K13">
        <v>115390</v>
      </c>
    </row>
    <row r="14" spans="1:16">
      <c r="A14" s="33" t="s">
        <v>38</v>
      </c>
      <c r="B14" s="21">
        <v>0</v>
      </c>
      <c r="C14" s="20">
        <v>2372500</v>
      </c>
      <c r="D14" s="20">
        <v>0</v>
      </c>
      <c r="E14" s="26">
        <f t="shared" si="0"/>
        <v>2372500</v>
      </c>
      <c r="F14" s="55" t="s">
        <v>47</v>
      </c>
      <c r="G14" s="26">
        <v>0</v>
      </c>
      <c r="H14" s="26">
        <v>0</v>
      </c>
      <c r="I14" s="26">
        <v>0</v>
      </c>
      <c r="J14" s="26">
        <f t="shared" si="1"/>
        <v>0</v>
      </c>
    </row>
    <row r="15" spans="1:16">
      <c r="A15" s="41" t="s">
        <v>11</v>
      </c>
      <c r="B15" s="42">
        <v>-132469774</v>
      </c>
      <c r="C15" s="20">
        <v>-20101144</v>
      </c>
      <c r="D15" s="20">
        <v>-35437619</v>
      </c>
      <c r="E15" s="26">
        <f t="shared" si="0"/>
        <v>-55538763</v>
      </c>
      <c r="F15" s="34" t="s">
        <v>48</v>
      </c>
      <c r="G15" s="26">
        <v>53298000</v>
      </c>
      <c r="H15" s="26">
        <v>104987000</v>
      </c>
      <c r="I15" s="26">
        <v>255050</v>
      </c>
      <c r="J15" s="26">
        <f t="shared" si="1"/>
        <v>105242050</v>
      </c>
      <c r="K15">
        <v>53498</v>
      </c>
    </row>
    <row r="16" spans="1:16">
      <c r="A16" s="41"/>
      <c r="B16" s="42"/>
      <c r="C16" s="43"/>
      <c r="D16" s="43"/>
      <c r="E16" s="26"/>
      <c r="F16" s="35" t="s">
        <v>12</v>
      </c>
      <c r="G16" s="26">
        <v>0</v>
      </c>
      <c r="H16" s="26">
        <v>14979340</v>
      </c>
      <c r="I16" s="26">
        <f>6150429-336</f>
        <v>6150093</v>
      </c>
      <c r="J16" s="26">
        <f t="shared" si="1"/>
        <v>21129433</v>
      </c>
    </row>
    <row r="17" spans="1:17" ht="13.5" thickBot="1">
      <c r="A17" s="41"/>
      <c r="B17" s="36"/>
      <c r="C17" s="44"/>
      <c r="D17" s="44"/>
      <c r="E17" s="36"/>
      <c r="F17" s="45" t="s">
        <v>13</v>
      </c>
      <c r="G17" s="27">
        <v>64503086</v>
      </c>
      <c r="H17" s="26">
        <v>69565433</v>
      </c>
      <c r="I17" s="26">
        <v>-5804914</v>
      </c>
      <c r="J17" s="26">
        <f t="shared" si="1"/>
        <v>63760519</v>
      </c>
      <c r="K17">
        <v>69268</v>
      </c>
      <c r="L17" s="19"/>
    </row>
    <row r="18" spans="1:17" ht="13.5" thickBot="1">
      <c r="A18" s="10" t="s">
        <v>14</v>
      </c>
      <c r="B18" s="22">
        <f>SUM(B19:B25)</f>
        <v>145991774</v>
      </c>
      <c r="C18" s="22">
        <f>SUM(C19:C25)</f>
        <v>49911144</v>
      </c>
      <c r="D18" s="22">
        <f>SUM(D19:D25)</f>
        <v>211496619</v>
      </c>
      <c r="E18" s="22">
        <f>SUM(E19:E25)</f>
        <v>261407763</v>
      </c>
      <c r="F18" s="14" t="s">
        <v>15</v>
      </c>
      <c r="G18" s="8">
        <f>SUM(G19:G25)</f>
        <v>827824000</v>
      </c>
      <c r="H18" s="8">
        <f t="shared" ref="H18:Q18" si="2">SUM(H19:H25)</f>
        <v>902340358</v>
      </c>
      <c r="I18" s="8">
        <f t="shared" si="2"/>
        <v>211496619</v>
      </c>
      <c r="J18" s="8">
        <f t="shared" si="2"/>
        <v>1113836977</v>
      </c>
      <c r="K18" s="8">
        <f t="shared" si="2"/>
        <v>184390</v>
      </c>
      <c r="L18" s="8">
        <f t="shared" si="2"/>
        <v>0</v>
      </c>
      <c r="M18" s="8">
        <f t="shared" si="2"/>
        <v>0</v>
      </c>
      <c r="N18" s="8">
        <f t="shared" si="2"/>
        <v>-800000</v>
      </c>
      <c r="O18" s="8">
        <f t="shared" si="2"/>
        <v>0</v>
      </c>
      <c r="P18" s="8">
        <f t="shared" si="2"/>
        <v>0</v>
      </c>
      <c r="Q18" s="8">
        <f t="shared" si="2"/>
        <v>0</v>
      </c>
    </row>
    <row r="19" spans="1:17">
      <c r="A19" s="33" t="s">
        <v>39</v>
      </c>
      <c r="B19" s="26">
        <v>0</v>
      </c>
      <c r="C19" s="20">
        <v>11403000</v>
      </c>
      <c r="D19" s="20">
        <v>182259000</v>
      </c>
      <c r="E19" s="26">
        <f t="shared" ref="E19:E24" si="3">SUM(C19:D19)</f>
        <v>193662000</v>
      </c>
      <c r="F19" s="56" t="s">
        <v>30</v>
      </c>
      <c r="G19" s="26">
        <v>544100000</v>
      </c>
      <c r="H19" s="26">
        <v>559210015</v>
      </c>
      <c r="I19" s="26">
        <v>111141471</v>
      </c>
      <c r="J19" s="26">
        <f t="shared" ref="J19:J25" si="4">SUM(H19:I19)</f>
        <v>670351486</v>
      </c>
      <c r="K19" s="26">
        <v>184390</v>
      </c>
    </row>
    <row r="20" spans="1:17">
      <c r="A20" s="41" t="s">
        <v>40</v>
      </c>
      <c r="B20" s="26">
        <v>3416000</v>
      </c>
      <c r="C20" s="20">
        <v>3416000</v>
      </c>
      <c r="D20" s="20">
        <v>0</v>
      </c>
      <c r="E20" s="26">
        <f t="shared" si="3"/>
        <v>3416000</v>
      </c>
      <c r="F20" s="41" t="s">
        <v>29</v>
      </c>
      <c r="G20" s="26">
        <v>282310000</v>
      </c>
      <c r="H20" s="26">
        <v>334264633</v>
      </c>
      <c r="I20" s="26">
        <v>100355148</v>
      </c>
      <c r="J20" s="26">
        <f t="shared" si="4"/>
        <v>434619781</v>
      </c>
      <c r="K20" s="19"/>
      <c r="N20" s="19">
        <f>E20-B20</f>
        <v>0</v>
      </c>
    </row>
    <row r="21" spans="1:17">
      <c r="A21" s="33" t="s">
        <v>54</v>
      </c>
      <c r="B21" s="26">
        <v>1600000</v>
      </c>
      <c r="C21" s="20">
        <v>1600000</v>
      </c>
      <c r="D21" s="20">
        <v>-800000</v>
      </c>
      <c r="E21" s="26">
        <f t="shared" si="3"/>
        <v>800000</v>
      </c>
      <c r="F21" s="57" t="s">
        <v>49</v>
      </c>
      <c r="G21" s="26">
        <v>0</v>
      </c>
      <c r="H21" s="26">
        <v>4445000</v>
      </c>
      <c r="I21" s="26">
        <v>0</v>
      </c>
      <c r="J21" s="26">
        <f t="shared" si="4"/>
        <v>4445000</v>
      </c>
      <c r="N21" s="19">
        <f>E21-B21</f>
        <v>-800000</v>
      </c>
    </row>
    <row r="22" spans="1:17">
      <c r="A22" s="33" t="s">
        <v>41</v>
      </c>
      <c r="B22" s="26">
        <v>106000</v>
      </c>
      <c r="C22" s="20">
        <v>106000</v>
      </c>
      <c r="D22" s="20">
        <v>0</v>
      </c>
      <c r="E22" s="26">
        <f t="shared" si="3"/>
        <v>106000</v>
      </c>
      <c r="F22" s="56" t="s">
        <v>50</v>
      </c>
      <c r="G22" s="26">
        <v>152000</v>
      </c>
      <c r="H22" s="26">
        <v>152000</v>
      </c>
      <c r="I22" s="26">
        <v>0</v>
      </c>
      <c r="J22" s="26">
        <f t="shared" si="4"/>
        <v>152000</v>
      </c>
    </row>
    <row r="23" spans="1:17">
      <c r="A23" s="33" t="s">
        <v>42</v>
      </c>
      <c r="B23" s="26">
        <v>8400000</v>
      </c>
      <c r="C23" s="20">
        <v>13285000</v>
      </c>
      <c r="D23" s="20">
        <v>-5400000</v>
      </c>
      <c r="E23" s="26">
        <f t="shared" si="3"/>
        <v>7885000</v>
      </c>
      <c r="F23" s="57" t="s">
        <v>51</v>
      </c>
      <c r="G23" s="26">
        <v>1262000</v>
      </c>
      <c r="H23" s="26">
        <v>4268710</v>
      </c>
      <c r="I23" s="26">
        <v>0</v>
      </c>
      <c r="J23" s="26">
        <f t="shared" si="4"/>
        <v>4268710</v>
      </c>
      <c r="K23" s="38"/>
    </row>
    <row r="24" spans="1:17">
      <c r="A24" s="33" t="s">
        <v>17</v>
      </c>
      <c r="B24" s="26">
        <v>132469774</v>
      </c>
      <c r="C24" s="26">
        <v>20101144</v>
      </c>
      <c r="D24" s="20">
        <v>35437619</v>
      </c>
      <c r="E24" s="26">
        <f t="shared" si="3"/>
        <v>55538763</v>
      </c>
      <c r="F24" s="57" t="s">
        <v>16</v>
      </c>
      <c r="G24" s="26">
        <v>0</v>
      </c>
      <c r="H24" s="26">
        <v>0</v>
      </c>
      <c r="I24" s="26">
        <v>0</v>
      </c>
      <c r="J24" s="26">
        <f t="shared" si="4"/>
        <v>0</v>
      </c>
      <c r="K24" s="19"/>
    </row>
    <row r="25" spans="1:17" ht="13.5" thickBot="1">
      <c r="A25" s="41"/>
      <c r="B25" s="26"/>
      <c r="C25" s="26"/>
      <c r="D25" s="26"/>
      <c r="E25" s="26"/>
      <c r="F25" s="57" t="s">
        <v>18</v>
      </c>
      <c r="G25" s="26">
        <f>222347-222347</f>
        <v>0</v>
      </c>
      <c r="H25" s="26">
        <v>0</v>
      </c>
      <c r="I25" s="26">
        <v>0</v>
      </c>
      <c r="J25" s="26">
        <f t="shared" si="4"/>
        <v>0</v>
      </c>
    </row>
    <row r="26" spans="1:17" ht="13.5" thickBot="1">
      <c r="A26" s="10" t="s">
        <v>19</v>
      </c>
      <c r="B26" s="8">
        <f>B18+B7</f>
        <v>1694563860</v>
      </c>
      <c r="C26" s="8">
        <f>C18+C7</f>
        <v>1783672971</v>
      </c>
      <c r="D26" s="8">
        <f>D18+D7</f>
        <v>193392634</v>
      </c>
      <c r="E26" s="8">
        <f>E18+E7</f>
        <v>1977065605</v>
      </c>
      <c r="F26" s="58" t="s">
        <v>20</v>
      </c>
      <c r="G26" s="59">
        <f>G7+G18</f>
        <v>2376396086</v>
      </c>
      <c r="H26" s="59">
        <f>H7+H18</f>
        <v>2636102185</v>
      </c>
      <c r="I26" s="59">
        <f>I7+I18</f>
        <v>193392634</v>
      </c>
      <c r="J26" s="59">
        <f>J7+J18</f>
        <v>2829494819</v>
      </c>
      <c r="K26" s="19">
        <f>E26-J26</f>
        <v>-852429214</v>
      </c>
      <c r="L26" s="19"/>
    </row>
    <row r="27" spans="1:17">
      <c r="A27" s="60" t="s">
        <v>43</v>
      </c>
      <c r="B27" s="46">
        <v>681832226</v>
      </c>
      <c r="C27" s="62">
        <v>852429214</v>
      </c>
      <c r="D27" s="62">
        <v>0</v>
      </c>
      <c r="E27" s="46">
        <f t="shared" ref="E27:E32" si="5">SUM(C27:D27)</f>
        <v>852429214</v>
      </c>
      <c r="F27" s="60" t="s">
        <v>52</v>
      </c>
      <c r="G27" s="46">
        <v>0</v>
      </c>
      <c r="H27" s="46">
        <v>0</v>
      </c>
      <c r="I27" s="62">
        <v>0</v>
      </c>
      <c r="J27" s="46">
        <f>SUM(G27:I27)</f>
        <v>0</v>
      </c>
    </row>
    <row r="28" spans="1:17">
      <c r="A28" s="41" t="s">
        <v>44</v>
      </c>
      <c r="B28" s="42">
        <v>0</v>
      </c>
      <c r="C28" s="39">
        <v>0</v>
      </c>
      <c r="D28" s="39">
        <v>0</v>
      </c>
      <c r="E28" s="42">
        <f t="shared" si="5"/>
        <v>0</v>
      </c>
      <c r="F28" s="41" t="s">
        <v>53</v>
      </c>
      <c r="G28" s="42">
        <v>0</v>
      </c>
      <c r="H28" s="42">
        <v>850000000</v>
      </c>
      <c r="I28" s="39">
        <v>243690000</v>
      </c>
      <c r="J28" s="42">
        <f>SUM(H28:I28)</f>
        <v>1093690000</v>
      </c>
    </row>
    <row r="29" spans="1:17" ht="22.5">
      <c r="A29" s="61" t="s">
        <v>59</v>
      </c>
      <c r="B29" s="42">
        <v>25476774</v>
      </c>
      <c r="C29" s="39">
        <v>25476774</v>
      </c>
      <c r="D29" s="39">
        <v>0</v>
      </c>
      <c r="E29" s="42">
        <f t="shared" si="5"/>
        <v>25476774</v>
      </c>
      <c r="F29" s="61" t="s">
        <v>57</v>
      </c>
      <c r="G29" s="42">
        <v>25476774</v>
      </c>
      <c r="H29" s="42">
        <v>32859025</v>
      </c>
      <c r="I29" s="39">
        <v>1352973</v>
      </c>
      <c r="J29" s="42">
        <f>SUM(H29:I29)</f>
        <v>34211998</v>
      </c>
    </row>
    <row r="30" spans="1:17">
      <c r="A30" s="57" t="s">
        <v>60</v>
      </c>
      <c r="B30" s="42">
        <v>0</v>
      </c>
      <c r="C30" s="42">
        <v>7382251</v>
      </c>
      <c r="D30" s="39">
        <v>1352973</v>
      </c>
      <c r="E30" s="42">
        <f t="shared" si="5"/>
        <v>8735224</v>
      </c>
      <c r="F30" s="57" t="s">
        <v>61</v>
      </c>
      <c r="G30" s="42">
        <v>0</v>
      </c>
      <c r="H30" s="42">
        <v>0</v>
      </c>
      <c r="I30" s="39">
        <v>0</v>
      </c>
      <c r="J30" s="42">
        <f>SUM(H30:I30)</f>
        <v>0</v>
      </c>
    </row>
    <row r="31" spans="1:17">
      <c r="A31" s="57" t="s">
        <v>62</v>
      </c>
      <c r="B31" s="42">
        <v>0</v>
      </c>
      <c r="C31" s="42">
        <v>0</v>
      </c>
      <c r="D31" s="42">
        <v>0</v>
      </c>
      <c r="E31" s="42">
        <f t="shared" si="5"/>
        <v>0</v>
      </c>
      <c r="F31" s="57"/>
      <c r="G31" s="42"/>
      <c r="H31" s="42"/>
      <c r="I31" s="42"/>
      <c r="J31" s="42"/>
    </row>
    <row r="32" spans="1:17" ht="13.5" thickBot="1">
      <c r="A32" s="47" t="s">
        <v>78</v>
      </c>
      <c r="B32" s="48"/>
      <c r="C32" s="48">
        <v>850000000</v>
      </c>
      <c r="D32" s="48">
        <v>243690000</v>
      </c>
      <c r="E32" s="42">
        <f t="shared" si="5"/>
        <v>1093690000</v>
      </c>
      <c r="F32" s="47"/>
      <c r="G32" s="48"/>
      <c r="H32" s="48"/>
      <c r="I32" s="48"/>
      <c r="J32" s="48"/>
    </row>
    <row r="33" spans="1:14" ht="13.5" thickBot="1">
      <c r="A33" s="28" t="s">
        <v>33</v>
      </c>
      <c r="B33" s="29">
        <f>SUM(B27:B32)</f>
        <v>707309000</v>
      </c>
      <c r="C33" s="63">
        <f>SUM(C27:C32)</f>
        <v>1735288239</v>
      </c>
      <c r="D33" s="29">
        <f>SUM(D27:D32)</f>
        <v>245042973</v>
      </c>
      <c r="E33" s="29">
        <f>SUM(E27:E32)</f>
        <v>1980331212</v>
      </c>
      <c r="F33" s="28" t="s">
        <v>31</v>
      </c>
      <c r="G33" s="29">
        <f>SUM(G27:G32)</f>
        <v>25476774</v>
      </c>
      <c r="H33" s="63">
        <f>SUM(H27:H32)</f>
        <v>882859025</v>
      </c>
      <c r="I33" s="29">
        <f>SUM(I27:I32)</f>
        <v>245042973</v>
      </c>
      <c r="J33" s="29">
        <f>SUM(J27:J32)</f>
        <v>1127901998</v>
      </c>
      <c r="L33" s="25"/>
      <c r="N33" s="19">
        <f>E33-B33</f>
        <v>1273022212</v>
      </c>
    </row>
    <row r="34" spans="1:14" ht="36.75" customHeight="1" thickBot="1">
      <c r="A34" s="49" t="s">
        <v>79</v>
      </c>
      <c r="B34" s="4">
        <v>0</v>
      </c>
      <c r="C34" s="4">
        <v>0</v>
      </c>
      <c r="D34" s="4">
        <v>0</v>
      </c>
      <c r="E34" s="4">
        <v>0</v>
      </c>
      <c r="F34" s="49" t="s">
        <v>80</v>
      </c>
      <c r="G34" s="9">
        <v>0</v>
      </c>
      <c r="H34" s="9">
        <v>0</v>
      </c>
      <c r="I34" s="9">
        <v>0</v>
      </c>
      <c r="J34" s="9">
        <f>SUM(G34:I34)</f>
        <v>0</v>
      </c>
      <c r="L34" s="24"/>
    </row>
    <row r="35" spans="1:14" ht="13.5" thickBot="1">
      <c r="A35" s="11" t="s">
        <v>63</v>
      </c>
      <c r="B35" s="23">
        <v>0</v>
      </c>
      <c r="C35" s="23">
        <v>0</v>
      </c>
      <c r="D35" s="23">
        <v>0</v>
      </c>
      <c r="E35" s="23">
        <v>0</v>
      </c>
      <c r="F35" s="16" t="s">
        <v>64</v>
      </c>
      <c r="G35" s="12">
        <v>0</v>
      </c>
      <c r="H35" s="12">
        <v>0</v>
      </c>
      <c r="I35" s="12">
        <v>0</v>
      </c>
      <c r="J35" s="9">
        <f>SUM(G35:I35)</f>
        <v>0</v>
      </c>
      <c r="L35" s="25"/>
    </row>
    <row r="36" spans="1:14" ht="13.5" thickBot="1">
      <c r="A36" s="3" t="s">
        <v>21</v>
      </c>
      <c r="B36" s="8">
        <f>B34+B26+B35+B33</f>
        <v>2401872860</v>
      </c>
      <c r="C36" s="8">
        <f>C34+C26+C35+C33</f>
        <v>3518961210</v>
      </c>
      <c r="D36" s="8">
        <f>D34+D26+D35+D33</f>
        <v>438435607</v>
      </c>
      <c r="E36" s="8">
        <f>E34+E26+E35+E33</f>
        <v>3957396817</v>
      </c>
      <c r="F36" s="17" t="s">
        <v>22</v>
      </c>
      <c r="G36" s="18">
        <f>G26+G34+G35+G33</f>
        <v>2401872860</v>
      </c>
      <c r="H36" s="18">
        <f>H26+H34+H35+H33</f>
        <v>3518961210</v>
      </c>
      <c r="I36" s="18">
        <f>I26+I34+I35+I33</f>
        <v>438435607</v>
      </c>
      <c r="J36" s="18">
        <f>J26+J34+J35+J33</f>
        <v>3957396817</v>
      </c>
      <c r="K36" s="54">
        <f>J36/G36</f>
        <v>1.6476295989288958</v>
      </c>
      <c r="L36" s="54">
        <f>1-K36</f>
        <v>-0.64762959892889582</v>
      </c>
      <c r="M36" s="19">
        <f>J36-G36</f>
        <v>1555523957</v>
      </c>
    </row>
    <row r="37" spans="1:14">
      <c r="B37" s="19"/>
      <c r="C37" s="19"/>
      <c r="D37" s="19"/>
      <c r="E37" s="19"/>
      <c r="J37" s="19"/>
      <c r="K37" s="19"/>
    </row>
    <row r="38" spans="1:14" hidden="1">
      <c r="A38" s="50" t="s">
        <v>65</v>
      </c>
      <c r="B38" s="50"/>
      <c r="C38" s="50"/>
      <c r="D38" s="50"/>
      <c r="E38" s="51">
        <f>J36-E36</f>
        <v>0</v>
      </c>
      <c r="H38" s="19"/>
      <c r="I38" s="19"/>
      <c r="J38" s="19"/>
      <c r="K38" s="19"/>
    </row>
    <row r="39" spans="1:14">
      <c r="E39" s="30"/>
      <c r="I39" s="19"/>
      <c r="J39" s="19"/>
    </row>
    <row r="40" spans="1:14" hidden="1">
      <c r="C40" s="52" t="s">
        <v>66</v>
      </c>
      <c r="D40" s="52"/>
      <c r="E40" s="19">
        <f>192930-271-1765-212</f>
        <v>190682</v>
      </c>
      <c r="H40" s="19"/>
      <c r="I40" s="19"/>
    </row>
    <row r="41" spans="1:14" hidden="1">
      <c r="C41" s="53" t="s">
        <v>67</v>
      </c>
      <c r="D41" s="53"/>
      <c r="E41" s="19">
        <v>516627</v>
      </c>
    </row>
    <row r="42" spans="1:14" hidden="1">
      <c r="C42" s="52" t="s">
        <v>68</v>
      </c>
      <c r="D42" s="52"/>
      <c r="E42" s="19">
        <v>25477</v>
      </c>
    </row>
  </sheetData>
  <mergeCells count="2">
    <mergeCell ref="B4:E4"/>
    <mergeCell ref="G4:J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 xml:space="preserve">&amp;C&amp;"Arial,Félkövér""2. melléklet a 8/2016. (II.25.) önkormányzati rendelethez"   
BALATONALMÁDI VÁROS ÖNKORMÁNYZATA
2016. évi költségvetés mérlege (Ft)
&amp;R&amp;"Arial,Félkövér"1.melléklet a 23/2016.(XII.16.)
önkormányzati rendelethez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költségvetés mérlege</vt:lpstr>
      <vt:lpstr>'költségvetés mérlege'!Nyomtatási_terület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Olah Ildi</dc:creator>
  <cp:lastModifiedBy>ildi</cp:lastModifiedBy>
  <cp:lastPrinted>2016-12-16T10:54:54Z</cp:lastPrinted>
  <dcterms:created xsi:type="dcterms:W3CDTF">2006-06-06T08:51:50Z</dcterms:created>
  <dcterms:modified xsi:type="dcterms:W3CDTF">2016-12-21T14:26:39Z</dcterms:modified>
</cp:coreProperties>
</file>