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"/>
    </mc:Choice>
  </mc:AlternateContent>
  <bookViews>
    <workbookView xWindow="0" yWindow="0" windowWidth="19200" windowHeight="12885"/>
  </bookViews>
  <sheets>
    <sheet name="1.1.sz.mell." sheetId="1" r:id="rId1"/>
  </sheets>
  <externalReferences>
    <externalReference r:id="rId2"/>
  </externalReferences>
  <definedNames>
    <definedName name="_xlnm.Print_Area" localSheetId="0">'1.1.sz.mell.'!$A$1:$F$154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5" i="1" l="1"/>
  <c r="D142" i="1"/>
  <c r="C142" i="1" s="1"/>
  <c r="C140" i="1" s="1"/>
  <c r="D140" i="1"/>
  <c r="F133" i="1"/>
  <c r="D130" i="1"/>
  <c r="C130" i="1"/>
  <c r="D129" i="1"/>
  <c r="D153" i="1" s="1"/>
  <c r="C129" i="1"/>
  <c r="C153" i="1" s="1"/>
  <c r="D117" i="1"/>
  <c r="C117" i="1" s="1"/>
  <c r="C114" i="1" s="1"/>
  <c r="C116" i="1"/>
  <c r="D115" i="1"/>
  <c r="C115" i="1"/>
  <c r="E114" i="1"/>
  <c r="D114" i="1"/>
  <c r="D113" i="1"/>
  <c r="C113" i="1" s="1"/>
  <c r="D112" i="1"/>
  <c r="C112" i="1" s="1"/>
  <c r="D111" i="1"/>
  <c r="E110" i="1"/>
  <c r="D110" i="1"/>
  <c r="C110" i="1"/>
  <c r="E105" i="1"/>
  <c r="D105" i="1"/>
  <c r="C105" i="1" s="1"/>
  <c r="F98" i="1"/>
  <c r="E98" i="1"/>
  <c r="D98" i="1"/>
  <c r="C98" i="1" s="1"/>
  <c r="F97" i="1"/>
  <c r="E97" i="1"/>
  <c r="D97" i="1"/>
  <c r="C97" i="1" s="1"/>
  <c r="F96" i="1"/>
  <c r="E96" i="1"/>
  <c r="D96" i="1"/>
  <c r="C96" i="1" s="1"/>
  <c r="F95" i="1"/>
  <c r="E95" i="1"/>
  <c r="D95" i="1"/>
  <c r="C95" i="1" s="1"/>
  <c r="F94" i="1"/>
  <c r="E94" i="1"/>
  <c r="D94" i="1"/>
  <c r="C94" i="1" s="1"/>
  <c r="C93" i="1" s="1"/>
  <c r="C128" i="1" s="1"/>
  <c r="C154" i="1" s="1"/>
  <c r="F93" i="1"/>
  <c r="F128" i="1" s="1"/>
  <c r="F154" i="1" s="1"/>
  <c r="E93" i="1"/>
  <c r="E128" i="1" s="1"/>
  <c r="E154" i="1" s="1"/>
  <c r="D93" i="1"/>
  <c r="D128" i="1" s="1"/>
  <c r="E86" i="1"/>
  <c r="E159" i="1" s="1"/>
  <c r="F79" i="1"/>
  <c r="F75" i="1"/>
  <c r="D73" i="1"/>
  <c r="C73" i="1" s="1"/>
  <c r="C72" i="1" s="1"/>
  <c r="C86" i="1" s="1"/>
  <c r="C159" i="1" s="1"/>
  <c r="F72" i="1"/>
  <c r="F67" i="1"/>
  <c r="F63" i="1"/>
  <c r="F86" i="1" s="1"/>
  <c r="F159" i="1" s="1"/>
  <c r="C61" i="1"/>
  <c r="C60" i="1"/>
  <c r="C57" i="1" s="1"/>
  <c r="F57" i="1"/>
  <c r="D57" i="1"/>
  <c r="F52" i="1"/>
  <c r="E52" i="1"/>
  <c r="D52" i="1"/>
  <c r="C52" i="1"/>
  <c r="D49" i="1"/>
  <c r="C49" i="1" s="1"/>
  <c r="C46" i="1" s="1"/>
  <c r="F46" i="1"/>
  <c r="E46" i="1"/>
  <c r="D46" i="1"/>
  <c r="F45" i="1"/>
  <c r="E45" i="1"/>
  <c r="D45" i="1"/>
  <c r="C45" i="1" s="1"/>
  <c r="E44" i="1"/>
  <c r="D44" i="1"/>
  <c r="C44" i="1" s="1"/>
  <c r="E43" i="1"/>
  <c r="D43" i="1"/>
  <c r="C43" i="1"/>
  <c r="E42" i="1"/>
  <c r="D42" i="1"/>
  <c r="C42" i="1" s="1"/>
  <c r="E41" i="1"/>
  <c r="D41" i="1"/>
  <c r="C41" i="1"/>
  <c r="E40" i="1"/>
  <c r="D40" i="1"/>
  <c r="C40" i="1"/>
  <c r="E39" i="1"/>
  <c r="D39" i="1"/>
  <c r="C39" i="1" s="1"/>
  <c r="E38" i="1"/>
  <c r="D38" i="1"/>
  <c r="C38" i="1"/>
  <c r="E37" i="1"/>
  <c r="D37" i="1"/>
  <c r="C37" i="1" s="1"/>
  <c r="E36" i="1"/>
  <c r="D36" i="1"/>
  <c r="C36" i="1"/>
  <c r="E35" i="1"/>
  <c r="D35" i="1"/>
  <c r="C35" i="1" s="1"/>
  <c r="C34" i="1" s="1"/>
  <c r="F34" i="1"/>
  <c r="E34" i="1"/>
  <c r="D34" i="1"/>
  <c r="F33" i="1"/>
  <c r="D33" i="1"/>
  <c r="C33" i="1"/>
  <c r="D32" i="1"/>
  <c r="C32" i="1"/>
  <c r="D31" i="1"/>
  <c r="C31" i="1"/>
  <c r="D30" i="1"/>
  <c r="C30" i="1"/>
  <c r="D29" i="1"/>
  <c r="C29" i="1"/>
  <c r="D28" i="1"/>
  <c r="C28" i="1"/>
  <c r="F27" i="1"/>
  <c r="D27" i="1"/>
  <c r="C27" i="1" s="1"/>
  <c r="C26" i="1" s="1"/>
  <c r="F26" i="1"/>
  <c r="D25" i="1"/>
  <c r="C25" i="1"/>
  <c r="D24" i="1"/>
  <c r="C24" i="1"/>
  <c r="F19" i="1"/>
  <c r="E19" i="1"/>
  <c r="D19" i="1"/>
  <c r="C19" i="1"/>
  <c r="E17" i="1"/>
  <c r="D17" i="1"/>
  <c r="C17" i="1" s="1"/>
  <c r="C12" i="1" s="1"/>
  <c r="F12" i="1"/>
  <c r="E12" i="1"/>
  <c r="D12" i="1"/>
  <c r="D9" i="1"/>
  <c r="C9" i="1" s="1"/>
  <c r="D8" i="1"/>
  <c r="C8" i="1" s="1"/>
  <c r="D7" i="1"/>
  <c r="C7" i="1" s="1"/>
  <c r="D6" i="1"/>
  <c r="C6" i="1" s="1"/>
  <c r="C5" i="1" s="1"/>
  <c r="C62" i="1" s="1"/>
  <c r="F5" i="1"/>
  <c r="F62" i="1" s="1"/>
  <c r="E5" i="1"/>
  <c r="E62" i="1" s="1"/>
  <c r="D5" i="1"/>
  <c r="D62" i="1" l="1"/>
  <c r="F158" i="1"/>
  <c r="F87" i="1"/>
  <c r="D154" i="1"/>
  <c r="C111" i="1"/>
  <c r="E158" i="1"/>
  <c r="E87" i="1"/>
  <c r="C158" i="1"/>
  <c r="C87" i="1"/>
  <c r="D26" i="1"/>
  <c r="D72" i="1"/>
  <c r="D86" i="1" s="1"/>
  <c r="D159" i="1" s="1"/>
  <c r="D158" i="1" l="1"/>
  <c r="D87" i="1"/>
</calcChain>
</file>

<file path=xl/sharedStrings.xml><?xml version="1.0" encoding="utf-8"?>
<sst xmlns="http://schemas.openxmlformats.org/spreadsheetml/2006/main" count="324" uniqueCount="276">
  <si>
    <t>B E V É T E L E K</t>
  </si>
  <si>
    <t>1. sz. táblázat</t>
  </si>
  <si>
    <t>Ezer forintban</t>
  </si>
  <si>
    <t>Sor-
szám</t>
  </si>
  <si>
    <t>Bevételi jogcím</t>
  </si>
  <si>
    <t>2016. évi előirányzat</t>
  </si>
  <si>
    <t>Kötelező feladatok előirányzata</t>
  </si>
  <si>
    <t>Önként vállalt feladatok előirányzata</t>
  </si>
  <si>
    <t>Államigazgatási feladatok előirányzata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</si>
  <si>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</si>
  <si>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</si>
  <si>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</si>
  <si>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</si>
  <si>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</si>
  <si>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</si>
  <si>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</si>
  <si>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</si>
  <si>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</si>
  <si>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</si>
  <si>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</si>
  <si>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</si>
  <si>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</si>
  <si>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</si>
  <si>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</si>
  <si>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</si>
  <si>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</si>
  <si>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</si>
  <si>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</si>
  <si>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</si>
  <si>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</si>
  <si>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</si>
  <si>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</si>
  <si>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</si>
  <si>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</si>
  <si>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</si>
  <si>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</si>
  <si>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</si>
  <si>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</si>
  <si>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</si>
  <si>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</si>
  <si>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</si>
  <si>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</si>
  <si>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</si>
  <si>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</si>
  <si>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</si>
  <si>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</si>
  <si>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</si>
  <si>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</si>
  <si>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</si>
  <si>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</si>
  <si>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</si>
  <si>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</si>
  <si>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</si>
  <si>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</si>
  <si>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</si>
  <si>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</si>
  <si>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</si>
  <si>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</si>
  <si>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</si>
  <si>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</si>
  <si>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</si>
  <si>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</si>
  <si>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</si>
  <si>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</si>
  <si>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</si>
  <si>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</si>
  <si>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</si>
  <si>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</si>
  <si>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</si>
  <si>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</si>
  <si>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</si>
  <si>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</si>
  <si>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</si>
  <si>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</si>
  <si>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</si>
  <si>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</si>
  <si>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</si>
  <si>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</si>
  <si>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</si>
  <si>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</si>
  <si>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</si>
  <si>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</si>
  <si>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</si>
  <si>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</si>
  <si>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</si>
  <si>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</si>
  <si>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</si>
  <si>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</si>
  <si>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</si>
  <si>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</si>
  <si>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</si>
  <si>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Alkalmazottak térítése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</si>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</sst>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1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3" fontId="6" fillId="0" borderId="5" xfId="1" applyNumberFormat="1" applyFont="1" applyFill="1" applyBorder="1" applyAlignment="1" applyProtection="1">
      <alignment horizontal="right" vertical="center" wrapText="1" indent="1"/>
    </xf>
    <xf numFmtId="3" fontId="6" fillId="0" borderId="4" xfId="1" applyNumberFormat="1" applyFont="1" applyFill="1" applyBorder="1" applyAlignment="1" applyProtection="1">
      <alignment horizontal="right" vertical="center" wrapText="1" indent="1"/>
    </xf>
    <xf numFmtId="3" fontId="8" fillId="0" borderId="0" xfId="1" applyNumberFormat="1" applyFont="1" applyFill="1" applyProtection="1"/>
    <xf numFmtId="0" fontId="8" fillId="0" borderId="0" xfId="1" applyFont="1" applyFill="1" applyProtection="1"/>
    <xf numFmtId="49" fontId="7" fillId="0" borderId="10" xfId="1" applyNumberFormat="1" applyFont="1" applyFill="1" applyBorder="1" applyAlignment="1" applyProtection="1">
      <alignment horizontal="left" vertical="center" wrapText="1" indent="1"/>
    </xf>
    <xf numFmtId="0" fontId="9" fillId="0" borderId="11" xfId="0" applyFont="1" applyBorder="1" applyAlignment="1" applyProtection="1">
      <alignment horizontal="left" wrapText="1" indent="1"/>
    </xf>
    <xf numFmtId="3" fontId="9" fillId="0" borderId="12" xfId="0" applyNumberFormat="1" applyFont="1" applyBorder="1" applyAlignment="1" applyProtection="1">
      <alignment horizontal="right" wrapText="1" indent="1"/>
    </xf>
    <xf numFmtId="3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wrapText="1" indent="1"/>
    </xf>
    <xf numFmtId="3" fontId="9" fillId="0" borderId="16" xfId="0" applyNumberFormat="1" applyFont="1" applyBorder="1" applyAlignment="1" applyProtection="1">
      <alignment horizontal="right" wrapText="1" indent="1"/>
    </xf>
    <xf numFmtId="3" fontId="7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8" xfId="1" applyNumberFormat="1" applyFont="1" applyFill="1" applyBorder="1" applyAlignment="1" applyProtection="1">
      <alignment horizontal="left" vertical="center" wrapText="1" indent="1"/>
    </xf>
    <xf numFmtId="0" fontId="9" fillId="0" borderId="19" xfId="0" applyFont="1" applyBorder="1" applyAlignment="1" applyProtection="1">
      <alignment horizontal="left" wrapText="1" indent="1"/>
    </xf>
    <xf numFmtId="3" fontId="9" fillId="0" borderId="20" xfId="0" applyNumberFormat="1" applyFont="1" applyBorder="1" applyAlignment="1" applyProtection="1">
      <alignment horizontal="right" wrapText="1" indent="1"/>
    </xf>
    <xf numFmtId="0" fontId="10" fillId="0" borderId="3" xfId="0" applyFont="1" applyBorder="1" applyAlignment="1" applyProtection="1">
      <alignment horizontal="left" vertical="center" wrapText="1" indent="1"/>
    </xf>
    <xf numFmtId="3" fontId="10" fillId="0" borderId="5" xfId="0" applyNumberFormat="1" applyFont="1" applyBorder="1" applyAlignment="1" applyProtection="1">
      <alignment horizontal="right" vertical="center" wrapText="1" indent="1"/>
    </xf>
    <xf numFmtId="3" fontId="10" fillId="0" borderId="4" xfId="0" applyNumberFormat="1" applyFont="1" applyBorder="1" applyAlignment="1" applyProtection="1">
      <alignment horizontal="right" vertical="center" wrapText="1" indent="1"/>
    </xf>
    <xf numFmtId="3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4" xfId="1" applyNumberFormat="1" applyFont="1" applyFill="1" applyBorder="1" applyAlignment="1" applyProtection="1">
      <alignment horizontal="right" vertical="center" wrapText="1" indent="1"/>
    </xf>
    <xf numFmtId="3" fontId="7" fillId="0" borderId="13" xfId="1" applyNumberFormat="1" applyFont="1" applyFill="1" applyBorder="1" applyAlignment="1" applyProtection="1">
      <alignment horizontal="right" vertical="center" wrapText="1" indent="1"/>
    </xf>
    <xf numFmtId="0" fontId="9" fillId="0" borderId="15" xfId="0" quotePrefix="1" applyFont="1" applyBorder="1" applyAlignment="1" applyProtection="1">
      <alignment horizontal="left" wrapText="1" indent="1"/>
    </xf>
    <xf numFmtId="3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0" applyFont="1" applyBorder="1" applyAlignment="1" applyProtection="1">
      <alignment wrapText="1"/>
    </xf>
    <xf numFmtId="0" fontId="9" fillId="0" borderId="19" xfId="0" applyFont="1" applyBorder="1" applyAlignment="1" applyProtection="1">
      <alignment wrapText="1"/>
    </xf>
    <xf numFmtId="0" fontId="9" fillId="0" borderId="10" xfId="0" applyFont="1" applyBorder="1" applyAlignment="1" applyProtection="1">
      <alignment wrapText="1"/>
    </xf>
    <xf numFmtId="0" fontId="9" fillId="0" borderId="14" xfId="0" applyFont="1" applyBorder="1" applyAlignment="1" applyProtection="1">
      <alignment wrapText="1"/>
    </xf>
    <xf numFmtId="3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 applyProtection="1">
      <alignment wrapText="1"/>
    </xf>
    <xf numFmtId="3" fontId="10" fillId="0" borderId="5" xfId="0" applyNumberFormat="1" applyFont="1" applyBorder="1" applyAlignment="1" applyProtection="1">
      <alignment horizontal="right" wrapText="1" indent="1"/>
    </xf>
    <xf numFmtId="3" fontId="10" fillId="0" borderId="4" xfId="0" applyNumberFormat="1" applyFont="1" applyBorder="1" applyAlignment="1" applyProtection="1">
      <alignment horizontal="right" wrapText="1" indent="1"/>
    </xf>
    <xf numFmtId="0" fontId="10" fillId="0" borderId="22" xfId="0" applyFont="1" applyBorder="1" applyAlignment="1" applyProtection="1">
      <alignment wrapText="1"/>
    </xf>
    <xf numFmtId="0" fontId="10" fillId="0" borderId="23" xfId="0" applyFont="1" applyBorder="1" applyAlignment="1" applyProtection="1">
      <alignment wrapText="1"/>
    </xf>
    <xf numFmtId="3" fontId="10" fillId="0" borderId="24" xfId="0" applyNumberFormat="1" applyFont="1" applyBorder="1" applyAlignment="1" applyProtection="1">
      <alignment horizontal="right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164" fontId="3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vertical="center" wrapText="1"/>
    </xf>
    <xf numFmtId="3" fontId="1" fillId="0" borderId="0" xfId="1" applyNumberFormat="1" applyFill="1" applyProtection="1"/>
    <xf numFmtId="49" fontId="7" fillId="0" borderId="25" xfId="1" applyNumberFormat="1" applyFont="1" applyFill="1" applyBorder="1" applyAlignment="1" applyProtection="1">
      <alignment horizontal="left" vertical="center" wrapText="1" indent="1"/>
    </xf>
    <xf numFmtId="0" fontId="7" fillId="0" borderId="26" xfId="1" applyFont="1" applyFill="1" applyBorder="1" applyAlignment="1" applyProtection="1">
      <alignment horizontal="left" vertical="center" wrapText="1" indent="1"/>
    </xf>
    <xf numFmtId="3" fontId="7" fillId="0" borderId="8" xfId="1" applyNumberFormat="1" applyFont="1" applyFill="1" applyBorder="1" applyAlignment="1" applyProtection="1">
      <alignment horizontal="righ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1" applyFont="1" applyFill="1" applyProtection="1"/>
    <xf numFmtId="0" fontId="7" fillId="0" borderId="15" xfId="1" applyFont="1" applyFill="1" applyBorder="1" applyAlignment="1" applyProtection="1">
      <alignment horizontal="left" vertical="center" wrapText="1" indent="1"/>
    </xf>
    <xf numFmtId="3" fontId="7" fillId="0" borderId="15" xfId="1" applyNumberFormat="1" applyFont="1" applyFill="1" applyBorder="1" applyAlignment="1" applyProtection="1">
      <alignment horizontal="right" vertical="center" wrapText="1" indent="1"/>
    </xf>
    <xf numFmtId="3" fontId="7" fillId="0" borderId="19" xfId="1" applyNumberFormat="1" applyFont="1" applyFill="1" applyBorder="1" applyAlignment="1" applyProtection="1">
      <alignment horizontal="righ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7" xfId="1" applyFont="1" applyFill="1" applyBorder="1" applyAlignment="1" applyProtection="1">
      <alignment horizontal="left" vertical="center" wrapText="1" indent="1"/>
    </xf>
    <xf numFmtId="3" fontId="7" fillId="0" borderId="11" xfId="1" applyNumberFormat="1" applyFont="1" applyFill="1" applyBorder="1" applyAlignment="1" applyProtection="1">
      <alignment horizontal="right" vertical="center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1" applyFont="1" applyFill="1" applyBorder="1" applyAlignment="1" applyProtection="1">
      <alignment horizontal="left" vertical="center" wrapText="1" indent="1"/>
    </xf>
    <xf numFmtId="3" fontId="7" fillId="0" borderId="12" xfId="1" applyNumberFormat="1" applyFont="1" applyFill="1" applyBorder="1" applyAlignment="1" applyProtection="1">
      <alignment horizontal="right" vertical="center" wrapText="1" indent="1"/>
    </xf>
    <xf numFmtId="3" fontId="7" fillId="0" borderId="17" xfId="1" applyNumberFormat="1" applyFont="1" applyFill="1" applyBorder="1" applyAlignment="1" applyProtection="1">
      <alignment horizontal="right" vertical="center" wrapText="1" indent="1"/>
    </xf>
    <xf numFmtId="3" fontId="7" fillId="0" borderId="20" xfId="1" applyNumberFormat="1" applyFont="1" applyFill="1" applyBorder="1" applyAlignment="1" applyProtection="1">
      <alignment horizontal="right" vertical="center" wrapText="1" indent="2"/>
    </xf>
    <xf numFmtId="164" fontId="7" fillId="0" borderId="21" xfId="1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19" xfId="1" applyFont="1" applyFill="1" applyBorder="1" applyAlignment="1" applyProtection="1">
      <alignment horizontal="left" vertical="center" wrapText="1" indent="6"/>
    </xf>
    <xf numFmtId="0" fontId="7" fillId="0" borderId="15" xfId="1" applyFont="1" applyFill="1" applyBorder="1" applyAlignment="1" applyProtection="1">
      <alignment horizontal="left" indent="6"/>
    </xf>
    <xf numFmtId="3" fontId="7" fillId="0" borderId="20" xfId="1" applyNumberFormat="1" applyFont="1" applyFill="1" applyBorder="1" applyAlignment="1" applyProtection="1">
      <alignment horizontal="right" indent="7"/>
    </xf>
    <xf numFmtId="0" fontId="7" fillId="0" borderId="15" xfId="1" applyFont="1" applyFill="1" applyBorder="1" applyAlignment="1" applyProtection="1">
      <alignment horizontal="left" vertical="center" wrapText="1" indent="6"/>
    </xf>
    <xf numFmtId="3" fontId="7" fillId="0" borderId="20" xfId="1" applyNumberFormat="1" applyFont="1" applyFill="1" applyBorder="1" applyAlignment="1" applyProtection="1">
      <alignment horizontal="right" vertical="center" wrapText="1" indent="7"/>
    </xf>
    <xf numFmtId="3" fontId="7" fillId="0" borderId="20" xfId="1" applyNumberFormat="1" applyFont="1" applyFill="1" applyBorder="1" applyAlignment="1" applyProtection="1">
      <alignment horizontal="right" indent="1"/>
    </xf>
    <xf numFmtId="49" fontId="7" fillId="0" borderId="28" xfId="1" applyNumberFormat="1" applyFont="1" applyFill="1" applyBorder="1" applyAlignment="1" applyProtection="1">
      <alignment horizontal="left" vertical="center" wrapText="1" indent="1"/>
    </xf>
    <xf numFmtId="3" fontId="7" fillId="0" borderId="20" xfId="1" applyNumberFormat="1" applyFont="1" applyFill="1" applyBorder="1" applyAlignment="1" applyProtection="1">
      <alignment horizontal="right" vertical="center" wrapText="1" indent="1"/>
    </xf>
    <xf numFmtId="0" fontId="7" fillId="0" borderId="11" xfId="1" applyFont="1" applyFill="1" applyBorder="1" applyAlignment="1" applyProtection="1">
      <alignment horizontal="left" vertical="center" wrapText="1" indent="1"/>
    </xf>
    <xf numFmtId="3" fontId="7" fillId="0" borderId="15" xfId="1" applyNumberFormat="1" applyFont="1" applyFill="1" applyBorder="1" applyAlignment="1" applyProtection="1">
      <alignment horizontal="right" vertical="center" wrapText="1" indent="7"/>
    </xf>
    <xf numFmtId="164" fontId="7" fillId="0" borderId="17" xfId="1" applyNumberFormat="1" applyFont="1" applyFill="1" applyBorder="1" applyAlignment="1" applyProtection="1">
      <alignment horizontal="right" vertical="center" wrapText="1" indent="2"/>
      <protection locked="0"/>
    </xf>
    <xf numFmtId="49" fontId="7" fillId="0" borderId="22" xfId="1" applyNumberFormat="1" applyFont="1" applyFill="1" applyBorder="1" applyAlignment="1" applyProtection="1">
      <alignment horizontal="left" vertical="center" wrapText="1" indent="1"/>
    </xf>
    <xf numFmtId="3" fontId="7" fillId="0" borderId="29" xfId="1" applyNumberFormat="1" applyFont="1" applyFill="1" applyBorder="1" applyAlignment="1" applyProtection="1">
      <alignment horizontal="right" vertical="center" wrapText="1" indent="1"/>
    </xf>
    <xf numFmtId="3" fontId="7" fillId="0" borderId="24" xfId="1" applyNumberFormat="1" applyFont="1" applyFill="1" applyBorder="1" applyAlignment="1" applyProtection="1">
      <alignment horizontal="right" vertical="center" wrapText="1" indent="7"/>
    </xf>
    <xf numFmtId="164" fontId="7" fillId="0" borderId="30" xfId="1" applyNumberFormat="1" applyFont="1" applyFill="1" applyBorder="1" applyAlignment="1" applyProtection="1">
      <alignment horizontal="right" vertical="center" wrapText="1" indent="2"/>
      <protection locked="0"/>
    </xf>
    <xf numFmtId="164" fontId="6" fillId="0" borderId="4" xfId="1" applyNumberFormat="1" applyFont="1" applyFill="1" applyBorder="1" applyAlignment="1" applyProtection="1">
      <alignment horizontal="right" vertical="center" wrapText="1" indent="2"/>
    </xf>
    <xf numFmtId="164" fontId="7" fillId="0" borderId="13" xfId="1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19" xfId="1" applyFont="1" applyFill="1" applyBorder="1" applyAlignment="1" applyProtection="1">
      <alignment horizontal="left" vertical="center" wrapText="1" indent="1"/>
    </xf>
    <xf numFmtId="164" fontId="7" fillId="0" borderId="31" xfId="1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19" xfId="0" applyFont="1" applyBorder="1" applyAlignment="1" applyProtection="1">
      <alignment horizontal="left" vertical="center" wrapText="1" indent="1"/>
    </xf>
    <xf numFmtId="3" fontId="9" fillId="0" borderId="15" xfId="0" applyNumberFormat="1" applyFont="1" applyBorder="1" applyAlignment="1" applyProtection="1">
      <alignment horizontal="right" vertical="center" wrapText="1" indent="1"/>
    </xf>
    <xf numFmtId="0" fontId="9" fillId="0" borderId="15" xfId="0" applyFont="1" applyBorder="1" applyAlignment="1" applyProtection="1">
      <alignment horizontal="left" vertical="center" wrapText="1" indent="1"/>
    </xf>
    <xf numFmtId="0" fontId="7" fillId="0" borderId="11" xfId="1" applyFont="1" applyFill="1" applyBorder="1" applyAlignment="1" applyProtection="1">
      <alignment horizontal="left" vertical="center" wrapText="1" indent="6"/>
    </xf>
    <xf numFmtId="164" fontId="7" fillId="0" borderId="32" xfId="1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3" xfId="1" applyFont="1" applyFill="1" applyBorder="1" applyAlignment="1" applyProtection="1">
      <alignment horizontal="left" vertical="center" wrapText="1" indent="1"/>
    </xf>
    <xf numFmtId="3" fontId="11" fillId="0" borderId="5" xfId="1" applyNumberFormat="1" applyFont="1" applyFill="1" applyBorder="1" applyAlignment="1" applyProtection="1">
      <alignment horizontal="right" vertical="center" wrapText="1" indent="1"/>
    </xf>
    <xf numFmtId="3" fontId="7" fillId="0" borderId="33" xfId="1" applyNumberFormat="1" applyFont="1" applyFill="1" applyBorder="1" applyAlignment="1" applyProtection="1">
      <alignment horizontal="right" vertical="center" wrapText="1" indent="1"/>
    </xf>
    <xf numFmtId="164" fontId="7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4" xfId="1" applyFont="1" applyFill="1" applyBorder="1" applyAlignment="1" applyProtection="1">
      <alignment horizontal="left" vertical="center" wrapText="1" indent="1"/>
    </xf>
    <xf numFmtId="3" fontId="7" fillId="0" borderId="0" xfId="1" applyNumberFormat="1" applyFont="1" applyFill="1" applyBorder="1" applyAlignment="1" applyProtection="1">
      <alignment horizontal="right" vertical="center" wrapText="1" indent="1"/>
    </xf>
    <xf numFmtId="3" fontId="11" fillId="0" borderId="35" xfId="1" applyNumberFormat="1" applyFont="1" applyFill="1" applyBorder="1" applyAlignment="1" applyProtection="1">
      <alignment horizontal="right" vertical="center" wrapText="1" indent="1"/>
    </xf>
    <xf numFmtId="164" fontId="6" fillId="0" borderId="36" xfId="1" applyNumberFormat="1" applyFont="1" applyFill="1" applyBorder="1" applyAlignment="1" applyProtection="1">
      <alignment horizontal="right" vertical="center" wrapText="1" indent="1"/>
    </xf>
    <xf numFmtId="164" fontId="11" fillId="0" borderId="36" xfId="1" applyNumberFormat="1" applyFont="1" applyFill="1" applyBorder="1" applyAlignment="1" applyProtection="1">
      <alignment horizontal="right" vertical="center" wrapText="1" indent="1"/>
    </xf>
    <xf numFmtId="164" fontId="10" fillId="0" borderId="36" xfId="0" applyNumberFormat="1" applyFont="1" applyBorder="1" applyAlignment="1" applyProtection="1">
      <alignment horizontal="right" vertical="center" wrapText="1" indent="1"/>
    </xf>
    <xf numFmtId="0" fontId="11" fillId="0" borderId="3" xfId="1" applyFont="1" applyFill="1" applyBorder="1" applyAlignment="1" applyProtection="1">
      <alignment horizontal="right" vertical="center" wrapText="1" indent="2"/>
    </xf>
    <xf numFmtId="0" fontId="11" fillId="0" borderId="4" xfId="1" applyFont="1" applyFill="1" applyBorder="1" applyAlignment="1" applyProtection="1">
      <alignment horizontal="right" vertical="center" wrapText="1" indent="2"/>
    </xf>
    <xf numFmtId="3" fontId="7" fillId="0" borderId="3" xfId="1" applyNumberFormat="1" applyFont="1" applyFill="1" applyBorder="1" applyAlignment="1" applyProtection="1">
      <alignment horizontal="right" vertical="center" wrapText="1" indent="1"/>
    </xf>
    <xf numFmtId="164" fontId="7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6" xfId="0" quotePrefix="1" applyNumberFormat="1" applyFont="1" applyBorder="1" applyAlignment="1" applyProtection="1">
      <alignment horizontal="right" vertical="center" wrapText="1" indent="1"/>
    </xf>
    <xf numFmtId="0" fontId="14" fillId="0" borderId="0" xfId="1" applyFont="1" applyFill="1" applyProtection="1"/>
    <xf numFmtId="0" fontId="15" fillId="0" borderId="0" xfId="1" applyFont="1" applyFill="1" applyProtection="1"/>
    <xf numFmtId="0" fontId="10" fillId="0" borderId="22" xfId="0" applyFont="1" applyBorder="1" applyAlignment="1" applyProtection="1">
      <alignment horizontal="left" vertical="center" wrapText="1" indent="1"/>
    </xf>
    <xf numFmtId="0" fontId="13" fillId="0" borderId="23" xfId="0" applyFont="1" applyBorder="1" applyAlignment="1" applyProtection="1">
      <alignment horizontal="left" vertical="center" wrapText="1" indent="1"/>
    </xf>
    <xf numFmtId="3" fontId="13" fillId="0" borderId="24" xfId="0" applyNumberFormat="1" applyFont="1" applyBorder="1" applyAlignment="1" applyProtection="1">
      <alignment horizontal="right" vertical="center" wrapText="1" indent="1"/>
    </xf>
    <xf numFmtId="3" fontId="13" fillId="0" borderId="3" xfId="0" applyNumberFormat="1" applyFont="1" applyBorder="1" applyAlignment="1" applyProtection="1">
      <alignment horizontal="right" vertical="center" wrapText="1" indent="1"/>
    </xf>
    <xf numFmtId="164" fontId="13" fillId="0" borderId="4" xfId="0" quotePrefix="1" applyNumberFormat="1" applyFont="1" applyBorder="1" applyAlignment="1" applyProtection="1">
      <alignment horizontal="right" vertical="center" wrapText="1" indent="1"/>
    </xf>
    <xf numFmtId="0" fontId="1" fillId="0" borderId="38" xfId="1" applyFont="1" applyFill="1" applyBorder="1" applyProtection="1"/>
    <xf numFmtId="0" fontId="1" fillId="0" borderId="0" xfId="1" applyFont="1" applyFill="1" applyBorder="1" applyProtection="1"/>
    <xf numFmtId="0" fontId="1" fillId="0" borderId="37" xfId="1" applyFont="1" applyFill="1" applyBorder="1" applyAlignment="1" applyProtection="1">
      <alignment horizontal="right" vertical="center" indent="1"/>
    </xf>
    <xf numFmtId="0" fontId="15" fillId="0" borderId="38" xfId="1" applyFont="1" applyFill="1" applyBorder="1" applyAlignment="1" applyProtection="1">
      <alignment horizontal="center"/>
    </xf>
    <xf numFmtId="0" fontId="15" fillId="0" borderId="0" xfId="1" applyFont="1" applyFill="1" applyBorder="1" applyAlignment="1" applyProtection="1">
      <alignment horizontal="center"/>
    </xf>
    <xf numFmtId="0" fontId="15" fillId="0" borderId="37" xfId="1" applyFont="1" applyFill="1" applyBorder="1" applyAlignment="1" applyProtection="1">
      <alignment horizontal="center"/>
    </xf>
    <xf numFmtId="164" fontId="3" fillId="0" borderId="39" xfId="1" applyNumberFormat="1" applyFont="1" applyFill="1" applyBorder="1" applyAlignment="1" applyProtection="1">
      <alignment horizontal="left" vertical="center"/>
    </xf>
    <xf numFmtId="0" fontId="4" fillId="0" borderId="40" xfId="0" applyFont="1" applyFill="1" applyBorder="1" applyAlignment="1" applyProtection="1">
      <alignment horizontal="right" vertical="center"/>
    </xf>
    <xf numFmtId="0" fontId="1" fillId="0" borderId="0" xfId="1" applyFill="1" applyBorder="1" applyProtection="1"/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&#233;vi%20kv.%20t&#225;bl&#225;i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2.sz.mell  "/>
      <sheetName val="3.sz.mell  "/>
      <sheetName val="önkormányzat"/>
      <sheetName val="hivatal"/>
      <sheetName val="Óvoda"/>
      <sheetName val="Könyvtár"/>
      <sheetName val="8.sz.mell.  "/>
      <sheetName val="9.sz.mell."/>
      <sheetName val="10.sz.mell."/>
      <sheetName val="11.sz.mell."/>
      <sheetName val="12.sz.mell."/>
      <sheetName val="13. sz. mell. "/>
      <sheetName val="14.sz.mell"/>
      <sheetName val="15.sz mell"/>
      <sheetName val="1. sz tájékoztató t."/>
      <sheetName val="2. sz tájékoztató t"/>
      <sheetName val="3. sz tájékoztató t."/>
      <sheetName val="4.sz tájékoztató t."/>
      <sheetName val="5.sz tájékoztató t."/>
      <sheetName val="Munka1"/>
      <sheetName val="Munka2"/>
      <sheetName val="Munka3"/>
    </sheetNames>
    <sheetDataSet>
      <sheetData sheetId="0"/>
      <sheetData sheetId="1"/>
      <sheetData sheetId="2"/>
      <sheetData sheetId="3">
        <row r="8">
          <cell r="D8">
            <v>117298</v>
          </cell>
        </row>
        <row r="9">
          <cell r="D9">
            <v>137285</v>
          </cell>
        </row>
        <row r="10">
          <cell r="D10">
            <v>103576</v>
          </cell>
        </row>
        <row r="11">
          <cell r="D11">
            <v>7406</v>
          </cell>
        </row>
        <row r="19">
          <cell r="D19">
            <v>90770</v>
          </cell>
          <cell r="E19">
            <v>350</v>
          </cell>
        </row>
        <row r="26">
          <cell r="C26">
            <v>35474</v>
          </cell>
        </row>
        <row r="27">
          <cell r="C27">
            <v>35474</v>
          </cell>
        </row>
        <row r="29">
          <cell r="D29">
            <v>179000</v>
          </cell>
        </row>
        <row r="30">
          <cell r="D30">
            <v>44000</v>
          </cell>
        </row>
        <row r="32">
          <cell r="D32">
            <v>135000</v>
          </cell>
        </row>
        <row r="33">
          <cell r="D33">
            <v>11000</v>
          </cell>
        </row>
        <row r="34">
          <cell r="D34">
            <v>500</v>
          </cell>
        </row>
        <row r="35">
          <cell r="D35">
            <v>1000</v>
          </cell>
        </row>
        <row r="37">
          <cell r="E37">
            <v>300</v>
          </cell>
        </row>
        <row r="38">
          <cell r="D38">
            <v>1437</v>
          </cell>
        </row>
        <row r="39">
          <cell r="D39">
            <v>1816</v>
          </cell>
        </row>
        <row r="40">
          <cell r="D40">
            <v>3626</v>
          </cell>
        </row>
        <row r="42">
          <cell r="D42">
            <v>1482</v>
          </cell>
          <cell r="E42">
            <v>81</v>
          </cell>
        </row>
        <row r="75">
          <cell r="D75">
            <v>37591</v>
          </cell>
        </row>
        <row r="94">
          <cell r="D94">
            <v>82859</v>
          </cell>
          <cell r="E94">
            <v>280</v>
          </cell>
        </row>
        <row r="95">
          <cell r="D95">
            <v>13829</v>
          </cell>
          <cell r="E95">
            <v>76</v>
          </cell>
        </row>
        <row r="96">
          <cell r="D96">
            <v>70319</v>
          </cell>
          <cell r="E96">
            <v>2173</v>
          </cell>
        </row>
        <row r="97">
          <cell r="D97">
            <v>20000</v>
          </cell>
        </row>
        <row r="105">
          <cell r="D105">
            <v>16490</v>
          </cell>
          <cell r="E105">
            <v>15043</v>
          </cell>
        </row>
        <row r="110">
          <cell r="E110">
            <v>10000</v>
          </cell>
        </row>
        <row r="113">
          <cell r="D113">
            <v>18430</v>
          </cell>
        </row>
        <row r="115">
          <cell r="D115">
            <v>3544</v>
          </cell>
        </row>
        <row r="117">
          <cell r="D117">
            <v>5000</v>
          </cell>
        </row>
        <row r="130">
          <cell r="D130">
            <v>3333</v>
          </cell>
        </row>
        <row r="142">
          <cell r="D142">
            <v>12424</v>
          </cell>
        </row>
      </sheetData>
      <sheetData sheetId="4">
        <row r="10">
          <cell r="D10">
            <v>64</v>
          </cell>
          <cell r="E10">
            <v>34883</v>
          </cell>
        </row>
        <row r="11">
          <cell r="D11">
            <v>5649</v>
          </cell>
          <cell r="E11">
            <v>1412</v>
          </cell>
        </row>
        <row r="13">
          <cell r="D13">
            <v>8488</v>
          </cell>
        </row>
        <row r="14">
          <cell r="D14">
            <v>2292</v>
          </cell>
          <cell r="E14">
            <v>9418</v>
          </cell>
        </row>
        <row r="25">
          <cell r="F25">
            <v>70</v>
          </cell>
        </row>
        <row r="33">
          <cell r="D33">
            <v>350</v>
          </cell>
        </row>
        <row r="46">
          <cell r="D46">
            <v>127496</v>
          </cell>
          <cell r="E46">
            <v>23118</v>
          </cell>
          <cell r="F46">
            <v>17026</v>
          </cell>
        </row>
        <row r="47">
          <cell r="D47">
            <v>37670</v>
          </cell>
          <cell r="E47">
            <v>6242</v>
          </cell>
          <cell r="F47">
            <v>5351</v>
          </cell>
        </row>
        <row r="48">
          <cell r="D48">
            <v>59950</v>
          </cell>
          <cell r="E48">
            <v>66127</v>
          </cell>
          <cell r="F48">
            <v>5289</v>
          </cell>
        </row>
        <row r="52">
          <cell r="D52">
            <v>2700</v>
          </cell>
        </row>
        <row r="53">
          <cell r="D53">
            <v>800</v>
          </cell>
        </row>
      </sheetData>
      <sheetData sheetId="5">
        <row r="46">
          <cell r="C46">
            <v>105033</v>
          </cell>
        </row>
        <row r="47">
          <cell r="C47">
            <v>30070</v>
          </cell>
        </row>
        <row r="48">
          <cell r="C48">
            <v>10708</v>
          </cell>
        </row>
      </sheetData>
      <sheetData sheetId="6">
        <row r="10">
          <cell r="C10">
            <v>1200</v>
          </cell>
        </row>
        <row r="11">
          <cell r="C11">
            <v>972</v>
          </cell>
        </row>
        <row r="46">
          <cell r="C46">
            <v>12240</v>
          </cell>
        </row>
        <row r="47">
          <cell r="C47">
            <v>3428</v>
          </cell>
        </row>
        <row r="48">
          <cell r="C48">
            <v>7742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9"/>
  <sheetViews>
    <sheetView tabSelected="1" zoomScale="120" zoomScaleNormal="120" zoomScaleSheetLayoutView="100" workbookViewId="0">
      <selection activeCell="F153" sqref="F153"/>
    </sheetView>
  </sheetViews>
  <sheetFormatPr defaultRowHeight="15.75" x14ac:dyDescent="0.25"/>
  <cols>
    <col min="1" max="1" width="9.5" style="139" customWidth="1"/>
    <col min="2" max="2" width="55" style="139" customWidth="1"/>
    <col min="3" max="3" width="13.33203125" style="139" customWidth="1"/>
    <col min="4" max="5" width="14.5" style="139" customWidth="1"/>
    <col min="6" max="6" width="14.1640625" style="140" customWidth="1"/>
    <col min="7" max="7" width="13.33203125" style="2" customWidth="1"/>
    <col min="8" max="8" width="9.83203125" style="2" bestFit="1" customWidth="1"/>
    <col min="9" max="16384" width="9.33203125" style="2"/>
  </cols>
  <sheetData>
    <row r="1" spans="1:7" ht="15.95" customHeight="1" x14ac:dyDescent="0.25">
      <c r="A1" s="1" t="s">
        <v>0</v>
      </c>
      <c r="B1" s="1"/>
      <c r="C1" s="1"/>
      <c r="D1" s="1"/>
      <c r="E1" s="1"/>
      <c r="F1" s="1"/>
    </row>
    <row r="2" spans="1:7" ht="15.95" customHeight="1" thickBot="1" x14ac:dyDescent="0.3">
      <c r="A2" s="3" t="s">
        <v>1</v>
      </c>
      <c r="B2" s="3"/>
      <c r="C2" s="4"/>
      <c r="D2" s="4"/>
      <c r="E2" s="4"/>
      <c r="F2" s="5" t="s">
        <v>2</v>
      </c>
    </row>
    <row r="3" spans="1:7" ht="38.1" customHeight="1" thickBot="1" x14ac:dyDescent="0.3">
      <c r="A3" s="6" t="s">
        <v>3</v>
      </c>
      <c r="B3" s="7" t="s">
        <v>4</v>
      </c>
      <c r="C3" s="8" t="s">
        <v>5</v>
      </c>
      <c r="D3" s="9" t="s">
        <v>6</v>
      </c>
      <c r="E3" s="9" t="s">
        <v>7</v>
      </c>
      <c r="F3" s="8" t="s">
        <v>8</v>
      </c>
    </row>
    <row r="4" spans="1:7" s="14" customFormat="1" ht="12" customHeight="1" thickBot="1" x14ac:dyDescent="0.25">
      <c r="A4" s="10"/>
      <c r="B4" s="11" t="s">
        <v>9</v>
      </c>
      <c r="C4" s="12" t="s">
        <v>10</v>
      </c>
      <c r="D4" s="12" t="s">
        <v>11</v>
      </c>
      <c r="E4" s="12" t="s">
        <v>12</v>
      </c>
      <c r="F4" s="13" t="s">
        <v>13</v>
      </c>
    </row>
    <row r="5" spans="1:7" s="20" customFormat="1" ht="12" customHeight="1" thickBot="1" x14ac:dyDescent="0.25">
      <c r="A5" s="15" t="s">
        <v>14</v>
      </c>
      <c r="B5" s="16" t="s">
        <v>15</v>
      </c>
      <c r="C5" s="17">
        <f>SUM(C6:C11)</f>
        <v>365565</v>
      </c>
      <c r="D5" s="17">
        <f>SUM(D6:D11)</f>
        <v>365565</v>
      </c>
      <c r="E5" s="17">
        <f>SUM(E6:E11)</f>
        <v>0</v>
      </c>
      <c r="F5" s="18">
        <f>+F6+F7+F8+F9+F10+F11</f>
        <v>0</v>
      </c>
      <c r="G5" s="19"/>
    </row>
    <row r="6" spans="1:7" s="20" customFormat="1" ht="12" customHeight="1" x14ac:dyDescent="0.2">
      <c r="A6" s="21" t="s">
        <v>16</v>
      </c>
      <c r="B6" s="22" t="s">
        <v>17</v>
      </c>
      <c r="C6" s="23">
        <f>+D6+E6+F6</f>
        <v>117298</v>
      </c>
      <c r="D6" s="23">
        <f>+[1]önkormányzat!D8</f>
        <v>117298</v>
      </c>
      <c r="E6" s="23"/>
      <c r="F6" s="24"/>
    </row>
    <row r="7" spans="1:7" s="20" customFormat="1" ht="12" customHeight="1" x14ac:dyDescent="0.2">
      <c r="A7" s="25" t="s">
        <v>18</v>
      </c>
      <c r="B7" s="26" t="s">
        <v>19</v>
      </c>
      <c r="C7" s="23">
        <f>+D7+E7+F7</f>
        <v>137285</v>
      </c>
      <c r="D7" s="23">
        <f>+[1]önkormányzat!D9</f>
        <v>137285</v>
      </c>
      <c r="E7" s="27"/>
      <c r="F7" s="28"/>
    </row>
    <row r="8" spans="1:7" s="20" customFormat="1" ht="12" customHeight="1" x14ac:dyDescent="0.2">
      <c r="A8" s="25" t="s">
        <v>20</v>
      </c>
      <c r="B8" s="26" t="s">
        <v>21</v>
      </c>
      <c r="C8" s="23">
        <f>+D8+E8+F8</f>
        <v>103576</v>
      </c>
      <c r="D8" s="23">
        <f>+[1]önkormányzat!D10</f>
        <v>103576</v>
      </c>
      <c r="E8" s="27"/>
      <c r="F8" s="28"/>
    </row>
    <row r="9" spans="1:7" s="20" customFormat="1" ht="12" customHeight="1" x14ac:dyDescent="0.2">
      <c r="A9" s="25" t="s">
        <v>22</v>
      </c>
      <c r="B9" s="26" t="s">
        <v>23</v>
      </c>
      <c r="C9" s="23">
        <f>+D9+E9+F9</f>
        <v>7406</v>
      </c>
      <c r="D9" s="23">
        <f>+[1]önkormányzat!D11</f>
        <v>7406</v>
      </c>
      <c r="E9" s="27"/>
      <c r="F9" s="28"/>
    </row>
    <row r="10" spans="1:7" s="20" customFormat="1" ht="12" customHeight="1" x14ac:dyDescent="0.2">
      <c r="A10" s="25" t="s">
        <v>24</v>
      </c>
      <c r="B10" s="26" t="s">
        <v>25</v>
      </c>
      <c r="C10" s="23"/>
      <c r="D10" s="23"/>
      <c r="E10" s="27"/>
      <c r="F10" s="28"/>
    </row>
    <row r="11" spans="1:7" s="20" customFormat="1" ht="12" customHeight="1" thickBot="1" x14ac:dyDescent="0.25">
      <c r="A11" s="29" t="s">
        <v>26</v>
      </c>
      <c r="B11" s="30" t="s">
        <v>27</v>
      </c>
      <c r="C11" s="23"/>
      <c r="D11" s="23"/>
      <c r="E11" s="31"/>
      <c r="F11" s="28"/>
    </row>
    <row r="12" spans="1:7" s="20" customFormat="1" ht="12" customHeight="1" thickBot="1" x14ac:dyDescent="0.25">
      <c r="A12" s="15" t="s">
        <v>28</v>
      </c>
      <c r="B12" s="32" t="s">
        <v>29</v>
      </c>
      <c r="C12" s="33">
        <f>SUM(C13:C17)</f>
        <v>91120</v>
      </c>
      <c r="D12" s="33">
        <f>SUM(D13:D17)</f>
        <v>90770</v>
      </c>
      <c r="E12" s="33">
        <f>SUM(E13:E18)</f>
        <v>350</v>
      </c>
      <c r="F12" s="34">
        <f>SUM(F13:F18)</f>
        <v>0</v>
      </c>
      <c r="G12" s="19"/>
    </row>
    <row r="13" spans="1:7" s="20" customFormat="1" ht="12" customHeight="1" x14ac:dyDescent="0.2">
      <c r="A13" s="21" t="s">
        <v>30</v>
      </c>
      <c r="B13" s="22" t="s">
        <v>31</v>
      </c>
      <c r="C13" s="23"/>
      <c r="D13" s="23"/>
      <c r="E13" s="23"/>
      <c r="F13" s="24"/>
    </row>
    <row r="14" spans="1:7" s="20" customFormat="1" ht="12" customHeight="1" x14ac:dyDescent="0.2">
      <c r="A14" s="25" t="s">
        <v>32</v>
      </c>
      <c r="B14" s="26" t="s">
        <v>33</v>
      </c>
      <c r="C14" s="23"/>
      <c r="D14" s="23"/>
      <c r="E14" s="23"/>
      <c r="F14" s="28"/>
    </row>
    <row r="15" spans="1:7" s="20" customFormat="1" ht="12" customHeight="1" x14ac:dyDescent="0.2">
      <c r="A15" s="25" t="s">
        <v>34</v>
      </c>
      <c r="B15" s="26" t="s">
        <v>35</v>
      </c>
      <c r="C15" s="23"/>
      <c r="D15" s="23"/>
      <c r="E15" s="23"/>
      <c r="F15" s="28"/>
    </row>
    <row r="16" spans="1:7" s="20" customFormat="1" ht="12" customHeight="1" x14ac:dyDescent="0.2">
      <c r="A16" s="25" t="s">
        <v>36</v>
      </c>
      <c r="B16" s="26" t="s">
        <v>37</v>
      </c>
      <c r="C16" s="23"/>
      <c r="D16" s="23"/>
      <c r="E16" s="23"/>
      <c r="F16" s="28"/>
    </row>
    <row r="17" spans="1:7" s="20" customFormat="1" ht="12" customHeight="1" x14ac:dyDescent="0.2">
      <c r="A17" s="25" t="s">
        <v>38</v>
      </c>
      <c r="B17" s="26" t="s">
        <v>39</v>
      </c>
      <c r="C17" s="23">
        <f>+D17+E17+F17</f>
        <v>91120</v>
      </c>
      <c r="D17" s="23">
        <f>+[1]önkormányzat!D19</f>
        <v>90770</v>
      </c>
      <c r="E17" s="23">
        <f>+[1]önkormányzat!E19</f>
        <v>350</v>
      </c>
      <c r="F17" s="28"/>
    </row>
    <row r="18" spans="1:7" s="20" customFormat="1" ht="12" customHeight="1" thickBot="1" x14ac:dyDescent="0.25">
      <c r="A18" s="29" t="s">
        <v>40</v>
      </c>
      <c r="B18" s="30" t="s">
        <v>41</v>
      </c>
      <c r="C18" s="23"/>
      <c r="D18" s="23"/>
      <c r="E18" s="31"/>
      <c r="F18" s="35"/>
    </row>
    <row r="19" spans="1:7" s="20" customFormat="1" ht="12" customHeight="1" thickBot="1" x14ac:dyDescent="0.25">
      <c r="A19" s="15" t="s">
        <v>42</v>
      </c>
      <c r="B19" s="16" t="s">
        <v>43</v>
      </c>
      <c r="C19" s="18">
        <f>+C20+C21+C22+C23+C24</f>
        <v>35474</v>
      </c>
      <c r="D19" s="18">
        <f>+D20+D21+D22+D23+D24</f>
        <v>35474</v>
      </c>
      <c r="E19" s="18">
        <f>+E20+E21+E22+E23+E24</f>
        <v>0</v>
      </c>
      <c r="F19" s="18">
        <f>+F20+F21+F22+F23+F24</f>
        <v>0</v>
      </c>
    </row>
    <row r="20" spans="1:7" s="20" customFormat="1" ht="12" customHeight="1" x14ac:dyDescent="0.2">
      <c r="A20" s="21" t="s">
        <v>44</v>
      </c>
      <c r="B20" s="22" t="s">
        <v>45</v>
      </c>
      <c r="C20" s="23"/>
      <c r="D20" s="23"/>
      <c r="E20" s="23"/>
      <c r="F20" s="24"/>
    </row>
    <row r="21" spans="1:7" s="20" customFormat="1" ht="12" customHeight="1" x14ac:dyDescent="0.2">
      <c r="A21" s="25" t="s">
        <v>46</v>
      </c>
      <c r="B21" s="26" t="s">
        <v>47</v>
      </c>
      <c r="C21" s="27"/>
      <c r="D21" s="27"/>
      <c r="E21" s="27"/>
      <c r="F21" s="28"/>
    </row>
    <row r="22" spans="1:7" s="20" customFormat="1" ht="12" customHeight="1" x14ac:dyDescent="0.2">
      <c r="A22" s="25" t="s">
        <v>48</v>
      </c>
      <c r="B22" s="26" t="s">
        <v>49</v>
      </c>
      <c r="C22" s="27"/>
      <c r="D22" s="27"/>
      <c r="E22" s="27"/>
      <c r="F22" s="28"/>
    </row>
    <row r="23" spans="1:7" s="20" customFormat="1" ht="12" customHeight="1" x14ac:dyDescent="0.2">
      <c r="A23" s="25" t="s">
        <v>50</v>
      </c>
      <c r="B23" s="26" t="s">
        <v>51</v>
      </c>
      <c r="C23" s="27"/>
      <c r="D23" s="27"/>
      <c r="E23" s="27"/>
      <c r="F23" s="28"/>
    </row>
    <row r="24" spans="1:7" s="20" customFormat="1" ht="12" customHeight="1" x14ac:dyDescent="0.2">
      <c r="A24" s="25" t="s">
        <v>52</v>
      </c>
      <c r="B24" s="26" t="s">
        <v>53</v>
      </c>
      <c r="C24" s="27">
        <f>+D24</f>
        <v>35474</v>
      </c>
      <c r="D24" s="27">
        <f>+[1]önkormányzat!C26</f>
        <v>35474</v>
      </c>
      <c r="E24" s="27"/>
      <c r="F24" s="28"/>
    </row>
    <row r="25" spans="1:7" s="20" customFormat="1" ht="12" customHeight="1" thickBot="1" x14ac:dyDescent="0.25">
      <c r="A25" s="29" t="s">
        <v>54</v>
      </c>
      <c r="B25" s="30" t="s">
        <v>55</v>
      </c>
      <c r="C25" s="31">
        <f>+D25</f>
        <v>35474</v>
      </c>
      <c r="D25" s="31">
        <f>+[1]önkormányzat!C27</f>
        <v>35474</v>
      </c>
      <c r="E25" s="31"/>
      <c r="F25" s="35"/>
    </row>
    <row r="26" spans="1:7" s="20" customFormat="1" ht="12" customHeight="1" thickBot="1" x14ac:dyDescent="0.25">
      <c r="A26" s="15" t="s">
        <v>56</v>
      </c>
      <c r="B26" s="16" t="s">
        <v>57</v>
      </c>
      <c r="C26" s="17">
        <f>C27+C31+C32+C33</f>
        <v>191570</v>
      </c>
      <c r="D26" s="17">
        <f>D27+D31+D32+D33</f>
        <v>191500</v>
      </c>
      <c r="E26" s="17"/>
      <c r="F26" s="36">
        <f>+F27+F31+F32+F33</f>
        <v>70</v>
      </c>
      <c r="G26" s="19"/>
    </row>
    <row r="27" spans="1:7" s="20" customFormat="1" ht="12" customHeight="1" x14ac:dyDescent="0.2">
      <c r="A27" s="21" t="s">
        <v>58</v>
      </c>
      <c r="B27" s="22" t="s">
        <v>59</v>
      </c>
      <c r="C27" s="23">
        <f t="shared" ref="C27:C33" si="0">+D27+E27+F27</f>
        <v>179000</v>
      </c>
      <c r="D27" s="23">
        <f>+[1]önkormányzat!D29</f>
        <v>179000</v>
      </c>
      <c r="E27" s="23"/>
      <c r="F27" s="37">
        <f>+F28+F29</f>
        <v>0</v>
      </c>
    </row>
    <row r="28" spans="1:7" s="20" customFormat="1" ht="12" customHeight="1" x14ac:dyDescent="0.2">
      <c r="A28" s="25" t="s">
        <v>60</v>
      </c>
      <c r="B28" s="26" t="s">
        <v>61</v>
      </c>
      <c r="C28" s="23">
        <f t="shared" si="0"/>
        <v>44000</v>
      </c>
      <c r="D28" s="23">
        <f>+[1]önkormányzat!D30</f>
        <v>44000</v>
      </c>
      <c r="E28" s="27"/>
      <c r="F28" s="28"/>
    </row>
    <row r="29" spans="1:7" s="20" customFormat="1" ht="12" customHeight="1" x14ac:dyDescent="0.2">
      <c r="A29" s="25" t="s">
        <v>62</v>
      </c>
      <c r="B29" s="26" t="s">
        <v>63</v>
      </c>
      <c r="C29" s="23">
        <f t="shared" si="0"/>
        <v>0</v>
      </c>
      <c r="D29" s="23">
        <f>+[1]önkormányzat!D31</f>
        <v>0</v>
      </c>
      <c r="E29" s="27"/>
      <c r="F29" s="28"/>
    </row>
    <row r="30" spans="1:7" s="20" customFormat="1" ht="12" customHeight="1" x14ac:dyDescent="0.2">
      <c r="A30" s="25" t="s">
        <v>64</v>
      </c>
      <c r="B30" s="38" t="s">
        <v>65</v>
      </c>
      <c r="C30" s="23">
        <f t="shared" si="0"/>
        <v>135000</v>
      </c>
      <c r="D30" s="23">
        <f>+[1]önkormányzat!D32</f>
        <v>135000</v>
      </c>
      <c r="E30" s="27"/>
      <c r="F30" s="28"/>
    </row>
    <row r="31" spans="1:7" s="20" customFormat="1" ht="12" customHeight="1" x14ac:dyDescent="0.2">
      <c r="A31" s="25" t="s">
        <v>66</v>
      </c>
      <c r="B31" s="26" t="s">
        <v>67</v>
      </c>
      <c r="C31" s="23">
        <f t="shared" si="0"/>
        <v>11000</v>
      </c>
      <c r="D31" s="23">
        <f>+[1]önkormányzat!D33</f>
        <v>11000</v>
      </c>
      <c r="E31" s="27"/>
      <c r="F31" s="28"/>
    </row>
    <row r="32" spans="1:7" s="20" customFormat="1" ht="12" customHeight="1" x14ac:dyDescent="0.2">
      <c r="A32" s="25" t="s">
        <v>68</v>
      </c>
      <c r="B32" s="26" t="s">
        <v>69</v>
      </c>
      <c r="C32" s="23">
        <f t="shared" si="0"/>
        <v>500</v>
      </c>
      <c r="D32" s="23">
        <f>+[1]önkormányzat!D34</f>
        <v>500</v>
      </c>
      <c r="E32" s="27"/>
      <c r="F32" s="28"/>
    </row>
    <row r="33" spans="1:7" s="20" customFormat="1" ht="12" customHeight="1" thickBot="1" x14ac:dyDescent="0.25">
      <c r="A33" s="29" t="s">
        <v>70</v>
      </c>
      <c r="B33" s="30" t="s">
        <v>71</v>
      </c>
      <c r="C33" s="23">
        <f t="shared" si="0"/>
        <v>1070</v>
      </c>
      <c r="D33" s="23">
        <f>+[1]önkormányzat!D35</f>
        <v>1000</v>
      </c>
      <c r="E33" s="31"/>
      <c r="F33" s="35">
        <f>+[1]hivatal!F25</f>
        <v>70</v>
      </c>
    </row>
    <row r="34" spans="1:7" s="20" customFormat="1" ht="12" customHeight="1" thickBot="1" x14ac:dyDescent="0.25">
      <c r="A34" s="15" t="s">
        <v>72</v>
      </c>
      <c r="B34" s="16" t="s">
        <v>73</v>
      </c>
      <c r="C34" s="17">
        <f>SUM(C35:C45)</f>
        <v>73120</v>
      </c>
      <c r="D34" s="17">
        <f>SUM(D35:D45)</f>
        <v>27026</v>
      </c>
      <c r="E34" s="17">
        <f>SUM(E35:E45)</f>
        <v>46094</v>
      </c>
      <c r="F34" s="18">
        <f>SUM(F35:F45)</f>
        <v>0</v>
      </c>
      <c r="G34" s="19"/>
    </row>
    <row r="35" spans="1:7" s="20" customFormat="1" ht="12" customHeight="1" x14ac:dyDescent="0.2">
      <c r="A35" s="21" t="s">
        <v>74</v>
      </c>
      <c r="B35" s="22" t="s">
        <v>75</v>
      </c>
      <c r="C35" s="23">
        <f t="shared" ref="C35:C40" si="1">+D35+E35+F35</f>
        <v>300</v>
      </c>
      <c r="D35" s="23">
        <f>+[1]önkormányzat!D37+[1]hivatal!D9+[1]Könyvtár!C9</f>
        <v>0</v>
      </c>
      <c r="E35" s="23">
        <f>+[1]önkormányzat!E37+[1]hivatal!E9</f>
        <v>300</v>
      </c>
      <c r="F35" s="24"/>
    </row>
    <row r="36" spans="1:7" s="20" customFormat="1" ht="12" customHeight="1" x14ac:dyDescent="0.2">
      <c r="A36" s="25" t="s">
        <v>76</v>
      </c>
      <c r="B36" s="26" t="s">
        <v>77</v>
      </c>
      <c r="C36" s="23">
        <f t="shared" si="1"/>
        <v>37584</v>
      </c>
      <c r="D36" s="23">
        <f>+[1]önkormányzat!D38+[1]hivatal!D10+[1]Könyvtár!C10</f>
        <v>2701</v>
      </c>
      <c r="E36" s="23">
        <f>+[1]önkormányzat!E38+[1]hivatal!E10</f>
        <v>34883</v>
      </c>
      <c r="F36" s="24"/>
    </row>
    <row r="37" spans="1:7" s="20" customFormat="1" ht="12" customHeight="1" x14ac:dyDescent="0.2">
      <c r="A37" s="25" t="s">
        <v>78</v>
      </c>
      <c r="B37" s="26" t="s">
        <v>79</v>
      </c>
      <c r="C37" s="23">
        <f t="shared" si="1"/>
        <v>9849</v>
      </c>
      <c r="D37" s="23">
        <f>+[1]önkormányzat!D39+[1]hivatal!D11+[1]Könyvtár!C11</f>
        <v>8437</v>
      </c>
      <c r="E37" s="23">
        <f>+[1]önkormányzat!E39+[1]hivatal!E11</f>
        <v>1412</v>
      </c>
      <c r="F37" s="24"/>
    </row>
    <row r="38" spans="1:7" s="20" customFormat="1" ht="12" customHeight="1" x14ac:dyDescent="0.2">
      <c r="A38" s="25" t="s">
        <v>80</v>
      </c>
      <c r="B38" s="26" t="s">
        <v>81</v>
      </c>
      <c r="C38" s="23">
        <f t="shared" si="1"/>
        <v>3626</v>
      </c>
      <c r="D38" s="23">
        <f>+[1]önkormányzat!D40+[1]hivatal!D12</f>
        <v>3626</v>
      </c>
      <c r="E38" s="23">
        <f>+[1]önkormányzat!E40+[1]hivatal!E12</f>
        <v>0</v>
      </c>
      <c r="F38" s="24"/>
    </row>
    <row r="39" spans="1:7" s="20" customFormat="1" ht="12" customHeight="1" x14ac:dyDescent="0.2">
      <c r="A39" s="25" t="s">
        <v>82</v>
      </c>
      <c r="B39" s="26" t="s">
        <v>83</v>
      </c>
      <c r="C39" s="23">
        <f t="shared" si="1"/>
        <v>8488</v>
      </c>
      <c r="D39" s="23">
        <f>+[1]önkormányzat!D41+[1]hivatal!D13</f>
        <v>8488</v>
      </c>
      <c r="E39" s="23">
        <f>+[1]önkormányzat!E41+[1]hivatal!E13</f>
        <v>0</v>
      </c>
      <c r="F39" s="24"/>
    </row>
    <row r="40" spans="1:7" s="20" customFormat="1" ht="12" customHeight="1" x14ac:dyDescent="0.2">
      <c r="A40" s="25" t="s">
        <v>84</v>
      </c>
      <c r="B40" s="26" t="s">
        <v>85</v>
      </c>
      <c r="C40" s="23">
        <f t="shared" si="1"/>
        <v>13273</v>
      </c>
      <c r="D40" s="23">
        <f>+[1]önkormányzat!D42+[1]hivatal!D14</f>
        <v>3774</v>
      </c>
      <c r="E40" s="23">
        <f>+[1]önkormányzat!E42+[1]hivatal!E14</f>
        <v>9499</v>
      </c>
      <c r="F40" s="24"/>
    </row>
    <row r="41" spans="1:7" s="20" customFormat="1" ht="12" customHeight="1" x14ac:dyDescent="0.2">
      <c r="A41" s="25" t="s">
        <v>86</v>
      </c>
      <c r="B41" s="26" t="s">
        <v>87</v>
      </c>
      <c r="C41" s="23">
        <f>+D41+E41+F41</f>
        <v>0</v>
      </c>
      <c r="D41" s="23">
        <f>+[1]önkormányzat!D43+[1]hivatal!D15</f>
        <v>0</v>
      </c>
      <c r="E41" s="23">
        <f>+[1]önkormányzat!E43+[1]hivatal!E15</f>
        <v>0</v>
      </c>
      <c r="F41" s="24"/>
    </row>
    <row r="42" spans="1:7" s="20" customFormat="1" ht="12" customHeight="1" x14ac:dyDescent="0.2">
      <c r="A42" s="25" t="s">
        <v>88</v>
      </c>
      <c r="B42" s="26" t="s">
        <v>89</v>
      </c>
      <c r="C42" s="23">
        <f>+D42+E42+F42</f>
        <v>0</v>
      </c>
      <c r="D42" s="23">
        <f>+[1]önkormányzat!D44+[1]hivatal!D16</f>
        <v>0</v>
      </c>
      <c r="E42" s="23">
        <f>+[1]önkormányzat!E44+[1]hivatal!E16</f>
        <v>0</v>
      </c>
      <c r="F42" s="24"/>
    </row>
    <row r="43" spans="1:7" s="20" customFormat="1" ht="12" customHeight="1" x14ac:dyDescent="0.2">
      <c r="A43" s="25" t="s">
        <v>90</v>
      </c>
      <c r="B43" s="26" t="s">
        <v>91</v>
      </c>
      <c r="C43" s="23">
        <f>+D43+E43+F43</f>
        <v>0</v>
      </c>
      <c r="D43" s="23">
        <f>+[1]önkormányzat!D45+[1]hivatal!D17</f>
        <v>0</v>
      </c>
      <c r="E43" s="23">
        <f>+[1]önkormányzat!E45+[1]hivatal!E17</f>
        <v>0</v>
      </c>
      <c r="F43" s="24"/>
    </row>
    <row r="44" spans="1:7" s="20" customFormat="1" ht="12" customHeight="1" x14ac:dyDescent="0.2">
      <c r="A44" s="25" t="s">
        <v>92</v>
      </c>
      <c r="B44" s="30" t="s">
        <v>93</v>
      </c>
      <c r="C44" s="23">
        <f>+D44+E44+F44</f>
        <v>0</v>
      </c>
      <c r="D44" s="23">
        <f>+[1]önkormányzat!D46+[1]hivatal!D18</f>
        <v>0</v>
      </c>
      <c r="E44" s="23">
        <f>+[1]önkormányzat!E46+[1]hivatal!E18</f>
        <v>0</v>
      </c>
      <c r="F44" s="24"/>
    </row>
    <row r="45" spans="1:7" s="20" customFormat="1" ht="12" customHeight="1" thickBot="1" x14ac:dyDescent="0.25">
      <c r="A45" s="25" t="s">
        <v>94</v>
      </c>
      <c r="B45" s="30" t="s">
        <v>95</v>
      </c>
      <c r="C45" s="23">
        <f>+D45+E45+F45</f>
        <v>0</v>
      </c>
      <c r="D45" s="23">
        <f>+[1]önkormányzat!D47+[1]hivatal!D19</f>
        <v>0</v>
      </c>
      <c r="E45" s="23">
        <f>+[1]önkormányzat!E47+[1]hivatal!E19</f>
        <v>0</v>
      </c>
      <c r="F45" s="24">
        <f>+[1]hivatal!F19</f>
        <v>0</v>
      </c>
    </row>
    <row r="46" spans="1:7" s="20" customFormat="1" ht="12" customHeight="1" thickBot="1" x14ac:dyDescent="0.25">
      <c r="A46" s="15" t="s">
        <v>96</v>
      </c>
      <c r="B46" s="16" t="s">
        <v>97</v>
      </c>
      <c r="C46" s="17">
        <f>SUM(C47:C51)</f>
        <v>350</v>
      </c>
      <c r="D46" s="17">
        <f>SUM(D47:D51)</f>
        <v>350</v>
      </c>
      <c r="E46" s="17">
        <f>SUM(E47:E51)</f>
        <v>0</v>
      </c>
      <c r="F46" s="18">
        <f>SUM(F47:F51)</f>
        <v>0</v>
      </c>
      <c r="G46" s="19"/>
    </row>
    <row r="47" spans="1:7" s="20" customFormat="1" ht="12" customHeight="1" x14ac:dyDescent="0.2">
      <c r="A47" s="21" t="s">
        <v>98</v>
      </c>
      <c r="B47" s="22" t="s">
        <v>99</v>
      </c>
      <c r="C47" s="23"/>
      <c r="D47" s="23"/>
      <c r="E47" s="23"/>
      <c r="F47" s="39"/>
    </row>
    <row r="48" spans="1:7" s="20" customFormat="1" ht="12" customHeight="1" x14ac:dyDescent="0.2">
      <c r="A48" s="25" t="s">
        <v>100</v>
      </c>
      <c r="B48" s="26" t="s">
        <v>101</v>
      </c>
      <c r="C48" s="23"/>
      <c r="D48" s="23"/>
      <c r="E48" s="27"/>
      <c r="F48" s="40"/>
    </row>
    <row r="49" spans="1:8" s="20" customFormat="1" ht="12" customHeight="1" x14ac:dyDescent="0.2">
      <c r="A49" s="25" t="s">
        <v>102</v>
      </c>
      <c r="B49" s="26" t="s">
        <v>103</v>
      </c>
      <c r="C49" s="23">
        <f>+D49</f>
        <v>350</v>
      </c>
      <c r="D49" s="23">
        <f>+[1]önkormányzat!D51+[1]hivatal!D33</f>
        <v>350</v>
      </c>
      <c r="E49" s="27"/>
      <c r="F49" s="40"/>
    </row>
    <row r="50" spans="1:8" s="20" customFormat="1" ht="12" customHeight="1" x14ac:dyDescent="0.2">
      <c r="A50" s="25" t="s">
        <v>104</v>
      </c>
      <c r="B50" s="26" t="s">
        <v>105</v>
      </c>
      <c r="C50" s="23"/>
      <c r="D50" s="27"/>
      <c r="E50" s="27"/>
      <c r="F50" s="40"/>
    </row>
    <row r="51" spans="1:8" s="20" customFormat="1" ht="12" customHeight="1" thickBot="1" x14ac:dyDescent="0.25">
      <c r="A51" s="29" t="s">
        <v>106</v>
      </c>
      <c r="B51" s="30" t="s">
        <v>107</v>
      </c>
      <c r="C51" s="23"/>
      <c r="D51" s="31"/>
      <c r="E51" s="31"/>
      <c r="F51" s="41"/>
    </row>
    <row r="52" spans="1:8" s="20" customFormat="1" ht="12" customHeight="1" thickBot="1" x14ac:dyDescent="0.25">
      <c r="A52" s="15" t="s">
        <v>108</v>
      </c>
      <c r="B52" s="16" t="s">
        <v>109</v>
      </c>
      <c r="C52" s="17">
        <f>+C53+C54+C55</f>
        <v>0</v>
      </c>
      <c r="D52" s="17">
        <f>+D53+D54+D55</f>
        <v>0</v>
      </c>
      <c r="E52" s="17">
        <f>+E53+E54+E55</f>
        <v>0</v>
      </c>
      <c r="F52" s="18">
        <f>+F53+F54+F55</f>
        <v>0</v>
      </c>
      <c r="H52" s="19"/>
    </row>
    <row r="53" spans="1:8" s="20" customFormat="1" ht="12.75" customHeight="1" x14ac:dyDescent="0.2">
      <c r="A53" s="21" t="s">
        <v>110</v>
      </c>
      <c r="B53" s="22" t="s">
        <v>111</v>
      </c>
      <c r="C53" s="23"/>
      <c r="D53" s="23"/>
      <c r="E53" s="23"/>
      <c r="F53" s="24"/>
    </row>
    <row r="54" spans="1:8" s="20" customFormat="1" ht="12" customHeight="1" x14ac:dyDescent="0.2">
      <c r="A54" s="25" t="s">
        <v>112</v>
      </c>
      <c r="B54" s="26" t="s">
        <v>113</v>
      </c>
      <c r="C54" s="23"/>
      <c r="D54" s="27"/>
      <c r="E54" s="27"/>
      <c r="F54" s="28"/>
    </row>
    <row r="55" spans="1:8" s="20" customFormat="1" ht="12" customHeight="1" x14ac:dyDescent="0.2">
      <c r="A55" s="25" t="s">
        <v>114</v>
      </c>
      <c r="B55" s="26" t="s">
        <v>115</v>
      </c>
      <c r="C55" s="23"/>
      <c r="D55" s="27"/>
      <c r="E55" s="27"/>
      <c r="F55" s="28"/>
    </row>
    <row r="56" spans="1:8" s="20" customFormat="1" ht="12" customHeight="1" thickBot="1" x14ac:dyDescent="0.25">
      <c r="A56" s="29" t="s">
        <v>116</v>
      </c>
      <c r="B56" s="30" t="s">
        <v>117</v>
      </c>
      <c r="C56" s="31"/>
      <c r="D56" s="31"/>
      <c r="E56" s="31"/>
      <c r="F56" s="35"/>
    </row>
    <row r="57" spans="1:8" s="20" customFormat="1" ht="12" customHeight="1" thickBot="1" x14ac:dyDescent="0.25">
      <c r="A57" s="15" t="s">
        <v>118</v>
      </c>
      <c r="B57" s="32" t="s">
        <v>119</v>
      </c>
      <c r="C57" s="33">
        <f>SUM(C58:C60)</f>
        <v>0</v>
      </c>
      <c r="D57" s="33">
        <f>SUM(D58:D60)</f>
        <v>0</v>
      </c>
      <c r="E57" s="33"/>
      <c r="F57" s="18">
        <f>SUM(F58:F60)</f>
        <v>0</v>
      </c>
    </row>
    <row r="58" spans="1:8" s="20" customFormat="1" ht="12" customHeight="1" x14ac:dyDescent="0.2">
      <c r="A58" s="21" t="s">
        <v>120</v>
      </c>
      <c r="B58" s="22" t="s">
        <v>121</v>
      </c>
      <c r="C58" s="23"/>
      <c r="D58" s="23"/>
      <c r="E58" s="23"/>
      <c r="F58" s="40"/>
    </row>
    <row r="59" spans="1:8" s="20" customFormat="1" ht="12" customHeight="1" x14ac:dyDescent="0.2">
      <c r="A59" s="25" t="s">
        <v>122</v>
      </c>
      <c r="B59" s="26" t="s">
        <v>123</v>
      </c>
      <c r="C59" s="27"/>
      <c r="D59" s="27"/>
      <c r="E59" s="27"/>
      <c r="F59" s="40"/>
    </row>
    <row r="60" spans="1:8" s="20" customFormat="1" ht="12" customHeight="1" x14ac:dyDescent="0.2">
      <c r="A60" s="25" t="s">
        <v>124</v>
      </c>
      <c r="B60" s="26" t="s">
        <v>125</v>
      </c>
      <c r="C60" s="27">
        <f>+D60</f>
        <v>0</v>
      </c>
      <c r="D60" s="27"/>
      <c r="E60" s="27"/>
      <c r="F60" s="40"/>
    </row>
    <row r="61" spans="1:8" s="20" customFormat="1" ht="12" customHeight="1" thickBot="1" x14ac:dyDescent="0.25">
      <c r="A61" s="29" t="s">
        <v>126</v>
      </c>
      <c r="B61" s="30" t="s">
        <v>127</v>
      </c>
      <c r="C61" s="31">
        <f>+D61</f>
        <v>0</v>
      </c>
      <c r="D61" s="31"/>
      <c r="E61" s="31"/>
      <c r="F61" s="40"/>
    </row>
    <row r="62" spans="1:8" s="20" customFormat="1" ht="12" customHeight="1" thickBot="1" x14ac:dyDescent="0.25">
      <c r="A62" s="15" t="s">
        <v>128</v>
      </c>
      <c r="B62" s="16" t="s">
        <v>129</v>
      </c>
      <c r="C62" s="17">
        <f>C5+C12+C19+C26+C34+C46+C52+C57</f>
        <v>757199</v>
      </c>
      <c r="D62" s="17">
        <f>D5+D12+D19+D26+D34+D46+D52+D57</f>
        <v>710685</v>
      </c>
      <c r="E62" s="17">
        <f>E5+E12+E19+E26+E34+E46+E52+E57</f>
        <v>46444</v>
      </c>
      <c r="F62" s="36">
        <f>+F5+F12+F19+F26+F34+F46+F52+F57</f>
        <v>70</v>
      </c>
      <c r="G62" s="19"/>
    </row>
    <row r="63" spans="1:8" s="20" customFormat="1" ht="12" customHeight="1" thickBot="1" x14ac:dyDescent="0.25">
      <c r="A63" s="42" t="s">
        <v>130</v>
      </c>
      <c r="B63" s="32" t="s">
        <v>131</v>
      </c>
      <c r="C63" s="33"/>
      <c r="D63" s="33"/>
      <c r="E63" s="33"/>
      <c r="F63" s="18">
        <f>SUM(F64:F66)</f>
        <v>0</v>
      </c>
    </row>
    <row r="64" spans="1:8" s="20" customFormat="1" ht="12" customHeight="1" x14ac:dyDescent="0.2">
      <c r="A64" s="21" t="s">
        <v>132</v>
      </c>
      <c r="B64" s="22" t="s">
        <v>133</v>
      </c>
      <c r="C64" s="23"/>
      <c r="D64" s="23"/>
      <c r="E64" s="23"/>
      <c r="F64" s="40"/>
    </row>
    <row r="65" spans="1:6" s="20" customFormat="1" ht="12" customHeight="1" x14ac:dyDescent="0.2">
      <c r="A65" s="25" t="s">
        <v>134</v>
      </c>
      <c r="B65" s="26" t="s">
        <v>135</v>
      </c>
      <c r="C65" s="27"/>
      <c r="D65" s="27"/>
      <c r="E65" s="27"/>
      <c r="F65" s="40"/>
    </row>
    <row r="66" spans="1:6" s="20" customFormat="1" ht="12" customHeight="1" thickBot="1" x14ac:dyDescent="0.25">
      <c r="A66" s="29" t="s">
        <v>136</v>
      </c>
      <c r="B66" s="43" t="s">
        <v>137</v>
      </c>
      <c r="C66" s="31"/>
      <c r="D66" s="31"/>
      <c r="E66" s="31"/>
      <c r="F66" s="40"/>
    </row>
    <row r="67" spans="1:6" s="20" customFormat="1" ht="12" customHeight="1" thickBot="1" x14ac:dyDescent="0.25">
      <c r="A67" s="42" t="s">
        <v>138</v>
      </c>
      <c r="B67" s="32" t="s">
        <v>139</v>
      </c>
      <c r="C67" s="33">
        <v>0</v>
      </c>
      <c r="D67" s="33">
        <v>0</v>
      </c>
      <c r="E67" s="33">
        <v>0</v>
      </c>
      <c r="F67" s="18">
        <f>SUM(F68:F71)</f>
        <v>0</v>
      </c>
    </row>
    <row r="68" spans="1:6" s="20" customFormat="1" ht="12" customHeight="1" x14ac:dyDescent="0.2">
      <c r="A68" s="21" t="s">
        <v>140</v>
      </c>
      <c r="B68" s="22" t="s">
        <v>141</v>
      </c>
      <c r="C68" s="23"/>
      <c r="D68" s="23"/>
      <c r="E68" s="23"/>
      <c r="F68" s="40"/>
    </row>
    <row r="69" spans="1:6" s="20" customFormat="1" ht="12" customHeight="1" x14ac:dyDescent="0.2">
      <c r="A69" s="25" t="s">
        <v>142</v>
      </c>
      <c r="B69" s="26" t="s">
        <v>143</v>
      </c>
      <c r="C69" s="27"/>
      <c r="D69" s="27"/>
      <c r="E69" s="27"/>
      <c r="F69" s="40"/>
    </row>
    <row r="70" spans="1:6" s="20" customFormat="1" ht="12" customHeight="1" x14ac:dyDescent="0.2">
      <c r="A70" s="25" t="s">
        <v>144</v>
      </c>
      <c r="B70" s="26" t="s">
        <v>145</v>
      </c>
      <c r="C70" s="27"/>
      <c r="D70" s="27"/>
      <c r="E70" s="27"/>
      <c r="F70" s="40"/>
    </row>
    <row r="71" spans="1:6" s="20" customFormat="1" ht="12" customHeight="1" thickBot="1" x14ac:dyDescent="0.25">
      <c r="A71" s="29" t="s">
        <v>146</v>
      </c>
      <c r="B71" s="30" t="s">
        <v>147</v>
      </c>
      <c r="C71" s="31"/>
      <c r="D71" s="31"/>
      <c r="E71" s="31"/>
      <c r="F71" s="40"/>
    </row>
    <row r="72" spans="1:6" s="20" customFormat="1" ht="12" customHeight="1" thickBot="1" x14ac:dyDescent="0.25">
      <c r="A72" s="42" t="s">
        <v>148</v>
      </c>
      <c r="B72" s="32" t="s">
        <v>149</v>
      </c>
      <c r="C72" s="33">
        <f>SUM(C73:C74)</f>
        <v>37591</v>
      </c>
      <c r="D72" s="33">
        <f>SUM(D73:D74)</f>
        <v>37591</v>
      </c>
      <c r="E72" s="33">
        <v>0</v>
      </c>
      <c r="F72" s="18">
        <f>SUM(F73:F74)</f>
        <v>0</v>
      </c>
    </row>
    <row r="73" spans="1:6" s="20" customFormat="1" ht="12" customHeight="1" x14ac:dyDescent="0.2">
      <c r="A73" s="21" t="s">
        <v>150</v>
      </c>
      <c r="B73" s="22" t="s">
        <v>151</v>
      </c>
      <c r="C73" s="23">
        <f>+D73+E73+F73</f>
        <v>37591</v>
      </c>
      <c r="D73" s="23">
        <f>+[1]önkormányzat!D75+[1]Könyvtár!C38</f>
        <v>37591</v>
      </c>
      <c r="E73" s="23"/>
      <c r="F73" s="40"/>
    </row>
    <row r="74" spans="1:6" s="20" customFormat="1" ht="12" customHeight="1" thickBot="1" x14ac:dyDescent="0.25">
      <c r="A74" s="29" t="s">
        <v>152</v>
      </c>
      <c r="B74" s="30" t="s">
        <v>153</v>
      </c>
      <c r="C74" s="23"/>
      <c r="D74" s="31"/>
      <c r="E74" s="31"/>
      <c r="F74" s="40"/>
    </row>
    <row r="75" spans="1:6" s="20" customFormat="1" ht="12" customHeight="1" thickBot="1" x14ac:dyDescent="0.25">
      <c r="A75" s="42" t="s">
        <v>154</v>
      </c>
      <c r="B75" s="32" t="s">
        <v>155</v>
      </c>
      <c r="C75" s="33">
        <v>0</v>
      </c>
      <c r="D75" s="33">
        <v>0</v>
      </c>
      <c r="E75" s="33">
        <v>0</v>
      </c>
      <c r="F75" s="18">
        <f>SUM(F76:F78)</f>
        <v>0</v>
      </c>
    </row>
    <row r="76" spans="1:6" s="20" customFormat="1" ht="12" customHeight="1" x14ac:dyDescent="0.2">
      <c r="A76" s="21" t="s">
        <v>156</v>
      </c>
      <c r="B76" s="22" t="s">
        <v>157</v>
      </c>
      <c r="C76" s="23"/>
      <c r="D76" s="23"/>
      <c r="E76" s="23"/>
      <c r="F76" s="40"/>
    </row>
    <row r="77" spans="1:6" s="20" customFormat="1" ht="12" customHeight="1" x14ac:dyDescent="0.2">
      <c r="A77" s="25" t="s">
        <v>158</v>
      </c>
      <c r="B77" s="26" t="s">
        <v>159</v>
      </c>
      <c r="C77" s="23"/>
      <c r="D77" s="23"/>
      <c r="E77" s="23"/>
      <c r="F77" s="40"/>
    </row>
    <row r="78" spans="1:6" s="20" customFormat="1" ht="12" customHeight="1" thickBot="1" x14ac:dyDescent="0.25">
      <c r="A78" s="25" t="s">
        <v>160</v>
      </c>
      <c r="B78" s="26" t="s">
        <v>161</v>
      </c>
      <c r="C78" s="27"/>
      <c r="D78" s="27"/>
      <c r="E78" s="27"/>
      <c r="F78" s="40"/>
    </row>
    <row r="79" spans="1:6" s="20" customFormat="1" ht="12" customHeight="1" thickBot="1" x14ac:dyDescent="0.25">
      <c r="A79" s="42" t="s">
        <v>162</v>
      </c>
      <c r="B79" s="32" t="s">
        <v>163</v>
      </c>
      <c r="C79" s="33">
        <v>0</v>
      </c>
      <c r="D79" s="33">
        <v>0</v>
      </c>
      <c r="E79" s="33">
        <v>0</v>
      </c>
      <c r="F79" s="18">
        <f>SUM(F80:F83)</f>
        <v>0</v>
      </c>
    </row>
    <row r="80" spans="1:6" s="20" customFormat="1" ht="12" customHeight="1" x14ac:dyDescent="0.2">
      <c r="A80" s="44" t="s">
        <v>164</v>
      </c>
      <c r="B80" s="22" t="s">
        <v>165</v>
      </c>
      <c r="C80" s="23"/>
      <c r="D80" s="23"/>
      <c r="E80" s="23"/>
      <c r="F80" s="40"/>
    </row>
    <row r="81" spans="1:8" s="20" customFormat="1" ht="12" customHeight="1" x14ac:dyDescent="0.2">
      <c r="A81" s="45" t="s">
        <v>166</v>
      </c>
      <c r="B81" s="26" t="s">
        <v>167</v>
      </c>
      <c r="C81" s="23"/>
      <c r="D81" s="23"/>
      <c r="E81" s="23"/>
      <c r="F81" s="40"/>
    </row>
    <row r="82" spans="1:8" s="20" customFormat="1" ht="12" customHeight="1" x14ac:dyDescent="0.2">
      <c r="A82" s="45" t="s">
        <v>168</v>
      </c>
      <c r="B82" s="26" t="s">
        <v>169</v>
      </c>
      <c r="C82" s="23"/>
      <c r="D82" s="23"/>
      <c r="E82" s="23"/>
      <c r="F82" s="40"/>
    </row>
    <row r="83" spans="1:8" s="20" customFormat="1" ht="12" customHeight="1" thickBot="1" x14ac:dyDescent="0.25">
      <c r="A83" s="45" t="s">
        <v>170</v>
      </c>
      <c r="B83" s="26" t="s">
        <v>171</v>
      </c>
      <c r="C83" s="27"/>
      <c r="D83" s="27"/>
      <c r="E83" s="27"/>
      <c r="F83" s="40"/>
    </row>
    <row r="84" spans="1:8" s="20" customFormat="1" ht="13.5" customHeight="1" thickBot="1" x14ac:dyDescent="0.25">
      <c r="A84" s="42" t="s">
        <v>172</v>
      </c>
      <c r="B84" s="32" t="s">
        <v>173</v>
      </c>
      <c r="C84" s="33"/>
      <c r="D84" s="33"/>
      <c r="E84" s="33"/>
      <c r="F84" s="46"/>
    </row>
    <row r="85" spans="1:8" s="20" customFormat="1" ht="13.5" customHeight="1" thickBot="1" x14ac:dyDescent="0.25">
      <c r="A85" s="42" t="s">
        <v>174</v>
      </c>
      <c r="B85" s="32" t="s">
        <v>175</v>
      </c>
      <c r="C85" s="33"/>
      <c r="D85" s="33"/>
      <c r="E85" s="33"/>
      <c r="F85" s="46"/>
    </row>
    <row r="86" spans="1:8" s="20" customFormat="1" ht="15.75" customHeight="1" thickBot="1" x14ac:dyDescent="0.25">
      <c r="A86" s="42" t="s">
        <v>176</v>
      </c>
      <c r="B86" s="47" t="s">
        <v>177</v>
      </c>
      <c r="C86" s="48">
        <f>C63+C67+C72+C75+C79+C84+C85</f>
        <v>37591</v>
      </c>
      <c r="D86" s="48">
        <f>D63+D67+D72+D75+D79+D84+D85</f>
        <v>37591</v>
      </c>
      <c r="E86" s="48">
        <f>E63+E67+E72+E75+E79+E84+E85</f>
        <v>0</v>
      </c>
      <c r="F86" s="49">
        <f>F63+F67+F72+F75+F79+F84+F85</f>
        <v>0</v>
      </c>
    </row>
    <row r="87" spans="1:8" s="20" customFormat="1" ht="13.5" customHeight="1" thickBot="1" x14ac:dyDescent="0.25">
      <c r="A87" s="50" t="s">
        <v>178</v>
      </c>
      <c r="B87" s="51" t="s">
        <v>179</v>
      </c>
      <c r="C87" s="52">
        <f>C62+C86</f>
        <v>794790</v>
      </c>
      <c r="D87" s="52">
        <f>D62+D86</f>
        <v>748276</v>
      </c>
      <c r="E87" s="52">
        <f>E62+E86</f>
        <v>46444</v>
      </c>
      <c r="F87" s="36">
        <f>+F62+F86</f>
        <v>70</v>
      </c>
      <c r="G87" s="19"/>
    </row>
    <row r="88" spans="1:8" s="20" customFormat="1" ht="36" customHeight="1" x14ac:dyDescent="0.2">
      <c r="A88" s="53"/>
      <c r="B88" s="54"/>
      <c r="C88" s="54"/>
      <c r="D88" s="54"/>
      <c r="E88" s="54"/>
      <c r="F88" s="55"/>
    </row>
    <row r="89" spans="1:8" ht="16.5" customHeight="1" x14ac:dyDescent="0.25">
      <c r="A89" s="1" t="s">
        <v>180</v>
      </c>
      <c r="B89" s="1"/>
      <c r="C89" s="1"/>
      <c r="D89" s="1"/>
      <c r="E89" s="1"/>
      <c r="F89" s="1"/>
    </row>
    <row r="90" spans="1:8" s="59" customFormat="1" ht="16.5" customHeight="1" thickBot="1" x14ac:dyDescent="0.3">
      <c r="A90" s="56" t="s">
        <v>181</v>
      </c>
      <c r="B90" s="56"/>
      <c r="C90" s="57"/>
      <c r="D90" s="57"/>
      <c r="E90" s="57"/>
      <c r="F90" s="58" t="s">
        <v>2</v>
      </c>
    </row>
    <row r="91" spans="1:8" ht="38.1" customHeight="1" thickBot="1" x14ac:dyDescent="0.3">
      <c r="A91" s="6" t="s">
        <v>3</v>
      </c>
      <c r="B91" s="7" t="s">
        <v>182</v>
      </c>
      <c r="C91" s="8" t="s">
        <v>5</v>
      </c>
      <c r="D91" s="9" t="s">
        <v>6</v>
      </c>
      <c r="E91" s="9" t="s">
        <v>7</v>
      </c>
      <c r="F91" s="8" t="s">
        <v>8</v>
      </c>
    </row>
    <row r="92" spans="1:8" s="14" customFormat="1" ht="12" customHeight="1" thickBot="1" x14ac:dyDescent="0.25">
      <c r="A92" s="60"/>
      <c r="B92" s="61" t="s">
        <v>9</v>
      </c>
      <c r="C92" s="62" t="s">
        <v>10</v>
      </c>
      <c r="D92" s="62" t="s">
        <v>11</v>
      </c>
      <c r="E92" s="62" t="s">
        <v>12</v>
      </c>
      <c r="F92" s="63" t="s">
        <v>13</v>
      </c>
    </row>
    <row r="93" spans="1:8" ht="12" customHeight="1" thickBot="1" x14ac:dyDescent="0.3">
      <c r="A93" s="15" t="s">
        <v>14</v>
      </c>
      <c r="B93" s="64" t="s">
        <v>183</v>
      </c>
      <c r="C93" s="17">
        <f>SUM(C94:C98)</f>
        <v>766989</v>
      </c>
      <c r="D93" s="17">
        <f>SUM(D94:D98)</f>
        <v>616264</v>
      </c>
      <c r="E93" s="17">
        <f>SUM(E94:E98)</f>
        <v>123059</v>
      </c>
      <c r="F93" s="18">
        <f>SUM(F94:F98)</f>
        <v>27666</v>
      </c>
      <c r="G93" s="65"/>
    </row>
    <row r="94" spans="1:8" ht="12" customHeight="1" x14ac:dyDescent="0.25">
      <c r="A94" s="66" t="s">
        <v>16</v>
      </c>
      <c r="B94" s="67" t="s">
        <v>184</v>
      </c>
      <c r="C94" s="68">
        <f>D94+E94+F94</f>
        <v>368052</v>
      </c>
      <c r="D94" s="68">
        <f>+[1]önkormányzat!D94+[1]hivatal!D46+[1]Óvoda!C46+[1]Könyvtár!C46</f>
        <v>327628</v>
      </c>
      <c r="E94" s="68">
        <f>+[1]önkormányzat!E94+[1]hivatal!E46</f>
        <v>23398</v>
      </c>
      <c r="F94" s="69">
        <f>+[1]hivatal!F46</f>
        <v>17026</v>
      </c>
      <c r="H94" s="70"/>
    </row>
    <row r="95" spans="1:8" ht="12" customHeight="1" x14ac:dyDescent="0.25">
      <c r="A95" s="25" t="s">
        <v>18</v>
      </c>
      <c r="B95" s="71" t="s">
        <v>185</v>
      </c>
      <c r="C95" s="72">
        <f>D95+E95+F95</f>
        <v>96666</v>
      </c>
      <c r="D95" s="73">
        <f>+[1]önkormányzat!D95+[1]hivatal!D47+[1]Óvoda!C47+[1]Könyvtár!C47</f>
        <v>84997</v>
      </c>
      <c r="E95" s="73">
        <f>+[1]önkormányzat!E95+[1]hivatal!E47</f>
        <v>6318</v>
      </c>
      <c r="F95" s="74">
        <f>+[1]hivatal!F47</f>
        <v>5351</v>
      </c>
      <c r="H95" s="70"/>
    </row>
    <row r="96" spans="1:8" ht="12" customHeight="1" x14ac:dyDescent="0.25">
      <c r="A96" s="25" t="s">
        <v>20</v>
      </c>
      <c r="B96" s="71" t="s">
        <v>186</v>
      </c>
      <c r="C96" s="72">
        <f>D96+E96+F96</f>
        <v>222308</v>
      </c>
      <c r="D96" s="72">
        <f>+[1]önkormányzat!D96+[1]hivatal!D48+[1]Óvoda!C48+[1]Könyvtár!C48</f>
        <v>148719</v>
      </c>
      <c r="E96" s="72">
        <f>+[1]önkormányzat!E96+[1]hivatal!E48</f>
        <v>68300</v>
      </c>
      <c r="F96" s="75">
        <f>+[1]hivatal!F48</f>
        <v>5289</v>
      </c>
      <c r="H96" s="70"/>
    </row>
    <row r="97" spans="1:8" ht="12" customHeight="1" x14ac:dyDescent="0.25">
      <c r="A97" s="25" t="s">
        <v>22</v>
      </c>
      <c r="B97" s="76" t="s">
        <v>187</v>
      </c>
      <c r="C97" s="72">
        <f>D97+E97+F97</f>
        <v>20000</v>
      </c>
      <c r="D97" s="77">
        <f>+[1]önkormányzat!D97+[1]hivatal!D49+[1]Óvoda!C49+[1]Könyvtár!C49</f>
        <v>20000</v>
      </c>
      <c r="E97" s="77">
        <f>+[1]önkormányzat!E97+[1]hivatal!E49</f>
        <v>0</v>
      </c>
      <c r="F97" s="78">
        <f>+[1]hivatal!F49</f>
        <v>0</v>
      </c>
      <c r="H97" s="70"/>
    </row>
    <row r="98" spans="1:8" ht="12" customHeight="1" x14ac:dyDescent="0.25">
      <c r="A98" s="25" t="s">
        <v>188</v>
      </c>
      <c r="B98" s="79" t="s">
        <v>189</v>
      </c>
      <c r="C98" s="72">
        <f>D98+E98+F98</f>
        <v>59963</v>
      </c>
      <c r="D98" s="80">
        <f>SUM(D99:D111)</f>
        <v>34920</v>
      </c>
      <c r="E98" s="80">
        <f>SUM(E99:E110)</f>
        <v>25043</v>
      </c>
      <c r="F98" s="81">
        <f>SUM(F99:F110)</f>
        <v>0</v>
      </c>
      <c r="H98" s="70"/>
    </row>
    <row r="99" spans="1:8" ht="12" customHeight="1" x14ac:dyDescent="0.25">
      <c r="A99" s="25" t="s">
        <v>26</v>
      </c>
      <c r="B99" s="71" t="s">
        <v>190</v>
      </c>
      <c r="C99" s="72"/>
      <c r="D99" s="82"/>
      <c r="E99" s="82"/>
      <c r="F99" s="83"/>
    </row>
    <row r="100" spans="1:8" ht="12" customHeight="1" x14ac:dyDescent="0.25">
      <c r="A100" s="25" t="s">
        <v>191</v>
      </c>
      <c r="B100" s="84" t="s">
        <v>192</v>
      </c>
      <c r="C100" s="72"/>
      <c r="D100" s="82"/>
      <c r="E100" s="82"/>
      <c r="F100" s="83"/>
    </row>
    <row r="101" spans="1:8" ht="12" customHeight="1" x14ac:dyDescent="0.25">
      <c r="A101" s="25" t="s">
        <v>193</v>
      </c>
      <c r="B101" s="84" t="s">
        <v>194</v>
      </c>
      <c r="C101" s="72"/>
      <c r="D101" s="82"/>
      <c r="E101" s="82"/>
      <c r="F101" s="83"/>
    </row>
    <row r="102" spans="1:8" ht="12" customHeight="1" x14ac:dyDescent="0.25">
      <c r="A102" s="25" t="s">
        <v>195</v>
      </c>
      <c r="B102" s="85" t="s">
        <v>196</v>
      </c>
      <c r="C102" s="72"/>
      <c r="D102" s="86"/>
      <c r="E102" s="86"/>
      <c r="F102" s="83"/>
    </row>
    <row r="103" spans="1:8" ht="12" customHeight="1" x14ac:dyDescent="0.25">
      <c r="A103" s="25" t="s">
        <v>197</v>
      </c>
      <c r="B103" s="87" t="s">
        <v>198</v>
      </c>
      <c r="C103" s="72"/>
      <c r="D103" s="88"/>
      <c r="E103" s="88"/>
      <c r="F103" s="83"/>
    </row>
    <row r="104" spans="1:8" ht="12" customHeight="1" x14ac:dyDescent="0.25">
      <c r="A104" s="25" t="s">
        <v>199</v>
      </c>
      <c r="B104" s="87" t="s">
        <v>200</v>
      </c>
      <c r="C104" s="72"/>
      <c r="D104" s="88"/>
      <c r="E104" s="88"/>
      <c r="F104" s="83"/>
    </row>
    <row r="105" spans="1:8" ht="12" customHeight="1" x14ac:dyDescent="0.25">
      <c r="A105" s="25" t="s">
        <v>201</v>
      </c>
      <c r="B105" s="85" t="s">
        <v>202</v>
      </c>
      <c r="C105" s="72">
        <f>D105+E105+F105</f>
        <v>31533</v>
      </c>
      <c r="D105" s="89">
        <f>+[1]önkormányzat!D105</f>
        <v>16490</v>
      </c>
      <c r="E105" s="89">
        <f>+[1]önkormányzat!E105</f>
        <v>15043</v>
      </c>
      <c r="F105" s="83"/>
    </row>
    <row r="106" spans="1:8" ht="12" customHeight="1" x14ac:dyDescent="0.25">
      <c r="A106" s="25" t="s">
        <v>203</v>
      </c>
      <c r="B106" s="85" t="s">
        <v>204</v>
      </c>
      <c r="C106" s="72"/>
      <c r="D106" s="86"/>
      <c r="E106" s="86"/>
      <c r="F106" s="83"/>
    </row>
    <row r="107" spans="1:8" ht="12" customHeight="1" x14ac:dyDescent="0.25">
      <c r="A107" s="25" t="s">
        <v>205</v>
      </c>
      <c r="B107" s="87" t="s">
        <v>206</v>
      </c>
      <c r="C107" s="72"/>
      <c r="D107" s="88"/>
      <c r="E107" s="88"/>
      <c r="F107" s="83"/>
    </row>
    <row r="108" spans="1:8" ht="12" customHeight="1" x14ac:dyDescent="0.25">
      <c r="A108" s="90" t="s">
        <v>207</v>
      </c>
      <c r="B108" s="84" t="s">
        <v>208</v>
      </c>
      <c r="C108" s="72"/>
      <c r="D108" s="88"/>
      <c r="E108" s="88"/>
      <c r="F108" s="83"/>
    </row>
    <row r="109" spans="1:8" ht="12" customHeight="1" x14ac:dyDescent="0.25">
      <c r="A109" s="25" t="s">
        <v>209</v>
      </c>
      <c r="B109" s="84" t="s">
        <v>210</v>
      </c>
      <c r="C109" s="72"/>
      <c r="D109" s="91"/>
      <c r="E109" s="88"/>
      <c r="F109" s="83"/>
    </row>
    <row r="110" spans="1:8" ht="12" customHeight="1" x14ac:dyDescent="0.25">
      <c r="A110" s="29" t="s">
        <v>211</v>
      </c>
      <c r="B110" s="87" t="s">
        <v>212</v>
      </c>
      <c r="C110" s="73">
        <f>D110+E110+F110</f>
        <v>10000</v>
      </c>
      <c r="D110" s="91">
        <f>+[1]önkormányzat!D110</f>
        <v>0</v>
      </c>
      <c r="E110" s="91">
        <f>+[1]önkormányzat!E110</f>
        <v>10000</v>
      </c>
      <c r="F110" s="83"/>
    </row>
    <row r="111" spans="1:8" ht="12" customHeight="1" x14ac:dyDescent="0.25">
      <c r="A111" s="25" t="s">
        <v>213</v>
      </c>
      <c r="B111" s="92" t="s">
        <v>214</v>
      </c>
      <c r="C111" s="72">
        <f>+C112+C113</f>
        <v>18430</v>
      </c>
      <c r="D111" s="72">
        <f>+D112+D113</f>
        <v>18430</v>
      </c>
      <c r="E111" s="93"/>
      <c r="F111" s="83"/>
    </row>
    <row r="112" spans="1:8" ht="12" customHeight="1" x14ac:dyDescent="0.25">
      <c r="A112" s="25" t="s">
        <v>215</v>
      </c>
      <c r="B112" s="71" t="s">
        <v>216</v>
      </c>
      <c r="C112" s="77">
        <f>+D112</f>
        <v>0</v>
      </c>
      <c r="D112" s="72">
        <f>+[1]önkormányzat!D112</f>
        <v>0</v>
      </c>
      <c r="E112" s="93"/>
      <c r="F112" s="94"/>
    </row>
    <row r="113" spans="1:8" ht="12" customHeight="1" thickBot="1" x14ac:dyDescent="0.3">
      <c r="A113" s="95" t="s">
        <v>217</v>
      </c>
      <c r="B113" s="84" t="s">
        <v>218</v>
      </c>
      <c r="C113" s="96">
        <f>+D113</f>
        <v>18430</v>
      </c>
      <c r="D113" s="72">
        <f>+[1]önkormányzat!D113</f>
        <v>18430</v>
      </c>
      <c r="E113" s="97"/>
      <c r="F113" s="98"/>
    </row>
    <row r="114" spans="1:8" ht="12" customHeight="1" thickBot="1" x14ac:dyDescent="0.3">
      <c r="A114" s="15" t="s">
        <v>28</v>
      </c>
      <c r="B114" s="64" t="s">
        <v>219</v>
      </c>
      <c r="C114" s="17">
        <f>SUM(C115+C117+C119)</f>
        <v>12044</v>
      </c>
      <c r="D114" s="17">
        <f>SUM(D115+D117+D119)</f>
        <v>12044</v>
      </c>
      <c r="E114" s="17">
        <f>SUM(E115:E119)</f>
        <v>0</v>
      </c>
      <c r="F114" s="99">
        <v>0</v>
      </c>
    </row>
    <row r="115" spans="1:8" ht="12" customHeight="1" x14ac:dyDescent="0.25">
      <c r="A115" s="21" t="s">
        <v>30</v>
      </c>
      <c r="B115" s="71" t="s">
        <v>220</v>
      </c>
      <c r="C115" s="80">
        <f>D115+E115+F115</f>
        <v>6244</v>
      </c>
      <c r="D115" s="80">
        <f>+[1]önkormányzat!D115+[1]hivatal!D52</f>
        <v>6244</v>
      </c>
      <c r="E115" s="80"/>
      <c r="F115" s="100"/>
    </row>
    <row r="116" spans="1:8" ht="12" customHeight="1" x14ac:dyDescent="0.25">
      <c r="A116" s="21" t="s">
        <v>32</v>
      </c>
      <c r="B116" s="101" t="s">
        <v>221</v>
      </c>
      <c r="C116" s="80">
        <f>D116+E116+F116</f>
        <v>0</v>
      </c>
      <c r="D116" s="96"/>
      <c r="E116" s="96"/>
      <c r="F116" s="100"/>
    </row>
    <row r="117" spans="1:8" ht="12" customHeight="1" x14ac:dyDescent="0.25">
      <c r="A117" s="21" t="s">
        <v>34</v>
      </c>
      <c r="B117" s="101" t="s">
        <v>222</v>
      </c>
      <c r="C117" s="80">
        <f>+D117</f>
        <v>5800</v>
      </c>
      <c r="D117" s="91">
        <f>+[1]önkormányzat!D117+[1]hivatal!D53</f>
        <v>5800</v>
      </c>
      <c r="E117" s="91"/>
      <c r="F117" s="94"/>
    </row>
    <row r="118" spans="1:8" ht="12" customHeight="1" x14ac:dyDescent="0.25">
      <c r="A118" s="21" t="s">
        <v>36</v>
      </c>
      <c r="B118" s="101" t="s">
        <v>223</v>
      </c>
      <c r="C118" s="80"/>
      <c r="D118" s="72"/>
      <c r="E118" s="72"/>
      <c r="F118" s="102"/>
    </row>
    <row r="119" spans="1:8" ht="12" customHeight="1" x14ac:dyDescent="0.25">
      <c r="A119" s="21" t="s">
        <v>38</v>
      </c>
      <c r="B119" s="103" t="s">
        <v>224</v>
      </c>
      <c r="C119" s="80"/>
      <c r="D119" s="104"/>
      <c r="E119" s="104"/>
      <c r="F119" s="102"/>
    </row>
    <row r="120" spans="1:8" ht="12" customHeight="1" x14ac:dyDescent="0.25">
      <c r="A120" s="21" t="s">
        <v>40</v>
      </c>
      <c r="B120" s="105" t="s">
        <v>225</v>
      </c>
      <c r="C120" s="104"/>
      <c r="D120" s="104"/>
      <c r="E120" s="104"/>
      <c r="F120" s="102"/>
    </row>
    <row r="121" spans="1:8" ht="12" customHeight="1" x14ac:dyDescent="0.25">
      <c r="A121" s="21" t="s">
        <v>226</v>
      </c>
      <c r="B121" s="106" t="s">
        <v>227</v>
      </c>
      <c r="C121" s="72"/>
      <c r="D121" s="72"/>
      <c r="E121" s="72"/>
      <c r="F121" s="102"/>
    </row>
    <row r="122" spans="1:8" ht="10.5" customHeight="1" x14ac:dyDescent="0.25">
      <c r="A122" s="21" t="s">
        <v>228</v>
      </c>
      <c r="B122" s="87" t="s">
        <v>229</v>
      </c>
      <c r="C122" s="72"/>
      <c r="D122" s="72"/>
      <c r="E122" s="72"/>
      <c r="F122" s="102"/>
    </row>
    <row r="123" spans="1:8" ht="12" customHeight="1" x14ac:dyDescent="0.25">
      <c r="A123" s="21" t="s">
        <v>230</v>
      </c>
      <c r="B123" s="87" t="s">
        <v>231</v>
      </c>
      <c r="C123" s="72"/>
      <c r="D123" s="72"/>
      <c r="E123" s="72"/>
      <c r="F123" s="102"/>
    </row>
    <row r="124" spans="1:8" ht="12" customHeight="1" x14ac:dyDescent="0.25">
      <c r="A124" s="21" t="s">
        <v>232</v>
      </c>
      <c r="B124" s="87" t="s">
        <v>233</v>
      </c>
      <c r="C124" s="72"/>
      <c r="D124" s="72"/>
      <c r="E124" s="72"/>
      <c r="F124" s="102"/>
    </row>
    <row r="125" spans="1:8" ht="12" customHeight="1" x14ac:dyDescent="0.25">
      <c r="A125" s="21" t="s">
        <v>234</v>
      </c>
      <c r="B125" s="87" t="s">
        <v>235</v>
      </c>
      <c r="C125" s="72"/>
      <c r="D125" s="72"/>
      <c r="E125" s="72"/>
      <c r="F125" s="102"/>
    </row>
    <row r="126" spans="1:8" ht="12" customHeight="1" x14ac:dyDescent="0.25">
      <c r="A126" s="21" t="s">
        <v>236</v>
      </c>
      <c r="B126" s="87" t="s">
        <v>237</v>
      </c>
      <c r="C126" s="72"/>
      <c r="D126" s="72"/>
      <c r="E126" s="72"/>
      <c r="F126" s="102"/>
    </row>
    <row r="127" spans="1:8" ht="10.5" customHeight="1" thickBot="1" x14ac:dyDescent="0.3">
      <c r="A127" s="90" t="s">
        <v>238</v>
      </c>
      <c r="B127" s="87" t="s">
        <v>239</v>
      </c>
      <c r="C127" s="73"/>
      <c r="D127" s="73"/>
      <c r="E127" s="73"/>
      <c r="F127" s="107"/>
    </row>
    <row r="128" spans="1:8" ht="12" customHeight="1" thickBot="1" x14ac:dyDescent="0.3">
      <c r="A128" s="15" t="s">
        <v>42</v>
      </c>
      <c r="B128" s="108" t="s">
        <v>240</v>
      </c>
      <c r="C128" s="109">
        <f>C93+C114</f>
        <v>779033</v>
      </c>
      <c r="D128" s="109">
        <f>D93+D114</f>
        <v>628308</v>
      </c>
      <c r="E128" s="109">
        <f>E93+E114</f>
        <v>123059</v>
      </c>
      <c r="F128" s="36">
        <f>F93+F114</f>
        <v>27666</v>
      </c>
      <c r="G128" s="65"/>
      <c r="H128" s="65"/>
    </row>
    <row r="129" spans="1:6" ht="12" customHeight="1" thickBot="1" x14ac:dyDescent="0.3">
      <c r="A129" s="15" t="s">
        <v>241</v>
      </c>
      <c r="B129" s="108" t="s">
        <v>242</v>
      </c>
      <c r="C129" s="109">
        <f>SUM(C130:C132)</f>
        <v>3333</v>
      </c>
      <c r="D129" s="109">
        <f>SUM(D130:D132)</f>
        <v>3333</v>
      </c>
      <c r="E129" s="109"/>
      <c r="F129" s="36"/>
    </row>
    <row r="130" spans="1:6" ht="12" customHeight="1" x14ac:dyDescent="0.25">
      <c r="A130" s="21" t="s">
        <v>58</v>
      </c>
      <c r="B130" s="92" t="s">
        <v>243</v>
      </c>
      <c r="C130" s="110">
        <f>+E130+F130+D130</f>
        <v>3333</v>
      </c>
      <c r="D130" s="77">
        <f>+[1]önkormányzat!D130</f>
        <v>3333</v>
      </c>
      <c r="E130" s="77"/>
      <c r="F130" s="111"/>
    </row>
    <row r="131" spans="1:6" ht="12" customHeight="1" x14ac:dyDescent="0.25">
      <c r="A131" s="21" t="s">
        <v>66</v>
      </c>
      <c r="B131" s="92" t="s">
        <v>244</v>
      </c>
      <c r="C131" s="110"/>
      <c r="D131" s="72"/>
      <c r="E131" s="72"/>
      <c r="F131" s="111"/>
    </row>
    <row r="132" spans="1:6" ht="12" customHeight="1" thickBot="1" x14ac:dyDescent="0.3">
      <c r="A132" s="90" t="s">
        <v>68</v>
      </c>
      <c r="B132" s="112" t="s">
        <v>245</v>
      </c>
      <c r="C132" s="113"/>
      <c r="D132" s="73"/>
      <c r="E132" s="73"/>
      <c r="F132" s="111"/>
    </row>
    <row r="133" spans="1:6" ht="12" customHeight="1" thickBot="1" x14ac:dyDescent="0.3">
      <c r="A133" s="15" t="s">
        <v>72</v>
      </c>
      <c r="B133" s="108" t="s">
        <v>246</v>
      </c>
      <c r="C133" s="109"/>
      <c r="D133" s="114"/>
      <c r="E133" s="36"/>
      <c r="F133" s="115">
        <f>SUM(F134:F139)</f>
        <v>0</v>
      </c>
    </row>
    <row r="134" spans="1:6" ht="12" customHeight="1" x14ac:dyDescent="0.25">
      <c r="A134" s="21" t="s">
        <v>74</v>
      </c>
      <c r="B134" s="92" t="s">
        <v>247</v>
      </c>
      <c r="C134" s="110"/>
      <c r="D134" s="77"/>
      <c r="E134" s="77"/>
      <c r="F134" s="111"/>
    </row>
    <row r="135" spans="1:6" ht="12" customHeight="1" x14ac:dyDescent="0.25">
      <c r="A135" s="21" t="s">
        <v>76</v>
      </c>
      <c r="B135" s="92" t="s">
        <v>248</v>
      </c>
      <c r="C135" s="110"/>
      <c r="D135" s="72"/>
      <c r="E135" s="72"/>
      <c r="F135" s="111"/>
    </row>
    <row r="136" spans="1:6" ht="12" customHeight="1" x14ac:dyDescent="0.25">
      <c r="A136" s="21" t="s">
        <v>78</v>
      </c>
      <c r="B136" s="92" t="s">
        <v>249</v>
      </c>
      <c r="C136" s="110"/>
      <c r="D136" s="72"/>
      <c r="E136" s="72"/>
      <c r="F136" s="111"/>
    </row>
    <row r="137" spans="1:6" ht="12" customHeight="1" x14ac:dyDescent="0.25">
      <c r="A137" s="21" t="s">
        <v>80</v>
      </c>
      <c r="B137" s="92" t="s">
        <v>250</v>
      </c>
      <c r="C137" s="72"/>
      <c r="D137" s="73"/>
      <c r="E137" s="73"/>
      <c r="F137" s="111"/>
    </row>
    <row r="138" spans="1:6" ht="12" customHeight="1" x14ac:dyDescent="0.25">
      <c r="A138" s="21" t="s">
        <v>82</v>
      </c>
      <c r="B138" s="92" t="s">
        <v>251</v>
      </c>
      <c r="C138" s="77"/>
      <c r="D138" s="73"/>
      <c r="E138" s="73"/>
      <c r="F138" s="111"/>
    </row>
    <row r="139" spans="1:6" ht="12" customHeight="1" thickBot="1" x14ac:dyDescent="0.3">
      <c r="A139" s="90" t="s">
        <v>84</v>
      </c>
      <c r="B139" s="92" t="s">
        <v>252</v>
      </c>
      <c r="C139" s="113"/>
      <c r="D139" s="73"/>
      <c r="E139" s="73"/>
      <c r="F139" s="111"/>
    </row>
    <row r="140" spans="1:6" ht="12" customHeight="1" thickBot="1" x14ac:dyDescent="0.3">
      <c r="A140" s="15" t="s">
        <v>96</v>
      </c>
      <c r="B140" s="108" t="s">
        <v>253</v>
      </c>
      <c r="C140" s="109">
        <f>SUM(C141:C144)</f>
        <v>12424</v>
      </c>
      <c r="D140" s="109">
        <f>SUM(D141:D144)</f>
        <v>12424</v>
      </c>
      <c r="E140" s="36">
        <v>0</v>
      </c>
      <c r="F140" s="116">
        <v>0</v>
      </c>
    </row>
    <row r="141" spans="1:6" ht="12" customHeight="1" x14ac:dyDescent="0.25">
      <c r="A141" s="21" t="s">
        <v>98</v>
      </c>
      <c r="B141" s="92" t="s">
        <v>254</v>
      </c>
      <c r="C141" s="110"/>
      <c r="D141" s="77"/>
      <c r="E141" s="77"/>
      <c r="F141" s="111"/>
    </row>
    <row r="142" spans="1:6" ht="12" customHeight="1" x14ac:dyDescent="0.25">
      <c r="A142" s="21" t="s">
        <v>100</v>
      </c>
      <c r="B142" s="92" t="s">
        <v>255</v>
      </c>
      <c r="C142" s="110">
        <f>+D142</f>
        <v>12424</v>
      </c>
      <c r="D142" s="72">
        <f>+[1]önkormányzat!D142</f>
        <v>12424</v>
      </c>
      <c r="E142" s="72"/>
      <c r="F142" s="111"/>
    </row>
    <row r="143" spans="1:6" ht="12" customHeight="1" x14ac:dyDescent="0.25">
      <c r="A143" s="21" t="s">
        <v>102</v>
      </c>
      <c r="B143" s="92" t="s">
        <v>256</v>
      </c>
      <c r="C143" s="110"/>
      <c r="D143" s="72"/>
      <c r="E143" s="72"/>
      <c r="F143" s="111"/>
    </row>
    <row r="144" spans="1:6" ht="12" customHeight="1" thickBot="1" x14ac:dyDescent="0.3">
      <c r="A144" s="90" t="s">
        <v>104</v>
      </c>
      <c r="B144" s="112" t="s">
        <v>257</v>
      </c>
      <c r="C144" s="113"/>
      <c r="D144" s="73"/>
      <c r="E144" s="73"/>
      <c r="F144" s="111"/>
    </row>
    <row r="145" spans="1:12" ht="12" customHeight="1" thickBot="1" x14ac:dyDescent="0.3">
      <c r="A145" s="15" t="s">
        <v>258</v>
      </c>
      <c r="B145" s="108" t="s">
        <v>259</v>
      </c>
      <c r="C145" s="109"/>
      <c r="D145" s="114"/>
      <c r="E145" s="36"/>
      <c r="F145" s="117">
        <f>+F146+F147+F149+F150</f>
        <v>0</v>
      </c>
    </row>
    <row r="146" spans="1:12" ht="12" customHeight="1" x14ac:dyDescent="0.25">
      <c r="A146" s="21" t="s">
        <v>110</v>
      </c>
      <c r="B146" s="92" t="s">
        <v>260</v>
      </c>
      <c r="C146" s="110"/>
      <c r="D146" s="77"/>
      <c r="E146" s="77"/>
      <c r="F146" s="111"/>
    </row>
    <row r="147" spans="1:12" ht="12" customHeight="1" x14ac:dyDescent="0.25">
      <c r="A147" s="21" t="s">
        <v>112</v>
      </c>
      <c r="B147" s="92" t="s">
        <v>261</v>
      </c>
      <c r="C147" s="110"/>
      <c r="D147" s="72"/>
      <c r="E147" s="72"/>
      <c r="F147" s="111"/>
    </row>
    <row r="148" spans="1:12" ht="12" customHeight="1" x14ac:dyDescent="0.25">
      <c r="A148" s="21" t="s">
        <v>114</v>
      </c>
      <c r="B148" s="92" t="s">
        <v>262</v>
      </c>
      <c r="C148" s="110"/>
      <c r="D148" s="72"/>
      <c r="E148" s="72"/>
      <c r="F148" s="111"/>
    </row>
    <row r="149" spans="1:12" ht="12" customHeight="1" x14ac:dyDescent="0.25">
      <c r="A149" s="21" t="s">
        <v>116</v>
      </c>
      <c r="B149" s="92" t="s">
        <v>263</v>
      </c>
      <c r="C149" s="110"/>
      <c r="D149" s="72"/>
      <c r="E149" s="72"/>
      <c r="F149" s="111"/>
    </row>
    <row r="150" spans="1:12" ht="12" customHeight="1" thickBot="1" x14ac:dyDescent="0.3">
      <c r="A150" s="21" t="s">
        <v>264</v>
      </c>
      <c r="B150" s="92" t="s">
        <v>265</v>
      </c>
      <c r="C150" s="110"/>
      <c r="D150" s="73"/>
      <c r="E150" s="73"/>
      <c r="F150" s="111"/>
    </row>
    <row r="151" spans="1:12" ht="12" customHeight="1" thickBot="1" x14ac:dyDescent="0.3">
      <c r="A151" s="15" t="s">
        <v>118</v>
      </c>
      <c r="B151" s="108" t="s">
        <v>266</v>
      </c>
      <c r="C151" s="118"/>
      <c r="D151" s="118"/>
      <c r="E151" s="118"/>
      <c r="F151" s="119"/>
    </row>
    <row r="152" spans="1:12" ht="12" customHeight="1" thickBot="1" x14ac:dyDescent="0.3">
      <c r="A152" s="15" t="s">
        <v>128</v>
      </c>
      <c r="B152" s="108" t="s">
        <v>267</v>
      </c>
      <c r="C152" s="113"/>
      <c r="D152" s="96"/>
      <c r="E152" s="120"/>
      <c r="F152" s="121"/>
    </row>
    <row r="153" spans="1:12" ht="15" customHeight="1" thickBot="1" x14ac:dyDescent="0.3">
      <c r="A153" s="15" t="s">
        <v>268</v>
      </c>
      <c r="B153" s="108" t="s">
        <v>269</v>
      </c>
      <c r="C153" s="109">
        <f>+C129+C133+C140+C145+C151+C152</f>
        <v>15757</v>
      </c>
      <c r="D153" s="109">
        <f>+D129+D133+D140+D145</f>
        <v>15757</v>
      </c>
      <c r="E153" s="36">
        <v>0</v>
      </c>
      <c r="F153" s="122">
        <v>0</v>
      </c>
      <c r="I153" s="123"/>
      <c r="J153" s="124"/>
      <c r="K153" s="124"/>
      <c r="L153" s="124"/>
    </row>
    <row r="154" spans="1:12" s="20" customFormat="1" ht="12.95" customHeight="1" thickBot="1" x14ac:dyDescent="0.25">
      <c r="A154" s="125" t="s">
        <v>270</v>
      </c>
      <c r="B154" s="126" t="s">
        <v>271</v>
      </c>
      <c r="C154" s="127">
        <f>C128+C153</f>
        <v>794790</v>
      </c>
      <c r="D154" s="128">
        <f>D128+D153</f>
        <v>644065</v>
      </c>
      <c r="E154" s="127">
        <f>E128+E153</f>
        <v>123059</v>
      </c>
      <c r="F154" s="129">
        <f>+F128+F153</f>
        <v>27666</v>
      </c>
      <c r="G154" s="19"/>
      <c r="H154" s="19"/>
    </row>
    <row r="155" spans="1:12" ht="7.5" customHeight="1" x14ac:dyDescent="0.25">
      <c r="A155" s="130"/>
      <c r="B155" s="131"/>
      <c r="C155" s="131"/>
      <c r="D155" s="131"/>
      <c r="E155" s="131"/>
      <c r="F155" s="132"/>
    </row>
    <row r="156" spans="1:12" x14ac:dyDescent="0.25">
      <c r="A156" s="133" t="s">
        <v>272</v>
      </c>
      <c r="B156" s="134"/>
      <c r="C156" s="134"/>
      <c r="D156" s="134"/>
      <c r="E156" s="134"/>
      <c r="F156" s="135"/>
    </row>
    <row r="157" spans="1:12" ht="15" customHeight="1" thickBot="1" x14ac:dyDescent="0.3">
      <c r="A157" s="136" t="s">
        <v>273</v>
      </c>
      <c r="B157" s="3"/>
      <c r="C157" s="4"/>
      <c r="D157" s="4"/>
      <c r="E157" s="4"/>
      <c r="F157" s="137" t="s">
        <v>2</v>
      </c>
    </row>
    <row r="158" spans="1:12" ht="22.5" customHeight="1" thickBot="1" x14ac:dyDescent="0.3">
      <c r="A158" s="15">
        <v>1</v>
      </c>
      <c r="B158" s="64" t="s">
        <v>274</v>
      </c>
      <c r="C158" s="17">
        <f>C62-C128</f>
        <v>-21834</v>
      </c>
      <c r="D158" s="17">
        <f>D62-D128</f>
        <v>82377</v>
      </c>
      <c r="E158" s="17">
        <f>E62-E128</f>
        <v>-76615</v>
      </c>
      <c r="F158" s="18">
        <f>F62-F128</f>
        <v>-27596</v>
      </c>
      <c r="G158" s="138"/>
    </row>
    <row r="159" spans="1:12" ht="33.75" customHeight="1" thickBot="1" x14ac:dyDescent="0.3">
      <c r="A159" s="15" t="s">
        <v>28</v>
      </c>
      <c r="B159" s="64" t="s">
        <v>275</v>
      </c>
      <c r="C159" s="17">
        <f>+C86-C153</f>
        <v>21834</v>
      </c>
      <c r="D159" s="17">
        <f>+D86-D153</f>
        <v>21834</v>
      </c>
      <c r="E159" s="17">
        <f>+E86-E153</f>
        <v>0</v>
      </c>
      <c r="F159" s="18">
        <f>+F86-F153</f>
        <v>0</v>
      </c>
    </row>
  </sheetData>
  <mergeCells count="6">
    <mergeCell ref="A1:F1"/>
    <mergeCell ref="A2:B2"/>
    <mergeCell ref="A89:F89"/>
    <mergeCell ref="A90:B90"/>
    <mergeCell ref="A156:F156"/>
    <mergeCell ref="A157:B157"/>
  </mergeCells>
  <printOptions horizontalCentered="1"/>
  <pageMargins left="0.78740157480314965" right="0.78740157480314965" top="1.2598425196850394" bottom="0" header="0.78740157480314965" footer="0.59055118110236227"/>
  <pageSetup paperSize="9" scale="68" fitToHeight="2" orientation="portrait" r:id="rId1"/>
  <headerFooter alignWithMargins="0">
    <oddHeader>&amp;C&amp;"Times New Roman CE,Félkövér"&amp;12
Téglás Város Önkormányzata
2016. ÉVI KÖLTSÉGVETÉSÉNEK ÖSSZEVONT MÉRLEGE&amp;10
&amp;R&amp;"Times New Roman CE,Félkövér dőlt"&amp;11 1. melléklet az  1/2016. (I.28.) önkormányzati rendelethez</oddHeader>
  </headerFooter>
  <rowBreaks count="1" manualBreakCount="1">
    <brk id="8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</vt:lpstr>
      <vt:lpstr>'1.1.sz.mell.'!Nyomtatási_terület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2016-01-29T10:32:50Z</dcterms:created>
  <dcterms:modified xsi:type="dcterms:W3CDTF">2016-01-29T10:33:56Z</dcterms:modified>
</cp:coreProperties>
</file>