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755" windowWidth="15480" windowHeight="8145" tabRatio="727" activeTab="1"/>
  </bookViews>
  <sheets>
    <sheet name="ÖSSZEFÜGGÉSEK" sheetId="1" r:id="rId1"/>
    <sheet name="1.1.sz.mell." sheetId="2" r:id="rId2"/>
    <sheet name="1.2.sz.mell." sheetId="3" r:id="rId3"/>
    <sheet name="1.3.sz.mell." sheetId="4" r:id="rId4"/>
    <sheet name="1.4.sz.mell." sheetId="5" r:id="rId5"/>
    <sheet name="2.1.sz.mell  " sheetId="6" r:id="rId6"/>
    <sheet name="2.2.sz.mell  " sheetId="7" r:id="rId7"/>
    <sheet name="ELLENŐRZÉS-1.sz.2.1.sz.2.2.sz." sheetId="8" r:id="rId8"/>
    <sheet name="3.sz.mell." sheetId="9" r:id="rId9"/>
    <sheet name="4.sz.mell." sheetId="10" r:id="rId10"/>
    <sheet name="5. sz. mell. " sheetId="11" r:id="rId11"/>
    <sheet name="6.1. sz. mell" sheetId="12" r:id="rId12"/>
    <sheet name="6.2. sz. mell" sheetId="13" r:id="rId13"/>
    <sheet name="6.3. sz. mell" sheetId="14" r:id="rId14"/>
    <sheet name="6.4. sz. mell" sheetId="15" r:id="rId15"/>
    <sheet name="7.1. sz. mell" sheetId="16" r:id="rId16"/>
    <sheet name="7.2. sz. mell" sheetId="17" r:id="rId17"/>
    <sheet name="7.3. sz. mell" sheetId="18" r:id="rId18"/>
    <sheet name="7.4. sz. mell" sheetId="19" r:id="rId19"/>
    <sheet name="8.1. sz. mell." sheetId="20" r:id="rId20"/>
    <sheet name="8.1.1. sz. mell." sheetId="21" r:id="rId21"/>
    <sheet name="8.1.2. sz. mell." sheetId="22" r:id="rId22"/>
    <sheet name="8.1.3. sz. mell." sheetId="23" r:id="rId23"/>
    <sheet name="8.2. sz. mell." sheetId="24" r:id="rId24"/>
    <sheet name="8.2.1. sz. mell." sheetId="25" r:id="rId25"/>
    <sheet name="8.2.2. sz. mell." sheetId="26" r:id="rId26"/>
    <sheet name="8.2.3. sz. mell." sheetId="27" r:id="rId27"/>
    <sheet name="8.3. sz. mell." sheetId="28" r:id="rId28"/>
    <sheet name="8.3.1. sz. mell." sheetId="29" r:id="rId29"/>
    <sheet name="8.3.2. sz. mell. " sheetId="30" r:id="rId30"/>
    <sheet name="8.3.3. sz. mell." sheetId="31" r:id="rId31"/>
    <sheet name="9. sz. mell" sheetId="32" r:id="rId32"/>
    <sheet name="1.tájékoztató" sheetId="33" r:id="rId33"/>
    <sheet name="2. tájékoztató tábla" sheetId="34" r:id="rId34"/>
    <sheet name="3. tájékoztató tábla" sheetId="35" r:id="rId35"/>
    <sheet name="4. tájékoztató tábla" sheetId="36" r:id="rId36"/>
    <sheet name="5. tájékoztató tábla" sheetId="37" r:id="rId37"/>
    <sheet name="6. tájékoztató tábla" sheetId="38" r:id="rId38"/>
    <sheet name="7.1. tájékoztató tábla" sheetId="39" r:id="rId39"/>
    <sheet name="7.2. tájékoztató tábla" sheetId="40" r:id="rId40"/>
    <sheet name="7.3. tájékoztató tábla" sheetId="41" r:id="rId41"/>
    <sheet name="7.4. tájékoztató tábla" sheetId="42" r:id="rId42"/>
    <sheet name="8. tájékoztató tábla" sheetId="43" r:id="rId43"/>
    <sheet name="9. tájékoztató tábla" sheetId="44" r:id="rId44"/>
    <sheet name="Munka1" sheetId="45" r:id="rId45"/>
  </sheets>
  <definedNames>
    <definedName name="_ftn1" localSheetId="40">'7.3. tájékoztató tábla'!$A$27</definedName>
    <definedName name="_ftnref1" localSheetId="40">'7.3. tájékoztató tábla'!$A$18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</definedNames>
  <calcPr calcId="124519"/>
</workbook>
</file>

<file path=xl/calcChain.xml><?xml version="1.0" encoding="utf-8"?>
<calcChain xmlns="http://schemas.openxmlformats.org/spreadsheetml/2006/main">
  <c r="B89" i="2"/>
  <c r="A10" i="1"/>
  <c r="A16"/>
  <c r="A22"/>
  <c r="A28"/>
  <c r="A34"/>
  <c r="C3" i="2"/>
  <c r="C89" s="1"/>
  <c r="C150"/>
  <c r="D150"/>
  <c r="E150"/>
  <c r="C151"/>
  <c r="D151"/>
  <c r="E151"/>
  <c r="C150" i="3"/>
  <c r="D150"/>
  <c r="C151"/>
  <c r="D151"/>
  <c r="E151"/>
  <c r="C150" i="4"/>
  <c r="D150"/>
  <c r="E150"/>
  <c r="C151"/>
  <c r="D151"/>
  <c r="E151"/>
  <c r="C150" i="5"/>
  <c r="D150"/>
  <c r="E150"/>
  <c r="C151"/>
  <c r="D151"/>
  <c r="E151"/>
  <c r="E4" i="6"/>
  <c r="I4" s="1"/>
  <c r="C18"/>
  <c r="D18"/>
  <c r="E18"/>
  <c r="G18"/>
  <c r="C29" s="1"/>
  <c r="H18"/>
  <c r="H29" s="1"/>
  <c r="I18"/>
  <c r="C19"/>
  <c r="D19"/>
  <c r="E19"/>
  <c r="C24"/>
  <c r="D24"/>
  <c r="E24"/>
  <c r="C27"/>
  <c r="D27"/>
  <c r="E27"/>
  <c r="G27"/>
  <c r="H27"/>
  <c r="I27"/>
  <c r="C28"/>
  <c r="D28"/>
  <c r="E28"/>
  <c r="G28"/>
  <c r="G30" s="1"/>
  <c r="H28"/>
  <c r="D30" s="1"/>
  <c r="I28"/>
  <c r="D29"/>
  <c r="E29"/>
  <c r="C17" i="7"/>
  <c r="D17"/>
  <c r="E17"/>
  <c r="G17"/>
  <c r="C32" s="1"/>
  <c r="H17"/>
  <c r="I17"/>
  <c r="C18"/>
  <c r="D18"/>
  <c r="E18"/>
  <c r="C24"/>
  <c r="D24"/>
  <c r="E24"/>
  <c r="C30"/>
  <c r="D30"/>
  <c r="E30"/>
  <c r="G30"/>
  <c r="H30"/>
  <c r="I30"/>
  <c r="C31"/>
  <c r="D8" i="8" s="1"/>
  <c r="D31" i="7"/>
  <c r="D14" i="8" s="1"/>
  <c r="E31" i="7"/>
  <c r="G31"/>
  <c r="H31"/>
  <c r="I31"/>
  <c r="D32"/>
  <c r="E32"/>
  <c r="C33"/>
  <c r="D33"/>
  <c r="E33"/>
  <c r="G33"/>
  <c r="H33"/>
  <c r="I33"/>
  <c r="A4" i="8"/>
  <c r="B6"/>
  <c r="D6"/>
  <c r="B7"/>
  <c r="D7"/>
  <c r="B8"/>
  <c r="A10"/>
  <c r="B12"/>
  <c r="D12"/>
  <c r="E12"/>
  <c r="B13"/>
  <c r="D13"/>
  <c r="E13" s="1"/>
  <c r="B14"/>
  <c r="A16"/>
  <c r="B18"/>
  <c r="D18"/>
  <c r="B19"/>
  <c r="D19"/>
  <c r="B20"/>
  <c r="D20"/>
  <c r="A22"/>
  <c r="B24"/>
  <c r="D24"/>
  <c r="B25"/>
  <c r="D25"/>
  <c r="B26"/>
  <c r="A28"/>
  <c r="B30"/>
  <c r="D30"/>
  <c r="B31"/>
  <c r="D31"/>
  <c r="E31"/>
  <c r="B32"/>
  <c r="A34"/>
  <c r="B36"/>
  <c r="D36"/>
  <c r="E36" s="1"/>
  <c r="B37"/>
  <c r="D37"/>
  <c r="E37" s="1"/>
  <c r="B38"/>
  <c r="D38"/>
  <c r="E38" s="1"/>
  <c r="H1" i="9"/>
  <c r="D3"/>
  <c r="D3" i="10" s="1"/>
  <c r="E3" i="9"/>
  <c r="E3" i="10" s="1"/>
  <c r="F3" i="9"/>
  <c r="F3" i="10" s="1"/>
  <c r="G3" i="9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H1" i="10"/>
  <c r="G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N1" i="11"/>
  <c r="D6"/>
  <c r="J6" s="1"/>
  <c r="F6"/>
  <c r="H6"/>
  <c r="K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E1" i="12"/>
  <c r="E1" i="13"/>
  <c r="E1" i="14"/>
  <c r="C8"/>
  <c r="D8"/>
  <c r="E8"/>
  <c r="C15"/>
  <c r="D15"/>
  <c r="E15"/>
  <c r="C22"/>
  <c r="D22"/>
  <c r="E22"/>
  <c r="C30"/>
  <c r="C29" s="1"/>
  <c r="D30"/>
  <c r="D29" s="1"/>
  <c r="E30"/>
  <c r="E29" s="1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E76"/>
  <c r="C80"/>
  <c r="D80"/>
  <c r="E80"/>
  <c r="C86"/>
  <c r="D86"/>
  <c r="E86"/>
  <c r="C91"/>
  <c r="D91"/>
  <c r="E91"/>
  <c r="C107"/>
  <c r="D107"/>
  <c r="E107"/>
  <c r="C121"/>
  <c r="D121"/>
  <c r="E121"/>
  <c r="C124"/>
  <c r="D124"/>
  <c r="E124"/>
  <c r="C125"/>
  <c r="D125"/>
  <c r="E125"/>
  <c r="C129"/>
  <c r="D129"/>
  <c r="E129"/>
  <c r="C134"/>
  <c r="D134"/>
  <c r="E134"/>
  <c r="C140"/>
  <c r="D140"/>
  <c r="E140"/>
  <c r="C145"/>
  <c r="D145"/>
  <c r="E145"/>
  <c r="C146"/>
  <c r="D146"/>
  <c r="E146"/>
  <c r="E1" i="15"/>
  <c r="C8"/>
  <c r="D8"/>
  <c r="E8"/>
  <c r="C15"/>
  <c r="D15"/>
  <c r="E15"/>
  <c r="C22"/>
  <c r="D22"/>
  <c r="E22"/>
  <c r="C30"/>
  <c r="C29" s="1"/>
  <c r="D30"/>
  <c r="D29" s="1"/>
  <c r="E30"/>
  <c r="E29" s="1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E76"/>
  <c r="C80"/>
  <c r="D80"/>
  <c r="E80"/>
  <c r="C86"/>
  <c r="D86"/>
  <c r="E86"/>
  <c r="C91"/>
  <c r="D91"/>
  <c r="E91"/>
  <c r="C107"/>
  <c r="D107"/>
  <c r="E107"/>
  <c r="C121"/>
  <c r="D121"/>
  <c r="E121"/>
  <c r="C124"/>
  <c r="D124"/>
  <c r="E124"/>
  <c r="C125"/>
  <c r="D125"/>
  <c r="E125"/>
  <c r="C129"/>
  <c r="D129"/>
  <c r="E129"/>
  <c r="C134"/>
  <c r="D134"/>
  <c r="E134"/>
  <c r="C140"/>
  <c r="D140"/>
  <c r="E140"/>
  <c r="C145"/>
  <c r="D145"/>
  <c r="E145"/>
  <c r="C146"/>
  <c r="D146"/>
  <c r="E146"/>
  <c r="E1" i="16"/>
  <c r="E1" i="17"/>
  <c r="E1" i="18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19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20"/>
  <c r="M45"/>
  <c r="M46"/>
  <c r="E1" i="21"/>
  <c r="E1" i="22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23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24"/>
  <c r="E1" i="25"/>
  <c r="E1" i="26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27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28"/>
  <c r="E1" i="29"/>
  <c r="E1" i="30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1" i="31"/>
  <c r="C8"/>
  <c r="D8"/>
  <c r="E8"/>
  <c r="C19"/>
  <c r="D19"/>
  <c r="E19"/>
  <c r="C25"/>
  <c r="D25"/>
  <c r="E25"/>
  <c r="C29"/>
  <c r="D29"/>
  <c r="E29"/>
  <c r="C35"/>
  <c r="D35"/>
  <c r="E35"/>
  <c r="C36"/>
  <c r="D36"/>
  <c r="E36"/>
  <c r="C40"/>
  <c r="D40"/>
  <c r="E40"/>
  <c r="C44"/>
  <c r="D44"/>
  <c r="E44"/>
  <c r="C50"/>
  <c r="D50"/>
  <c r="E50"/>
  <c r="C55"/>
  <c r="D55"/>
  <c r="E55"/>
  <c r="E6" i="3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C36"/>
  <c r="D36"/>
  <c r="E36"/>
  <c r="F36"/>
  <c r="G36"/>
  <c r="C3" i="33"/>
  <c r="C88" s="1"/>
  <c r="D3"/>
  <c r="C6"/>
  <c r="D6"/>
  <c r="E6"/>
  <c r="C13"/>
  <c r="D13"/>
  <c r="E13"/>
  <c r="C20"/>
  <c r="D20"/>
  <c r="E20"/>
  <c r="C28"/>
  <c r="C27" s="1"/>
  <c r="D28"/>
  <c r="D27" s="1"/>
  <c r="E28"/>
  <c r="E27" s="1"/>
  <c r="C34"/>
  <c r="D34"/>
  <c r="E34"/>
  <c r="C45"/>
  <c r="D45"/>
  <c r="E45"/>
  <c r="C51"/>
  <c r="D51"/>
  <c r="E51"/>
  <c r="C56"/>
  <c r="D56"/>
  <c r="E56"/>
  <c r="C62"/>
  <c r="D62"/>
  <c r="E62"/>
  <c r="C66"/>
  <c r="D66"/>
  <c r="E66"/>
  <c r="C71"/>
  <c r="D71"/>
  <c r="E71"/>
  <c r="C74"/>
  <c r="D74"/>
  <c r="E74"/>
  <c r="C78"/>
  <c r="D78"/>
  <c r="E78"/>
  <c r="D84"/>
  <c r="E84"/>
  <c r="D88"/>
  <c r="C91"/>
  <c r="D91"/>
  <c r="E91"/>
  <c r="C107"/>
  <c r="D107"/>
  <c r="E107"/>
  <c r="C121"/>
  <c r="D121"/>
  <c r="E121"/>
  <c r="E124"/>
  <c r="C125"/>
  <c r="D125"/>
  <c r="E125"/>
  <c r="C129"/>
  <c r="D129"/>
  <c r="E129"/>
  <c r="C134"/>
  <c r="D134"/>
  <c r="E134"/>
  <c r="C139"/>
  <c r="D139"/>
  <c r="E139"/>
  <c r="C144"/>
  <c r="D144"/>
  <c r="E144"/>
  <c r="E145"/>
  <c r="K1" i="34"/>
  <c r="E2"/>
  <c r="F3"/>
  <c r="G3"/>
  <c r="H3"/>
  <c r="I3"/>
  <c r="D5"/>
  <c r="E5"/>
  <c r="F5"/>
  <c r="G5"/>
  <c r="H5"/>
  <c r="I5"/>
  <c r="J5"/>
  <c r="J6"/>
  <c r="J7"/>
  <c r="D8"/>
  <c r="E8"/>
  <c r="F8"/>
  <c r="G8"/>
  <c r="H8"/>
  <c r="I8"/>
  <c r="J8"/>
  <c r="J9"/>
  <c r="J10"/>
  <c r="D11"/>
  <c r="E11"/>
  <c r="F11"/>
  <c r="G11"/>
  <c r="H11"/>
  <c r="I11"/>
  <c r="J11"/>
  <c r="J12"/>
  <c r="D13"/>
  <c r="E13"/>
  <c r="F13"/>
  <c r="G13"/>
  <c r="H13"/>
  <c r="I13"/>
  <c r="J13"/>
  <c r="J14"/>
  <c r="D15"/>
  <c r="E15"/>
  <c r="F15"/>
  <c r="G15"/>
  <c r="H15"/>
  <c r="I15"/>
  <c r="J15"/>
  <c r="J16"/>
  <c r="J17"/>
  <c r="D18"/>
  <c r="E18"/>
  <c r="F18"/>
  <c r="G18"/>
  <c r="H18"/>
  <c r="I18"/>
  <c r="J18"/>
  <c r="I1" i="35"/>
  <c r="E2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/>
  <c r="H8"/>
  <c r="I8"/>
  <c r="H9"/>
  <c r="I9"/>
  <c r="H10"/>
  <c r="I10"/>
  <c r="H11"/>
  <c r="I11"/>
  <c r="H12"/>
  <c r="I12"/>
  <c r="H13"/>
  <c r="I13"/>
  <c r="C14"/>
  <c r="D14"/>
  <c r="E14"/>
  <c r="F14"/>
  <c r="G14"/>
  <c r="H14"/>
  <c r="I14"/>
  <c r="H16"/>
  <c r="I16"/>
  <c r="H17"/>
  <c r="I17"/>
  <c r="C18"/>
  <c r="D18"/>
  <c r="E18"/>
  <c r="F18"/>
  <c r="G18"/>
  <c r="H18"/>
  <c r="I18"/>
  <c r="C19"/>
  <c r="D19"/>
  <c r="E19"/>
  <c r="F19"/>
  <c r="G19"/>
  <c r="H19"/>
  <c r="I19"/>
  <c r="C29" i="37"/>
  <c r="D29"/>
  <c r="D36" i="38"/>
  <c r="E36"/>
  <c r="A1" i="39"/>
  <c r="C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A2" i="40"/>
  <c r="C14"/>
  <c r="C18"/>
  <c r="C21"/>
  <c r="A1" i="41"/>
  <c r="D9"/>
  <c r="D14"/>
  <c r="D18"/>
  <c r="D38"/>
  <c r="A1" i="42"/>
  <c r="D8"/>
  <c r="D14"/>
  <c r="D38"/>
  <c r="F1" i="43"/>
  <c r="A2"/>
  <c r="D22"/>
  <c r="E22"/>
  <c r="C1" i="44"/>
  <c r="B6"/>
  <c r="C6"/>
  <c r="B11"/>
  <c r="C11"/>
  <c r="G24" i="10" l="1"/>
  <c r="G24" i="9"/>
  <c r="E6" i="8"/>
  <c r="D124" i="33"/>
  <c r="D145" s="1"/>
  <c r="C84"/>
  <c r="E25" i="8"/>
  <c r="E24"/>
  <c r="E7"/>
  <c r="I4" i="7"/>
  <c r="J1"/>
  <c r="C4" i="6"/>
  <c r="C3" i="3"/>
  <c r="C89" s="1"/>
  <c r="E14" i="8"/>
  <c r="E30"/>
  <c r="E20"/>
  <c r="E19"/>
  <c r="E18"/>
  <c r="E8"/>
  <c r="E4" i="7"/>
  <c r="C4"/>
  <c r="D4" i="6"/>
  <c r="J1"/>
  <c r="C3" i="5"/>
  <c r="C89" s="1"/>
  <c r="C3" i="4"/>
  <c r="C89" s="1"/>
  <c r="C124" i="33"/>
  <c r="C145" s="1"/>
  <c r="I32" i="7"/>
  <c r="H32"/>
  <c r="G32"/>
  <c r="C30" i="6"/>
  <c r="D32" i="8"/>
  <c r="E32" s="1"/>
  <c r="D26"/>
  <c r="E26" s="1"/>
  <c r="G29" i="6"/>
  <c r="I30"/>
  <c r="I29"/>
  <c r="H30"/>
  <c r="E30"/>
  <c r="E34" i="39"/>
  <c r="D34"/>
  <c r="C34"/>
  <c r="E8"/>
  <c r="D8"/>
  <c r="C8"/>
  <c r="E61" i="33"/>
  <c r="E85" s="1"/>
  <c r="D61"/>
  <c r="D85" s="1"/>
  <c r="C61"/>
  <c r="C85" s="1"/>
  <c r="E63" i="15"/>
  <c r="E87" s="1"/>
  <c r="D63"/>
  <c r="D87" s="1"/>
  <c r="C63"/>
  <c r="C87" s="1"/>
  <c r="E63" i="14"/>
  <c r="E87" s="1"/>
  <c r="D63"/>
  <c r="D87" s="1"/>
  <c r="C63"/>
  <c r="C87" s="1"/>
  <c r="E51" i="39"/>
  <c r="E68" s="1"/>
  <c r="D51"/>
  <c r="D68" s="1"/>
  <c r="C51"/>
  <c r="C68" s="1"/>
  <c r="G4" i="6" l="1"/>
  <c r="G4" i="7"/>
  <c r="H4"/>
  <c r="H4" i="6"/>
  <c r="D4" i="7"/>
</calcChain>
</file>

<file path=xl/sharedStrings.xml><?xml version="1.0" encoding="utf-8"?>
<sst xmlns="http://schemas.openxmlformats.org/spreadsheetml/2006/main" count="6730" uniqueCount="848">
  <si>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</si>
  <si>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</si>
  <si>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</si>
  <si>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</si>
  <si>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</si>
  <si>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</si>
  <si>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</si>
  <si>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</si>
  <si>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</si>
  <si>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</si>
  <si>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</si>
  <si>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</si>
  <si>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</si>
  <si>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</si>
  <si>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</si>
  <si>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</si>
  <si>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</si>
  <si>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</si>
  <si>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</si>
  <si>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</si>
  <si>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</si>
  <si>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</si>
  <si>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</si>
  <si>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</si>
  <si>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</si>
  <si>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</si>
  <si>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</si>
  <si>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</si>
  <si>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</si>
  <si>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</si>
  <si>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</si>
  <si>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</si>
  <si>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</si>
  <si>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</si>
  <si>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</si>
  <si>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</si>
  <si>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</si>
  <si>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</si>
  <si>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</si>
  <si>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</si>
  <si>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</si>
  <si>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</si>
  <si>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</si>
  <si>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</si>
  <si>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</si>
  <si>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</si>
  <si>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</si>
  <si>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</si>
  <si>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</si>
  <si>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</si>
  <si>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</si>
  <si>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</si>
  <si>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</si>
  <si>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</si>
  <si>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</si>
  <si>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</si>
  <si>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</si>
  <si>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</si>
  <si>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</si>
  <si>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</si>
  <si>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</si>
  <si>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</si>
  <si>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</si>
  <si>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</si>
  <si>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</si>
  <si>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</si>
  <si>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</si>
  <si>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</si>
  <si>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</si>
  <si>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</si>
  <si>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</si>
  <si>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</si>
  <si>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</si>
  <si>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</si>
  <si>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</si>
  <si>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</si>
  <si>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</si>
  <si>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</si>
  <si>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</si>
  <si>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</si>
  <si>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</si>
  <si>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</si>
  <si>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</si>
  <si>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</si>
  <si>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</si>
  <si>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</si>
  <si>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</si>
  <si>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</si>
  <si>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</si>
  <si>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</si>
  <si>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</si>
  <si>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</si>
  <si>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</si>
  <si>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</si>
  <si>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</si>
  <si>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</si>
  <si>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</si>
  <si>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</si>
  <si>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</si>
  <si>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</si>
  <si>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</si>
  <si>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</si>
  <si>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</si>
  <si>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</si>
  <si>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</si>
  <si>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</si>
  <si>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</si>
  <si>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</si>
  <si>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</si>
  <si>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</si>
  <si>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</si>
  <si>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</si>
  <si>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</si>
  <si>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</si>
  <si>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</si>
  <si>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</si>
  <si>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</si>
  <si>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</si>
  <si>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</si>
  <si>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</si>
  <si>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</si>
  <si>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</si>
  <si>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</si>
  <si>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</si>
  <si>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</si>
  <si>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</si>
  <si>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</si>
  <si>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</si>
  <si>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</si>
  <si>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</si>
  <si>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</si>
  <si>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</si>
  <si>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</si>
  <si>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</si>
  <si>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</si>
  <si>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</si>
  <si>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</si>
  <si>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</si>
  <si>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</si>
  <si>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</si>
  <si>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</si>
  <si>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</si>
  <si>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</si>
  <si>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</si>
  <si>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</si>
  <si>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</si>
  <si>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</si>
  <si>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</si>
  <si>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</si>
  <si>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</si>
  <si>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</si>
  <si>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</si>
  <si>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</si>
  <si>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</si>
  <si>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</si>
  <si>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</si>
  <si>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</si>
  <si>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</si>
  <si>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</si>
  <si>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</si>
  <si>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</si>
  <si>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</si>
  <si>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</si>
  <si>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</si>
  <si>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</si>
  <si>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</si>
  <si>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</si>
  <si>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</si>
  <si>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</si>
  <si>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</si>
  <si>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</si>
  <si>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</si>
  <si>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</si>
  <si>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</si>
  <si>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</si>
  <si>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</si>
  <si>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</si>
  <si>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</si>
  <si>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</si>
  <si>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</si>
  <si>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</si>
  <si>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</si>
  <si>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</si>
  <si>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</si>
  <si>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</si>
  <si>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</si>
  <si>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</si>
  <si>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</si>
  <si>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</si>
  <si>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</si>
  <si>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</si>
  <si>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</si>
  <si>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</si>
  <si>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</si>
  <si>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</si>
  <si>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</si>
  <si>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</si>
  <si>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</si>
  <si>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</si>
  <si>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</si>
  <si>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</si>
  <si>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</si>
  <si>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</si>
  <si>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</si>
  <si>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</si>
  <si>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</si>
  <si>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</si>
  <si>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</si>
  <si>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</si>
  <si>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</si>
  <si>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</si>
  <si>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</si>
  <si>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</si>
  <si>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</si>
  <si>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</si>
  <si>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</si>
  <si>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</si>
  <si>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</si>
  <si>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</si>
  <si>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</si>
  <si>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</si>
  <si>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</si>
  <si>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</si>
  <si>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</si>
  <si>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</si>
  <si>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</si>
  <si>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</si>
  <si>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</si>
  <si>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</si>
  <si>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</si>
  <si>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</si>
  <si>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</si>
  <si>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</si>
  <si>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</si>
  <si>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</si>
  <si>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</si>
  <si>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</si>
  <si>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</si>
  <si>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</si>
  <si>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</si>
  <si>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</si>
  <si>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</si>
  <si>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</si>
  <si>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</si>
  <si>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</si>
  <si>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</si>
  <si>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</si>
  <si>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</si>
  <si>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</si>
  <si>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</si>
  <si>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</si>
  <si>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</si>
  <si>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</si>
  <si>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</si>
  <si>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</si>
  <si>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</si>
  <si>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</si>
  <si>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</si>
  <si>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</si>
  <si>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</si>
  <si>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</si>
  <si>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</si>
  <si>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</si>
  <si>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</si>
  <si>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</si>
  <si>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</si>
  <si>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</si>
  <si>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</si>
  <si>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</si>
  <si>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</si>
  <si>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</si>
  <si>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</si>
  <si>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</si>
  <si>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</si>
  <si>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</si>
  <si>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</si>
  <si>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</si>
  <si>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</si>
  <si>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</si>
  <si>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</si>
  <si>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</si>
  <si>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</si>
  <si>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</si>
  <si>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</si>
  <si>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</si>
  <si>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</si>
  <si>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</si>
  <si>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</si>
  <si>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</si>
  <si>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</si>
  <si>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</si>
  <si>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</si>
  <si>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</si>
  <si>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</si>
  <si>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</si>
  <si>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</si>
  <si>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</si>
  <si>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</si>
  <si>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</si>
  <si>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</si>
  <si>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</si>
  <si>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</si>
  <si>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</si>
  <si>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</si>
  <si>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</si>
  <si>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Értéke
(E Ft)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</si>
  <si>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</si>
  <si>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</si>
  <si>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</si>
  <si>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</si>
  <si>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</si>
  <si>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</si>
  <si>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</si>
  <si>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</si>
  <si>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</si>
  <si>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</si>
  <si>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</si>
  <si>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</si>
  <si>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</si>
  <si>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</si>
  <si>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</si>
  <si>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</si>
  <si>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</si>
  <si>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</si>
  <si>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</si>
  <si>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</si>
  <si>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</si>
  <si>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</si>
  <si>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</si>
  <si>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</si>
  <si>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</si>
  <si>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</si>
  <si>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</si>
  <si>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</si>
  <si>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</si>
  <si>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</si>
  <si>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</si>
  <si>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</si>
  <si>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</si>
  <si>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</si>
  <si>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</si>
  <si>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</si>
  <si>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</si>
  <si>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</si>
  <si>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</si>
  <si>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</si>
  <si>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</si>
  <si>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</si>
  <si>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</si>
  <si>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</si>
  <si>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</si>
  <si>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</si>
  <si>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</si>
  <si>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</si>
  <si>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</si>
  <si>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</si>
  <si>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</si>
  <si>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</si>
  <si>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</si>
  <si>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</si>
  <si>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</si>
  <si>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</si>
  <si>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</si>
  <si>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</si>
  <si>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</si>
  <si>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</si>
  <si>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</si>
  <si>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</si>
  <si>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</si>
  <si>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</si>
  <si>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</si>
  <si>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</si>
  <si>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</si>
  <si>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</si>
  <si>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</si>
  <si>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</si>
  <si>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</si>
  <si>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</si>
  <si>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</si>
  <si>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</si>
  <si>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</si>
  <si>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</si>
  <si>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</si>
  <si>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</si>
  <si>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</si>
  <si>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</si>
  <si>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</si>
  <si>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</si>
  <si>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</si>
  <si>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</si>
  <si>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</si>
  <si>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</si>
  <si>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</si>
  <si>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</si>
  <si>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</si>
  <si>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</si>
  <si>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</si>
  <si>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</si>
  <si>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</si>
  <si>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</si>
  <si>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</si>
  <si>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</si>
  <si>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</si>
  <si>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</si>
  <si>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</si>
  <si>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</si>
  <si>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</si>
  <si>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</si>
  <si>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</si>
  <si>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</si>
  <si>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</si>
  <si>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</si>
  <si>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</si>
  <si>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</si>
  <si>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</si>
  <si>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</si>
  <si>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</si>
  <si>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</si>
  <si>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</si>
  <si>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</si>
  <si>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</si>
  <si>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</si>
  <si>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</si>
  <si>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</si>
  <si>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</si>
  <si>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</si>
  <si>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</si>
  <si>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</si>
  <si>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</si>
  <si>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</si>
  <si>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</si>
  <si>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</si>
  <si>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</si>
  <si>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</si>
  <si>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</si>
  <si>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</si>
  <si>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</si>
  <si>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</si>
  <si>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</si>
  <si>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</si>
  <si>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</si>
  <si>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</si>
  <si>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</si>
  <si>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</si>
  <si>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</si>
  <si>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</si>
  <si>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</si>
  <si>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</si>
  <si>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</si>
  <si>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</si>
  <si>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</si>
  <si>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</si>
  <si>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</si>
  <si>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</si>
  <si>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</si>
  <si>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</si>
  <si>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</si>
  <si>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</si>
  <si>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</si>
  <si>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</si>
  <si>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</si>
  <si>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</si>
  <si>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</si>
  <si>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</si>
  <si>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</si>
  <si>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</si>
  <si>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</si>
  <si>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</si>
  <si>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</si>
  <si>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</si>
  <si>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</si>
  <si>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</si>
  <si>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</si>
  <si>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</si>
  <si>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</si>
  <si>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</si>
  <si>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</si>
  <si>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</si>
  <si>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</si>
  <si>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</si>
  <si>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</si>
  <si>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</si>
  <si>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</si>
  <si>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</si>
  <si>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</si>
  <si>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</si>
  <si>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</si>
  <si>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</si>
  <si>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</si>
  <si>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</si>
  <si>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</si>
  <si>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</si>
  <si>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</si>
  <si>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</si>
  <si>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</si>
  <si>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</si>
  <si>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</si>
  <si>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</si>
  <si>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</si>
  <si>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</si>
  <si>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</si>
  <si>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</si>
  <si>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</si>
  <si>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</si>
  <si>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</si>
  <si>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</si>
  <si>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</si>
  <si>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</si>
  <si>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</si>
  <si>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</si>
  <si>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</si>
  <si>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</si>
  <si>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</si>
  <si>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</si>
  <si>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</si>
  <si>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</si>
  <si>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</si>
  <si>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</si>
  <si>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</si>
  <si>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</si>
  <si>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</si>
  <si>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</si>
  <si>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</si>
  <si>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</si>
  <si>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</si>
  <si>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</si>
  <si>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</si>
  <si>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</si>
  <si>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</si>
  <si>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</si>
  <si>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</si>
  <si>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</si>
  <si>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</si>
  <si>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</si>
  <si>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</si>
  <si>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</si>
  <si>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</si>
  <si>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</si>
  <si>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</si>
  <si>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</si>
  <si>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</si>
  <si>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</si>
  <si>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</si>
  <si>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</si>
  <si>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</si>
  <si>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</si>
  <si>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</si>
  <si>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</si>
  <si>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</si>
  <si>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</si>
  <si>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</si>
  <si>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</si>
  <si>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</si>
  <si>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</si>
  <si>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</si>
  <si>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</si>
  <si>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</si>
  <si>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</si>
  <si>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</si>
  <si>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</si>
  <si>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</si>
  <si>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</si>
  <si>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</si>
  <si>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</si>
  <si>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</si>
  <si>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</si>
  <si>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</si>
  <si>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</si>
  <si>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</si>
  <si>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</si>
  <si>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</si>
  <si>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</si>
  <si>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</si>
  <si>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</si>
  <si>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</si>
  <si>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</si>
  <si>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</si>
  <si>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</si>
  <si>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</si>
  <si>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</si>
  <si>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</si>
  <si>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</si>
  <si>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</si>
  <si>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</si>
  <si>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</si>
  <si>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</si>
  <si>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</si>
  <si>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</si>
  <si>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</si>
  <si>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</si>
  <si>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</si>
  <si>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</si>
  <si>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</si>
  <si>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</si>
  <si>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</si>
  <si>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</si>
  <si>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</si>
  <si>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</si>
  <si>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</si>
  <si>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</si>
  <si>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</si>
  <si>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</si>
  <si>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</si>
  <si>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</si>
  <si>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</si>
  <si>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</si>
  <si>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</si>
  <si>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</si>
  <si>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</si>
  <si>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</si>
  <si>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</si>
  <si>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</si>
  <si>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</si>
  <si>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</si>
  <si>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</si>
  <si>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</si>
  <si>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</si>
  <si>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</si>
  <si>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</si>
  <si>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</si>
  <si>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</si>
  <si>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</si>
  <si>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</si>
  <si>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</si>
  <si>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</si>
  <si>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</si>
  <si>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</si>
  <si>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</si>
  <si>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</si>
  <si>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</si>
  <si>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</si>
  <si>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</si>
  <si>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</si>
  <si>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</si>
  <si>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</si>
  <si>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</si>
  <si>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</si>
  <si>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</si>
  <si>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</si>
  <si>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</si>
  <si>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</si>
  <si>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</si>
  <si>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</si>
  <si>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</si>
  <si>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</si>
  <si>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</si>
  <si>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</si>
  <si>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</si>
  <si>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</si>
  <si>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</si>
  <si>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</si>
  <si>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</si>
  <si>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</si>
  <si>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</si>
  <si>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</si>
  <si>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</si>
  <si>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</si>
  <si>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</si>
  <si>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</si>
  <si>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</si>
  <si>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</si>
  <si>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</si>
  <si>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</si>
  <si>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</si>
  <si>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</si>
  <si>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</si>
  <si>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</si>
  <si>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</si>
  <si>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</si>
  <si>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</si>
  <si>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</si>
  <si>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</si>
  <si>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</si>
  <si>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</si>
  <si>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</si>
  <si>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</si>
  <si>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</si>
  <si>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</si>
  <si>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</si>
  <si>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</si>
  <si>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</si>
  <si>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</si>
  <si>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</si>
  <si>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</si>
  <si>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</si>
  <si>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</si>
  <si>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</si>
  <si>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</si>
  <si>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</si>
  <si>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</si>
  <si>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</si>
  <si>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</si>
  <si>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</si>
  <si>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</si>
  <si>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</si>
  <si>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</si>
  <si>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</si>
  <si>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</si>
  <si>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</si>
  <si>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</si>
  <si>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</si>
  <si>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</si>
  <si>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</si>
  <si>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</si>
  <si>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</si>
  <si>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</si>
  <si>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</si>
  <si>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</si>
  <si>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</si>
  <si>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</si>
  <si>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</si>
  <si>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</si>
  <si>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</si>
  <si>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</si>
  <si>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</si>
  <si>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</si>
  <si>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</si>
  <si>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</si>
  <si>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</si>
  <si>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</si>
  <si>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</si>
  <si>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</si>
  <si>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</si>
  <si>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</si>
  <si>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</si>
  <si>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</si>
  <si>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</si>
  <si>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</si>
  <si>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</si>
  <si>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</si>
  <si>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</si>
  <si>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</si>
  <si>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</si>
  <si>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</si>
  <si>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</si>
  <si>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</si>
  <si>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</si>
  <si>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</si>
  <si>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</si>
  <si>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</si>
  <si>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</si>
  <si>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</si>
  <si>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</si>
  <si>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</si>
  <si>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</si>
  <si>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</si>
  <si>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</si>
  <si>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</si>
  <si>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</si>
  <si>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</si>
  <si>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</si>
  <si>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</si>
  <si>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</si>
  <si>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</si>
  <si>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</si>
  <si>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</si>
  <si>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</si>
  <si>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</si>
  <si>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</si>
  <si>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</si>
  <si>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</si>
  <si>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</si>
  <si>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</si>
  <si>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</si>
  <si>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</si>
  <si>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</si>
  <si>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</si>
  <si>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</si>
  <si>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</si>
  <si>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</si>
  <si>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</si>
  <si>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</si>
  <si>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</si>
  <si>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</si>
  <si>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</si>
  <si>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</si>
  <si>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</si>
  <si>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</si>
  <si>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</si>
  <si>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</si>
  <si>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</si>
  <si>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</si>
  <si>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</si>
  <si>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</si>
  <si>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</si>
  <si>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</si>
  <si>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</si>
  <si>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</si>
  <si>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</si>
  <si>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</si>
  <si>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</si>
  <si>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</si>
  <si>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</si>
  <si>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</si>
  <si>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</si>
  <si>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</si>
  <si>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</si>
  <si>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</si>
  <si>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</si>
  <si>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</si>
  <si>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</si>
  <si>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</si>
  <si>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</si>
  <si>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</si>
  <si>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</si>
  <si>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</si>
  <si>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</si>
  <si>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</si>
  <si>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</si>
  <si>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</si>
  <si>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</si>
  <si>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</si>
  <si>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</si>
  <si>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</si>
  <si>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</si>
  <si>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</si>
  <si>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</si>
  <si>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</si>
  <si>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</si>
  <si>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</si>
  <si>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</si>
  <si>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</si>
  <si>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</si>
  <si>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</si>
  <si>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</si>
  <si>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</si>
  <si>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</si>
  <si>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</si>
  <si>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</si>
  <si>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</si>
  <si>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</si>
  <si>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</si>
  <si>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</si>
  <si>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Ura Község Önkormányzata</t>
  </si>
  <si>
    <t>Ura Sportegyesület támogatása.</t>
  </si>
  <si>
    <t>működés</t>
  </si>
  <si>
    <t>Pálya beruházás támogatása</t>
  </si>
  <si>
    <t>Mikrobusz vásárlás</t>
  </si>
  <si>
    <t>Használt kistraktor vásárlás</t>
  </si>
  <si>
    <t>Fűggesztett ágyeke vásárlás</t>
  </si>
  <si>
    <t xml:space="preserve">Használt permetező vásárlás                 </t>
  </si>
  <si>
    <t>Tárgyi eszköz vásárlás (bordás csatornacső)</t>
  </si>
  <si>
    <t>Tervkészítés</t>
  </si>
  <si>
    <t>Művelődési Ház felújítása</t>
  </si>
  <si>
    <t>2013-2014</t>
  </si>
  <si>
    <t>Csengeri utca útburkolat felújítása</t>
  </si>
  <si>
    <t>Dózsa Gy. Utca útburkolat felújítása</t>
  </si>
  <si>
    <t>Óvoda és Orvosi rendelő közötti út felújítása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</si>
</sst>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8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4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4" fillId="2" borderId="0" applyNumberFormat="0" applyBorder="0" applyAlignment="0" applyProtection="0"/>
    <xf numFmtId="0" fontId="64" fillId="13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5" fillId="11" borderId="1" applyNumberFormat="0" applyAlignment="0" applyProtection="0"/>
    <xf numFmtId="0" fontId="66" fillId="0" borderId="0" applyNumberFormat="0" applyFill="0" applyBorder="0" applyAlignment="0" applyProtection="0"/>
    <xf numFmtId="0" fontId="67" fillId="0" borderId="2" applyNumberFormat="0" applyFill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5" applyNumberFormat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6" applyNumberFormat="0" applyFill="0" applyAlignment="0" applyProtection="0"/>
    <xf numFmtId="0" fontId="14" fillId="6" borderId="7" applyNumberFormat="0" applyFont="0" applyAlignment="0" applyProtection="0"/>
    <xf numFmtId="0" fontId="73" fillId="15" borderId="0" applyNumberFormat="0" applyBorder="0" applyAlignment="0" applyProtection="0"/>
    <xf numFmtId="0" fontId="74" fillId="16" borderId="8" applyNumberFormat="0" applyAlignment="0" applyProtection="0"/>
    <xf numFmtId="0" fontId="7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0" fontId="76" fillId="0" borderId="9" applyNumberFormat="0" applyFill="0" applyAlignment="0" applyProtection="0"/>
    <xf numFmtId="0" fontId="77" fillId="17" borderId="0" applyNumberFormat="0" applyBorder="0" applyAlignment="0" applyProtection="0"/>
    <xf numFmtId="0" fontId="78" fillId="11" borderId="0" applyNumberFormat="0" applyBorder="0" applyAlignment="0" applyProtection="0"/>
    <xf numFmtId="0" fontId="79" fillId="16" borderId="1" applyNumberFormat="0" applyAlignment="0" applyProtection="0"/>
    <xf numFmtId="9" fontId="1" fillId="0" borderId="0" applyFont="0" applyFill="0" applyBorder="0" applyAlignment="0" applyProtection="0"/>
  </cellStyleXfs>
  <cellXfs count="842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0" xfId="0" applyNumberFormat="1" applyFont="1" applyFill="1" applyBorder="1" applyAlignment="1" applyProtection="1">
      <alignment vertical="center"/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12" xfId="0" applyFont="1" applyFill="1" applyBorder="1" applyAlignment="1" applyProtection="1">
      <alignment horizontal="center" vertical="center"/>
    </xf>
    <xf numFmtId="164" fontId="25" fillId="0" borderId="18" xfId="0" applyNumberFormat="1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/>
    </xf>
    <xf numFmtId="164" fontId="25" fillId="0" borderId="1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20" xfId="43" applyNumberFormat="1" applyFont="1" applyFill="1" applyBorder="1" applyAlignment="1" applyProtection="1">
      <alignment vertical="center"/>
    </xf>
    <xf numFmtId="164" fontId="31" fillId="0" borderId="20" xfId="43" applyNumberFormat="1" applyFont="1" applyFill="1" applyBorder="1" applyAlignment="1" applyProtection="1"/>
    <xf numFmtId="0" fontId="7" fillId="0" borderId="21" xfId="43" applyFont="1" applyFill="1" applyBorder="1" applyAlignment="1" applyProtection="1">
      <alignment horizontal="center" vertical="center" wrapText="1"/>
    </xf>
    <xf numFmtId="0" fontId="7" fillId="0" borderId="22" xfId="43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18" xfId="0" applyNumberFormat="1" applyFont="1" applyFill="1" applyBorder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vertical="center" wrapText="1"/>
      <protection locked="0"/>
    </xf>
    <xf numFmtId="164" fontId="17" fillId="0" borderId="26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27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 wrapText="1"/>
    </xf>
    <xf numFmtId="49" fontId="26" fillId="0" borderId="29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/>
      <protection locked="0"/>
    </xf>
    <xf numFmtId="164" fontId="25" fillId="0" borderId="31" xfId="0" applyNumberFormat="1" applyFont="1" applyFill="1" applyBorder="1" applyAlignment="1">
      <alignment horizontal="right" vertical="center" wrapText="1"/>
    </xf>
    <xf numFmtId="49" fontId="29" fillId="0" borderId="32" xfId="0" quotePrefix="1" applyNumberFormat="1" applyFont="1" applyFill="1" applyBorder="1" applyAlignment="1">
      <alignment horizontal="left" vertical="center" indent="1"/>
    </xf>
    <xf numFmtId="3" fontId="29" fillId="0" borderId="33" xfId="0" applyNumberFormat="1" applyFont="1" applyFill="1" applyBorder="1" applyAlignment="1" applyProtection="1">
      <alignment horizontal="right" vertical="center"/>
      <protection locked="0"/>
    </xf>
    <xf numFmtId="3" fontId="29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3" xfId="0" applyNumberFormat="1" applyFont="1" applyFill="1" applyBorder="1" applyAlignment="1">
      <alignment horizontal="right" vertical="center" wrapText="1"/>
    </xf>
    <xf numFmtId="49" fontId="26" fillId="0" borderId="3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49" fontId="26" fillId="0" borderId="3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/>
      <protection locked="0"/>
    </xf>
    <xf numFmtId="49" fontId="25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26" xfId="0" applyNumberFormat="1" applyFont="1" applyFill="1" applyBorder="1" applyAlignment="1">
      <alignment vertical="center"/>
    </xf>
    <xf numFmtId="4" fontId="18" fillId="0" borderId="26" xfId="0" applyNumberFormat="1" applyFont="1" applyFill="1" applyBorder="1" applyAlignment="1" applyProtection="1">
      <alignment vertical="center" wrapText="1"/>
      <protection locked="0"/>
    </xf>
    <xf numFmtId="49" fontId="25" fillId="0" borderId="37" xfId="0" applyNumberFormat="1" applyFont="1" applyFill="1" applyBorder="1" applyAlignment="1" applyProtection="1">
      <alignment vertical="center"/>
      <protection locked="0"/>
    </xf>
    <xf numFmtId="49" fontId="25" fillId="0" borderId="37" xfId="0" applyNumberFormat="1" applyFont="1" applyFill="1" applyBorder="1" applyAlignment="1" applyProtection="1">
      <alignment horizontal="right" vertical="center"/>
      <protection locked="0"/>
    </xf>
    <xf numFmtId="3" fontId="18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0" xfId="0" applyNumberFormat="1" applyFont="1" applyFill="1" applyBorder="1" applyAlignment="1" applyProtection="1">
      <alignment vertical="center"/>
      <protection locked="0"/>
    </xf>
    <xf numFmtId="49" fontId="25" fillId="0" borderId="20" xfId="0" applyNumberFormat="1" applyFont="1" applyFill="1" applyBorder="1" applyAlignment="1" applyProtection="1">
      <alignment horizontal="right" vertical="center"/>
      <protection locked="0"/>
    </xf>
    <xf numFmtId="3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8" xfId="0" applyNumberFormat="1" applyFont="1" applyFill="1" applyBorder="1" applyAlignment="1">
      <alignment horizontal="left" vertical="center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>
      <alignment horizontal="left" vertical="center"/>
    </xf>
    <xf numFmtId="3" fontId="2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33" xfId="0" applyNumberFormat="1" applyFont="1" applyFill="1" applyBorder="1" applyAlignment="1" applyProtection="1">
      <alignment horizontal="right" vertical="center" wrapText="1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49" fontId="26" fillId="0" borderId="14" xfId="0" applyNumberFormat="1" applyFont="1" applyFill="1" applyBorder="1" applyAlignment="1" applyProtection="1">
      <alignment horizontal="lef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26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26" xfId="0" applyNumberFormat="1" applyFont="1" applyFill="1" applyBorder="1" applyAlignment="1">
      <alignment horizontal="center" vertical="center" wrapText="1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6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4" fontId="17" fillId="0" borderId="33" xfId="0" applyNumberFormat="1" applyFont="1" applyFill="1" applyBorder="1" applyAlignment="1">
      <alignment horizontal="right" vertical="center" wrapText="1"/>
    </xf>
    <xf numFmtId="4" fontId="17" fillId="0" borderId="40" xfId="0" applyNumberFormat="1" applyFont="1" applyFill="1" applyBorder="1" applyAlignment="1">
      <alignment horizontal="right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18" fillId="0" borderId="42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right" vertical="center" wrapText="1" indent="1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0" fontId="17" fillId="0" borderId="44" xfId="0" applyFont="1" applyFill="1" applyBorder="1" applyAlignment="1" applyProtection="1">
      <alignment horizontal="center" vertical="center" wrapText="1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5" xfId="0" applyFont="1" applyFill="1" applyBorder="1" applyAlignment="1" applyProtection="1">
      <alignment horizontal="center" vertical="center" wrapText="1"/>
    </xf>
    <xf numFmtId="3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48" xfId="0" applyNumberFormat="1" applyFont="1" applyFill="1" applyBorder="1" applyAlignment="1" applyProtection="1">
      <alignment horizontal="centerContinuous" vertical="center"/>
    </xf>
    <xf numFmtId="164" fontId="7" fillId="0" borderId="49" xfId="0" applyNumberFormat="1" applyFont="1" applyFill="1" applyBorder="1" applyAlignment="1" applyProtection="1">
      <alignment horizontal="centerContinuous" vertical="center"/>
    </xf>
    <xf numFmtId="164" fontId="7" fillId="0" borderId="50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23" xfId="0" applyNumberFormat="1" applyFont="1" applyFill="1" applyBorder="1" applyAlignment="1" applyProtection="1">
      <alignment horizontal="center" vertical="center"/>
    </xf>
    <xf numFmtId="164" fontId="7" fillId="0" borderId="51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52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left" vertical="center" wrapText="1" indent="1"/>
    </xf>
    <xf numFmtId="1" fontId="28" fillId="18" borderId="42" xfId="0" applyNumberFormat="1" applyFont="1" applyFill="1" applyBorder="1" applyAlignment="1" applyProtection="1">
      <alignment horizontal="center" vertical="center" wrapText="1"/>
    </xf>
    <xf numFmtId="164" fontId="25" fillId="0" borderId="42" xfId="0" applyNumberFormat="1" applyFont="1" applyFill="1" applyBorder="1" applyAlignment="1" applyProtection="1">
      <alignment vertical="center" wrapText="1"/>
    </xf>
    <xf numFmtId="164" fontId="25" fillId="0" borderId="48" xfId="0" applyNumberFormat="1" applyFont="1" applyFill="1" applyBorder="1" applyAlignment="1" applyProtection="1">
      <alignment vertical="center" wrapText="1"/>
    </xf>
    <xf numFmtId="164" fontId="25" fillId="0" borderId="31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18" borderId="10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left" vertical="center" wrapText="1" indent="1"/>
    </xf>
    <xf numFmtId="1" fontId="28" fillId="18" borderId="11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</xf>
    <xf numFmtId="164" fontId="25" fillId="0" borderId="53" xfId="0" applyNumberFormat="1" applyFont="1" applyFill="1" applyBorder="1" applyAlignment="1" applyProtection="1">
      <alignment vertical="center" wrapText="1"/>
    </xf>
    <xf numFmtId="1" fontId="13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Fill="1" applyBorder="1" applyAlignment="1" applyProtection="1">
      <alignment vertical="center" wrapText="1"/>
      <protection locked="0"/>
    </xf>
    <xf numFmtId="164" fontId="18" fillId="0" borderId="53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164" fontId="17" fillId="0" borderId="15" xfId="0" applyNumberFormat="1" applyFont="1" applyFill="1" applyBorder="1" applyAlignment="1" applyProtection="1">
      <alignment horizontal="left" vertical="center" wrapText="1" indent="1"/>
    </xf>
    <xf numFmtId="1" fontId="18" fillId="18" borderId="54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54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1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horizontal="center" vertical="center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right" vertical="center" wrapText="1" indent="1"/>
    </xf>
    <xf numFmtId="164" fontId="17" fillId="0" borderId="26" xfId="0" applyNumberFormat="1" applyFont="1" applyFill="1" applyBorder="1" applyAlignment="1">
      <alignment horizontal="left" vertical="center" wrapText="1" indent="1"/>
    </xf>
    <xf numFmtId="164" fontId="13" fillId="18" borderId="26" xfId="0" applyNumberFormat="1" applyFont="1" applyFill="1" applyBorder="1" applyAlignment="1">
      <alignment horizontal="left" vertical="center" wrapText="1" indent="2"/>
    </xf>
    <xf numFmtId="164" fontId="13" fillId="18" borderId="45" xfId="0" applyNumberFormat="1" applyFont="1" applyFill="1" applyBorder="1" applyAlignment="1">
      <alignment horizontal="left" vertical="center" wrapText="1" indent="2"/>
    </xf>
    <xf numFmtId="164" fontId="17" fillId="0" borderId="17" xfId="0" applyNumberFormat="1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6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horizontal="right" vertical="center" wrapText="1" indent="1"/>
    </xf>
    <xf numFmtId="164" fontId="18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3" fillId="18" borderId="26" xfId="0" applyNumberFormat="1" applyFont="1" applyFill="1" applyBorder="1" applyAlignment="1">
      <alignment horizontal="right" vertical="center" wrapText="1" indent="2"/>
    </xf>
    <xf numFmtId="164" fontId="13" fillId="18" borderId="45" xfId="0" applyNumberFormat="1" applyFont="1" applyFill="1" applyBorder="1" applyAlignment="1">
      <alignment horizontal="right" vertical="center" wrapText="1" indent="2"/>
    </xf>
    <xf numFmtId="0" fontId="7" fillId="0" borderId="1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  <protection locked="0"/>
    </xf>
    <xf numFmtId="164" fontId="26" fillId="0" borderId="24" xfId="0" applyNumberFormat="1" applyFont="1" applyFill="1" applyBorder="1" applyAlignment="1" applyProtection="1">
      <alignment vertical="center"/>
      <protection locked="0"/>
    </xf>
    <xf numFmtId="164" fontId="25" fillId="0" borderId="24" xfId="0" applyNumberFormat="1" applyFont="1" applyFill="1" applyBorder="1" applyAlignment="1" applyProtection="1">
      <alignment vertical="center"/>
    </xf>
    <xf numFmtId="164" fontId="26" fillId="0" borderId="25" xfId="0" applyNumberFormat="1" applyFont="1" applyFill="1" applyBorder="1" applyAlignment="1" applyProtection="1">
      <alignment vertical="center"/>
      <protection locked="0"/>
    </xf>
    <xf numFmtId="0" fontId="26" fillId="0" borderId="55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vertical="center" wrapText="1"/>
    </xf>
    <xf numFmtId="0" fontId="26" fillId="0" borderId="21" xfId="0" applyFont="1" applyFill="1" applyBorder="1" applyAlignment="1" applyProtection="1">
      <alignment vertical="center" wrapText="1"/>
      <protection locked="0"/>
    </xf>
    <xf numFmtId="164" fontId="26" fillId="0" borderId="21" xfId="0" applyNumberFormat="1" applyFont="1" applyFill="1" applyBorder="1" applyAlignment="1" applyProtection="1">
      <alignment vertical="center"/>
      <protection locked="0"/>
    </xf>
    <xf numFmtId="164" fontId="26" fillId="0" borderId="51" xfId="0" applyNumberFormat="1" applyFont="1" applyFill="1" applyBorder="1" applyAlignment="1" applyProtection="1">
      <alignment vertical="center"/>
      <protection locked="0"/>
    </xf>
    <xf numFmtId="164" fontId="25" fillId="0" borderId="54" xfId="0" applyNumberFormat="1" applyFont="1" applyFill="1" applyBorder="1" applyAlignment="1" applyProtection="1">
      <alignment vertical="center"/>
    </xf>
    <xf numFmtId="164" fontId="25" fillId="0" borderId="22" xfId="0" applyNumberFormat="1" applyFont="1" applyFill="1" applyBorder="1" applyAlignment="1" applyProtection="1">
      <alignment vertical="center"/>
    </xf>
    <xf numFmtId="164" fontId="27" fillId="0" borderId="15" xfId="0" applyNumberFormat="1" applyFont="1" applyFill="1" applyBorder="1" applyAlignment="1" applyProtection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 applyProtection="1">
      <alignment horizontal="right" vertical="center" wrapText="1" indent="1"/>
    </xf>
    <xf numFmtId="0" fontId="23" fillId="0" borderId="56" xfId="0" applyFont="1" applyFill="1" applyBorder="1" applyAlignment="1" applyProtection="1">
      <alignment horizontal="left" vertical="center" wrapText="1" indent="1"/>
      <protection locked="0"/>
    </xf>
    <xf numFmtId="164" fontId="26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 applyProtection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1"/>
      <protection locked="0"/>
    </xf>
    <xf numFmtId="164" fontId="26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2" xfId="0" applyFont="1" applyFill="1" applyBorder="1" applyAlignment="1">
      <alignment horizontal="right" vertical="center" wrapText="1" indent="1"/>
    </xf>
    <xf numFmtId="0" fontId="23" fillId="0" borderId="58" xfId="0" applyFont="1" applyFill="1" applyBorder="1" applyAlignment="1" applyProtection="1">
      <alignment horizontal="left" vertical="center" wrapText="1" indent="8"/>
      <protection locked="0"/>
    </xf>
    <xf numFmtId="0" fontId="26" fillId="0" borderId="55" xfId="0" applyFont="1" applyFill="1" applyBorder="1" applyAlignment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right" vertical="center" indent="1"/>
    </xf>
    <xf numFmtId="0" fontId="26" fillId="0" borderId="42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6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10" xfId="0" applyFont="1" applyFill="1" applyBorder="1" applyAlignment="1" applyProtection="1">
      <alignment horizontal="left" vertical="center" indent="1"/>
      <protection locked="0"/>
    </xf>
    <xf numFmtId="3" fontId="26" fillId="0" borderId="24" xfId="0" applyNumberFormat="1" applyFont="1" applyFill="1" applyBorder="1" applyAlignment="1" applyProtection="1">
      <alignment horizontal="right" vertical="center"/>
      <protection locked="0"/>
    </xf>
    <xf numFmtId="3" fontId="26" fillId="0" borderId="18" xfId="0" applyNumberFormat="1" applyFont="1" applyFill="1" applyBorder="1" applyAlignment="1" applyProtection="1">
      <alignment horizontal="right" vertical="center"/>
      <protection locked="0"/>
    </xf>
    <xf numFmtId="0" fontId="26" fillId="0" borderId="14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 applyProtection="1">
      <alignment horizontal="left" vertical="center" indent="1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3" fontId="26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5" fillId="0" borderId="15" xfId="0" applyNumberFormat="1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vertical="center" wrapText="1"/>
    </xf>
    <xf numFmtId="0" fontId="41" fillId="0" borderId="0" xfId="45" applyFill="1"/>
    <xf numFmtId="168" fontId="23" fillId="0" borderId="10" xfId="45" applyNumberFormat="1" applyFont="1" applyFill="1" applyBorder="1" applyAlignment="1" applyProtection="1">
      <alignment horizontal="right" vertical="center" wrapText="1"/>
      <protection locked="0"/>
    </xf>
    <xf numFmtId="168" fontId="23" fillId="0" borderId="18" xfId="45" applyNumberFormat="1" applyFont="1" applyFill="1" applyBorder="1" applyAlignment="1" applyProtection="1">
      <alignment horizontal="right" vertical="center" wrapText="1"/>
      <protection locked="0"/>
    </xf>
    <xf numFmtId="168" fontId="50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45" applyFont="1" applyFill="1"/>
    <xf numFmtId="0" fontId="41" fillId="0" borderId="0" xfId="45" applyFont="1" applyFill="1"/>
    <xf numFmtId="3" fontId="41" fillId="0" borderId="0" xfId="45" applyNumberFormat="1" applyFont="1" applyFill="1" applyAlignment="1">
      <alignment horizontal="center"/>
    </xf>
    <xf numFmtId="0" fontId="14" fillId="0" borderId="0" xfId="44" applyFill="1" applyAlignment="1" applyProtection="1">
      <alignment vertical="center" wrapText="1"/>
    </xf>
    <xf numFmtId="0" fontId="14" fillId="0" borderId="0" xfId="44" applyFill="1" applyAlignment="1" applyProtection="1">
      <alignment horizontal="center" vertical="center"/>
    </xf>
    <xf numFmtId="49" fontId="17" fillId="0" borderId="55" xfId="44" applyNumberFormat="1" applyFont="1" applyFill="1" applyBorder="1" applyAlignment="1" applyProtection="1">
      <alignment horizontal="center" vertical="center" wrapText="1"/>
    </xf>
    <xf numFmtId="49" fontId="17" fillId="0" borderId="21" xfId="44" applyNumberFormat="1" applyFont="1" applyFill="1" applyBorder="1" applyAlignment="1" applyProtection="1">
      <alignment horizontal="center" vertical="center"/>
    </xf>
    <xf numFmtId="49" fontId="17" fillId="0" borderId="22" xfId="44" applyNumberFormat="1" applyFont="1" applyFill="1" applyBorder="1" applyAlignment="1" applyProtection="1">
      <alignment horizontal="center" vertical="center"/>
    </xf>
    <xf numFmtId="49" fontId="13" fillId="0" borderId="0" xfId="44" applyNumberFormat="1" applyFont="1" applyFill="1" applyAlignment="1" applyProtection="1">
      <alignment horizontal="center" vertical="center"/>
    </xf>
    <xf numFmtId="169" fontId="18" fillId="0" borderId="43" xfId="44" applyNumberFormat="1" applyFont="1" applyFill="1" applyBorder="1" applyAlignment="1" applyProtection="1">
      <alignment horizontal="center" vertical="center"/>
    </xf>
    <xf numFmtId="170" fontId="18" fillId="0" borderId="57" xfId="44" applyNumberFormat="1" applyFont="1" applyFill="1" applyBorder="1" applyAlignment="1" applyProtection="1">
      <alignment vertical="center"/>
      <protection locked="0"/>
    </xf>
    <xf numFmtId="169" fontId="18" fillId="0" borderId="10" xfId="44" applyNumberFormat="1" applyFont="1" applyFill="1" applyBorder="1" applyAlignment="1" applyProtection="1">
      <alignment horizontal="center" vertical="center"/>
    </xf>
    <xf numFmtId="170" fontId="18" fillId="0" borderId="18" xfId="44" applyNumberFormat="1" applyFont="1" applyFill="1" applyBorder="1" applyAlignment="1" applyProtection="1">
      <alignment vertical="center"/>
      <protection locked="0"/>
    </xf>
    <xf numFmtId="170" fontId="17" fillId="0" borderId="18" xfId="44" applyNumberFormat="1" applyFont="1" applyFill="1" applyBorder="1" applyAlignment="1" applyProtection="1">
      <alignment vertical="center"/>
    </xf>
    <xf numFmtId="0" fontId="17" fillId="0" borderId="55" xfId="44" applyFont="1" applyFill="1" applyBorder="1" applyAlignment="1" applyProtection="1">
      <alignment horizontal="left" vertical="center" wrapText="1"/>
    </xf>
    <xf numFmtId="169" fontId="18" fillId="0" borderId="21" xfId="44" applyNumberFormat="1" applyFont="1" applyFill="1" applyBorder="1" applyAlignment="1" applyProtection="1">
      <alignment horizontal="center" vertical="center"/>
    </xf>
    <xf numFmtId="170" fontId="17" fillId="0" borderId="22" xfId="44" applyNumberFormat="1" applyFont="1" applyFill="1" applyBorder="1" applyAlignment="1" applyProtection="1">
      <alignment vertical="center"/>
    </xf>
    <xf numFmtId="0" fontId="41" fillId="0" borderId="0" xfId="45" applyFont="1" applyFill="1" applyAlignment="1"/>
    <xf numFmtId="0" fontId="16" fillId="0" borderId="0" xfId="44" applyFont="1" applyFill="1" applyAlignment="1" applyProtection="1">
      <alignment horizontal="center" vertical="center"/>
    </xf>
    <xf numFmtId="0" fontId="22" fillId="0" borderId="17" xfId="45" applyFont="1" applyFill="1" applyBorder="1" applyAlignment="1">
      <alignment horizontal="center" vertical="center"/>
    </xf>
    <xf numFmtId="0" fontId="22" fillId="0" borderId="15" xfId="45" applyFont="1" applyFill="1" applyBorder="1" applyAlignment="1">
      <alignment horizontal="center" vertical="center" wrapText="1"/>
    </xf>
    <xf numFmtId="0" fontId="22" fillId="0" borderId="16" xfId="45" applyFont="1" applyFill="1" applyBorder="1" applyAlignment="1">
      <alignment horizontal="center" vertical="center" wrapText="1"/>
    </xf>
    <xf numFmtId="0" fontId="23" fillId="0" borderId="38" xfId="45" applyFont="1" applyFill="1" applyBorder="1" applyAlignment="1" applyProtection="1">
      <alignment horizontal="left" indent="1"/>
      <protection locked="0"/>
    </xf>
    <xf numFmtId="0" fontId="23" fillId="0" borderId="43" xfId="45" applyFont="1" applyFill="1" applyBorder="1" applyAlignment="1">
      <alignment horizontal="right" indent="1"/>
    </xf>
    <xf numFmtId="3" fontId="23" fillId="0" borderId="43" xfId="45" applyNumberFormat="1" applyFont="1" applyFill="1" applyBorder="1" applyProtection="1">
      <protection locked="0"/>
    </xf>
    <xf numFmtId="3" fontId="23" fillId="0" borderId="57" xfId="45" applyNumberFormat="1" applyFont="1" applyFill="1" applyBorder="1" applyProtection="1">
      <protection locked="0"/>
    </xf>
    <xf numFmtId="0" fontId="23" fillId="0" borderId="12" xfId="45" applyFont="1" applyFill="1" applyBorder="1" applyAlignment="1" applyProtection="1">
      <alignment horizontal="left" indent="1"/>
      <protection locked="0"/>
    </xf>
    <xf numFmtId="0" fontId="23" fillId="0" borderId="10" xfId="45" applyFont="1" applyFill="1" applyBorder="1" applyAlignment="1">
      <alignment horizontal="right" indent="1"/>
    </xf>
    <xf numFmtId="3" fontId="23" fillId="0" borderId="10" xfId="45" applyNumberFormat="1" applyFont="1" applyFill="1" applyBorder="1" applyProtection="1">
      <protection locked="0"/>
    </xf>
    <xf numFmtId="3" fontId="23" fillId="0" borderId="18" xfId="45" applyNumberFormat="1" applyFont="1" applyFill="1" applyBorder="1" applyProtection="1">
      <protection locked="0"/>
    </xf>
    <xf numFmtId="0" fontId="23" fillId="0" borderId="12" xfId="45" applyFont="1" applyFill="1" applyBorder="1" applyProtection="1">
      <protection locked="0"/>
    </xf>
    <xf numFmtId="0" fontId="23" fillId="0" borderId="14" xfId="45" applyFont="1" applyFill="1" applyBorder="1" applyProtection="1">
      <protection locked="0"/>
    </xf>
    <xf numFmtId="0" fontId="23" fillId="0" borderId="11" xfId="45" applyFont="1" applyFill="1" applyBorder="1" applyAlignment="1">
      <alignment horizontal="right" indent="1"/>
    </xf>
    <xf numFmtId="3" fontId="23" fillId="0" borderId="11" xfId="45" applyNumberFormat="1" applyFont="1" applyFill="1" applyBorder="1" applyProtection="1">
      <protection locked="0"/>
    </xf>
    <xf numFmtId="3" fontId="23" fillId="0" borderId="63" xfId="45" applyNumberFormat="1" applyFont="1" applyFill="1" applyBorder="1" applyProtection="1">
      <protection locked="0"/>
    </xf>
    <xf numFmtId="3" fontId="23" fillId="0" borderId="64" xfId="45" applyNumberFormat="1" applyFont="1" applyFill="1" applyBorder="1"/>
    <xf numFmtId="0" fontId="51" fillId="0" borderId="0" xfId="45" applyFont="1" applyFill="1"/>
    <xf numFmtId="0" fontId="52" fillId="0" borderId="17" xfId="45" applyFont="1" applyFill="1" applyBorder="1" applyAlignment="1">
      <alignment horizontal="center" vertical="center"/>
    </xf>
    <xf numFmtId="0" fontId="52" fillId="0" borderId="15" xfId="45" applyFont="1" applyFill="1" applyBorder="1" applyAlignment="1">
      <alignment horizontal="center" vertical="center" wrapText="1"/>
    </xf>
    <xf numFmtId="0" fontId="52" fillId="0" borderId="16" xfId="45" applyFont="1" applyFill="1" applyBorder="1" applyAlignment="1">
      <alignment horizontal="center" vertical="center" wrapText="1"/>
    </xf>
    <xf numFmtId="0" fontId="23" fillId="0" borderId="55" xfId="45" applyFont="1" applyFill="1" applyBorder="1" applyAlignment="1" applyProtection="1">
      <alignment horizontal="left" indent="1"/>
      <protection locked="0"/>
    </xf>
    <xf numFmtId="0" fontId="23" fillId="0" borderId="21" xfId="45" applyFont="1" applyFill="1" applyBorder="1" applyAlignment="1">
      <alignment horizontal="right" indent="1"/>
    </xf>
    <xf numFmtId="3" fontId="23" fillId="0" borderId="21" xfId="45" applyNumberFormat="1" applyFont="1" applyFill="1" applyBorder="1" applyProtection="1">
      <protection locked="0"/>
    </xf>
    <xf numFmtId="3" fontId="23" fillId="0" borderId="22" xfId="45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7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1" fontId="27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 indent="5"/>
    </xf>
    <xf numFmtId="171" fontId="33" fillId="0" borderId="18" xfId="0" applyNumberFormat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 indent="1"/>
    </xf>
    <xf numFmtId="171" fontId="33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1" fontId="27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4" fillId="0" borderId="21" xfId="0" applyFont="1" applyFill="1" applyBorder="1" applyAlignment="1">
      <alignment horizontal="left" vertical="center" indent="5"/>
    </xf>
    <xf numFmtId="171" fontId="33" fillId="0" borderId="22" xfId="0" applyNumberFormat="1" applyFont="1" applyFill="1" applyBorder="1" applyAlignment="1" applyProtection="1">
      <alignment horizontal="right" vertical="center"/>
      <protection locked="0"/>
    </xf>
    <xf numFmtId="0" fontId="25" fillId="0" borderId="17" xfId="0" applyFont="1" applyFill="1" applyBorder="1" applyAlignment="1">
      <alignment horizontal="right" vertical="center" wrapText="1" indent="1"/>
    </xf>
    <xf numFmtId="0" fontId="25" fillId="0" borderId="15" xfId="0" applyFont="1" applyFill="1" applyBorder="1" applyAlignment="1">
      <alignment vertical="center" wrapText="1"/>
    </xf>
    <xf numFmtId="164" fontId="25" fillId="0" borderId="15" xfId="0" applyNumberFormat="1" applyFont="1" applyFill="1" applyBorder="1" applyAlignment="1">
      <alignment horizontal="right" vertical="center" wrapText="1" indent="2"/>
    </xf>
    <xf numFmtId="164" fontId="2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17" xfId="0" applyFont="1" applyBorder="1" applyAlignment="1" applyProtection="1">
      <alignment horizontal="center" vertical="center" wrapText="1"/>
    </xf>
    <xf numFmtId="0" fontId="57" fillId="0" borderId="15" xfId="0" applyFont="1" applyBorder="1" applyAlignment="1" applyProtection="1">
      <alignment horizontal="center" vertical="center" wrapText="1"/>
    </xf>
    <xf numFmtId="0" fontId="57" fillId="0" borderId="16" xfId="0" applyFont="1" applyBorder="1" applyAlignment="1" applyProtection="1">
      <alignment horizontal="center" vertical="center" wrapText="1"/>
    </xf>
    <xf numFmtId="0" fontId="57" fillId="0" borderId="38" xfId="0" applyFont="1" applyBorder="1" applyAlignment="1" applyProtection="1">
      <alignment horizontal="center" vertical="top" wrapText="1"/>
    </xf>
    <xf numFmtId="0" fontId="57" fillId="0" borderId="12" xfId="0" applyFont="1" applyBorder="1" applyAlignment="1" applyProtection="1">
      <alignment horizontal="center" vertical="top" wrapText="1"/>
    </xf>
    <xf numFmtId="0" fontId="57" fillId="0" borderId="14" xfId="0" applyFont="1" applyBorder="1" applyAlignment="1" applyProtection="1">
      <alignment horizontal="center" vertical="top" wrapText="1"/>
    </xf>
    <xf numFmtId="0" fontId="57" fillId="19" borderId="15" xfId="0" applyFont="1" applyFill="1" applyBorder="1" applyAlignment="1" applyProtection="1">
      <alignment horizontal="center" vertical="top" wrapText="1"/>
    </xf>
    <xf numFmtId="0" fontId="59" fillId="0" borderId="43" xfId="0" applyFont="1" applyBorder="1" applyAlignment="1" applyProtection="1">
      <alignment horizontal="left" vertical="top" wrapText="1"/>
      <protection locked="0"/>
    </xf>
    <xf numFmtId="0" fontId="59" fillId="0" borderId="10" xfId="0" applyFont="1" applyBorder="1" applyAlignment="1" applyProtection="1">
      <alignment horizontal="left" vertical="top" wrapText="1"/>
      <protection locked="0"/>
    </xf>
    <xf numFmtId="0" fontId="59" fillId="0" borderId="11" xfId="0" applyFont="1" applyBorder="1" applyAlignment="1" applyProtection="1">
      <alignment horizontal="left" vertical="top" wrapText="1"/>
      <protection locked="0"/>
    </xf>
    <xf numFmtId="9" fontId="59" fillId="0" borderId="43" xfId="50" applyFont="1" applyBorder="1" applyAlignment="1" applyProtection="1">
      <alignment horizontal="center" vertical="center" wrapText="1"/>
      <protection locked="0"/>
    </xf>
    <xf numFmtId="9" fontId="59" fillId="0" borderId="10" xfId="50" applyFont="1" applyBorder="1" applyAlignment="1" applyProtection="1">
      <alignment horizontal="center" vertical="center" wrapText="1"/>
      <protection locked="0"/>
    </xf>
    <xf numFmtId="9" fontId="59" fillId="0" borderId="11" xfId="50" applyFont="1" applyBorder="1" applyAlignment="1" applyProtection="1">
      <alignment horizontal="center" vertical="center" wrapText="1"/>
      <protection locked="0"/>
    </xf>
    <xf numFmtId="166" fontId="59" fillId="0" borderId="43" xfId="32" applyNumberFormat="1" applyFont="1" applyBorder="1" applyAlignment="1" applyProtection="1">
      <alignment horizontal="center" vertical="center" wrapText="1"/>
      <protection locked="0"/>
    </xf>
    <xf numFmtId="166" fontId="59" fillId="0" borderId="10" xfId="32" applyNumberFormat="1" applyFont="1" applyBorder="1" applyAlignment="1" applyProtection="1">
      <alignment horizontal="center" vertical="center" wrapText="1"/>
      <protection locked="0"/>
    </xf>
    <xf numFmtId="166" fontId="59" fillId="0" borderId="11" xfId="32" applyNumberFormat="1" applyFont="1" applyBorder="1" applyAlignment="1" applyProtection="1">
      <alignment horizontal="center" vertical="center" wrapText="1"/>
      <protection locked="0"/>
    </xf>
    <xf numFmtId="166" fontId="59" fillId="0" borderId="15" xfId="32" applyNumberFormat="1" applyFont="1" applyBorder="1" applyAlignment="1" applyProtection="1">
      <alignment horizontal="center" vertical="center" wrapText="1"/>
    </xf>
    <xf numFmtId="166" fontId="59" fillId="0" borderId="57" xfId="32" applyNumberFormat="1" applyFont="1" applyBorder="1" applyAlignment="1" applyProtection="1">
      <alignment horizontal="center" vertical="top" wrapText="1"/>
      <protection locked="0"/>
    </xf>
    <xf numFmtId="166" fontId="59" fillId="0" borderId="18" xfId="32" applyNumberFormat="1" applyFont="1" applyBorder="1" applyAlignment="1" applyProtection="1">
      <alignment horizontal="center" vertical="top" wrapText="1"/>
      <protection locked="0"/>
    </xf>
    <xf numFmtId="166" fontId="59" fillId="0" borderId="63" xfId="32" applyNumberFormat="1" applyFont="1" applyBorder="1" applyAlignment="1" applyProtection="1">
      <alignment horizontal="center" vertical="top" wrapText="1"/>
      <protection locked="0"/>
    </xf>
    <xf numFmtId="166" fontId="59" fillId="0" borderId="16" xfId="32" applyNumberFormat="1" applyFont="1" applyBorder="1" applyAlignment="1" applyProtection="1">
      <alignment horizontal="center" vertical="top" wrapText="1"/>
    </xf>
    <xf numFmtId="1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38" xfId="0" applyFont="1" applyFill="1" applyBorder="1" applyAlignment="1" applyProtection="1">
      <alignment horizontal="right" vertical="center" wrapText="1" indent="1"/>
    </xf>
    <xf numFmtId="0" fontId="18" fillId="0" borderId="43" xfId="0" applyFont="1" applyFill="1" applyBorder="1" applyAlignment="1" applyProtection="1">
      <alignment horizontal="left"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</xf>
    <xf numFmtId="164" fontId="18" fillId="0" borderId="57" xfId="0" applyNumberFormat="1" applyFont="1" applyFill="1" applyBorder="1" applyAlignment="1" applyProtection="1">
      <alignment vertical="center" wrapText="1"/>
      <protection locked="0"/>
    </xf>
    <xf numFmtId="0" fontId="18" fillId="0" borderId="12" xfId="0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  <protection locked="0"/>
    </xf>
    <xf numFmtId="164" fontId="18" fillId="0" borderId="63" xfId="0" applyNumberFormat="1" applyFont="1" applyFill="1" applyBorder="1" applyAlignment="1" applyProtection="1">
      <alignment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43" applyNumberFormat="1" applyFont="1" applyFill="1" applyBorder="1" applyAlignment="1" applyProtection="1">
      <alignment horizontal="right" vertical="center" wrapText="1" indent="1"/>
    </xf>
    <xf numFmtId="0" fontId="24" fillId="0" borderId="15" xfId="0" applyFont="1" applyBorder="1" applyAlignment="1" applyProtection="1">
      <alignment vertical="center" wrapText="1"/>
    </xf>
    <xf numFmtId="164" fontId="18" fillId="0" borderId="65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1" xfId="0" applyFont="1" applyBorder="1" applyAlignment="1" applyProtection="1">
      <alignment vertical="center" wrapText="1"/>
    </xf>
    <xf numFmtId="0" fontId="24" fillId="0" borderId="66" xfId="0" applyFont="1" applyBorder="1" applyAlignment="1" applyProtection="1">
      <alignment vertical="center" wrapText="1"/>
    </xf>
    <xf numFmtId="164" fontId="22" fillId="0" borderId="15" xfId="0" quotePrefix="1" applyNumberFormat="1" applyFont="1" applyBorder="1" applyAlignment="1" applyProtection="1">
      <alignment horizontal="right" vertical="center" wrapText="1" indent="1"/>
    </xf>
    <xf numFmtId="164" fontId="22" fillId="0" borderId="44" xfId="0" quotePrefix="1" applyNumberFormat="1" applyFont="1" applyBorder="1" applyAlignment="1" applyProtection="1">
      <alignment horizontal="right" vertical="center" wrapText="1" indent="1"/>
    </xf>
    <xf numFmtId="164" fontId="24" fillId="0" borderId="44" xfId="0" applyNumberFormat="1" applyFont="1" applyBorder="1" applyAlignment="1" applyProtection="1">
      <alignment horizontal="right" vertical="center" wrapText="1" indent="1"/>
    </xf>
    <xf numFmtId="164" fontId="18" fillId="0" borderId="50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3" applyNumberFormat="1" applyFont="1" applyFill="1" applyBorder="1" applyAlignment="1" applyProtection="1">
      <alignment horizontal="right" vertical="center" wrapText="1" indent="1"/>
    </xf>
    <xf numFmtId="0" fontId="18" fillId="0" borderId="19" xfId="43" applyFont="1" applyFill="1" applyBorder="1" applyAlignment="1" applyProtection="1">
      <alignment horizontal="left" vertical="center" wrapText="1" indent="1"/>
    </xf>
    <xf numFmtId="0" fontId="18" fillId="0" borderId="10" xfId="43" applyFont="1" applyFill="1" applyBorder="1" applyAlignment="1" applyProtection="1">
      <alignment horizontal="lef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1"/>
    </xf>
    <xf numFmtId="0" fontId="18" fillId="0" borderId="42" xfId="43" applyFont="1" applyFill="1" applyBorder="1" applyAlignment="1" applyProtection="1">
      <alignment horizontal="left" vertical="center" wrapText="1" indent="1"/>
    </xf>
    <xf numFmtId="0" fontId="18" fillId="0" borderId="58" xfId="43" applyFont="1" applyFill="1" applyBorder="1" applyAlignment="1" applyProtection="1">
      <alignment horizontal="left" vertical="center" wrapText="1" indent="1"/>
    </xf>
    <xf numFmtId="0" fontId="18" fillId="0" borderId="11" xfId="43" applyFont="1" applyFill="1" applyBorder="1" applyAlignment="1" applyProtection="1">
      <alignment horizontal="left" vertical="center" wrapText="1" indent="1"/>
    </xf>
    <xf numFmtId="49" fontId="18" fillId="0" borderId="13" xfId="43" applyNumberFormat="1" applyFont="1" applyFill="1" applyBorder="1" applyAlignment="1" applyProtection="1">
      <alignment horizontal="left" vertical="center" wrapText="1" indent="1"/>
    </xf>
    <xf numFmtId="49" fontId="18" fillId="0" borderId="12" xfId="43" applyNumberFormat="1" applyFont="1" applyFill="1" applyBorder="1" applyAlignment="1" applyProtection="1">
      <alignment horizontal="left" vertical="center" wrapText="1" indent="1"/>
    </xf>
    <xf numFmtId="49" fontId="18" fillId="0" borderId="38" xfId="43" applyNumberFormat="1" applyFont="1" applyFill="1" applyBorder="1" applyAlignment="1" applyProtection="1">
      <alignment horizontal="left" vertical="center" wrapText="1" indent="1"/>
    </xf>
    <xf numFmtId="49" fontId="18" fillId="0" borderId="14" xfId="43" applyNumberFormat="1" applyFont="1" applyFill="1" applyBorder="1" applyAlignment="1" applyProtection="1">
      <alignment horizontal="left" vertical="center" wrapText="1" indent="1"/>
    </xf>
    <xf numFmtId="49" fontId="18" fillId="0" borderId="52" xfId="43" applyNumberFormat="1" applyFont="1" applyFill="1" applyBorder="1" applyAlignment="1" applyProtection="1">
      <alignment horizontal="left" vertical="center" wrapText="1" indent="1"/>
    </xf>
    <xf numFmtId="49" fontId="18" fillId="0" borderId="55" xfId="43" applyNumberFormat="1" applyFont="1" applyFill="1" applyBorder="1" applyAlignment="1" applyProtection="1">
      <alignment horizontal="left" vertical="center" wrapText="1" indent="1"/>
    </xf>
    <xf numFmtId="0" fontId="18" fillId="0" borderId="0" xfId="43" applyFont="1" applyFill="1" applyBorder="1" applyAlignment="1" applyProtection="1">
      <alignment horizontal="left" vertical="center" wrapText="1" indent="1"/>
    </xf>
    <xf numFmtId="0" fontId="17" fillId="0" borderId="17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horizontal="left" vertical="center" wrapText="1" indent="1"/>
    </xf>
    <xf numFmtId="0" fontId="17" fillId="0" borderId="59" xfId="43" applyFont="1" applyFill="1" applyBorder="1" applyAlignment="1" applyProtection="1">
      <alignment horizontal="left" vertical="center" wrapText="1" indent="1"/>
    </xf>
    <xf numFmtId="0" fontId="17" fillId="0" borderId="15" xfId="43" applyFont="1" applyFill="1" applyBorder="1" applyAlignment="1" applyProtection="1">
      <alignment vertical="center" wrapText="1"/>
    </xf>
    <xf numFmtId="0" fontId="17" fillId="0" borderId="60" xfId="43" applyFont="1" applyFill="1" applyBorder="1" applyAlignment="1" applyProtection="1">
      <alignment vertical="center" wrapText="1"/>
    </xf>
    <xf numFmtId="0" fontId="17" fillId="0" borderId="17" xfId="43" applyFont="1" applyFill="1" applyBorder="1" applyAlignment="1" applyProtection="1">
      <alignment horizontal="center" vertical="center" wrapText="1"/>
    </xf>
    <xf numFmtId="0" fontId="17" fillId="0" borderId="15" xfId="43" applyFont="1" applyFill="1" applyBorder="1" applyAlignment="1" applyProtection="1">
      <alignment horizontal="center" vertical="center" wrapText="1"/>
    </xf>
    <xf numFmtId="0" fontId="17" fillId="0" borderId="16" xfId="43" applyFont="1" applyFill="1" applyBorder="1" applyAlignment="1" applyProtection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 indent="1"/>
    </xf>
    <xf numFmtId="0" fontId="5" fillId="0" borderId="20" xfId="0" applyFont="1" applyFill="1" applyBorder="1" applyAlignment="1" applyProtection="1">
      <alignment horizontal="right"/>
    </xf>
    <xf numFmtId="164" fontId="31" fillId="0" borderId="20" xfId="43" applyNumberFormat="1" applyFont="1" applyFill="1" applyBorder="1" applyAlignment="1" applyProtection="1">
      <alignment horizontal="left" vertical="center"/>
    </xf>
    <xf numFmtId="0" fontId="18" fillId="0" borderId="10" xfId="43" applyFont="1" applyFill="1" applyBorder="1" applyAlignment="1" applyProtection="1">
      <alignment horizontal="left" indent="6"/>
    </xf>
    <xf numFmtId="0" fontId="18" fillId="0" borderId="10" xfId="43" applyFont="1" applyFill="1" applyBorder="1" applyAlignment="1" applyProtection="1">
      <alignment horizontal="left" vertical="center" wrapText="1" indent="6"/>
    </xf>
    <xf numFmtId="0" fontId="18" fillId="0" borderId="11" xfId="43" applyFont="1" applyFill="1" applyBorder="1" applyAlignment="1" applyProtection="1">
      <alignment horizontal="left" vertical="center" wrapText="1" indent="6"/>
    </xf>
    <xf numFmtId="0" fontId="18" fillId="0" borderId="21" xfId="43" applyFont="1" applyFill="1" applyBorder="1" applyAlignment="1" applyProtection="1">
      <alignment horizontal="left" vertical="center" wrapText="1" indent="6"/>
    </xf>
    <xf numFmtId="164" fontId="17" fillId="0" borderId="44" xfId="43" applyNumberFormat="1" applyFont="1" applyFill="1" applyBorder="1" applyAlignment="1" applyProtection="1">
      <alignment horizontal="right" vertical="center" wrapText="1" indent="1"/>
    </xf>
    <xf numFmtId="164" fontId="18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8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 indent="1"/>
    </xf>
    <xf numFmtId="0" fontId="23" fillId="0" borderId="11" xfId="0" applyFont="1" applyBorder="1" applyAlignment="1" applyProtection="1">
      <alignment horizontal="left" vertical="center" wrapText="1" indent="1"/>
    </xf>
    <xf numFmtId="0" fontId="24" fillId="0" borderId="70" xfId="0" applyFont="1" applyBorder="1" applyAlignment="1" applyProtection="1">
      <alignment horizontal="left" vertical="center" wrapText="1" indent="1"/>
    </xf>
    <xf numFmtId="164" fontId="17" fillId="0" borderId="16" xfId="43" applyNumberFormat="1" applyFont="1" applyFill="1" applyBorder="1" applyAlignment="1" applyProtection="1">
      <alignment horizontal="right" vertical="center" wrapText="1" indent="1"/>
    </xf>
    <xf numFmtId="0" fontId="5" fillId="0" borderId="20" xfId="0" applyFont="1" applyFill="1" applyBorder="1" applyAlignment="1" applyProtection="1">
      <alignment horizontal="right" vertical="center"/>
    </xf>
    <xf numFmtId="0" fontId="22" fillId="0" borderId="66" xfId="0" applyFont="1" applyBorder="1" applyAlignment="1" applyProtection="1">
      <alignment horizontal="left" vertical="center" wrapText="1" indent="1"/>
    </xf>
    <xf numFmtId="0" fontId="10" fillId="0" borderId="0" xfId="43" applyFont="1" applyFill="1" applyProtection="1"/>
    <xf numFmtId="0" fontId="10" fillId="0" borderId="0" xfId="43" applyFont="1" applyFill="1" applyAlignment="1" applyProtection="1">
      <alignment horizontal="right" vertical="center" indent="1"/>
    </xf>
    <xf numFmtId="164" fontId="17" fillId="0" borderId="60" xfId="43" applyNumberFormat="1" applyFont="1" applyFill="1" applyBorder="1" applyAlignment="1" applyProtection="1">
      <alignment horizontal="right" vertical="center" wrapText="1" indent="1"/>
    </xf>
    <xf numFmtId="164" fontId="17" fillId="0" borderId="15" xfId="43" applyNumberFormat="1" applyFont="1" applyFill="1" applyBorder="1" applyAlignment="1" applyProtection="1">
      <alignment horizontal="right" vertical="center" wrapText="1" indent="1"/>
    </xf>
    <xf numFmtId="164" fontId="18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43" applyNumberFormat="1" applyFont="1" applyFill="1" applyBorder="1" applyAlignment="1" applyProtection="1">
      <alignment horizontal="right" vertical="center" wrapText="1" indent="1"/>
    </xf>
    <xf numFmtId="0" fontId="18" fillId="0" borderId="43" xfId="43" applyFont="1" applyFill="1" applyBorder="1" applyAlignment="1" applyProtection="1">
      <alignment horizontal="left" vertical="center" wrapText="1" indent="6"/>
    </xf>
    <xf numFmtId="0" fontId="10" fillId="0" borderId="0" xfId="43" applyFill="1" applyProtection="1"/>
    <xf numFmtId="0" fontId="18" fillId="0" borderId="0" xfId="43" applyFont="1" applyFill="1" applyProtection="1"/>
    <xf numFmtId="0" fontId="13" fillId="0" borderId="0" xfId="43" applyFont="1" applyFill="1" applyProtection="1"/>
    <xf numFmtId="0" fontId="23" fillId="0" borderId="43" xfId="0" applyFont="1" applyBorder="1" applyAlignment="1" applyProtection="1">
      <alignment horizontal="left" wrapText="1" indent="1"/>
    </xf>
    <xf numFmtId="0" fontId="23" fillId="0" borderId="10" xfId="0" applyFont="1" applyBorder="1" applyAlignment="1" applyProtection="1">
      <alignment horizontal="left" wrapText="1" indent="1"/>
    </xf>
    <xf numFmtId="0" fontId="23" fillId="0" borderId="11" xfId="0" applyFont="1" applyBorder="1" applyAlignment="1" applyProtection="1">
      <alignment horizontal="left" wrapText="1" indent="1"/>
    </xf>
    <xf numFmtId="0" fontId="23" fillId="0" borderId="38" xfId="0" applyFont="1" applyBorder="1" applyAlignment="1" applyProtection="1">
      <alignment wrapText="1"/>
    </xf>
    <xf numFmtId="0" fontId="23" fillId="0" borderId="12" xfId="0" applyFont="1" applyBorder="1" applyAlignment="1" applyProtection="1">
      <alignment wrapText="1"/>
    </xf>
    <xf numFmtId="0" fontId="10" fillId="0" borderId="0" xfId="43" applyFill="1" applyAlignment="1" applyProtection="1"/>
    <xf numFmtId="0" fontId="20" fillId="0" borderId="0" xfId="43" applyFont="1" applyFill="1" applyProtection="1"/>
    <xf numFmtId="164" fontId="25" fillId="0" borderId="44" xfId="43" applyNumberFormat="1" applyFont="1" applyFill="1" applyBorder="1" applyAlignment="1" applyProtection="1">
      <alignment horizontal="right" vertical="center" wrapText="1" indent="1"/>
    </xf>
    <xf numFmtId="164" fontId="18" fillId="0" borderId="68" xfId="43" applyNumberFormat="1" applyFont="1" applyFill="1" applyBorder="1" applyAlignment="1" applyProtection="1">
      <alignment horizontal="right" vertical="center" wrapText="1" indent="1"/>
    </xf>
    <xf numFmtId="164" fontId="18" fillId="0" borderId="43" xfId="43" applyNumberFormat="1" applyFont="1" applyFill="1" applyBorder="1" applyAlignment="1" applyProtection="1">
      <alignment horizontal="right" vertical="center" wrapText="1" indent="1"/>
    </xf>
    <xf numFmtId="0" fontId="17" fillId="0" borderId="44" xfId="43" applyFont="1" applyFill="1" applyBorder="1" applyAlignment="1" applyProtection="1">
      <alignment horizontal="center" vertical="center" wrapText="1"/>
    </xf>
    <xf numFmtId="164" fontId="26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vertical="center" wrapText="1"/>
    </xf>
    <xf numFmtId="0" fontId="24" fillId="0" borderId="70" xfId="0" applyFont="1" applyBorder="1" applyAlignment="1" applyProtection="1">
      <alignment vertical="center" wrapText="1"/>
    </xf>
    <xf numFmtId="164" fontId="17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43" applyFill="1" applyAlignment="1" applyProtection="1">
      <alignment horizontal="left" vertical="center" inden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8" fillId="0" borderId="71" xfId="0" applyNumberFormat="1" applyFont="1" applyFill="1" applyBorder="1" applyAlignment="1" applyProtection="1">
      <alignment horizontal="left" vertical="center" wrapText="1" indent="1"/>
    </xf>
    <xf numFmtId="164" fontId="28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72" xfId="0" applyNumberFormat="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33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center" vertical="center" wrapText="1"/>
    </xf>
    <xf numFmtId="164" fontId="17" fillId="0" borderId="66" xfId="0" applyNumberFormat="1" applyFont="1" applyFill="1" applyBorder="1" applyAlignment="1" applyProtection="1">
      <alignment horizontal="center" vertical="center" wrapText="1"/>
    </xf>
    <xf numFmtId="164" fontId="17" fillId="0" borderId="73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25" fillId="0" borderId="26" xfId="0" applyNumberFormat="1" applyFont="1" applyFill="1" applyBorder="1" applyAlignment="1" applyProtection="1">
      <alignment horizontal="center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6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1"/>
    </xf>
    <xf numFmtId="164" fontId="26" fillId="0" borderId="38" xfId="0" applyNumberFormat="1" applyFon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2"/>
    </xf>
    <xf numFmtId="164" fontId="18" fillId="0" borderId="14" xfId="0" applyNumberFormat="1" applyFont="1" applyFill="1" applyBorder="1" applyAlignment="1" applyProtection="1">
      <alignment horizontal="left" vertical="center" wrapText="1" indent="2"/>
    </xf>
    <xf numFmtId="164" fontId="29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6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61" xfId="43" applyNumberFormat="1" applyFont="1" applyFill="1" applyBorder="1" applyAlignment="1" applyProtection="1">
      <alignment horizontal="right" vertical="center" wrapText="1" indent="1"/>
    </xf>
    <xf numFmtId="164" fontId="18" fillId="0" borderId="62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3" applyNumberFormat="1" applyFont="1" applyFill="1" applyBorder="1" applyAlignment="1" applyProtection="1">
      <alignment horizontal="right" vertical="center" wrapText="1" indent="1"/>
    </xf>
    <xf numFmtId="164" fontId="18" fillId="0" borderId="22" xfId="4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7" fillId="0" borderId="62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9" xfId="0" applyFont="1" applyFill="1" applyBorder="1" applyAlignment="1" applyProtection="1">
      <alignment horizontal="center" vertical="center" wrapText="1"/>
    </xf>
    <xf numFmtId="0" fontId="17" fillId="0" borderId="59" xfId="43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wrapText="1"/>
    </xf>
    <xf numFmtId="0" fontId="24" fillId="0" borderId="15" xfId="0" applyFont="1" applyBorder="1" applyAlignment="1" applyProtection="1">
      <alignment wrapText="1"/>
    </xf>
    <xf numFmtId="0" fontId="24" fillId="0" borderId="66" xfId="0" applyFont="1" applyBorder="1" applyAlignment="1" applyProtection="1">
      <alignment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49" fontId="18" fillId="0" borderId="38" xfId="43" applyNumberFormat="1" applyFont="1" applyFill="1" applyBorder="1" applyAlignment="1" applyProtection="1">
      <alignment horizontal="center" vertical="center" wrapText="1"/>
    </xf>
    <xf numFmtId="49" fontId="18" fillId="0" borderId="12" xfId="43" applyNumberFormat="1" applyFont="1" applyFill="1" applyBorder="1" applyAlignment="1" applyProtection="1">
      <alignment horizontal="center" vertical="center" wrapText="1"/>
    </xf>
    <xf numFmtId="49" fontId="18" fillId="0" borderId="14" xfId="43" applyNumberFormat="1" applyFont="1" applyFill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wrapText="1"/>
    </xf>
    <xf numFmtId="0" fontId="23" fillId="0" borderId="38" xfId="0" applyFont="1" applyBorder="1" applyAlignment="1" applyProtection="1">
      <alignment horizontal="center" wrapText="1"/>
    </xf>
    <xf numFmtId="0" fontId="23" fillId="0" borderId="12" xfId="0" applyFont="1" applyBorder="1" applyAlignment="1" applyProtection="1">
      <alignment horizontal="center" wrapText="1"/>
    </xf>
    <xf numFmtId="0" fontId="23" fillId="0" borderId="14" xfId="0" applyFont="1" applyBorder="1" applyAlignment="1" applyProtection="1">
      <alignment horizontal="center" wrapText="1"/>
    </xf>
    <xf numFmtId="0" fontId="24" fillId="0" borderId="70" xfId="0" applyFont="1" applyBorder="1" applyAlignment="1" applyProtection="1">
      <alignment horizontal="center" wrapText="1"/>
    </xf>
    <xf numFmtId="49" fontId="18" fillId="0" borderId="52" xfId="43" applyNumberFormat="1" applyFont="1" applyFill="1" applyBorder="1" applyAlignment="1" applyProtection="1">
      <alignment horizontal="center" vertical="center" wrapText="1"/>
    </xf>
    <xf numFmtId="49" fontId="18" fillId="0" borderId="13" xfId="43" applyNumberFormat="1" applyFont="1" applyFill="1" applyBorder="1" applyAlignment="1" applyProtection="1">
      <alignment horizontal="center" vertical="center" wrapText="1"/>
    </xf>
    <xf numFmtId="49" fontId="18" fillId="0" borderId="55" xfId="43" applyNumberFormat="1" applyFont="1" applyFill="1" applyBorder="1" applyAlignment="1" applyProtection="1">
      <alignment horizontal="center" vertical="center" wrapText="1"/>
    </xf>
    <xf numFmtId="0" fontId="24" fillId="0" borderId="70" xfId="0" applyFont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66" xfId="43" applyFont="1" applyFill="1" applyBorder="1" applyAlignment="1" applyProtection="1">
      <alignment horizontal="lef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34" fillId="0" borderId="45" xfId="0" applyFont="1" applyBorder="1" applyAlignment="1" applyProtection="1">
      <alignment horizontal="left" wrapText="1" indent="1"/>
    </xf>
    <xf numFmtId="0" fontId="7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7" fillId="0" borderId="74" xfId="0" applyNumberFormat="1" applyFont="1" applyFill="1" applyBorder="1" applyAlignment="1" applyProtection="1">
      <alignment horizontal="right" vertical="center"/>
    </xf>
    <xf numFmtId="49" fontId="26" fillId="0" borderId="52" xfId="0" applyNumberFormat="1" applyFont="1" applyFill="1" applyBorder="1" applyAlignment="1" applyProtection="1">
      <alignment horizontal="center" vertical="center" wrapText="1"/>
    </xf>
    <xf numFmtId="49" fontId="26" fillId="0" borderId="12" xfId="0" applyNumberFormat="1" applyFont="1" applyFill="1" applyBorder="1" applyAlignment="1" applyProtection="1">
      <alignment horizontal="center" vertical="center" wrapText="1"/>
    </xf>
    <xf numFmtId="49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43" xfId="43" applyFont="1" applyFill="1" applyBorder="1" applyAlignment="1" applyProtection="1">
      <alignment horizontal="left" vertical="center" wrapText="1" indent="1"/>
    </xf>
    <xf numFmtId="0" fontId="26" fillId="0" borderId="10" xfId="43" applyFont="1" applyFill="1" applyBorder="1" applyAlignment="1" applyProtection="1">
      <alignment horizontal="left" vertical="center" wrapText="1" indent="1"/>
    </xf>
    <xf numFmtId="0" fontId="26" fillId="0" borderId="66" xfId="43" quotePrefix="1" applyFont="1" applyFill="1" applyBorder="1" applyAlignment="1" applyProtection="1">
      <alignment horizontal="left" vertical="center" wrapText="1" indent="1"/>
    </xf>
    <xf numFmtId="164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0" applyFont="1" applyFill="1" applyBorder="1" applyAlignment="1">
      <alignment horizontal="center" vertical="center" wrapText="1"/>
    </xf>
    <xf numFmtId="0" fontId="25" fillId="0" borderId="15" xfId="43" applyFont="1" applyFill="1" applyBorder="1" applyAlignment="1" applyProtection="1">
      <alignment horizontal="left" vertical="center" wrapText="1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Fill="1" applyBorder="1" applyAlignment="1" applyProtection="1">
      <alignment horizontal="center" vertical="center" wrapText="1"/>
    </xf>
    <xf numFmtId="164" fontId="17" fillId="0" borderId="36" xfId="0" applyNumberFormat="1" applyFont="1" applyFill="1" applyBorder="1" applyAlignment="1" applyProtection="1">
      <alignment horizontal="center" vertical="center" wrapText="1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7" fillId="0" borderId="72" xfId="0" applyNumberFormat="1" applyFont="1" applyFill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vertical="center" wrapText="1"/>
    </xf>
    <xf numFmtId="164" fontId="18" fillId="2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2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</xf>
    <xf numFmtId="0" fontId="17" fillId="0" borderId="15" xfId="43" applyFont="1" applyFill="1" applyBorder="1" applyAlignment="1" applyProtection="1">
      <alignment horizontal="left" vertical="center" wrapText="1"/>
    </xf>
    <xf numFmtId="0" fontId="23" fillId="0" borderId="43" xfId="0" applyFont="1" applyBorder="1" applyAlignment="1" applyProtection="1">
      <alignment horizontal="left" vertical="center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left" vertical="center" wrapText="1"/>
    </xf>
    <xf numFmtId="0" fontId="18" fillId="0" borderId="42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 wrapText="1"/>
    </xf>
    <xf numFmtId="0" fontId="18" fillId="0" borderId="58" xfId="43" applyFont="1" applyFill="1" applyBorder="1" applyAlignment="1" applyProtection="1">
      <alignment horizontal="left" vertical="center" wrapText="1"/>
    </xf>
    <xf numFmtId="0" fontId="18" fillId="0" borderId="0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/>
    </xf>
    <xf numFmtId="0" fontId="18" fillId="0" borderId="11" xfId="43" applyFont="1" applyFill="1" applyBorder="1" applyAlignment="1" applyProtection="1">
      <alignment horizontal="left" vertical="center" wrapText="1"/>
    </xf>
    <xf numFmtId="0" fontId="18" fillId="0" borderId="21" xfId="43" applyFont="1" applyFill="1" applyBorder="1" applyAlignment="1" applyProtection="1">
      <alignment horizontal="left" vertical="center" wrapText="1"/>
    </xf>
    <xf numFmtId="0" fontId="18" fillId="0" borderId="43" xfId="43" applyFont="1" applyFill="1" applyBorder="1" applyAlignment="1" applyProtection="1">
      <alignment horizontal="left" vertical="center" wrapText="1"/>
    </xf>
    <xf numFmtId="0" fontId="18" fillId="0" borderId="19" xfId="43" applyFont="1" applyFill="1" applyBorder="1" applyAlignment="1" applyProtection="1">
      <alignment horizontal="left" vertical="center" wrapText="1"/>
    </xf>
    <xf numFmtId="0" fontId="22" fillId="0" borderId="66" xfId="0" applyFont="1" applyBorder="1" applyAlignment="1" applyProtection="1">
      <alignment horizontal="left" vertical="center" wrapText="1"/>
    </xf>
    <xf numFmtId="0" fontId="41" fillId="0" borderId="0" xfId="45" applyFill="1" applyProtection="1"/>
    <xf numFmtId="0" fontId="61" fillId="0" borderId="0" xfId="45" applyFont="1" applyFill="1" applyProtection="1"/>
    <xf numFmtId="0" fontId="39" fillId="0" borderId="55" xfId="45" applyFont="1" applyFill="1" applyBorder="1" applyAlignment="1" applyProtection="1">
      <alignment horizontal="center" vertical="center" wrapText="1"/>
    </xf>
    <xf numFmtId="0" fontId="39" fillId="0" borderId="21" xfId="45" applyFont="1" applyFill="1" applyBorder="1" applyAlignment="1" applyProtection="1">
      <alignment horizontal="center" vertical="center" wrapText="1"/>
    </xf>
    <xf numFmtId="0" fontId="39" fillId="0" borderId="22" xfId="45" applyFont="1" applyFill="1" applyBorder="1" applyAlignment="1" applyProtection="1">
      <alignment horizontal="center" vertical="center" wrapText="1"/>
    </xf>
    <xf numFmtId="0" fontId="41" fillId="0" borderId="0" xfId="45" applyFill="1" applyAlignment="1" applyProtection="1">
      <alignment horizontal="center" vertical="center"/>
    </xf>
    <xf numFmtId="0" fontId="24" fillId="0" borderId="52" xfId="45" applyFont="1" applyFill="1" applyBorder="1" applyAlignment="1" applyProtection="1">
      <alignment vertical="center" wrapText="1"/>
    </xf>
    <xf numFmtId="169" fontId="18" fillId="0" borderId="42" xfId="44" applyNumberFormat="1" applyFont="1" applyFill="1" applyBorder="1" applyAlignment="1" applyProtection="1">
      <alignment horizontal="center" vertical="center"/>
    </xf>
    <xf numFmtId="168" fontId="49" fillId="0" borderId="42" xfId="45" applyNumberFormat="1" applyFont="1" applyFill="1" applyBorder="1" applyAlignment="1" applyProtection="1">
      <alignment horizontal="right" vertical="center" wrapText="1"/>
      <protection locked="0"/>
    </xf>
    <xf numFmtId="168" fontId="49" fillId="0" borderId="62" xfId="45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45" applyFill="1" applyAlignment="1" applyProtection="1">
      <alignment vertical="center"/>
    </xf>
    <xf numFmtId="0" fontId="24" fillId="0" borderId="12" xfId="45" applyFont="1" applyFill="1" applyBorder="1" applyAlignment="1" applyProtection="1">
      <alignment vertical="center" wrapText="1"/>
    </xf>
    <xf numFmtId="168" fontId="49" fillId="0" borderId="10" xfId="45" applyNumberFormat="1" applyFont="1" applyFill="1" applyBorder="1" applyAlignment="1" applyProtection="1">
      <alignment horizontal="right" vertical="center" wrapText="1"/>
    </xf>
    <xf numFmtId="168" fontId="49" fillId="0" borderId="18" xfId="45" applyNumberFormat="1" applyFont="1" applyFill="1" applyBorder="1" applyAlignment="1" applyProtection="1">
      <alignment horizontal="right" vertical="center" wrapText="1"/>
    </xf>
    <xf numFmtId="0" fontId="38" fillId="0" borderId="12" xfId="45" applyFont="1" applyFill="1" applyBorder="1" applyAlignment="1" applyProtection="1">
      <alignment horizontal="left" vertical="center" wrapText="1" indent="1"/>
    </xf>
    <xf numFmtId="168" fontId="50" fillId="0" borderId="18" xfId="45" applyNumberFormat="1" applyFont="1" applyFill="1" applyBorder="1" applyAlignment="1" applyProtection="1">
      <alignment horizontal="right" vertical="center" wrapText="1"/>
      <protection locked="0"/>
    </xf>
    <xf numFmtId="168" fontId="23" fillId="0" borderId="10" xfId="45" applyNumberFormat="1" applyFont="1" applyFill="1" applyBorder="1" applyAlignment="1" applyProtection="1">
      <alignment horizontal="right" vertical="center" wrapText="1"/>
    </xf>
    <xf numFmtId="168" fontId="23" fillId="0" borderId="18" xfId="45" applyNumberFormat="1" applyFont="1" applyFill="1" applyBorder="1" applyAlignment="1" applyProtection="1">
      <alignment horizontal="right" vertical="center" wrapText="1"/>
    </xf>
    <xf numFmtId="0" fontId="24" fillId="0" borderId="55" xfId="45" applyFont="1" applyFill="1" applyBorder="1" applyAlignment="1" applyProtection="1">
      <alignment vertical="center" wrapText="1"/>
    </xf>
    <xf numFmtId="168" fontId="49" fillId="0" borderId="21" xfId="45" applyNumberFormat="1" applyFont="1" applyFill="1" applyBorder="1" applyAlignment="1" applyProtection="1">
      <alignment horizontal="right" vertical="center" wrapText="1"/>
    </xf>
    <xf numFmtId="168" fontId="49" fillId="0" borderId="22" xfId="45" applyNumberFormat="1" applyFont="1" applyFill="1" applyBorder="1" applyAlignment="1" applyProtection="1">
      <alignment horizontal="right" vertical="center" wrapText="1"/>
    </xf>
    <xf numFmtId="0" fontId="23" fillId="0" borderId="0" xfId="45" applyFont="1" applyFill="1" applyProtection="1"/>
    <xf numFmtId="3" fontId="41" fillId="0" borderId="0" xfId="45" applyNumberFormat="1" applyFont="1" applyFill="1" applyProtection="1"/>
    <xf numFmtId="3" fontId="41" fillId="0" borderId="0" xfId="45" applyNumberFormat="1" applyFont="1" applyFill="1" applyAlignment="1" applyProtection="1">
      <alignment horizontal="center"/>
    </xf>
    <xf numFmtId="0" fontId="41" fillId="0" borderId="0" xfId="45" applyFont="1" applyFill="1" applyProtection="1"/>
    <xf numFmtId="0" fontId="41" fillId="0" borderId="0" xfId="45" applyFill="1" applyAlignment="1" applyProtection="1">
      <alignment horizontal="center"/>
    </xf>
    <xf numFmtId="0" fontId="14" fillId="0" borderId="0" xfId="44" applyFill="1" applyAlignment="1" applyProtection="1">
      <alignment vertical="center"/>
    </xf>
    <xf numFmtId="170" fontId="17" fillId="0" borderId="18" xfId="44" applyNumberFormat="1" applyFont="1" applyFill="1" applyBorder="1" applyAlignment="1" applyProtection="1">
      <alignment vertical="center"/>
      <protection locked="0"/>
    </xf>
    <xf numFmtId="0" fontId="13" fillId="0" borderId="0" xfId="44" applyFont="1" applyFill="1" applyAlignment="1" applyProtection="1">
      <alignment vertical="center"/>
    </xf>
    <xf numFmtId="0" fontId="41" fillId="0" borderId="0" xfId="45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9" xfId="45" applyFont="1" applyFill="1" applyBorder="1" applyAlignment="1">
      <alignment horizontal="center" vertical="center"/>
    </xf>
    <xf numFmtId="0" fontId="22" fillId="0" borderId="60" xfId="45" applyFont="1" applyFill="1" applyBorder="1" applyAlignment="1">
      <alignment horizontal="center" vertical="center" wrapText="1"/>
    </xf>
    <xf numFmtId="0" fontId="22" fillId="0" borderId="61" xfId="45" applyFont="1" applyFill="1" applyBorder="1" applyAlignment="1">
      <alignment horizontal="center" vertical="center" wrapText="1"/>
    </xf>
    <xf numFmtId="0" fontId="23" fillId="0" borderId="38" xfId="45" applyFont="1" applyFill="1" applyBorder="1" applyProtection="1">
      <protection locked="0"/>
    </xf>
    <xf numFmtId="0" fontId="24" fillId="0" borderId="17" xfId="45" applyFont="1" applyFill="1" applyBorder="1" applyProtection="1">
      <protection locked="0"/>
    </xf>
    <xf numFmtId="0" fontId="23" fillId="0" borderId="15" xfId="45" applyFont="1" applyFill="1" applyBorder="1" applyAlignment="1">
      <alignment horizontal="right" indent="1"/>
    </xf>
    <xf numFmtId="3" fontId="23" fillId="0" borderId="15" xfId="45" applyNumberFormat="1" applyFont="1" applyFill="1" applyBorder="1" applyProtection="1">
      <protection locked="0"/>
    </xf>
    <xf numFmtId="170" fontId="17" fillId="0" borderId="16" xfId="44" applyNumberFormat="1" applyFont="1" applyFill="1" applyBorder="1" applyAlignment="1" applyProtection="1">
      <alignment vertical="center"/>
    </xf>
    <xf numFmtId="0" fontId="62" fillId="0" borderId="0" xfId="45" applyFont="1" applyFill="1"/>
    <xf numFmtId="0" fontId="52" fillId="0" borderId="59" xfId="45" applyFont="1" applyFill="1" applyBorder="1" applyAlignment="1">
      <alignment horizontal="center" vertical="center"/>
    </xf>
    <xf numFmtId="0" fontId="52" fillId="0" borderId="60" xfId="45" applyFont="1" applyFill="1" applyBorder="1" applyAlignment="1">
      <alignment horizontal="center" vertical="center" wrapText="1"/>
    </xf>
    <xf numFmtId="0" fontId="52" fillId="0" borderId="61" xfId="45" applyFont="1" applyFill="1" applyBorder="1" applyAlignment="1">
      <alignment horizontal="center" vertical="center" wrapText="1"/>
    </xf>
    <xf numFmtId="0" fontId="23" fillId="0" borderId="14" xfId="45" applyFont="1" applyFill="1" applyBorder="1" applyAlignment="1" applyProtection="1">
      <alignment horizontal="left" indent="1"/>
      <protection locked="0"/>
    </xf>
    <xf numFmtId="0" fontId="24" fillId="0" borderId="54" xfId="45" applyNumberFormat="1" applyFont="1" applyFill="1" applyBorder="1"/>
    <xf numFmtId="0" fontId="7" fillId="0" borderId="16" xfId="0" applyFont="1" applyFill="1" applyBorder="1" applyAlignment="1" applyProtection="1">
      <alignment horizontal="center" vertical="center" wrapText="1"/>
    </xf>
    <xf numFmtId="49" fontId="10" fillId="0" borderId="0" xfId="43" applyNumberFormat="1" applyFill="1" applyProtection="1"/>
    <xf numFmtId="49" fontId="18" fillId="0" borderId="0" xfId="43" applyNumberFormat="1" applyFont="1" applyFill="1" applyProtection="1"/>
    <xf numFmtId="49" fontId="13" fillId="0" borderId="0" xfId="43" applyNumberFormat="1" applyFont="1" applyFill="1" applyProtection="1"/>
    <xf numFmtId="49" fontId="10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25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vertical="center" wrapText="1"/>
    </xf>
    <xf numFmtId="164" fontId="6" fillId="0" borderId="0" xfId="43" applyNumberFormat="1" applyFont="1" applyFill="1" applyBorder="1" applyAlignment="1" applyProtection="1">
      <alignment horizontal="center" vertical="center"/>
    </xf>
    <xf numFmtId="164" fontId="27" fillId="0" borderId="42" xfId="43" applyNumberFormat="1" applyFont="1" applyFill="1" applyBorder="1" applyAlignment="1" applyProtection="1">
      <alignment horizontal="center" vertical="center"/>
    </xf>
    <xf numFmtId="164" fontId="27" fillId="0" borderId="62" xfId="43" applyNumberFormat="1" applyFont="1" applyFill="1" applyBorder="1" applyAlignment="1" applyProtection="1">
      <alignment horizontal="center" vertical="center"/>
    </xf>
    <xf numFmtId="0" fontId="7" fillId="0" borderId="42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0" fontId="20" fillId="0" borderId="0" xfId="43" applyFont="1" applyFill="1" applyAlignment="1" applyProtection="1">
      <alignment horizontal="center"/>
    </xf>
    <xf numFmtId="164" fontId="7" fillId="0" borderId="42" xfId="43" applyNumberFormat="1" applyFont="1" applyFill="1" applyBorder="1" applyAlignment="1" applyProtection="1">
      <alignment horizontal="center" vertical="center" wrapText="1"/>
    </xf>
    <xf numFmtId="0" fontId="7" fillId="0" borderId="52" xfId="43" applyFont="1" applyFill="1" applyBorder="1" applyAlignment="1" applyProtection="1">
      <alignment horizontal="center" vertical="center" wrapText="1"/>
    </xf>
    <xf numFmtId="0" fontId="7" fillId="0" borderId="55" xfId="43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27" fillId="0" borderId="2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27" fillId="0" borderId="4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right" wrapText="1"/>
    </xf>
    <xf numFmtId="164" fontId="15" fillId="0" borderId="0" xfId="0" applyNumberFormat="1" applyFont="1" applyFill="1" applyAlignment="1">
      <alignment horizontal="center" textRotation="180" wrapText="1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27" fillId="0" borderId="26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/>
    </xf>
    <xf numFmtId="164" fontId="7" fillId="0" borderId="71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/>
    </xf>
    <xf numFmtId="164" fontId="28" fillId="0" borderId="36" xfId="0" applyNumberFormat="1" applyFont="1" applyFill="1" applyBorder="1" applyAlignment="1">
      <alignment horizontal="center" vertical="center" wrapText="1"/>
    </xf>
    <xf numFmtId="164" fontId="28" fillId="0" borderId="81" xfId="0" applyNumberFormat="1" applyFont="1" applyFill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wrapText="1"/>
    </xf>
    <xf numFmtId="164" fontId="7" fillId="0" borderId="7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7" fontId="6" fillId="0" borderId="0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80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8" fillId="0" borderId="36" xfId="0" applyNumberFormat="1" applyFont="1" applyFill="1" applyBorder="1" applyAlignment="1">
      <alignment horizontal="left" vertical="center" wrapText="1" indent="2"/>
    </xf>
    <xf numFmtId="164" fontId="28" fillId="0" borderId="81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5" fillId="0" borderId="20" xfId="0" applyNumberFormat="1" applyFont="1" applyFill="1" applyBorder="1" applyAlignment="1">
      <alignment horizontal="right" vertical="center"/>
    </xf>
    <xf numFmtId="167" fontId="39" fillId="0" borderId="37" xfId="0" applyNumberFormat="1" applyFont="1" applyFill="1" applyBorder="1" applyAlignment="1">
      <alignment horizontal="left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80" xfId="0" quotePrefix="1" applyFont="1" applyFill="1" applyBorder="1" applyAlignment="1" applyProtection="1">
      <alignment horizontal="center" vertical="center"/>
    </xf>
    <xf numFmtId="0" fontId="7" fillId="0" borderId="65" xfId="0" quotePrefix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left" vertical="center" wrapText="1" indent="1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7" fillId="0" borderId="60" xfId="43" applyFont="1" applyFill="1" applyBorder="1" applyAlignment="1" applyProtection="1">
      <alignment horizontal="center" vertical="center" wrapText="1"/>
    </xf>
    <xf numFmtId="0" fontId="7" fillId="0" borderId="66" xfId="43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70" xfId="0" applyNumberFormat="1" applyFont="1" applyFill="1" applyBorder="1" applyAlignment="1" applyProtection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48" xfId="0" applyNumberFormat="1" applyFont="1" applyFill="1" applyBorder="1" applyAlignment="1">
      <alignment horizontal="center" vertical="center" wrapText="1"/>
    </xf>
    <xf numFmtId="164" fontId="7" fillId="0" borderId="77" xfId="0" applyNumberFormat="1" applyFont="1" applyFill="1" applyBorder="1" applyAlignment="1">
      <alignment horizontal="center" vertical="center" wrapText="1"/>
    </xf>
    <xf numFmtId="164" fontId="7" fillId="0" borderId="82" xfId="0" applyNumberFormat="1" applyFont="1" applyFill="1" applyBorder="1" applyAlignment="1">
      <alignment horizontal="center" vertical="center" wrapText="1"/>
    </xf>
    <xf numFmtId="164" fontId="7" fillId="0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0" fontId="7" fillId="0" borderId="82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0" fontId="28" fillId="0" borderId="36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7" fillId="0" borderId="82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 applyProtection="1">
      <alignment horizontal="left" vertical="center"/>
    </xf>
    <xf numFmtId="0" fontId="25" fillId="0" borderId="4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/>
    </xf>
    <xf numFmtId="0" fontId="27" fillId="0" borderId="81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right"/>
    </xf>
    <xf numFmtId="0" fontId="26" fillId="0" borderId="37" xfId="0" applyFont="1" applyFill="1" applyBorder="1" applyAlignment="1">
      <alignment horizontal="justify" vertical="center" wrapText="1"/>
    </xf>
    <xf numFmtId="0" fontId="27" fillId="0" borderId="36" xfId="0" applyFont="1" applyFill="1" applyBorder="1" applyAlignment="1">
      <alignment horizontal="left" vertical="center" indent="2"/>
    </xf>
    <xf numFmtId="0" fontId="27" fillId="0" borderId="45" xfId="0" applyFont="1" applyFill="1" applyBorder="1" applyAlignment="1">
      <alignment horizontal="left" vertical="center" indent="2"/>
    </xf>
    <xf numFmtId="0" fontId="41" fillId="0" borderId="0" xfId="45" applyFont="1" applyFill="1" applyAlignment="1" applyProtection="1">
      <alignment horizontal="left"/>
    </xf>
    <xf numFmtId="0" fontId="46" fillId="0" borderId="0" xfId="45" applyFont="1" applyFill="1" applyBorder="1" applyAlignment="1" applyProtection="1">
      <alignment horizontal="right"/>
    </xf>
    <xf numFmtId="0" fontId="47" fillId="0" borderId="59" xfId="45" applyFont="1" applyFill="1" applyBorder="1" applyAlignment="1" applyProtection="1">
      <alignment horizontal="center" vertical="center" wrapText="1"/>
    </xf>
    <xf numFmtId="0" fontId="47" fillId="0" borderId="13" xfId="45" applyFont="1" applyFill="1" applyBorder="1" applyAlignment="1" applyProtection="1">
      <alignment horizontal="center" vertical="center" wrapText="1"/>
    </xf>
    <xf numFmtId="0" fontId="47" fillId="0" borderId="38" xfId="45" applyFont="1" applyFill="1" applyBorder="1" applyAlignment="1" applyProtection="1">
      <alignment horizontal="center" vertical="center" wrapText="1"/>
    </xf>
    <xf numFmtId="0" fontId="46" fillId="0" borderId="42" xfId="45" applyFont="1" applyFill="1" applyBorder="1" applyAlignment="1" applyProtection="1">
      <alignment horizontal="center" vertical="center" wrapText="1"/>
    </xf>
    <xf numFmtId="0" fontId="46" fillId="0" borderId="10" xfId="45" applyFont="1" applyFill="1" applyBorder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/>
    </xf>
    <xf numFmtId="0" fontId="46" fillId="0" borderId="10" xfId="45" applyFont="1" applyFill="1" applyBorder="1" applyAlignment="1" applyProtection="1">
      <alignment horizontal="center" wrapText="1"/>
    </xf>
    <xf numFmtId="0" fontId="46" fillId="0" borderId="18" xfId="45" applyFont="1" applyFill="1" applyBorder="1" applyAlignment="1" applyProtection="1">
      <alignment horizontal="center" wrapText="1"/>
    </xf>
    <xf numFmtId="0" fontId="48" fillId="0" borderId="60" xfId="44" applyFont="1" applyFill="1" applyBorder="1" applyAlignment="1" applyProtection="1">
      <alignment horizontal="center" vertical="center" textRotation="90"/>
    </xf>
    <xf numFmtId="0" fontId="48" fillId="0" borderId="19" xfId="44" applyFont="1" applyFill="1" applyBorder="1" applyAlignment="1" applyProtection="1">
      <alignment horizontal="center" vertical="center" textRotation="90"/>
    </xf>
    <xf numFmtId="0" fontId="48" fillId="0" borderId="43" xfId="44" applyFont="1" applyFill="1" applyBorder="1" applyAlignment="1" applyProtection="1">
      <alignment horizontal="center" vertical="center" textRotation="90"/>
    </xf>
    <xf numFmtId="0" fontId="46" fillId="0" borderId="61" xfId="45" applyFont="1" applyFill="1" applyBorder="1" applyAlignment="1" applyProtection="1">
      <alignment horizontal="center" vertical="center" wrapText="1"/>
    </xf>
    <xf numFmtId="0" fontId="46" fillId="0" borderId="57" xfId="45" applyFont="1" applyFill="1" applyBorder="1" applyAlignment="1" applyProtection="1">
      <alignment horizontal="center" vertical="center" wrapText="1"/>
    </xf>
    <xf numFmtId="0" fontId="20" fillId="0" borderId="0" xfId="44" applyFont="1" applyFill="1" applyAlignment="1" applyProtection="1">
      <alignment horizontal="center" vertical="center" wrapText="1"/>
    </xf>
    <xf numFmtId="0" fontId="28" fillId="0" borderId="0" xfId="44" applyFont="1" applyFill="1" applyAlignment="1" applyProtection="1">
      <alignment horizontal="center" vertical="center" wrapText="1"/>
    </xf>
    <xf numFmtId="0" fontId="20" fillId="0" borderId="52" xfId="44" applyFont="1" applyFill="1" applyBorder="1" applyAlignment="1" applyProtection="1">
      <alignment horizontal="center" vertical="center" wrapText="1"/>
    </xf>
    <xf numFmtId="0" fontId="20" fillId="0" borderId="12" xfId="44" applyFont="1" applyFill="1" applyBorder="1" applyAlignment="1" applyProtection="1">
      <alignment horizontal="center" vertical="center" wrapText="1"/>
    </xf>
    <xf numFmtId="0" fontId="41" fillId="0" borderId="0" xfId="45" applyFont="1" applyFill="1" applyAlignment="1" applyProtection="1">
      <alignment horizontal="center"/>
    </xf>
    <xf numFmtId="0" fontId="5" fillId="0" borderId="62" xfId="44" applyFont="1" applyFill="1" applyBorder="1" applyAlignment="1" applyProtection="1">
      <alignment horizontal="center" vertical="center" wrapText="1"/>
    </xf>
    <xf numFmtId="0" fontId="5" fillId="0" borderId="18" xfId="44" applyFont="1" applyFill="1" applyBorder="1" applyAlignment="1" applyProtection="1">
      <alignment horizontal="center" vertical="center"/>
    </xf>
    <xf numFmtId="0" fontId="48" fillId="0" borderId="42" xfId="44" applyFont="1" applyFill="1" applyBorder="1" applyAlignment="1" applyProtection="1">
      <alignment horizontal="center" vertical="center" textRotation="90"/>
    </xf>
    <xf numFmtId="0" fontId="48" fillId="0" borderId="10" xfId="44" applyFont="1" applyFill="1" applyBorder="1" applyAlignment="1" applyProtection="1">
      <alignment horizontal="center" vertical="center" textRotation="90"/>
    </xf>
    <xf numFmtId="0" fontId="31" fillId="0" borderId="0" xfId="44" applyFont="1" applyFill="1" applyBorder="1" applyAlignment="1" applyProtection="1">
      <alignment horizontal="right" vertical="center"/>
    </xf>
    <xf numFmtId="3" fontId="41" fillId="0" borderId="0" xfId="45" applyNumberFormat="1" applyFont="1" applyFill="1" applyAlignment="1">
      <alignment horizontal="center"/>
    </xf>
    <xf numFmtId="0" fontId="45" fillId="0" borderId="0" xfId="45" applyFont="1" applyFill="1" applyAlignment="1">
      <alignment horizontal="center" vertical="center" wrapText="1"/>
    </xf>
    <xf numFmtId="0" fontId="45" fillId="0" borderId="0" xfId="45" applyFont="1" applyFill="1" applyAlignment="1">
      <alignment horizontal="center" vertical="center"/>
    </xf>
    <xf numFmtId="0" fontId="22" fillId="0" borderId="36" xfId="45" applyFont="1" applyFill="1" applyBorder="1" applyAlignment="1">
      <alignment horizontal="left"/>
    </xf>
    <xf numFmtId="0" fontId="22" fillId="0" borderId="45" xfId="45" applyFont="1" applyFill="1" applyBorder="1" applyAlignment="1">
      <alignment horizontal="left"/>
    </xf>
    <xf numFmtId="0" fontId="45" fillId="0" borderId="0" xfId="45" applyFont="1" applyFill="1" applyAlignment="1">
      <alignment horizontal="center" wrapText="1"/>
    </xf>
    <xf numFmtId="0" fontId="45" fillId="0" borderId="0" xfId="45" applyFont="1" applyFill="1" applyAlignment="1">
      <alignment horizontal="center"/>
    </xf>
    <xf numFmtId="0" fontId="22" fillId="0" borderId="36" xfId="45" applyFont="1" applyFill="1" applyBorder="1" applyAlignment="1">
      <alignment horizontal="left" indent="1"/>
    </xf>
    <xf numFmtId="0" fontId="22" fillId="0" borderId="45" xfId="45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17" xfId="0" applyFont="1" applyBorder="1" applyAlignment="1" applyProtection="1">
      <alignment wrapText="1"/>
    </xf>
    <xf numFmtId="0" fontId="57" fillId="0" borderId="1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ad" xfId="47" builtinId="27" customBuiltin="1"/>
    <cellStyle name="Calculation" xfId="49" builtinId="22" customBuiltin="1"/>
    <cellStyle name="Comma" xfId="32" builtinId="3"/>
    <cellStyle name="Ellenőrzőcella�" xfId="31"/>
    <cellStyle name="Explanatory Text" xfId="41" builtinId="53" customBuiltin="1"/>
    <cellStyle name="Ezres 2" xfId="33"/>
    <cellStyle name="Ezres 3" xfId="34"/>
    <cellStyle name="Good" xfId="39" builtinId="26" customBuiltin="1"/>
    <cellStyle name="Heading 1" xfId="27" builtinId="16" customBuiltin="1"/>
    <cellStyle name="Heading 2" xfId="28" builtinId="17" customBuiltin="1"/>
    <cellStyle name="Heading 3" xfId="29" builtinId="18" customBuiltin="1"/>
    <cellStyle name="Heading 4" xfId="30" builtinId="19" customBuiltin="1"/>
    <cellStyle name="Hiperhivatkozás" xfId="36"/>
    <cellStyle name="Input" xfId="25" builtinId="20" customBuiltin="1"/>
    <cellStyle name="Linked Cell" xfId="37" builtinId="24" customBuiltin="1"/>
    <cellStyle name="Már látott hiperhivatkozás" xfId="42"/>
    <cellStyle name="Neutral" xfId="48" builtinId="28" customBuiltin="1"/>
    <cellStyle name="Normal" xfId="0" builtinId="0"/>
    <cellStyle name="Normál_KVRENMUNKA" xfId="43"/>
    <cellStyle name="Normál_VAGYONK" xfId="44"/>
    <cellStyle name="Normál_VAGYONKIM" xfId="45"/>
    <cellStyle name="Note" xfId="38" builtinId="10" customBuiltin="1"/>
    <cellStyle name="Output" xfId="40" builtinId="21" customBuiltin="1"/>
    <cellStyle name="Percent" xfId="50" builtinId="5"/>
    <cellStyle name="Title" xfId="26" builtinId="15" customBuiltin="1"/>
    <cellStyle name="Total" xfId="46" builtinId="25" customBuiltin="1"/>
    <cellStyle name="Warning Text" xfId="35" builtinId="11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38"/>
  <sheetViews>
    <sheetView topLeftCell="A7" workbookViewId="0">
      <selection activeCell="C47" sqref="C47"/>
    </sheetView>
  </sheetViews>
  <sheetFormatPr defaultRowHeight="12.75"/>
  <cols>
    <col min="1" max="1" width="46.33203125" style="317" customWidth="1"/>
    <col min="2" max="2" width="66.1640625" style="317" customWidth="1"/>
    <col min="3" max="16384" width="9.33203125" style="317"/>
  </cols>
  <sheetData>
    <row r="1" spans="1:2" ht="18.75">
      <c r="A1" s="506" t="s">
        <v>112</v>
      </c>
    </row>
    <row r="3" spans="1:2">
      <c r="A3" s="507"/>
      <c r="B3" s="507"/>
    </row>
    <row r="4" spans="1:2" ht="15.75">
      <c r="A4" s="481" t="s">
        <v>525</v>
      </c>
      <c r="B4" s="508"/>
    </row>
    <row r="5" spans="1:2" s="509" customFormat="1">
      <c r="A5" s="507"/>
      <c r="B5" s="507"/>
    </row>
    <row r="6" spans="1:2">
      <c r="A6" s="507" t="s">
        <v>529</v>
      </c>
      <c r="B6" s="507" t="s">
        <v>530</v>
      </c>
    </row>
    <row r="7" spans="1:2">
      <c r="A7" s="507" t="s">
        <v>531</v>
      </c>
      <c r="B7" s="507" t="s">
        <v>532</v>
      </c>
    </row>
    <row r="8" spans="1:2">
      <c r="A8" s="507" t="s">
        <v>533</v>
      </c>
      <c r="B8" s="507" t="s">
        <v>534</v>
      </c>
    </row>
    <row r="9" spans="1:2">
      <c r="A9" s="507"/>
      <c r="B9" s="507"/>
    </row>
    <row r="10" spans="1:2" ht="15.75">
      <c r="A10" s="481" t="str">
        <f>+CONCATENATE(LEFT(A4,4),". évi módosított előirányzat BEVÉTELEK")</f>
        <v>2014. évi módosított előirányzat BEVÉTELEK</v>
      </c>
      <c r="B10" s="508"/>
    </row>
    <row r="11" spans="1:2">
      <c r="A11" s="507"/>
      <c r="B11" s="507"/>
    </row>
    <row r="12" spans="1:2" s="509" customFormat="1">
      <c r="A12" s="507" t="s">
        <v>535</v>
      </c>
      <c r="B12" s="507" t="s">
        <v>541</v>
      </c>
    </row>
    <row r="13" spans="1:2">
      <c r="A13" s="507" t="s">
        <v>536</v>
      </c>
      <c r="B13" s="507" t="s">
        <v>542</v>
      </c>
    </row>
    <row r="14" spans="1:2">
      <c r="A14" s="507" t="s">
        <v>537</v>
      </c>
      <c r="B14" s="507" t="s">
        <v>543</v>
      </c>
    </row>
    <row r="15" spans="1:2">
      <c r="A15" s="507"/>
      <c r="B15" s="507"/>
    </row>
    <row r="16" spans="1:2" ht="14.25">
      <c r="A16" s="510" t="str">
        <f>+CONCATENATE(LEFT(A4,4),". évi teljesítés BEVÉTELEK")</f>
        <v>2014. évi teljesítés BEVÉTELEK</v>
      </c>
      <c r="B16" s="508"/>
    </row>
    <row r="17" spans="1:2">
      <c r="A17" s="507"/>
      <c r="B17" s="507"/>
    </row>
    <row r="18" spans="1:2">
      <c r="A18" s="507" t="s">
        <v>538</v>
      </c>
      <c r="B18" s="507" t="s">
        <v>544</v>
      </c>
    </row>
    <row r="19" spans="1:2">
      <c r="A19" s="507" t="s">
        <v>539</v>
      </c>
      <c r="B19" s="507" t="s">
        <v>545</v>
      </c>
    </row>
    <row r="20" spans="1:2">
      <c r="A20" s="507" t="s">
        <v>540</v>
      </c>
      <c r="B20" s="507" t="s">
        <v>546</v>
      </c>
    </row>
    <row r="21" spans="1:2">
      <c r="A21" s="507"/>
      <c r="B21" s="507"/>
    </row>
    <row r="22" spans="1:2" ht="15.75">
      <c r="A22" s="481" t="str">
        <f>+CONCATENATE(LEFT(A4,4),". évi eredeti előirányzat KIADÁSOK")</f>
        <v>2014. évi eredeti előirányzat KIADÁSOK</v>
      </c>
      <c r="B22" s="508"/>
    </row>
    <row r="23" spans="1:2">
      <c r="A23" s="507"/>
      <c r="B23" s="507"/>
    </row>
    <row r="24" spans="1:2">
      <c r="A24" s="507" t="s">
        <v>547</v>
      </c>
      <c r="B24" s="507" t="s">
        <v>553</v>
      </c>
    </row>
    <row r="25" spans="1:2">
      <c r="A25" s="507" t="s">
        <v>526</v>
      </c>
      <c r="B25" s="507" t="s">
        <v>554</v>
      </c>
    </row>
    <row r="26" spans="1:2">
      <c r="A26" s="507" t="s">
        <v>548</v>
      </c>
      <c r="B26" s="507" t="s">
        <v>555</v>
      </c>
    </row>
    <row r="27" spans="1:2">
      <c r="A27" s="507"/>
      <c r="B27" s="507"/>
    </row>
    <row r="28" spans="1:2" ht="15.75">
      <c r="A28" s="481" t="str">
        <f>+CONCATENATE(LEFT(A4,4),". évi módosított előirányzat KIADÁSOK")</f>
        <v>2014. évi módosított előirányzat KIADÁSOK</v>
      </c>
      <c r="B28" s="508"/>
    </row>
    <row r="29" spans="1:2">
      <c r="A29" s="507"/>
      <c r="B29" s="507"/>
    </row>
    <row r="30" spans="1:2">
      <c r="A30" s="507" t="s">
        <v>549</v>
      </c>
      <c r="B30" s="507" t="s">
        <v>560</v>
      </c>
    </row>
    <row r="31" spans="1:2">
      <c r="A31" s="507" t="s">
        <v>527</v>
      </c>
      <c r="B31" s="507" t="s">
        <v>557</v>
      </c>
    </row>
    <row r="32" spans="1:2">
      <c r="A32" s="507" t="s">
        <v>550</v>
      </c>
      <c r="B32" s="507" t="s">
        <v>556</v>
      </c>
    </row>
    <row r="33" spans="1:2">
      <c r="A33" s="507"/>
      <c r="B33" s="507"/>
    </row>
    <row r="34" spans="1:2" ht="15.75">
      <c r="A34" s="511" t="str">
        <f>+CONCATENATE(LEFT(A4,4),". évi teljesítés KIADÁSOK")</f>
        <v>2014. évi teljesítés KIADÁSOK</v>
      </c>
      <c r="B34" s="508"/>
    </row>
    <row r="35" spans="1:2">
      <c r="A35" s="507"/>
      <c r="B35" s="507"/>
    </row>
    <row r="36" spans="1:2">
      <c r="A36" s="507" t="s">
        <v>551</v>
      </c>
      <c r="B36" s="507" t="s">
        <v>561</v>
      </c>
    </row>
    <row r="37" spans="1:2">
      <c r="A37" s="507" t="s">
        <v>528</v>
      </c>
      <c r="B37" s="507" t="s">
        <v>559</v>
      </c>
    </row>
    <row r="38" spans="1:2">
      <c r="A38" s="507" t="s">
        <v>552</v>
      </c>
      <c r="B38" s="507" t="s">
        <v>558</v>
      </c>
    </row>
  </sheetData>
  <phoneticPr fontId="0" type="noConversion"/>
  <pageMargins left="1.0629921259842521" right="1.0236220472440944" top="0.78740157480314965" bottom="0.78740157480314965" header="0.5" footer="0.5"/>
  <pageSetup paperSize="0" scale="0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H24"/>
  <sheetViews>
    <sheetView zoomScaleSheetLayoutView="130" workbookViewId="0">
      <selection activeCell="A9" sqref="A9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12" t="s">
        <v>2</v>
      </c>
      <c r="B1" s="712"/>
      <c r="C1" s="712"/>
      <c r="D1" s="712"/>
      <c r="E1" s="712"/>
      <c r="F1" s="712"/>
      <c r="G1" s="712"/>
      <c r="H1" s="714" t="str">
        <f>+CONCATENATE("4. melléklet a ……/",LEFT(ÖSSZEFÜGGÉSEK!A4,4)+1,". (……) önkormányzati rendelethez")</f>
        <v>4. melléklet a ……/2015. (……) önkormányzati rendelethez</v>
      </c>
    </row>
    <row r="2" spans="1:8" ht="23.25" customHeight="1" thickBot="1">
      <c r="A2" s="27"/>
      <c r="B2" s="10"/>
      <c r="C2" s="10"/>
      <c r="D2" s="10"/>
      <c r="E2" s="10"/>
      <c r="F2" s="713" t="s">
        <v>53</v>
      </c>
      <c r="G2" s="713"/>
      <c r="H2" s="714"/>
    </row>
    <row r="3" spans="1:8" s="6" customFormat="1" ht="48.75" customHeight="1" thickBot="1">
      <c r="A3" s="28" t="s">
        <v>60</v>
      </c>
      <c r="B3" s="29" t="s">
        <v>58</v>
      </c>
      <c r="C3" s="29" t="s">
        <v>59</v>
      </c>
      <c r="D3" s="29" t="str">
        <f>+'3.sz.mell.'!D3</f>
        <v>Felhasználás 2013. XII.31-ig</v>
      </c>
      <c r="E3" s="29" t="str">
        <f>+'3.sz.mell.'!E3</f>
        <v>2014. évi módosított előirányzat</v>
      </c>
      <c r="F3" s="106" t="str">
        <f>+'3.sz.mell.'!F3</f>
        <v>2014. évi teljesítés</v>
      </c>
      <c r="G3" s="105" t="str">
        <f>+'3.sz.mell.'!G3</f>
        <v>Összes teljesítés 2014. dec. 31-ig</v>
      </c>
      <c r="H3" s="714"/>
    </row>
    <row r="4" spans="1:8" s="10" customFormat="1" ht="15" customHeight="1" thickBot="1">
      <c r="A4" s="474" t="s">
        <v>434</v>
      </c>
      <c r="B4" s="475" t="s">
        <v>435</v>
      </c>
      <c r="C4" s="475" t="s">
        <v>436</v>
      </c>
      <c r="D4" s="475" t="s">
        <v>437</v>
      </c>
      <c r="E4" s="475" t="s">
        <v>438</v>
      </c>
      <c r="F4" s="50" t="s">
        <v>515</v>
      </c>
      <c r="G4" s="476" t="s">
        <v>562</v>
      </c>
      <c r="H4" s="714"/>
    </row>
    <row r="5" spans="1:8" ht="15.95" customHeight="1">
      <c r="A5" s="18" t="s">
        <v>843</v>
      </c>
      <c r="B5" s="2">
        <v>28013</v>
      </c>
      <c r="C5" s="341" t="s">
        <v>844</v>
      </c>
      <c r="D5" s="2">
        <v>17121</v>
      </c>
      <c r="E5" s="2">
        <v>12896</v>
      </c>
      <c r="F5" s="51">
        <v>10892</v>
      </c>
      <c r="G5" s="52">
        <f t="shared" ref="G5:G23" si="0">+D5+F5</f>
        <v>28013</v>
      </c>
      <c r="H5" s="714"/>
    </row>
    <row r="6" spans="1:8" ht="15.95" customHeight="1">
      <c r="A6" s="18" t="s">
        <v>845</v>
      </c>
      <c r="B6" s="2">
        <v>7442</v>
      </c>
      <c r="C6" s="341">
        <v>2014</v>
      </c>
      <c r="D6" s="2"/>
      <c r="E6" s="2">
        <v>8811</v>
      </c>
      <c r="F6" s="51">
        <v>7442</v>
      </c>
      <c r="G6" s="52">
        <f t="shared" si="0"/>
        <v>7442</v>
      </c>
      <c r="H6" s="714"/>
    </row>
    <row r="7" spans="1:8" ht="15.95" customHeight="1">
      <c r="A7" s="18" t="s">
        <v>846</v>
      </c>
      <c r="B7" s="2">
        <v>2558</v>
      </c>
      <c r="C7" s="341">
        <v>2014</v>
      </c>
      <c r="D7" s="2"/>
      <c r="E7" s="2">
        <v>3029</v>
      </c>
      <c r="F7" s="51">
        <v>2558</v>
      </c>
      <c r="G7" s="52">
        <f t="shared" si="0"/>
        <v>2558</v>
      </c>
      <c r="H7" s="714"/>
    </row>
    <row r="8" spans="1:8" ht="15.95" customHeight="1">
      <c r="A8" s="18" t="s">
        <v>847</v>
      </c>
      <c r="B8" s="2">
        <v>850</v>
      </c>
      <c r="C8" s="341">
        <v>2014</v>
      </c>
      <c r="D8" s="2"/>
      <c r="E8" s="2">
        <v>1006</v>
      </c>
      <c r="F8" s="51">
        <v>850</v>
      </c>
      <c r="G8" s="52">
        <f t="shared" si="0"/>
        <v>850</v>
      </c>
      <c r="H8" s="714"/>
    </row>
    <row r="9" spans="1:8" ht="15.95" customHeight="1">
      <c r="A9" s="18"/>
      <c r="B9" s="2"/>
      <c r="C9" s="341"/>
      <c r="D9" s="2"/>
      <c r="E9" s="2"/>
      <c r="F9" s="51"/>
      <c r="G9" s="52">
        <f t="shared" si="0"/>
        <v>0</v>
      </c>
      <c r="H9" s="714"/>
    </row>
    <row r="10" spans="1:8" ht="15.95" customHeight="1">
      <c r="A10" s="18"/>
      <c r="B10" s="2"/>
      <c r="C10" s="341"/>
      <c r="D10" s="2"/>
      <c r="E10" s="2"/>
      <c r="F10" s="51"/>
      <c r="G10" s="52">
        <f t="shared" si="0"/>
        <v>0</v>
      </c>
      <c r="H10" s="714"/>
    </row>
    <row r="11" spans="1:8" ht="15.95" customHeight="1">
      <c r="A11" s="18"/>
      <c r="B11" s="2"/>
      <c r="C11" s="341"/>
      <c r="D11" s="2"/>
      <c r="E11" s="2"/>
      <c r="F11" s="51"/>
      <c r="G11" s="52">
        <f t="shared" si="0"/>
        <v>0</v>
      </c>
      <c r="H11" s="714"/>
    </row>
    <row r="12" spans="1:8" ht="15.95" customHeight="1">
      <c r="A12" s="18"/>
      <c r="B12" s="2"/>
      <c r="C12" s="341"/>
      <c r="D12" s="2"/>
      <c r="E12" s="2"/>
      <c r="F12" s="51"/>
      <c r="G12" s="52">
        <f t="shared" si="0"/>
        <v>0</v>
      </c>
      <c r="H12" s="714"/>
    </row>
    <row r="13" spans="1:8" ht="15.95" customHeight="1">
      <c r="A13" s="18"/>
      <c r="B13" s="2"/>
      <c r="C13" s="341"/>
      <c r="D13" s="2"/>
      <c r="E13" s="2"/>
      <c r="F13" s="51"/>
      <c r="G13" s="52">
        <f t="shared" si="0"/>
        <v>0</v>
      </c>
      <c r="H13" s="714"/>
    </row>
    <row r="14" spans="1:8" ht="15.95" customHeight="1">
      <c r="A14" s="18"/>
      <c r="B14" s="2"/>
      <c r="C14" s="341"/>
      <c r="D14" s="2"/>
      <c r="E14" s="2"/>
      <c r="F14" s="51"/>
      <c r="G14" s="52">
        <f t="shared" si="0"/>
        <v>0</v>
      </c>
      <c r="H14" s="714"/>
    </row>
    <row r="15" spans="1:8" ht="15.95" customHeight="1">
      <c r="A15" s="18"/>
      <c r="B15" s="2"/>
      <c r="C15" s="341"/>
      <c r="D15" s="2"/>
      <c r="E15" s="2"/>
      <c r="F15" s="51"/>
      <c r="G15" s="52">
        <f t="shared" si="0"/>
        <v>0</v>
      </c>
      <c r="H15" s="714"/>
    </row>
    <row r="16" spans="1:8" ht="15.95" customHeight="1">
      <c r="A16" s="18"/>
      <c r="B16" s="2"/>
      <c r="C16" s="341"/>
      <c r="D16" s="2"/>
      <c r="E16" s="2"/>
      <c r="F16" s="51"/>
      <c r="G16" s="52">
        <f t="shared" si="0"/>
        <v>0</v>
      </c>
      <c r="H16" s="714"/>
    </row>
    <row r="17" spans="1:8" ht="15.95" customHeight="1">
      <c r="A17" s="18"/>
      <c r="B17" s="2"/>
      <c r="C17" s="341"/>
      <c r="D17" s="2"/>
      <c r="E17" s="2"/>
      <c r="F17" s="51"/>
      <c r="G17" s="52">
        <f t="shared" si="0"/>
        <v>0</v>
      </c>
      <c r="H17" s="714"/>
    </row>
    <row r="18" spans="1:8" ht="15.95" customHeight="1">
      <c r="A18" s="18"/>
      <c r="B18" s="2"/>
      <c r="C18" s="341"/>
      <c r="D18" s="2"/>
      <c r="E18" s="2"/>
      <c r="F18" s="51"/>
      <c r="G18" s="52">
        <f t="shared" si="0"/>
        <v>0</v>
      </c>
      <c r="H18" s="714"/>
    </row>
    <row r="19" spans="1:8" ht="15.95" customHeight="1">
      <c r="A19" s="18"/>
      <c r="B19" s="2"/>
      <c r="C19" s="341"/>
      <c r="D19" s="2"/>
      <c r="E19" s="2"/>
      <c r="F19" s="51"/>
      <c r="G19" s="52">
        <f t="shared" si="0"/>
        <v>0</v>
      </c>
      <c r="H19" s="714"/>
    </row>
    <row r="20" spans="1:8" ht="15.95" customHeight="1">
      <c r="A20" s="18"/>
      <c r="B20" s="2"/>
      <c r="C20" s="341"/>
      <c r="D20" s="2"/>
      <c r="E20" s="2"/>
      <c r="F20" s="51"/>
      <c r="G20" s="52">
        <f t="shared" si="0"/>
        <v>0</v>
      </c>
      <c r="H20" s="714"/>
    </row>
    <row r="21" spans="1:8" ht="15.95" customHeight="1">
      <c r="A21" s="18"/>
      <c r="B21" s="2"/>
      <c r="C21" s="341"/>
      <c r="D21" s="2"/>
      <c r="E21" s="2"/>
      <c r="F21" s="51"/>
      <c r="G21" s="52">
        <f t="shared" si="0"/>
        <v>0</v>
      </c>
      <c r="H21" s="714"/>
    </row>
    <row r="22" spans="1:8" ht="15.95" customHeight="1">
      <c r="A22" s="18"/>
      <c r="B22" s="2"/>
      <c r="C22" s="341"/>
      <c r="D22" s="2"/>
      <c r="E22" s="2"/>
      <c r="F22" s="51"/>
      <c r="G22" s="52">
        <f t="shared" si="0"/>
        <v>0</v>
      </c>
      <c r="H22" s="714"/>
    </row>
    <row r="23" spans="1:8" ht="15.95" customHeight="1" thickBot="1">
      <c r="A23" s="19"/>
      <c r="B23" s="3"/>
      <c r="C23" s="342"/>
      <c r="D23" s="3"/>
      <c r="E23" s="3"/>
      <c r="F23" s="53"/>
      <c r="G23" s="52">
        <f t="shared" si="0"/>
        <v>0</v>
      </c>
      <c r="H23" s="714"/>
    </row>
    <row r="24" spans="1:8" s="17" customFormat="1" ht="18" customHeight="1" thickBot="1">
      <c r="A24" s="30" t="s">
        <v>56</v>
      </c>
      <c r="B24" s="15">
        <f>SUM(B5:B23)</f>
        <v>38863</v>
      </c>
      <c r="C24" s="22"/>
      <c r="D24" s="15">
        <f>SUM(D5:D23)</f>
        <v>17121</v>
      </c>
      <c r="E24" s="15">
        <f>SUM(E5:E23)</f>
        <v>25742</v>
      </c>
      <c r="F24" s="15">
        <f>SUM(F5:F23)</f>
        <v>21742</v>
      </c>
      <c r="G24" s="16">
        <f>SUM(G5:G23)</f>
        <v>38863</v>
      </c>
      <c r="H24" s="714"/>
    </row>
  </sheetData>
  <sheetProtection sheet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48"/>
  <sheetViews>
    <sheetView zoomScale="130" zoomScaleNormal="130" zoomScaleSheetLayoutView="100" workbookViewId="0">
      <selection activeCell="P21" sqref="P21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36" t="s">
        <v>0</v>
      </c>
      <c r="B1" s="736"/>
      <c r="C1" s="736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5" t="str">
        <f>+CONCATENATE("5. melléklet a ……/",LEFT(ÖSSZEFÜGGÉSEK!A4,4)+1,". (……) önkormányzati rendelethez    ")</f>
        <v xml:space="preserve">5. melléklet a ……/2015.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734" t="s">
        <v>53</v>
      </c>
      <c r="M2" s="734"/>
      <c r="N2" s="725"/>
    </row>
    <row r="3" spans="1:14" ht="13.5" thickBot="1">
      <c r="A3" s="717" t="s">
        <v>94</v>
      </c>
      <c r="B3" s="716" t="s">
        <v>188</v>
      </c>
      <c r="C3" s="716"/>
      <c r="D3" s="716"/>
      <c r="E3" s="716"/>
      <c r="F3" s="716"/>
      <c r="G3" s="716"/>
      <c r="H3" s="716"/>
      <c r="I3" s="716"/>
      <c r="J3" s="723" t="s">
        <v>190</v>
      </c>
      <c r="K3" s="723"/>
      <c r="L3" s="723"/>
      <c r="M3" s="723"/>
      <c r="N3" s="725"/>
    </row>
    <row r="4" spans="1:14" ht="15" customHeight="1" thickBot="1">
      <c r="A4" s="718"/>
      <c r="B4" s="720" t="s">
        <v>191</v>
      </c>
      <c r="C4" s="715" t="s">
        <v>192</v>
      </c>
      <c r="D4" s="737" t="s">
        <v>186</v>
      </c>
      <c r="E4" s="737"/>
      <c r="F4" s="737"/>
      <c r="G4" s="737"/>
      <c r="H4" s="737"/>
      <c r="I4" s="737"/>
      <c r="J4" s="724"/>
      <c r="K4" s="724"/>
      <c r="L4" s="724"/>
      <c r="M4" s="724"/>
      <c r="N4" s="725"/>
    </row>
    <row r="5" spans="1:14" ht="21.75" thickBot="1">
      <c r="A5" s="718"/>
      <c r="B5" s="720"/>
      <c r="C5" s="715"/>
      <c r="D5" s="55" t="s">
        <v>191</v>
      </c>
      <c r="E5" s="55" t="s">
        <v>192</v>
      </c>
      <c r="F5" s="55" t="s">
        <v>191</v>
      </c>
      <c r="G5" s="55" t="s">
        <v>192</v>
      </c>
      <c r="H5" s="55" t="s">
        <v>191</v>
      </c>
      <c r="I5" s="55" t="s">
        <v>192</v>
      </c>
      <c r="J5" s="724"/>
      <c r="K5" s="724"/>
      <c r="L5" s="724"/>
      <c r="M5" s="724"/>
      <c r="N5" s="725"/>
    </row>
    <row r="6" spans="1:14" ht="32.25" thickBot="1">
      <c r="A6" s="719"/>
      <c r="B6" s="715" t="s">
        <v>187</v>
      </c>
      <c r="C6" s="715"/>
      <c r="D6" s="715" t="str">
        <f>+CONCATENATE(LEFT(ÖSSZEFÜGGÉSEK!A4,4),". előtt")</f>
        <v>2014. előtt</v>
      </c>
      <c r="E6" s="715"/>
      <c r="F6" s="715" t="str">
        <f>+CONCATENATE(LEFT(ÖSSZEFÜGGÉSEK!A4,4),". évi")</f>
        <v>2014. évi</v>
      </c>
      <c r="G6" s="715"/>
      <c r="H6" s="720" t="str">
        <f>+CONCATENATE(LEFT(ÖSSZEFÜGGÉSEK!A4,4),". után")</f>
        <v>2014. után</v>
      </c>
      <c r="I6" s="720"/>
      <c r="J6" s="54" t="str">
        <f>+D6</f>
        <v>2014. előtt</v>
      </c>
      <c r="K6" s="55" t="str">
        <f>+F6</f>
        <v>2014. évi</v>
      </c>
      <c r="L6" s="54" t="s">
        <v>39</v>
      </c>
      <c r="M6" s="55" t="str">
        <f>+CONCATENATE("Teljesítés %-a ",LEFT(ÖSSZEFÜGGÉSEK!A4,4),". XII. 31-ig")</f>
        <v>Teljesítés %-a 2014. XII. 31-ig</v>
      </c>
      <c r="N6" s="725"/>
    </row>
    <row r="7" spans="1:14" ht="13.5" thickBot="1">
      <c r="A7" s="56" t="s">
        <v>434</v>
      </c>
      <c r="B7" s="54" t="s">
        <v>435</v>
      </c>
      <c r="C7" s="54" t="s">
        <v>436</v>
      </c>
      <c r="D7" s="57" t="s">
        <v>437</v>
      </c>
      <c r="E7" s="55" t="s">
        <v>438</v>
      </c>
      <c r="F7" s="55" t="s">
        <v>515</v>
      </c>
      <c r="G7" s="55" t="s">
        <v>516</v>
      </c>
      <c r="H7" s="54" t="s">
        <v>517</v>
      </c>
      <c r="I7" s="57" t="s">
        <v>518</v>
      </c>
      <c r="J7" s="57" t="s">
        <v>563</v>
      </c>
      <c r="K7" s="57" t="s">
        <v>564</v>
      </c>
      <c r="L7" s="57" t="s">
        <v>565</v>
      </c>
      <c r="M7" s="58" t="s">
        <v>566</v>
      </c>
      <c r="N7" s="725"/>
    </row>
    <row r="8" spans="1:14">
      <c r="A8" s="59" t="s">
        <v>95</v>
      </c>
      <c r="B8" s="60"/>
      <c r="C8" s="80"/>
      <c r="D8" s="80"/>
      <c r="E8" s="91"/>
      <c r="F8" s="80"/>
      <c r="G8" s="80"/>
      <c r="H8" s="80"/>
      <c r="I8" s="80"/>
      <c r="J8" s="80"/>
      <c r="K8" s="80"/>
      <c r="L8" s="61">
        <f t="shared" ref="L8:L14" si="0">+J8+K8</f>
        <v>0</v>
      </c>
      <c r="M8" s="95" t="str">
        <f t="shared" ref="M8:M15" si="1">IF((C8&lt;&gt;0),ROUND((L8/C8)*100,1),"")</f>
        <v/>
      </c>
      <c r="N8" s="725"/>
    </row>
    <row r="9" spans="1:14">
      <c r="A9" s="62" t="s">
        <v>107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5">
        <f t="shared" si="0"/>
        <v>0</v>
      </c>
      <c r="M9" s="96" t="str">
        <f t="shared" si="1"/>
        <v/>
      </c>
      <c r="N9" s="725"/>
    </row>
    <row r="10" spans="1:14">
      <c r="A10" s="66" t="s">
        <v>96</v>
      </c>
      <c r="B10" s="67"/>
      <c r="C10" s="83"/>
      <c r="D10" s="83"/>
      <c r="E10" s="83"/>
      <c r="F10" s="83"/>
      <c r="G10" s="83"/>
      <c r="H10" s="83"/>
      <c r="I10" s="83"/>
      <c r="J10" s="83"/>
      <c r="K10" s="83"/>
      <c r="L10" s="65">
        <f t="shared" si="0"/>
        <v>0</v>
      </c>
      <c r="M10" s="96" t="str">
        <f t="shared" si="1"/>
        <v/>
      </c>
      <c r="N10" s="725"/>
    </row>
    <row r="11" spans="1:14">
      <c r="A11" s="66" t="s">
        <v>108</v>
      </c>
      <c r="B11" s="67"/>
      <c r="C11" s="83"/>
      <c r="D11" s="83"/>
      <c r="E11" s="83"/>
      <c r="F11" s="83"/>
      <c r="G11" s="83"/>
      <c r="H11" s="83"/>
      <c r="I11" s="83"/>
      <c r="J11" s="83"/>
      <c r="K11" s="83"/>
      <c r="L11" s="65">
        <f t="shared" si="0"/>
        <v>0</v>
      </c>
      <c r="M11" s="96" t="str">
        <f t="shared" si="1"/>
        <v/>
      </c>
      <c r="N11" s="725"/>
    </row>
    <row r="12" spans="1:14">
      <c r="A12" s="66" t="s">
        <v>97</v>
      </c>
      <c r="B12" s="67"/>
      <c r="C12" s="83"/>
      <c r="D12" s="83"/>
      <c r="E12" s="83"/>
      <c r="F12" s="83"/>
      <c r="G12" s="83"/>
      <c r="H12" s="83"/>
      <c r="I12" s="83"/>
      <c r="J12" s="83"/>
      <c r="K12" s="83"/>
      <c r="L12" s="65">
        <f t="shared" si="0"/>
        <v>0</v>
      </c>
      <c r="M12" s="96" t="str">
        <f t="shared" si="1"/>
        <v/>
      </c>
      <c r="N12" s="725"/>
    </row>
    <row r="13" spans="1:14">
      <c r="A13" s="66" t="s">
        <v>98</v>
      </c>
      <c r="B13" s="67"/>
      <c r="C13" s="83"/>
      <c r="D13" s="83"/>
      <c r="E13" s="83"/>
      <c r="F13" s="83"/>
      <c r="G13" s="83"/>
      <c r="H13" s="83"/>
      <c r="I13" s="83"/>
      <c r="J13" s="83"/>
      <c r="K13" s="83"/>
      <c r="L13" s="65">
        <f t="shared" si="0"/>
        <v>0</v>
      </c>
      <c r="M13" s="96" t="str">
        <f t="shared" si="1"/>
        <v/>
      </c>
      <c r="N13" s="725"/>
    </row>
    <row r="14" spans="1:14" ht="15" customHeight="1" thickBot="1">
      <c r="A14" s="68"/>
      <c r="B14" s="69"/>
      <c r="C14" s="87"/>
      <c r="D14" s="87"/>
      <c r="E14" s="87"/>
      <c r="F14" s="87"/>
      <c r="G14" s="87"/>
      <c r="H14" s="87"/>
      <c r="I14" s="87"/>
      <c r="J14" s="87"/>
      <c r="K14" s="87"/>
      <c r="L14" s="65">
        <f t="shared" si="0"/>
        <v>0</v>
      </c>
      <c r="M14" s="97" t="str">
        <f t="shared" si="1"/>
        <v/>
      </c>
      <c r="N14" s="725"/>
    </row>
    <row r="15" spans="1:14" ht="13.5" thickBot="1">
      <c r="A15" s="70" t="s">
        <v>100</v>
      </c>
      <c r="B15" s="71">
        <f t="shared" ref="B15:L15" si="2">B8+SUM(B10:B14)</f>
        <v>0</v>
      </c>
      <c r="C15" s="71">
        <f t="shared" si="2"/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2" t="str">
        <f t="shared" si="1"/>
        <v/>
      </c>
      <c r="N15" s="725"/>
    </row>
    <row r="16" spans="1:1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25"/>
    </row>
    <row r="17" spans="1:14" ht="13.5" thickBot="1">
      <c r="A17" s="76" t="s">
        <v>99</v>
      </c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25"/>
    </row>
    <row r="18" spans="1:14">
      <c r="A18" s="79" t="s">
        <v>103</v>
      </c>
      <c r="B18" s="60"/>
      <c r="C18" s="80"/>
      <c r="D18" s="80"/>
      <c r="E18" s="91"/>
      <c r="F18" s="80"/>
      <c r="G18" s="80"/>
      <c r="H18" s="80"/>
      <c r="I18" s="80"/>
      <c r="J18" s="80"/>
      <c r="K18" s="80"/>
      <c r="L18" s="81">
        <f t="shared" ref="L18:L23" si="3">+J18+K18</f>
        <v>0</v>
      </c>
      <c r="M18" s="95" t="str">
        <f t="shared" ref="M18:M24" si="4">IF((C18&lt;&gt;0),ROUND((L18/C18)*100,1),"")</f>
        <v/>
      </c>
      <c r="N18" s="725"/>
    </row>
    <row r="19" spans="1:14">
      <c r="A19" s="82" t="s">
        <v>104</v>
      </c>
      <c r="B19" s="63"/>
      <c r="C19" s="83"/>
      <c r="D19" s="83"/>
      <c r="E19" s="83"/>
      <c r="F19" s="83"/>
      <c r="G19" s="83"/>
      <c r="H19" s="83"/>
      <c r="I19" s="83"/>
      <c r="J19" s="83"/>
      <c r="K19" s="83"/>
      <c r="L19" s="84">
        <f t="shared" si="3"/>
        <v>0</v>
      </c>
      <c r="M19" s="96" t="str">
        <f t="shared" si="4"/>
        <v/>
      </c>
      <c r="N19" s="725"/>
    </row>
    <row r="20" spans="1:14">
      <c r="A20" s="82" t="s">
        <v>105</v>
      </c>
      <c r="B20" s="67"/>
      <c r="C20" s="83"/>
      <c r="D20" s="83"/>
      <c r="E20" s="83"/>
      <c r="F20" s="83"/>
      <c r="G20" s="83"/>
      <c r="H20" s="83"/>
      <c r="I20" s="83"/>
      <c r="J20" s="83"/>
      <c r="K20" s="83"/>
      <c r="L20" s="84">
        <f t="shared" si="3"/>
        <v>0</v>
      </c>
      <c r="M20" s="96" t="str">
        <f t="shared" si="4"/>
        <v/>
      </c>
      <c r="N20" s="725"/>
    </row>
    <row r="21" spans="1:14">
      <c r="A21" s="82" t="s">
        <v>106</v>
      </c>
      <c r="B21" s="67"/>
      <c r="C21" s="83"/>
      <c r="D21" s="83"/>
      <c r="E21" s="83"/>
      <c r="F21" s="83"/>
      <c r="G21" s="83"/>
      <c r="H21" s="83"/>
      <c r="I21" s="83"/>
      <c r="J21" s="83"/>
      <c r="K21" s="83"/>
      <c r="L21" s="84">
        <f t="shared" si="3"/>
        <v>0</v>
      </c>
      <c r="M21" s="96" t="str">
        <f t="shared" si="4"/>
        <v/>
      </c>
      <c r="N21" s="725"/>
    </row>
    <row r="22" spans="1:14">
      <c r="A22" s="85"/>
      <c r="B22" s="67"/>
      <c r="C22" s="83"/>
      <c r="D22" s="83"/>
      <c r="E22" s="83"/>
      <c r="F22" s="83"/>
      <c r="G22" s="83"/>
      <c r="H22" s="83"/>
      <c r="I22" s="83"/>
      <c r="J22" s="83"/>
      <c r="K22" s="83"/>
      <c r="L22" s="84">
        <f t="shared" si="3"/>
        <v>0</v>
      </c>
      <c r="M22" s="96" t="str">
        <f t="shared" si="4"/>
        <v/>
      </c>
      <c r="N22" s="725"/>
    </row>
    <row r="23" spans="1:14" ht="13.5" thickBot="1">
      <c r="A23" s="86"/>
      <c r="B23" s="69"/>
      <c r="C23" s="87"/>
      <c r="D23" s="87"/>
      <c r="E23" s="87"/>
      <c r="F23" s="87"/>
      <c r="G23" s="87"/>
      <c r="H23" s="87"/>
      <c r="I23" s="87"/>
      <c r="J23" s="87"/>
      <c r="K23" s="87"/>
      <c r="L23" s="84">
        <f t="shared" si="3"/>
        <v>0</v>
      </c>
      <c r="M23" s="97" t="str">
        <f t="shared" si="4"/>
        <v/>
      </c>
      <c r="N23" s="725"/>
    </row>
    <row r="24" spans="1:14" ht="13.5" thickBot="1">
      <c r="A24" s="88" t="s">
        <v>84</v>
      </c>
      <c r="B24" s="71">
        <f t="shared" ref="B24:L24" si="5">SUM(B18:B23)</f>
        <v>0</v>
      </c>
      <c r="C24" s="71">
        <f t="shared" si="5"/>
        <v>0</v>
      </c>
      <c r="D24" s="71">
        <f t="shared" si="5"/>
        <v>0</v>
      </c>
      <c r="E24" s="71">
        <f t="shared" si="5"/>
        <v>0</v>
      </c>
      <c r="F24" s="71">
        <f t="shared" si="5"/>
        <v>0</v>
      </c>
      <c r="G24" s="71">
        <f t="shared" si="5"/>
        <v>0</v>
      </c>
      <c r="H24" s="71">
        <f t="shared" si="5"/>
        <v>0</v>
      </c>
      <c r="I24" s="71">
        <f t="shared" si="5"/>
        <v>0</v>
      </c>
      <c r="J24" s="71">
        <f t="shared" si="5"/>
        <v>0</v>
      </c>
      <c r="K24" s="71">
        <f t="shared" si="5"/>
        <v>0</v>
      </c>
      <c r="L24" s="71">
        <f t="shared" si="5"/>
        <v>0</v>
      </c>
      <c r="M24" s="72" t="str">
        <f t="shared" si="4"/>
        <v/>
      </c>
      <c r="N24" s="725"/>
    </row>
    <row r="25" spans="1:14">
      <c r="A25" s="735" t="s">
        <v>185</v>
      </c>
      <c r="B25" s="735"/>
      <c r="C25" s="735"/>
      <c r="D25" s="735"/>
      <c r="E25" s="735"/>
      <c r="F25" s="735"/>
      <c r="G25" s="735"/>
      <c r="H25" s="735"/>
      <c r="I25" s="735"/>
      <c r="J25" s="735"/>
      <c r="K25" s="735"/>
      <c r="L25" s="735"/>
      <c r="M25" s="735"/>
      <c r="N25" s="725"/>
    </row>
    <row r="26" spans="1:14" ht="5.2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725"/>
    </row>
    <row r="27" spans="1:14" ht="15.75">
      <c r="A27" s="726" t="str">
        <f>+CONCATENATE("Önkormányzaton kívüli EU-s projekthez történő hozzájárulás ",LEFT(ÖSSZEFÜGGÉSEK!A4,4),". évi előirányzata és teljesítése")</f>
        <v>Önkormányzaton kívüli EU-s projekthez történő hozzájárulás 2014. évi előirányzata és teljesítése</v>
      </c>
      <c r="B27" s="726"/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25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34" t="s">
        <v>53</v>
      </c>
      <c r="M28" s="734"/>
      <c r="N28" s="725"/>
    </row>
    <row r="29" spans="1:14" ht="21.75" thickBot="1">
      <c r="A29" s="721" t="s">
        <v>101</v>
      </c>
      <c r="B29" s="722"/>
      <c r="C29" s="722"/>
      <c r="D29" s="722"/>
      <c r="E29" s="722"/>
      <c r="F29" s="722"/>
      <c r="G29" s="722"/>
      <c r="H29" s="722"/>
      <c r="I29" s="722"/>
      <c r="J29" s="722"/>
      <c r="K29" s="90" t="s">
        <v>690</v>
      </c>
      <c r="L29" s="90" t="s">
        <v>689</v>
      </c>
      <c r="M29" s="90" t="s">
        <v>190</v>
      </c>
      <c r="N29" s="725"/>
    </row>
    <row r="30" spans="1:14">
      <c r="A30" s="732"/>
      <c r="B30" s="733"/>
      <c r="C30" s="733"/>
      <c r="D30" s="733"/>
      <c r="E30" s="733"/>
      <c r="F30" s="733"/>
      <c r="G30" s="733"/>
      <c r="H30" s="733"/>
      <c r="I30" s="733"/>
      <c r="J30" s="733"/>
      <c r="K30" s="91"/>
      <c r="L30" s="92"/>
      <c r="M30" s="92"/>
      <c r="N30" s="725"/>
    </row>
    <row r="31" spans="1:14" ht="13.5" thickBot="1">
      <c r="A31" s="727"/>
      <c r="B31" s="728"/>
      <c r="C31" s="728"/>
      <c r="D31" s="728"/>
      <c r="E31" s="728"/>
      <c r="F31" s="728"/>
      <c r="G31" s="728"/>
      <c r="H31" s="728"/>
      <c r="I31" s="728"/>
      <c r="J31" s="728"/>
      <c r="K31" s="93"/>
      <c r="L31" s="87"/>
      <c r="M31" s="87"/>
      <c r="N31" s="725"/>
    </row>
    <row r="32" spans="1:14" ht="13.5" thickBot="1">
      <c r="A32" s="730" t="s">
        <v>40</v>
      </c>
      <c r="B32" s="731"/>
      <c r="C32" s="731"/>
      <c r="D32" s="731"/>
      <c r="E32" s="731"/>
      <c r="F32" s="731"/>
      <c r="G32" s="731"/>
      <c r="H32" s="731"/>
      <c r="I32" s="731"/>
      <c r="J32" s="731"/>
      <c r="K32" s="94">
        <f>SUM(K30:K31)</f>
        <v>0</v>
      </c>
      <c r="L32" s="94">
        <f>SUM(L30:L31)</f>
        <v>0</v>
      </c>
      <c r="M32" s="94">
        <f>SUM(M30:M31)</f>
        <v>0</v>
      </c>
      <c r="N32" s="725"/>
    </row>
    <row r="33" spans="1:14">
      <c r="N33" s="725"/>
    </row>
    <row r="48" spans="1:14">
      <c r="A48" s="9"/>
    </row>
  </sheetData>
  <sheetProtection sheet="1" objects="1" scenarios="1"/>
  <mergeCells count="21"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</mergeCells>
  <phoneticPr fontId="0" type="noConversion"/>
  <printOptions horizontalCentered="1"/>
  <pageMargins left="0.78740157480314965" right="0.78740157480314965" top="1.3779527559055118" bottom="0.78740157480314965" header="0.51181102362204722" footer="0.51181102362204722"/>
  <pageSetup paperSize="9" scale="85" orientation="landscape" verticalDpi="0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topLeftCell="B1" zoomScaleSheetLayoutView="100" workbookViewId="0">
      <selection activeCell="B12" sqref="B12"/>
    </sheetView>
  </sheetViews>
  <sheetFormatPr defaultRowHeight="12.75"/>
  <cols>
    <col min="1" max="1" width="14.83203125" style="546" customWidth="1"/>
    <col min="2" max="2" width="65.33203125" style="547" customWidth="1"/>
    <col min="3" max="5" width="17" style="548" customWidth="1"/>
    <col min="6" max="6" width="9.33203125" style="687" hidden="1" customWidth="1"/>
    <col min="7" max="16384" width="9.33203125" style="33"/>
  </cols>
  <sheetData>
    <row r="1" spans="1:6" s="522" customFormat="1" ht="16.5" customHeight="1" thickBot="1">
      <c r="A1" s="521"/>
      <c r="B1" s="523"/>
      <c r="C1" s="568"/>
      <c r="D1" s="533"/>
      <c r="E1" s="568" t="str">
        <f>+CONCATENATE("6.1. melléklet a ……/",LEFT(ÖSSZEFÜGGÉSEK!A4,4)+1,". (……) önkormányzati rendelethez")</f>
        <v>6.1. melléklet a ……/2015. (……) önkormányzati rendelethez</v>
      </c>
      <c r="F1" s="690"/>
    </row>
    <row r="2" spans="1:6" s="569" customFormat="1" ht="15.75" customHeight="1">
      <c r="A2" s="549" t="s">
        <v>54</v>
      </c>
      <c r="B2" s="744" t="s">
        <v>158</v>
      </c>
      <c r="C2" s="745"/>
      <c r="D2" s="746"/>
      <c r="E2" s="542" t="s">
        <v>41</v>
      </c>
      <c r="F2" s="691"/>
    </row>
    <row r="3" spans="1:6" s="569" customFormat="1" ht="24.75" thickBot="1">
      <c r="A3" s="567" t="s">
        <v>568</v>
      </c>
      <c r="B3" s="741" t="s">
        <v>567</v>
      </c>
      <c r="C3" s="742"/>
      <c r="D3" s="743"/>
      <c r="E3" s="517" t="s">
        <v>41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71" customFormat="1" ht="12" customHeight="1" thickBot="1">
      <c r="A8" s="387" t="s">
        <v>7</v>
      </c>
      <c r="B8" s="383" t="s">
        <v>318</v>
      </c>
      <c r="C8" s="414">
        <v>57272</v>
      </c>
      <c r="D8" s="414">
        <v>46947</v>
      </c>
      <c r="E8" s="397">
        <v>46947</v>
      </c>
      <c r="F8" s="693" t="s">
        <v>753</v>
      </c>
    </row>
    <row r="9" spans="1:6" s="545" customFormat="1" ht="12" customHeight="1">
      <c r="A9" s="555" t="s">
        <v>73</v>
      </c>
      <c r="B9" s="425" t="s">
        <v>319</v>
      </c>
      <c r="C9" s="416">
        <v>18006</v>
      </c>
      <c r="D9" s="416">
        <v>18006</v>
      </c>
      <c r="E9" s="399">
        <v>18006</v>
      </c>
      <c r="F9" s="693" t="s">
        <v>754</v>
      </c>
    </row>
    <row r="10" spans="1:6" s="572" customFormat="1" ht="12" customHeight="1">
      <c r="A10" s="556" t="s">
        <v>74</v>
      </c>
      <c r="B10" s="426" t="s">
        <v>320</v>
      </c>
      <c r="C10" s="415">
        <v>0</v>
      </c>
      <c r="D10" s="415">
        <v>0</v>
      </c>
      <c r="E10" s="398">
        <v>0</v>
      </c>
      <c r="F10" s="693" t="s">
        <v>755</v>
      </c>
    </row>
    <row r="11" spans="1:6" s="572" customFormat="1" ht="12" customHeight="1">
      <c r="A11" s="556" t="s">
        <v>75</v>
      </c>
      <c r="B11" s="426" t="s">
        <v>321</v>
      </c>
      <c r="C11" s="415">
        <v>5910</v>
      </c>
      <c r="D11" s="415">
        <v>19778</v>
      </c>
      <c r="E11" s="398">
        <v>19777</v>
      </c>
      <c r="F11" s="693" t="s">
        <v>756</v>
      </c>
    </row>
    <row r="12" spans="1:6" s="572" customFormat="1" ht="12" customHeight="1">
      <c r="A12" s="556" t="s">
        <v>76</v>
      </c>
      <c r="B12" s="426" t="s">
        <v>322</v>
      </c>
      <c r="C12" s="415">
        <v>748</v>
      </c>
      <c r="D12" s="415">
        <v>748</v>
      </c>
      <c r="E12" s="398">
        <v>748</v>
      </c>
      <c r="F12" s="693" t="s">
        <v>757</v>
      </c>
    </row>
    <row r="13" spans="1:6" s="572" customFormat="1" ht="12" customHeight="1">
      <c r="A13" s="556" t="s">
        <v>109</v>
      </c>
      <c r="B13" s="426" t="s">
        <v>323</v>
      </c>
      <c r="C13" s="415">
        <v>44</v>
      </c>
      <c r="D13" s="415">
        <v>1021</v>
      </c>
      <c r="E13" s="398">
        <v>1021</v>
      </c>
      <c r="F13" s="693" t="s">
        <v>758</v>
      </c>
    </row>
    <row r="14" spans="1:6" s="545" customFormat="1" ht="12" customHeight="1" thickBot="1">
      <c r="A14" s="557" t="s">
        <v>77</v>
      </c>
      <c r="B14" s="406" t="s">
        <v>324</v>
      </c>
      <c r="C14" s="417">
        <v>32565</v>
      </c>
      <c r="D14" s="417">
        <v>7395</v>
      </c>
      <c r="E14" s="400">
        <v>7395</v>
      </c>
      <c r="F14" s="693" t="s">
        <v>759</v>
      </c>
    </row>
    <row r="15" spans="1:6" s="545" customFormat="1" ht="12" customHeight="1" thickBot="1">
      <c r="A15" s="387" t="s">
        <v>8</v>
      </c>
      <c r="B15" s="404" t="s">
        <v>325</v>
      </c>
      <c r="C15" s="414">
        <v>59894</v>
      </c>
      <c r="D15" s="414">
        <v>67385</v>
      </c>
      <c r="E15" s="397">
        <v>66579</v>
      </c>
      <c r="F15" s="693" t="s">
        <v>760</v>
      </c>
    </row>
    <row r="16" spans="1:6" s="545" customFormat="1" ht="12" customHeight="1">
      <c r="A16" s="555" t="s">
        <v>79</v>
      </c>
      <c r="B16" s="425" t="s">
        <v>326</v>
      </c>
      <c r="C16" s="416">
        <v>0</v>
      </c>
      <c r="D16" s="416">
        <v>0</v>
      </c>
      <c r="E16" s="399">
        <v>0</v>
      </c>
      <c r="F16" s="693" t="s">
        <v>761</v>
      </c>
    </row>
    <row r="17" spans="1:6" s="545" customFormat="1" ht="12" customHeight="1">
      <c r="A17" s="556" t="s">
        <v>80</v>
      </c>
      <c r="B17" s="426" t="s">
        <v>327</v>
      </c>
      <c r="C17" s="415">
        <v>0</v>
      </c>
      <c r="D17" s="415">
        <v>0</v>
      </c>
      <c r="E17" s="398">
        <v>0</v>
      </c>
      <c r="F17" s="693" t="s">
        <v>762</v>
      </c>
    </row>
    <row r="18" spans="1:6" s="545" customFormat="1" ht="12" customHeight="1">
      <c r="A18" s="556" t="s">
        <v>81</v>
      </c>
      <c r="B18" s="426" t="s">
        <v>328</v>
      </c>
      <c r="C18" s="415">
        <v>0</v>
      </c>
      <c r="D18" s="415">
        <v>0</v>
      </c>
      <c r="E18" s="398">
        <v>0</v>
      </c>
      <c r="F18" s="693" t="s">
        <v>763</v>
      </c>
    </row>
    <row r="19" spans="1:6" s="545" customFormat="1" ht="12" customHeight="1">
      <c r="A19" s="556" t="s">
        <v>82</v>
      </c>
      <c r="B19" s="426" t="s">
        <v>329</v>
      </c>
      <c r="C19" s="415">
        <v>0</v>
      </c>
      <c r="D19" s="415">
        <v>0</v>
      </c>
      <c r="E19" s="398">
        <v>0</v>
      </c>
      <c r="F19" s="693" t="s">
        <v>764</v>
      </c>
    </row>
    <row r="20" spans="1:6" s="545" customFormat="1" ht="12" customHeight="1">
      <c r="A20" s="556" t="s">
        <v>83</v>
      </c>
      <c r="B20" s="426" t="s">
        <v>330</v>
      </c>
      <c r="C20" s="415">
        <v>59894</v>
      </c>
      <c r="D20" s="415">
        <v>67385</v>
      </c>
      <c r="E20" s="398">
        <v>66579</v>
      </c>
      <c r="F20" s="693" t="s">
        <v>765</v>
      </c>
    </row>
    <row r="21" spans="1:6" s="572" customFormat="1" ht="12" customHeight="1" thickBot="1">
      <c r="A21" s="557" t="s">
        <v>90</v>
      </c>
      <c r="B21" s="406" t="s">
        <v>331</v>
      </c>
      <c r="C21" s="417">
        <v>0</v>
      </c>
      <c r="D21" s="417">
        <v>0</v>
      </c>
      <c r="E21" s="400">
        <v>0</v>
      </c>
      <c r="F21" s="693" t="s">
        <v>766</v>
      </c>
    </row>
    <row r="22" spans="1:6" s="572" customFormat="1" ht="12" customHeight="1" thickBot="1">
      <c r="A22" s="387" t="s">
        <v>9</v>
      </c>
      <c r="B22" s="383" t="s">
        <v>332</v>
      </c>
      <c r="C22" s="414">
        <v>23674</v>
      </c>
      <c r="D22" s="414">
        <v>57867</v>
      </c>
      <c r="E22" s="397">
        <v>57867</v>
      </c>
      <c r="F22" s="693" t="s">
        <v>767</v>
      </c>
    </row>
    <row r="23" spans="1:6" s="572" customFormat="1" ht="12" customHeight="1">
      <c r="A23" s="555" t="s">
        <v>62</v>
      </c>
      <c r="B23" s="425" t="s">
        <v>333</v>
      </c>
      <c r="C23" s="416">
        <v>0</v>
      </c>
      <c r="D23" s="416">
        <v>22670</v>
      </c>
      <c r="E23" s="399">
        <v>22670</v>
      </c>
      <c r="F23" s="693" t="s">
        <v>768</v>
      </c>
    </row>
    <row r="24" spans="1:6" s="545" customFormat="1" ht="12" customHeight="1">
      <c r="A24" s="556" t="s">
        <v>63</v>
      </c>
      <c r="B24" s="426" t="s">
        <v>334</v>
      </c>
      <c r="C24" s="415">
        <v>0</v>
      </c>
      <c r="D24" s="415">
        <v>0</v>
      </c>
      <c r="E24" s="398">
        <v>0</v>
      </c>
      <c r="F24" s="693" t="s">
        <v>769</v>
      </c>
    </row>
    <row r="25" spans="1:6" s="572" customFormat="1" ht="12" customHeight="1">
      <c r="A25" s="556" t="s">
        <v>64</v>
      </c>
      <c r="B25" s="426" t="s">
        <v>335</v>
      </c>
      <c r="C25" s="415">
        <v>0</v>
      </c>
      <c r="D25" s="415">
        <v>0</v>
      </c>
      <c r="E25" s="398">
        <v>0</v>
      </c>
      <c r="F25" s="693" t="s">
        <v>770</v>
      </c>
    </row>
    <row r="26" spans="1:6" s="572" customFormat="1" ht="12" customHeight="1">
      <c r="A26" s="556" t="s">
        <v>65</v>
      </c>
      <c r="B26" s="426" t="s">
        <v>336</v>
      </c>
      <c r="C26" s="415">
        <v>0</v>
      </c>
      <c r="D26" s="415">
        <v>0</v>
      </c>
      <c r="E26" s="398">
        <v>0</v>
      </c>
      <c r="F26" s="693" t="s">
        <v>771</v>
      </c>
    </row>
    <row r="27" spans="1:6" s="572" customFormat="1" ht="12" customHeight="1">
      <c r="A27" s="556" t="s">
        <v>123</v>
      </c>
      <c r="B27" s="426" t="s">
        <v>337</v>
      </c>
      <c r="C27" s="415">
        <v>23674</v>
      </c>
      <c r="D27" s="415">
        <v>35197</v>
      </c>
      <c r="E27" s="398">
        <v>35197</v>
      </c>
      <c r="F27" s="693" t="s">
        <v>772</v>
      </c>
    </row>
    <row r="28" spans="1:6" s="572" customFormat="1" ht="12" customHeight="1" thickBot="1">
      <c r="A28" s="557" t="s">
        <v>124</v>
      </c>
      <c r="B28" s="427" t="s">
        <v>338</v>
      </c>
      <c r="C28" s="417">
        <v>18576</v>
      </c>
      <c r="D28" s="417">
        <v>20899</v>
      </c>
      <c r="E28" s="400">
        <v>35197</v>
      </c>
      <c r="F28" s="693" t="s">
        <v>773</v>
      </c>
    </row>
    <row r="29" spans="1:6" s="572" customFormat="1" ht="12" customHeight="1" thickBot="1">
      <c r="A29" s="387" t="s">
        <v>125</v>
      </c>
      <c r="B29" s="383" t="s">
        <v>339</v>
      </c>
      <c r="C29" s="420">
        <v>2009</v>
      </c>
      <c r="D29" s="420">
        <v>2102</v>
      </c>
      <c r="E29" s="432">
        <v>1936</v>
      </c>
      <c r="F29" s="693" t="s">
        <v>774</v>
      </c>
    </row>
    <row r="30" spans="1:6" s="572" customFormat="1" ht="12" customHeight="1">
      <c r="A30" s="555" t="s">
        <v>340</v>
      </c>
      <c r="B30" s="425" t="s">
        <v>341</v>
      </c>
      <c r="C30" s="434">
        <v>1289</v>
      </c>
      <c r="D30" s="434">
        <v>1382</v>
      </c>
      <c r="E30" s="433">
        <v>1345</v>
      </c>
      <c r="F30" s="693" t="s">
        <v>775</v>
      </c>
    </row>
    <row r="31" spans="1:6" s="572" customFormat="1" ht="12" customHeight="1">
      <c r="A31" s="556" t="s">
        <v>342</v>
      </c>
      <c r="B31" s="426" t="s">
        <v>343</v>
      </c>
      <c r="C31" s="415">
        <v>400</v>
      </c>
      <c r="D31" s="415">
        <v>400</v>
      </c>
      <c r="E31" s="398">
        <v>345</v>
      </c>
      <c r="F31" s="693" t="s">
        <v>776</v>
      </c>
    </row>
    <row r="32" spans="1:6" s="572" customFormat="1" ht="12" customHeight="1">
      <c r="A32" s="556" t="s">
        <v>344</v>
      </c>
      <c r="B32" s="426" t="s">
        <v>345</v>
      </c>
      <c r="C32" s="415">
        <v>889</v>
      </c>
      <c r="D32" s="415">
        <v>982</v>
      </c>
      <c r="E32" s="398">
        <v>1001</v>
      </c>
      <c r="F32" s="693" t="s">
        <v>777</v>
      </c>
    </row>
    <row r="33" spans="1:6" s="572" customFormat="1" ht="12" customHeight="1">
      <c r="A33" s="556" t="s">
        <v>346</v>
      </c>
      <c r="B33" s="426" t="s">
        <v>347</v>
      </c>
      <c r="C33" s="415">
        <v>720</v>
      </c>
      <c r="D33" s="415">
        <v>720</v>
      </c>
      <c r="E33" s="398">
        <v>590</v>
      </c>
      <c r="F33" s="693" t="s">
        <v>778</v>
      </c>
    </row>
    <row r="34" spans="1:6" s="572" customFormat="1" ht="12" customHeight="1">
      <c r="A34" s="556" t="s">
        <v>348</v>
      </c>
      <c r="B34" s="426" t="s">
        <v>349</v>
      </c>
      <c r="C34" s="415">
        <v>0</v>
      </c>
      <c r="D34" s="415">
        <v>0</v>
      </c>
      <c r="E34" s="398">
        <v>0</v>
      </c>
      <c r="F34" s="693" t="s">
        <v>779</v>
      </c>
    </row>
    <row r="35" spans="1:6" s="572" customFormat="1" ht="12" customHeight="1" thickBot="1">
      <c r="A35" s="557" t="s">
        <v>350</v>
      </c>
      <c r="B35" s="427" t="s">
        <v>351</v>
      </c>
      <c r="C35" s="417">
        <v>0</v>
      </c>
      <c r="D35" s="417">
        <v>0</v>
      </c>
      <c r="E35" s="400">
        <v>0</v>
      </c>
      <c r="F35" s="693" t="s">
        <v>780</v>
      </c>
    </row>
    <row r="36" spans="1:6" s="572" customFormat="1" ht="12" customHeight="1" thickBot="1">
      <c r="A36" s="387" t="s">
        <v>11</v>
      </c>
      <c r="B36" s="383" t="s">
        <v>352</v>
      </c>
      <c r="C36" s="414">
        <v>10758</v>
      </c>
      <c r="D36" s="414">
        <v>28603</v>
      </c>
      <c r="E36" s="397">
        <v>23518</v>
      </c>
      <c r="F36" s="693" t="s">
        <v>781</v>
      </c>
    </row>
    <row r="37" spans="1:6" s="572" customFormat="1" ht="12" customHeight="1">
      <c r="A37" s="555" t="s">
        <v>66</v>
      </c>
      <c r="B37" s="425" t="s">
        <v>353</v>
      </c>
      <c r="C37" s="416">
        <v>4296</v>
      </c>
      <c r="D37" s="416">
        <v>3601</v>
      </c>
      <c r="E37" s="399">
        <v>3601</v>
      </c>
      <c r="F37" s="693" t="s">
        <v>782</v>
      </c>
    </row>
    <row r="38" spans="1:6" s="572" customFormat="1" ht="12" customHeight="1">
      <c r="A38" s="556" t="s">
        <v>67</v>
      </c>
      <c r="B38" s="426" t="s">
        <v>354</v>
      </c>
      <c r="C38" s="415">
        <v>4000</v>
      </c>
      <c r="D38" s="415">
        <v>15867</v>
      </c>
      <c r="E38" s="398">
        <v>14867</v>
      </c>
      <c r="F38" s="693" t="s">
        <v>783</v>
      </c>
    </row>
    <row r="39" spans="1:6" s="572" customFormat="1" ht="12" customHeight="1">
      <c r="A39" s="556" t="s">
        <v>68</v>
      </c>
      <c r="B39" s="426" t="s">
        <v>355</v>
      </c>
      <c r="C39" s="415">
        <v>0</v>
      </c>
      <c r="D39" s="415">
        <v>0</v>
      </c>
      <c r="E39" s="398">
        <v>0</v>
      </c>
      <c r="F39" s="693" t="s">
        <v>784</v>
      </c>
    </row>
    <row r="40" spans="1:6" s="572" customFormat="1" ht="12" customHeight="1">
      <c r="A40" s="556" t="s">
        <v>127</v>
      </c>
      <c r="B40" s="426" t="s">
        <v>356</v>
      </c>
      <c r="C40" s="415">
        <v>0</v>
      </c>
      <c r="D40" s="415">
        <v>0</v>
      </c>
      <c r="E40" s="398">
        <v>0</v>
      </c>
      <c r="F40" s="693" t="s">
        <v>785</v>
      </c>
    </row>
    <row r="41" spans="1:6" s="572" customFormat="1" ht="12" customHeight="1">
      <c r="A41" s="556" t="s">
        <v>128</v>
      </c>
      <c r="B41" s="426" t="s">
        <v>357</v>
      </c>
      <c r="C41" s="415">
        <v>174</v>
      </c>
      <c r="D41" s="415">
        <v>74</v>
      </c>
      <c r="E41" s="398">
        <v>61</v>
      </c>
      <c r="F41" s="693" t="s">
        <v>786</v>
      </c>
    </row>
    <row r="42" spans="1:6" s="572" customFormat="1" ht="12" customHeight="1">
      <c r="A42" s="556" t="s">
        <v>129</v>
      </c>
      <c r="B42" s="426" t="s">
        <v>358</v>
      </c>
      <c r="C42" s="415">
        <v>2288</v>
      </c>
      <c r="D42" s="415">
        <v>6000</v>
      </c>
      <c r="E42" s="398">
        <v>4928</v>
      </c>
      <c r="F42" s="693" t="s">
        <v>787</v>
      </c>
    </row>
    <row r="43" spans="1:6" s="572" customFormat="1" ht="12" customHeight="1">
      <c r="A43" s="556" t="s">
        <v>130</v>
      </c>
      <c r="B43" s="426" t="s">
        <v>359</v>
      </c>
      <c r="C43" s="415">
        <v>0</v>
      </c>
      <c r="D43" s="415">
        <v>3061</v>
      </c>
      <c r="E43" s="398">
        <v>0</v>
      </c>
      <c r="F43" s="693" t="s">
        <v>788</v>
      </c>
    </row>
    <row r="44" spans="1:6" s="572" customFormat="1" ht="12" customHeight="1">
      <c r="A44" s="556" t="s">
        <v>131</v>
      </c>
      <c r="B44" s="426" t="s">
        <v>360</v>
      </c>
      <c r="C44" s="415">
        <v>0</v>
      </c>
      <c r="D44" s="415">
        <v>0</v>
      </c>
      <c r="E44" s="398">
        <v>61</v>
      </c>
      <c r="F44" s="693" t="s">
        <v>789</v>
      </c>
    </row>
    <row r="45" spans="1:6" s="572" customFormat="1" ht="12" customHeight="1">
      <c r="A45" s="556" t="s">
        <v>361</v>
      </c>
      <c r="B45" s="426" t="s">
        <v>362</v>
      </c>
      <c r="C45" s="418">
        <v>0</v>
      </c>
      <c r="D45" s="418">
        <v>0</v>
      </c>
      <c r="E45" s="401">
        <v>0</v>
      </c>
      <c r="F45" s="693" t="s">
        <v>790</v>
      </c>
    </row>
    <row r="46" spans="1:6" s="545" customFormat="1" ht="12" customHeight="1" thickBot="1">
      <c r="A46" s="557" t="s">
        <v>363</v>
      </c>
      <c r="B46" s="427" t="s">
        <v>364</v>
      </c>
      <c r="C46" s="419">
        <v>0</v>
      </c>
      <c r="D46" s="419">
        <v>0</v>
      </c>
      <c r="E46" s="402">
        <v>0</v>
      </c>
      <c r="F46" s="693" t="s">
        <v>791</v>
      </c>
    </row>
    <row r="47" spans="1:6" s="572" customFormat="1" ht="12" customHeight="1" thickBot="1">
      <c r="A47" s="387" t="s">
        <v>12</v>
      </c>
      <c r="B47" s="383" t="s">
        <v>365</v>
      </c>
      <c r="C47" s="414">
        <v>5216</v>
      </c>
      <c r="D47" s="414">
        <v>0</v>
      </c>
      <c r="E47" s="397">
        <v>0</v>
      </c>
      <c r="F47" s="693" t="s">
        <v>792</v>
      </c>
    </row>
    <row r="48" spans="1:6" s="572" customFormat="1" ht="12" customHeight="1">
      <c r="A48" s="555" t="s">
        <v>69</v>
      </c>
      <c r="B48" s="425" t="s">
        <v>366</v>
      </c>
      <c r="C48" s="436">
        <v>0</v>
      </c>
      <c r="D48" s="436">
        <v>0</v>
      </c>
      <c r="E48" s="403">
        <v>0</v>
      </c>
      <c r="F48" s="693" t="s">
        <v>793</v>
      </c>
    </row>
    <row r="49" spans="1:6" s="572" customFormat="1" ht="12" customHeight="1">
      <c r="A49" s="556" t="s">
        <v>70</v>
      </c>
      <c r="B49" s="426" t="s">
        <v>367</v>
      </c>
      <c r="C49" s="418">
        <v>5216</v>
      </c>
      <c r="D49" s="418">
        <v>0</v>
      </c>
      <c r="E49" s="401">
        <v>0</v>
      </c>
      <c r="F49" s="693" t="s">
        <v>794</v>
      </c>
    </row>
    <row r="50" spans="1:6" s="572" customFormat="1" ht="12" customHeight="1">
      <c r="A50" s="556" t="s">
        <v>368</v>
      </c>
      <c r="B50" s="426" t="s">
        <v>369</v>
      </c>
      <c r="C50" s="418">
        <v>0</v>
      </c>
      <c r="D50" s="418">
        <v>0</v>
      </c>
      <c r="E50" s="401">
        <v>0</v>
      </c>
      <c r="F50" s="693" t="s">
        <v>795</v>
      </c>
    </row>
    <row r="51" spans="1:6" s="572" customFormat="1" ht="12" customHeight="1">
      <c r="A51" s="556" t="s">
        <v>370</v>
      </c>
      <c r="B51" s="426" t="s">
        <v>371</v>
      </c>
      <c r="C51" s="418">
        <v>0</v>
      </c>
      <c r="D51" s="418">
        <v>0</v>
      </c>
      <c r="E51" s="401">
        <v>0</v>
      </c>
      <c r="F51" s="693" t="s">
        <v>796</v>
      </c>
    </row>
    <row r="52" spans="1:6" s="572" customFormat="1" ht="12" customHeight="1" thickBot="1">
      <c r="A52" s="557" t="s">
        <v>372</v>
      </c>
      <c r="B52" s="427" t="s">
        <v>373</v>
      </c>
      <c r="C52" s="419">
        <v>0</v>
      </c>
      <c r="D52" s="419">
        <v>0</v>
      </c>
      <c r="E52" s="402">
        <v>0</v>
      </c>
      <c r="F52" s="693" t="s">
        <v>797</v>
      </c>
    </row>
    <row r="53" spans="1:6" s="572" customFormat="1" ht="12" customHeight="1" thickBot="1">
      <c r="A53" s="387" t="s">
        <v>132</v>
      </c>
      <c r="B53" s="383" t="s">
        <v>374</v>
      </c>
      <c r="C53" s="414">
        <v>0</v>
      </c>
      <c r="D53" s="414">
        <v>1662</v>
      </c>
      <c r="E53" s="397">
        <v>1662</v>
      </c>
      <c r="F53" s="693" t="s">
        <v>798</v>
      </c>
    </row>
    <row r="54" spans="1:6" s="545" customFormat="1" ht="12" customHeight="1">
      <c r="A54" s="555" t="s">
        <v>71</v>
      </c>
      <c r="B54" s="425" t="s">
        <v>375</v>
      </c>
      <c r="C54" s="416">
        <v>0</v>
      </c>
      <c r="D54" s="416">
        <v>0</v>
      </c>
      <c r="E54" s="399">
        <v>0</v>
      </c>
      <c r="F54" s="693" t="s">
        <v>799</v>
      </c>
    </row>
    <row r="55" spans="1:6" s="545" customFormat="1" ht="12" customHeight="1">
      <c r="A55" s="556" t="s">
        <v>72</v>
      </c>
      <c r="B55" s="426" t="s">
        <v>376</v>
      </c>
      <c r="C55" s="415">
        <v>0</v>
      </c>
      <c r="D55" s="415">
        <v>0</v>
      </c>
      <c r="E55" s="398">
        <v>0</v>
      </c>
      <c r="F55" s="693" t="s">
        <v>800</v>
      </c>
    </row>
    <row r="56" spans="1:6" s="545" customFormat="1" ht="12" customHeight="1">
      <c r="A56" s="556" t="s">
        <v>377</v>
      </c>
      <c r="B56" s="426" t="s">
        <v>378</v>
      </c>
      <c r="C56" s="415">
        <v>0</v>
      </c>
      <c r="D56" s="415">
        <v>1662</v>
      </c>
      <c r="E56" s="398">
        <v>1662</v>
      </c>
      <c r="F56" s="693" t="s">
        <v>801</v>
      </c>
    </row>
    <row r="57" spans="1:6" s="545" customFormat="1" ht="12" customHeight="1" thickBot="1">
      <c r="A57" s="557" t="s">
        <v>379</v>
      </c>
      <c r="B57" s="427" t="s">
        <v>380</v>
      </c>
      <c r="C57" s="417">
        <v>0</v>
      </c>
      <c r="D57" s="417">
        <v>0</v>
      </c>
      <c r="E57" s="400">
        <v>1662</v>
      </c>
      <c r="F57" s="693" t="s">
        <v>802</v>
      </c>
    </row>
    <row r="58" spans="1:6" s="572" customFormat="1" ht="12" customHeight="1" thickBot="1">
      <c r="A58" s="387" t="s">
        <v>14</v>
      </c>
      <c r="B58" s="404" t="s">
        <v>381</v>
      </c>
      <c r="C58" s="414"/>
      <c r="D58" s="414"/>
      <c r="E58" s="397"/>
      <c r="F58" s="693" t="s">
        <v>803</v>
      </c>
    </row>
    <row r="59" spans="1:6" s="572" customFormat="1" ht="12" customHeight="1">
      <c r="A59" s="555" t="s">
        <v>133</v>
      </c>
      <c r="B59" s="425" t="s">
        <v>382</v>
      </c>
      <c r="C59" s="418">
        <v>0</v>
      </c>
      <c r="D59" s="418">
        <v>0</v>
      </c>
      <c r="E59" s="401">
        <v>0</v>
      </c>
      <c r="F59" s="693" t="s">
        <v>804</v>
      </c>
    </row>
    <row r="60" spans="1:6" s="572" customFormat="1" ht="12" customHeight="1">
      <c r="A60" s="556" t="s">
        <v>134</v>
      </c>
      <c r="B60" s="426" t="s">
        <v>571</v>
      </c>
      <c r="C60" s="418">
        <v>0</v>
      </c>
      <c r="D60" s="418">
        <v>0</v>
      </c>
      <c r="E60" s="401">
        <v>0</v>
      </c>
      <c r="F60" s="693" t="s">
        <v>805</v>
      </c>
    </row>
    <row r="61" spans="1:6" s="572" customFormat="1" ht="12" customHeight="1">
      <c r="A61" s="556" t="s">
        <v>163</v>
      </c>
      <c r="B61" s="426" t="s">
        <v>384</v>
      </c>
      <c r="C61" s="418">
        <v>0</v>
      </c>
      <c r="D61" s="418">
        <v>0</v>
      </c>
      <c r="E61" s="401">
        <v>0</v>
      </c>
      <c r="F61" s="693" t="s">
        <v>806</v>
      </c>
    </row>
    <row r="62" spans="1:6" s="572" customFormat="1" ht="12" customHeight="1" thickBot="1">
      <c r="A62" s="557" t="s">
        <v>385</v>
      </c>
      <c r="B62" s="427" t="s">
        <v>386</v>
      </c>
      <c r="C62" s="418">
        <v>0</v>
      </c>
      <c r="D62" s="418">
        <v>0</v>
      </c>
      <c r="E62" s="401">
        <v>0</v>
      </c>
      <c r="F62" s="693" t="s">
        <v>807</v>
      </c>
    </row>
    <row r="63" spans="1:6" s="572" customFormat="1" ht="12" customHeight="1" thickBot="1">
      <c r="A63" s="387" t="s">
        <v>15</v>
      </c>
      <c r="B63" s="383" t="s">
        <v>387</v>
      </c>
      <c r="C63" s="420">
        <v>158823</v>
      </c>
      <c r="D63" s="420">
        <v>204566</v>
      </c>
      <c r="E63" s="432">
        <v>198509</v>
      </c>
      <c r="F63" s="693" t="s">
        <v>808</v>
      </c>
    </row>
    <row r="64" spans="1:6" s="572" customFormat="1" ht="12" customHeight="1" thickBot="1">
      <c r="A64" s="558" t="s">
        <v>569</v>
      </c>
      <c r="B64" s="404" t="s">
        <v>389</v>
      </c>
      <c r="C64" s="414"/>
      <c r="D64" s="414"/>
      <c r="E64" s="397"/>
      <c r="F64" s="693" t="s">
        <v>809</v>
      </c>
    </row>
    <row r="65" spans="1:6" s="572" customFormat="1" ht="12" customHeight="1">
      <c r="A65" s="555" t="s">
        <v>390</v>
      </c>
      <c r="B65" s="425" t="s">
        <v>391</v>
      </c>
      <c r="C65" s="418">
        <v>0</v>
      </c>
      <c r="D65" s="418">
        <v>0</v>
      </c>
      <c r="E65" s="401">
        <v>0</v>
      </c>
      <c r="F65" s="693" t="s">
        <v>810</v>
      </c>
    </row>
    <row r="66" spans="1:6" s="572" customFormat="1" ht="12" customHeight="1">
      <c r="A66" s="556" t="s">
        <v>392</v>
      </c>
      <c r="B66" s="426" t="s">
        <v>393</v>
      </c>
      <c r="C66" s="418">
        <v>0</v>
      </c>
      <c r="D66" s="418">
        <v>0</v>
      </c>
      <c r="E66" s="401">
        <v>0</v>
      </c>
      <c r="F66" s="693" t="s">
        <v>811</v>
      </c>
    </row>
    <row r="67" spans="1:6" s="572" customFormat="1" ht="12" customHeight="1" thickBot="1">
      <c r="A67" s="557" t="s">
        <v>394</v>
      </c>
      <c r="B67" s="551" t="s">
        <v>395</v>
      </c>
      <c r="C67" s="418">
        <v>0</v>
      </c>
      <c r="D67" s="418">
        <v>0</v>
      </c>
      <c r="E67" s="401">
        <v>0</v>
      </c>
      <c r="F67" s="693" t="s">
        <v>812</v>
      </c>
    </row>
    <row r="68" spans="1:6" s="572" customFormat="1" ht="12" customHeight="1" thickBot="1">
      <c r="A68" s="558" t="s">
        <v>396</v>
      </c>
      <c r="B68" s="404" t="s">
        <v>397</v>
      </c>
      <c r="C68" s="414"/>
      <c r="D68" s="414"/>
      <c r="E68" s="397"/>
      <c r="F68" s="693" t="s">
        <v>813</v>
      </c>
    </row>
    <row r="69" spans="1:6" s="572" customFormat="1" ht="12" customHeight="1">
      <c r="A69" s="555" t="s">
        <v>110</v>
      </c>
      <c r="B69" s="425" t="s">
        <v>398</v>
      </c>
      <c r="C69" s="418">
        <v>0</v>
      </c>
      <c r="D69" s="418">
        <v>0</v>
      </c>
      <c r="E69" s="401">
        <v>0</v>
      </c>
      <c r="F69" s="693" t="s">
        <v>814</v>
      </c>
    </row>
    <row r="70" spans="1:6" s="572" customFormat="1" ht="12" customHeight="1">
      <c r="A70" s="556" t="s">
        <v>111</v>
      </c>
      <c r="B70" s="426" t="s">
        <v>399</v>
      </c>
      <c r="C70" s="418">
        <v>0</v>
      </c>
      <c r="D70" s="418">
        <v>0</v>
      </c>
      <c r="E70" s="401">
        <v>0</v>
      </c>
      <c r="F70" s="693" t="s">
        <v>815</v>
      </c>
    </row>
    <row r="71" spans="1:6" s="572" customFormat="1" ht="12" customHeight="1">
      <c r="A71" s="556" t="s">
        <v>400</v>
      </c>
      <c r="B71" s="426" t="s">
        <v>401</v>
      </c>
      <c r="C71" s="418">
        <v>0</v>
      </c>
      <c r="D71" s="418">
        <v>0</v>
      </c>
      <c r="E71" s="401">
        <v>0</v>
      </c>
      <c r="F71" s="693" t="s">
        <v>816</v>
      </c>
    </row>
    <row r="72" spans="1:6" s="572" customFormat="1" ht="12" customHeight="1" thickBot="1">
      <c r="A72" s="557" t="s">
        <v>402</v>
      </c>
      <c r="B72" s="427" t="s">
        <v>403</v>
      </c>
      <c r="C72" s="418">
        <v>0</v>
      </c>
      <c r="D72" s="418">
        <v>0</v>
      </c>
      <c r="E72" s="401">
        <v>0</v>
      </c>
      <c r="F72" s="693" t="s">
        <v>817</v>
      </c>
    </row>
    <row r="73" spans="1:6" s="572" customFormat="1" ht="12" customHeight="1" thickBot="1">
      <c r="A73" s="558" t="s">
        <v>404</v>
      </c>
      <c r="B73" s="404" t="s">
        <v>405</v>
      </c>
      <c r="C73" s="414"/>
      <c r="D73" s="414"/>
      <c r="E73" s="397"/>
      <c r="F73" s="693" t="s">
        <v>818</v>
      </c>
    </row>
    <row r="74" spans="1:6" s="572" customFormat="1" ht="12" customHeight="1">
      <c r="A74" s="555" t="s">
        <v>406</v>
      </c>
      <c r="B74" s="425" t="s">
        <v>407</v>
      </c>
      <c r="C74" s="418">
        <v>0</v>
      </c>
      <c r="D74" s="418">
        <v>0</v>
      </c>
      <c r="E74" s="401">
        <v>0</v>
      </c>
      <c r="F74" s="693" t="s">
        <v>819</v>
      </c>
    </row>
    <row r="75" spans="1:6" s="572" customFormat="1" ht="12" customHeight="1" thickBot="1">
      <c r="A75" s="557" t="s">
        <v>408</v>
      </c>
      <c r="B75" s="427" t="s">
        <v>409</v>
      </c>
      <c r="C75" s="418">
        <v>0</v>
      </c>
      <c r="D75" s="418">
        <v>0</v>
      </c>
      <c r="E75" s="401">
        <v>0</v>
      </c>
      <c r="F75" s="693" t="s">
        <v>820</v>
      </c>
    </row>
    <row r="76" spans="1:6" s="572" customFormat="1" ht="12" customHeight="1" thickBot="1">
      <c r="A76" s="558" t="s">
        <v>410</v>
      </c>
      <c r="B76" s="404" t="s">
        <v>411</v>
      </c>
      <c r="C76" s="414"/>
      <c r="D76" s="414"/>
      <c r="E76" s="397">
        <v>925</v>
      </c>
      <c r="F76" s="693" t="s">
        <v>821</v>
      </c>
    </row>
    <row r="77" spans="1:6" s="572" customFormat="1" ht="12" customHeight="1">
      <c r="A77" s="555" t="s">
        <v>412</v>
      </c>
      <c r="B77" s="425" t="s">
        <v>413</v>
      </c>
      <c r="C77" s="418">
        <v>0</v>
      </c>
      <c r="D77" s="418">
        <v>0</v>
      </c>
      <c r="E77" s="401">
        <v>925</v>
      </c>
      <c r="F77" s="693" t="s">
        <v>822</v>
      </c>
    </row>
    <row r="78" spans="1:6" s="572" customFormat="1" ht="12" customHeight="1">
      <c r="A78" s="556" t="s">
        <v>414</v>
      </c>
      <c r="B78" s="426" t="s">
        <v>415</v>
      </c>
      <c r="C78" s="418">
        <v>0</v>
      </c>
      <c r="D78" s="418">
        <v>0</v>
      </c>
      <c r="E78" s="401">
        <v>0</v>
      </c>
      <c r="F78" s="693" t="s">
        <v>823</v>
      </c>
    </row>
    <row r="79" spans="1:6" s="572" customFormat="1" ht="12" customHeight="1" thickBot="1">
      <c r="A79" s="557" t="s">
        <v>416</v>
      </c>
      <c r="B79" s="427" t="s">
        <v>417</v>
      </c>
      <c r="C79" s="418">
        <v>0</v>
      </c>
      <c r="D79" s="418">
        <v>0</v>
      </c>
      <c r="E79" s="401">
        <v>0</v>
      </c>
      <c r="F79" s="693" t="s">
        <v>824</v>
      </c>
    </row>
    <row r="80" spans="1:6" s="572" customFormat="1" ht="12" customHeight="1" thickBot="1">
      <c r="A80" s="558" t="s">
        <v>418</v>
      </c>
      <c r="B80" s="404" t="s">
        <v>419</v>
      </c>
      <c r="C80" s="414"/>
      <c r="D80" s="414"/>
      <c r="E80" s="397"/>
      <c r="F80" s="693" t="s">
        <v>825</v>
      </c>
    </row>
    <row r="81" spans="1:6" s="572" customFormat="1" ht="12" customHeight="1">
      <c r="A81" s="559" t="s">
        <v>420</v>
      </c>
      <c r="B81" s="425" t="s">
        <v>421</v>
      </c>
      <c r="C81" s="418">
        <v>0</v>
      </c>
      <c r="D81" s="418">
        <v>0</v>
      </c>
      <c r="E81" s="401">
        <v>0</v>
      </c>
      <c r="F81" s="693" t="s">
        <v>826</v>
      </c>
    </row>
    <row r="82" spans="1:6" s="572" customFormat="1" ht="12" customHeight="1">
      <c r="A82" s="560" t="s">
        <v>422</v>
      </c>
      <c r="B82" s="426" t="s">
        <v>423</v>
      </c>
      <c r="C82" s="418">
        <v>0</v>
      </c>
      <c r="D82" s="418">
        <v>0</v>
      </c>
      <c r="E82" s="401">
        <v>0</v>
      </c>
      <c r="F82" s="693" t="s">
        <v>827</v>
      </c>
    </row>
    <row r="83" spans="1:6" s="572" customFormat="1" ht="12" customHeight="1">
      <c r="A83" s="560" t="s">
        <v>424</v>
      </c>
      <c r="B83" s="426" t="s">
        <v>425</v>
      </c>
      <c r="C83" s="418">
        <v>0</v>
      </c>
      <c r="D83" s="418">
        <v>0</v>
      </c>
      <c r="E83" s="401">
        <v>0</v>
      </c>
      <c r="F83" s="693" t="s">
        <v>828</v>
      </c>
    </row>
    <row r="84" spans="1:6" s="572" customFormat="1" ht="12" customHeight="1" thickBot="1">
      <c r="A84" s="561" t="s">
        <v>426</v>
      </c>
      <c r="B84" s="427" t="s">
        <v>427</v>
      </c>
      <c r="C84" s="418">
        <v>0</v>
      </c>
      <c r="D84" s="418">
        <v>0</v>
      </c>
      <c r="E84" s="401">
        <v>0</v>
      </c>
      <c r="F84" s="693" t="s">
        <v>829</v>
      </c>
    </row>
    <row r="85" spans="1:6" s="572" customFormat="1" ht="12" customHeight="1" thickBot="1">
      <c r="A85" s="558" t="s">
        <v>428</v>
      </c>
      <c r="B85" s="404" t="s">
        <v>429</v>
      </c>
      <c r="C85" s="440">
        <v>0</v>
      </c>
      <c r="D85" s="440">
        <v>0</v>
      </c>
      <c r="E85" s="441">
        <v>0</v>
      </c>
      <c r="F85" s="693" t="s">
        <v>830</v>
      </c>
    </row>
    <row r="86" spans="1:6" s="572" customFormat="1" ht="12" customHeight="1" thickBot="1">
      <c r="A86" s="558" t="s">
        <v>430</v>
      </c>
      <c r="B86" s="552" t="s">
        <v>431</v>
      </c>
      <c r="C86" s="420"/>
      <c r="D86" s="420"/>
      <c r="E86" s="432">
        <v>925</v>
      </c>
      <c r="F86" s="693" t="s">
        <v>831</v>
      </c>
    </row>
    <row r="87" spans="1:6" s="572" customFormat="1" ht="12" customHeight="1" thickBot="1">
      <c r="A87" s="562" t="s">
        <v>432</v>
      </c>
      <c r="B87" s="553" t="s">
        <v>570</v>
      </c>
      <c r="C87" s="420">
        <v>158823</v>
      </c>
      <c r="D87" s="420">
        <v>204566</v>
      </c>
      <c r="E87" s="432">
        <v>199434</v>
      </c>
      <c r="F87" s="693" t="s">
        <v>832</v>
      </c>
    </row>
    <row r="88" spans="1:6" s="572" customFormat="1" ht="15" customHeight="1">
      <c r="A88" s="527"/>
      <c r="B88" s="528"/>
      <c r="C88" s="543"/>
      <c r="D88" s="543"/>
      <c r="E88" s="543"/>
      <c r="F88" s="694"/>
    </row>
    <row r="89" spans="1:6" ht="13.5" thickBot="1">
      <c r="A89" s="529"/>
      <c r="B89" s="530"/>
      <c r="C89" s="544"/>
      <c r="D89" s="544"/>
      <c r="E89" s="544"/>
    </row>
    <row r="90" spans="1:6" s="571" customFormat="1" ht="16.5" customHeight="1" thickBot="1">
      <c r="A90" s="738" t="s">
        <v>45</v>
      </c>
      <c r="B90" s="739"/>
      <c r="C90" s="739"/>
      <c r="D90" s="739"/>
      <c r="E90" s="740"/>
      <c r="F90" s="693"/>
    </row>
    <row r="91" spans="1:6" s="345" customFormat="1" ht="12" customHeight="1" thickBot="1">
      <c r="A91" s="550" t="s">
        <v>7</v>
      </c>
      <c r="B91" s="386" t="s">
        <v>440</v>
      </c>
      <c r="C91" s="534">
        <v>129933</v>
      </c>
      <c r="D91" s="534">
        <v>158842</v>
      </c>
      <c r="E91" s="534">
        <v>132943</v>
      </c>
      <c r="F91" s="695" t="s">
        <v>753</v>
      </c>
    </row>
    <row r="92" spans="1:6" ht="12" customHeight="1">
      <c r="A92" s="563" t="s">
        <v>73</v>
      </c>
      <c r="B92" s="372" t="s">
        <v>37</v>
      </c>
      <c r="C92" s="535">
        <v>55970</v>
      </c>
      <c r="D92" s="535">
        <v>58998</v>
      </c>
      <c r="E92" s="535">
        <v>58858</v>
      </c>
      <c r="F92" s="695" t="s">
        <v>754</v>
      </c>
    </row>
    <row r="93" spans="1:6" ht="12" customHeight="1">
      <c r="A93" s="556" t="s">
        <v>74</v>
      </c>
      <c r="B93" s="370" t="s">
        <v>135</v>
      </c>
      <c r="C93" s="536">
        <v>8976</v>
      </c>
      <c r="D93" s="536">
        <v>8976</v>
      </c>
      <c r="E93" s="536">
        <v>8846</v>
      </c>
      <c r="F93" s="695" t="s">
        <v>755</v>
      </c>
    </row>
    <row r="94" spans="1:6" ht="12" customHeight="1">
      <c r="A94" s="556" t="s">
        <v>75</v>
      </c>
      <c r="B94" s="370" t="s">
        <v>102</v>
      </c>
      <c r="C94" s="538">
        <v>35692</v>
      </c>
      <c r="D94" s="538">
        <v>57768</v>
      </c>
      <c r="E94" s="538">
        <v>36889</v>
      </c>
      <c r="F94" s="695" t="s">
        <v>756</v>
      </c>
    </row>
    <row r="95" spans="1:6" ht="12" customHeight="1">
      <c r="A95" s="556" t="s">
        <v>76</v>
      </c>
      <c r="B95" s="373" t="s">
        <v>136</v>
      </c>
      <c r="C95" s="538">
        <v>6225</v>
      </c>
      <c r="D95" s="538">
        <v>7645</v>
      </c>
      <c r="E95" s="538">
        <v>6725</v>
      </c>
      <c r="F95" s="695" t="s">
        <v>757</v>
      </c>
    </row>
    <row r="96" spans="1:6" ht="12" customHeight="1">
      <c r="A96" s="556" t="s">
        <v>85</v>
      </c>
      <c r="B96" s="381" t="s">
        <v>137</v>
      </c>
      <c r="C96" s="538">
        <v>23070</v>
      </c>
      <c r="D96" s="538">
        <v>25455</v>
      </c>
      <c r="E96" s="538">
        <v>21625</v>
      </c>
      <c r="F96" s="695" t="s">
        <v>758</v>
      </c>
    </row>
    <row r="97" spans="1:6" ht="12" customHeight="1">
      <c r="A97" s="556" t="s">
        <v>77</v>
      </c>
      <c r="B97" s="370" t="s">
        <v>441</v>
      </c>
      <c r="C97" s="538">
        <v>0</v>
      </c>
      <c r="D97" s="538">
        <v>0</v>
      </c>
      <c r="E97" s="538">
        <v>0</v>
      </c>
      <c r="F97" s="695" t="s">
        <v>759</v>
      </c>
    </row>
    <row r="98" spans="1:6" ht="12" customHeight="1">
      <c r="A98" s="556" t="s">
        <v>78</v>
      </c>
      <c r="B98" s="393" t="s">
        <v>442</v>
      </c>
      <c r="C98" s="538">
        <v>0</v>
      </c>
      <c r="D98" s="538">
        <v>0</v>
      </c>
      <c r="E98" s="538">
        <v>0</v>
      </c>
      <c r="F98" s="695" t="s">
        <v>760</v>
      </c>
    </row>
    <row r="99" spans="1:6" ht="12" customHeight="1">
      <c r="A99" s="556" t="s">
        <v>86</v>
      </c>
      <c r="B99" s="394" t="s">
        <v>443</v>
      </c>
      <c r="C99" s="538">
        <v>0</v>
      </c>
      <c r="D99" s="538">
        <v>0</v>
      </c>
      <c r="E99" s="538">
        <v>0</v>
      </c>
      <c r="F99" s="695" t="s">
        <v>761</v>
      </c>
    </row>
    <row r="100" spans="1:6" ht="12" customHeight="1">
      <c r="A100" s="556" t="s">
        <v>87</v>
      </c>
      <c r="B100" s="394" t="s">
        <v>444</v>
      </c>
      <c r="C100" s="538">
        <v>0</v>
      </c>
      <c r="D100" s="538">
        <v>0</v>
      </c>
      <c r="E100" s="538">
        <v>0</v>
      </c>
      <c r="F100" s="695" t="s">
        <v>762</v>
      </c>
    </row>
    <row r="101" spans="1:6" ht="12" customHeight="1">
      <c r="A101" s="556" t="s">
        <v>88</v>
      </c>
      <c r="B101" s="393" t="s">
        <v>445</v>
      </c>
      <c r="C101" s="538">
        <v>20870</v>
      </c>
      <c r="D101" s="538">
        <v>20755</v>
      </c>
      <c r="E101" s="538">
        <v>18755</v>
      </c>
      <c r="F101" s="695" t="s">
        <v>763</v>
      </c>
    </row>
    <row r="102" spans="1:6" ht="12" customHeight="1">
      <c r="A102" s="556" t="s">
        <v>89</v>
      </c>
      <c r="B102" s="393" t="s">
        <v>446</v>
      </c>
      <c r="C102" s="538">
        <v>0</v>
      </c>
      <c r="D102" s="538">
        <v>0</v>
      </c>
      <c r="E102" s="538">
        <v>0</v>
      </c>
      <c r="F102" s="695" t="s">
        <v>764</v>
      </c>
    </row>
    <row r="103" spans="1:6" ht="12" customHeight="1">
      <c r="A103" s="556" t="s">
        <v>91</v>
      </c>
      <c r="B103" s="394" t="s">
        <v>447</v>
      </c>
      <c r="C103" s="538">
        <v>0</v>
      </c>
      <c r="D103" s="538">
        <v>0</v>
      </c>
      <c r="E103" s="538">
        <v>0</v>
      </c>
      <c r="F103" s="695" t="s">
        <v>765</v>
      </c>
    </row>
    <row r="104" spans="1:6" ht="12" customHeight="1">
      <c r="A104" s="564" t="s">
        <v>138</v>
      </c>
      <c r="B104" s="395" t="s">
        <v>448</v>
      </c>
      <c r="C104" s="538">
        <v>0</v>
      </c>
      <c r="D104" s="538">
        <v>0</v>
      </c>
      <c r="E104" s="538">
        <v>0</v>
      </c>
      <c r="F104" s="695" t="s">
        <v>766</v>
      </c>
    </row>
    <row r="105" spans="1:6" ht="12" customHeight="1">
      <c r="A105" s="556" t="s">
        <v>449</v>
      </c>
      <c r="B105" s="395" t="s">
        <v>450</v>
      </c>
      <c r="C105" s="538">
        <v>0</v>
      </c>
      <c r="D105" s="538">
        <v>0</v>
      </c>
      <c r="E105" s="538">
        <v>0</v>
      </c>
      <c r="F105" s="695" t="s">
        <v>767</v>
      </c>
    </row>
    <row r="106" spans="1:6" s="345" customFormat="1" ht="12" customHeight="1" thickBot="1">
      <c r="A106" s="565" t="s">
        <v>451</v>
      </c>
      <c r="B106" s="396" t="s">
        <v>452</v>
      </c>
      <c r="C106" s="540">
        <v>700</v>
      </c>
      <c r="D106" s="540">
        <v>3200</v>
      </c>
      <c r="E106" s="540">
        <v>2870</v>
      </c>
      <c r="F106" s="695" t="s">
        <v>768</v>
      </c>
    </row>
    <row r="107" spans="1:6" ht="12" customHeight="1" thickBot="1">
      <c r="A107" s="387" t="s">
        <v>8</v>
      </c>
      <c r="B107" s="385" t="s">
        <v>453</v>
      </c>
      <c r="C107" s="408">
        <v>28890</v>
      </c>
      <c r="D107" s="408">
        <v>45724</v>
      </c>
      <c r="E107" s="408">
        <v>38213</v>
      </c>
      <c r="F107" s="695" t="s">
        <v>769</v>
      </c>
    </row>
    <row r="108" spans="1:6" ht="12" customHeight="1">
      <c r="A108" s="555" t="s">
        <v>79</v>
      </c>
      <c r="B108" s="370" t="s">
        <v>161</v>
      </c>
      <c r="C108" s="537">
        <v>15099</v>
      </c>
      <c r="D108" s="537">
        <v>19982</v>
      </c>
      <c r="E108" s="537">
        <v>16471</v>
      </c>
      <c r="F108" s="695" t="s">
        <v>770</v>
      </c>
    </row>
    <row r="109" spans="1:6" ht="12" customHeight="1">
      <c r="A109" s="555" t="s">
        <v>80</v>
      </c>
      <c r="B109" s="374" t="s">
        <v>454</v>
      </c>
      <c r="C109" s="537">
        <v>0</v>
      </c>
      <c r="D109" s="537">
        <v>0</v>
      </c>
      <c r="E109" s="537">
        <v>0</v>
      </c>
      <c r="F109" s="695" t="s">
        <v>771</v>
      </c>
    </row>
    <row r="110" spans="1:6" ht="12" customHeight="1">
      <c r="A110" s="555" t="s">
        <v>81</v>
      </c>
      <c r="B110" s="374" t="s">
        <v>139</v>
      </c>
      <c r="C110" s="536">
        <v>13591</v>
      </c>
      <c r="D110" s="536">
        <v>25742</v>
      </c>
      <c r="E110" s="536">
        <v>21742</v>
      </c>
      <c r="F110" s="695" t="s">
        <v>772</v>
      </c>
    </row>
    <row r="111" spans="1:6" ht="12" customHeight="1">
      <c r="A111" s="555" t="s">
        <v>82</v>
      </c>
      <c r="B111" s="374" t="s">
        <v>455</v>
      </c>
      <c r="C111" s="398">
        <v>0</v>
      </c>
      <c r="D111" s="398">
        <v>0</v>
      </c>
      <c r="E111" s="398">
        <v>0</v>
      </c>
      <c r="F111" s="695" t="s">
        <v>773</v>
      </c>
    </row>
    <row r="112" spans="1:6" ht="12" customHeight="1">
      <c r="A112" s="555" t="s">
        <v>83</v>
      </c>
      <c r="B112" s="406" t="s">
        <v>164</v>
      </c>
      <c r="C112" s="398">
        <v>200</v>
      </c>
      <c r="D112" s="398">
        <v>0</v>
      </c>
      <c r="E112" s="398">
        <v>0</v>
      </c>
      <c r="F112" s="695" t="s">
        <v>774</v>
      </c>
    </row>
    <row r="113" spans="1:6" ht="12" customHeight="1">
      <c r="A113" s="555" t="s">
        <v>90</v>
      </c>
      <c r="B113" s="405" t="s">
        <v>456</v>
      </c>
      <c r="C113" s="398">
        <v>0</v>
      </c>
      <c r="D113" s="398">
        <v>0</v>
      </c>
      <c r="E113" s="398">
        <v>0</v>
      </c>
      <c r="F113" s="695" t="s">
        <v>775</v>
      </c>
    </row>
    <row r="114" spans="1:6" ht="12" customHeight="1">
      <c r="A114" s="555" t="s">
        <v>92</v>
      </c>
      <c r="B114" s="421" t="s">
        <v>457</v>
      </c>
      <c r="C114" s="398">
        <v>0</v>
      </c>
      <c r="D114" s="398">
        <v>0</v>
      </c>
      <c r="E114" s="398">
        <v>0</v>
      </c>
      <c r="F114" s="695" t="s">
        <v>776</v>
      </c>
    </row>
    <row r="115" spans="1:6" ht="12" customHeight="1">
      <c r="A115" s="555" t="s">
        <v>140</v>
      </c>
      <c r="B115" s="394" t="s">
        <v>444</v>
      </c>
      <c r="C115" s="398">
        <v>0</v>
      </c>
      <c r="D115" s="398">
        <v>0</v>
      </c>
      <c r="E115" s="398">
        <v>0</v>
      </c>
      <c r="F115" s="695" t="s">
        <v>777</v>
      </c>
    </row>
    <row r="116" spans="1:6" ht="12" customHeight="1">
      <c r="A116" s="555" t="s">
        <v>141</v>
      </c>
      <c r="B116" s="394" t="s">
        <v>458</v>
      </c>
      <c r="C116" s="398">
        <v>0</v>
      </c>
      <c r="D116" s="398">
        <v>0</v>
      </c>
      <c r="E116" s="398">
        <v>0</v>
      </c>
      <c r="F116" s="695" t="s">
        <v>778</v>
      </c>
    </row>
    <row r="117" spans="1:6" ht="12" customHeight="1">
      <c r="A117" s="555" t="s">
        <v>142</v>
      </c>
      <c r="B117" s="394" t="s">
        <v>459</v>
      </c>
      <c r="C117" s="398">
        <v>0</v>
      </c>
      <c r="D117" s="398">
        <v>0</v>
      </c>
      <c r="E117" s="398">
        <v>0</v>
      </c>
      <c r="F117" s="695" t="s">
        <v>779</v>
      </c>
    </row>
    <row r="118" spans="1:6" ht="12" customHeight="1">
      <c r="A118" s="555" t="s">
        <v>460</v>
      </c>
      <c r="B118" s="394" t="s">
        <v>447</v>
      </c>
      <c r="C118" s="398">
        <v>0</v>
      </c>
      <c r="D118" s="398">
        <v>0</v>
      </c>
      <c r="E118" s="398">
        <v>0</v>
      </c>
      <c r="F118" s="695" t="s">
        <v>780</v>
      </c>
    </row>
    <row r="119" spans="1:6" ht="12" customHeight="1">
      <c r="A119" s="555" t="s">
        <v>461</v>
      </c>
      <c r="B119" s="394" t="s">
        <v>462</v>
      </c>
      <c r="C119" s="398">
        <v>200</v>
      </c>
      <c r="D119" s="398">
        <v>0</v>
      </c>
      <c r="E119" s="398">
        <v>0</v>
      </c>
      <c r="F119" s="695" t="s">
        <v>781</v>
      </c>
    </row>
    <row r="120" spans="1:6" ht="12" customHeight="1" thickBot="1">
      <c r="A120" s="564" t="s">
        <v>463</v>
      </c>
      <c r="B120" s="394" t="s">
        <v>464</v>
      </c>
      <c r="C120" s="400">
        <v>0</v>
      </c>
      <c r="D120" s="400">
        <v>0</v>
      </c>
      <c r="E120" s="400">
        <v>0</v>
      </c>
      <c r="F120" s="695" t="s">
        <v>782</v>
      </c>
    </row>
    <row r="121" spans="1:6" ht="12" customHeight="1" thickBot="1">
      <c r="A121" s="387" t="s">
        <v>9</v>
      </c>
      <c r="B121" s="390" t="s">
        <v>465</v>
      </c>
      <c r="C121" s="408"/>
      <c r="D121" s="408"/>
      <c r="E121" s="408"/>
      <c r="F121" s="695" t="s">
        <v>783</v>
      </c>
    </row>
    <row r="122" spans="1:6" ht="12" customHeight="1">
      <c r="A122" s="555" t="s">
        <v>62</v>
      </c>
      <c r="B122" s="371" t="s">
        <v>47</v>
      </c>
      <c r="C122" s="537"/>
      <c r="D122" s="537"/>
      <c r="E122" s="537">
        <v>0</v>
      </c>
      <c r="F122" s="695" t="s">
        <v>784</v>
      </c>
    </row>
    <row r="123" spans="1:6" ht="12" customHeight="1" thickBot="1">
      <c r="A123" s="557" t="s">
        <v>63</v>
      </c>
      <c r="B123" s="374" t="s">
        <v>48</v>
      </c>
      <c r="C123" s="538">
        <v>0</v>
      </c>
      <c r="D123" s="538">
        <v>0</v>
      </c>
      <c r="E123" s="538">
        <v>0</v>
      </c>
      <c r="F123" s="695" t="s">
        <v>785</v>
      </c>
    </row>
    <row r="124" spans="1:6" ht="12" customHeight="1" thickBot="1">
      <c r="A124" s="387" t="s">
        <v>10</v>
      </c>
      <c r="B124" s="390" t="s">
        <v>466</v>
      </c>
      <c r="C124" s="408">
        <v>158823</v>
      </c>
      <c r="D124" s="408">
        <v>204566</v>
      </c>
      <c r="E124" s="408">
        <v>171156</v>
      </c>
      <c r="F124" s="695" t="s">
        <v>786</v>
      </c>
    </row>
    <row r="125" spans="1:6" ht="12" customHeight="1" thickBot="1">
      <c r="A125" s="387" t="s">
        <v>11</v>
      </c>
      <c r="B125" s="390" t="s">
        <v>572</v>
      </c>
      <c r="C125" s="408"/>
      <c r="D125" s="408"/>
      <c r="E125" s="408"/>
      <c r="F125" s="695" t="s">
        <v>787</v>
      </c>
    </row>
    <row r="126" spans="1:6" ht="12" customHeight="1">
      <c r="A126" s="555" t="s">
        <v>66</v>
      </c>
      <c r="B126" s="371" t="s">
        <v>468</v>
      </c>
      <c r="C126" s="398">
        <v>0</v>
      </c>
      <c r="D126" s="398">
        <v>0</v>
      </c>
      <c r="E126" s="398">
        <v>0</v>
      </c>
      <c r="F126" s="695" t="s">
        <v>788</v>
      </c>
    </row>
    <row r="127" spans="1:6" ht="12" customHeight="1">
      <c r="A127" s="555" t="s">
        <v>67</v>
      </c>
      <c r="B127" s="371" t="s">
        <v>469</v>
      </c>
      <c r="C127" s="398">
        <v>0</v>
      </c>
      <c r="D127" s="398">
        <v>0</v>
      </c>
      <c r="E127" s="398">
        <v>0</v>
      </c>
      <c r="F127" s="695" t="s">
        <v>789</v>
      </c>
    </row>
    <row r="128" spans="1:6" ht="12" customHeight="1" thickBot="1">
      <c r="A128" s="564" t="s">
        <v>68</v>
      </c>
      <c r="B128" s="369" t="s">
        <v>470</v>
      </c>
      <c r="C128" s="398">
        <v>0</v>
      </c>
      <c r="D128" s="398">
        <v>0</v>
      </c>
      <c r="E128" s="398">
        <v>0</v>
      </c>
      <c r="F128" s="695" t="s">
        <v>790</v>
      </c>
    </row>
    <row r="129" spans="1:11" ht="12" customHeight="1" thickBot="1">
      <c r="A129" s="387" t="s">
        <v>12</v>
      </c>
      <c r="B129" s="390" t="s">
        <v>471</v>
      </c>
      <c r="C129" s="408"/>
      <c r="D129" s="408"/>
      <c r="E129" s="408"/>
      <c r="F129" s="695" t="s">
        <v>791</v>
      </c>
    </row>
    <row r="130" spans="1:11" ht="12" customHeight="1">
      <c r="A130" s="555" t="s">
        <v>69</v>
      </c>
      <c r="B130" s="371" t="s">
        <v>472</v>
      </c>
      <c r="C130" s="398">
        <v>0</v>
      </c>
      <c r="D130" s="398">
        <v>0</v>
      </c>
      <c r="E130" s="398">
        <v>0</v>
      </c>
      <c r="F130" s="695" t="s">
        <v>792</v>
      </c>
    </row>
    <row r="131" spans="1:11" ht="12" customHeight="1">
      <c r="A131" s="555" t="s">
        <v>70</v>
      </c>
      <c r="B131" s="371" t="s">
        <v>473</v>
      </c>
      <c r="C131" s="398">
        <v>0</v>
      </c>
      <c r="D131" s="398">
        <v>0</v>
      </c>
      <c r="E131" s="398">
        <v>0</v>
      </c>
      <c r="F131" s="695" t="s">
        <v>793</v>
      </c>
    </row>
    <row r="132" spans="1:11" ht="12" customHeight="1">
      <c r="A132" s="555" t="s">
        <v>368</v>
      </c>
      <c r="B132" s="371" t="s">
        <v>474</v>
      </c>
      <c r="C132" s="398">
        <v>0</v>
      </c>
      <c r="D132" s="398">
        <v>0</v>
      </c>
      <c r="E132" s="398">
        <v>0</v>
      </c>
      <c r="F132" s="695" t="s">
        <v>794</v>
      </c>
    </row>
    <row r="133" spans="1:11" s="345" customFormat="1" ht="12" customHeight="1" thickBot="1">
      <c r="A133" s="564" t="s">
        <v>370</v>
      </c>
      <c r="B133" s="369" t="s">
        <v>475</v>
      </c>
      <c r="C133" s="398">
        <v>0</v>
      </c>
      <c r="D133" s="398">
        <v>0</v>
      </c>
      <c r="E133" s="398">
        <v>0</v>
      </c>
      <c r="F133" s="695" t="s">
        <v>795</v>
      </c>
    </row>
    <row r="134" spans="1:11" ht="13.5" thickBot="1">
      <c r="A134" s="387" t="s">
        <v>13</v>
      </c>
      <c r="B134" s="390" t="s">
        <v>693</v>
      </c>
      <c r="C134" s="539"/>
      <c r="D134" s="539"/>
      <c r="E134" s="539">
        <v>3000</v>
      </c>
      <c r="F134" s="695" t="s">
        <v>796</v>
      </c>
      <c r="K134" s="518"/>
    </row>
    <row r="135" spans="1:11">
      <c r="A135" s="555" t="s">
        <v>71</v>
      </c>
      <c r="B135" s="371" t="s">
        <v>477</v>
      </c>
      <c r="C135" s="398">
        <v>0</v>
      </c>
      <c r="D135" s="398">
        <v>0</v>
      </c>
      <c r="E135" s="398">
        <v>0</v>
      </c>
      <c r="F135" s="695" t="s">
        <v>797</v>
      </c>
    </row>
    <row r="136" spans="1:11" ht="12" customHeight="1">
      <c r="A136" s="555" t="s">
        <v>72</v>
      </c>
      <c r="B136" s="371" t="s">
        <v>478</v>
      </c>
      <c r="C136" s="398">
        <v>0</v>
      </c>
      <c r="D136" s="398">
        <v>0</v>
      </c>
      <c r="E136" s="398">
        <v>0</v>
      </c>
      <c r="F136" s="695" t="s">
        <v>798</v>
      </c>
    </row>
    <row r="137" spans="1:11" s="345" customFormat="1" ht="12" customHeight="1">
      <c r="A137" s="555" t="s">
        <v>377</v>
      </c>
      <c r="B137" s="371" t="s">
        <v>692</v>
      </c>
      <c r="C137" s="398">
        <v>0</v>
      </c>
      <c r="D137" s="398">
        <v>0</v>
      </c>
      <c r="E137" s="398">
        <v>0</v>
      </c>
      <c r="F137" s="695" t="s">
        <v>799</v>
      </c>
    </row>
    <row r="138" spans="1:11" s="345" customFormat="1" ht="12" customHeight="1">
      <c r="A138" s="555" t="s">
        <v>379</v>
      </c>
      <c r="B138" s="371" t="s">
        <v>479</v>
      </c>
      <c r="C138" s="398">
        <v>0</v>
      </c>
      <c r="D138" s="398">
        <v>0</v>
      </c>
      <c r="E138" s="398">
        <v>3000</v>
      </c>
      <c r="F138" s="695" t="s">
        <v>800</v>
      </c>
    </row>
    <row r="139" spans="1:11" s="345" customFormat="1" ht="12" customHeight="1" thickBot="1">
      <c r="A139" s="564" t="s">
        <v>691</v>
      </c>
      <c r="B139" s="369" t="s">
        <v>480</v>
      </c>
      <c r="C139" s="398">
        <v>0</v>
      </c>
      <c r="D139" s="398">
        <v>0</v>
      </c>
      <c r="E139" s="398">
        <v>0</v>
      </c>
      <c r="F139" s="695" t="s">
        <v>801</v>
      </c>
    </row>
    <row r="140" spans="1:11" s="345" customFormat="1" ht="12" customHeight="1" thickBot="1">
      <c r="A140" s="387" t="s">
        <v>14</v>
      </c>
      <c r="B140" s="390" t="s">
        <v>573</v>
      </c>
      <c r="C140" s="541"/>
      <c r="D140" s="541"/>
      <c r="E140" s="541"/>
      <c r="F140" s="695" t="s">
        <v>802</v>
      </c>
    </row>
    <row r="141" spans="1:11" s="345" customFormat="1" ht="12" customHeight="1">
      <c r="A141" s="555" t="s">
        <v>133</v>
      </c>
      <c r="B141" s="371" t="s">
        <v>482</v>
      </c>
      <c r="C141" s="398">
        <v>0</v>
      </c>
      <c r="D141" s="398">
        <v>0</v>
      </c>
      <c r="E141" s="398">
        <v>0</v>
      </c>
      <c r="F141" s="695" t="s">
        <v>803</v>
      </c>
    </row>
    <row r="142" spans="1:11" s="345" customFormat="1" ht="12" customHeight="1">
      <c r="A142" s="555" t="s">
        <v>134</v>
      </c>
      <c r="B142" s="371" t="s">
        <v>483</v>
      </c>
      <c r="C142" s="398">
        <v>0</v>
      </c>
      <c r="D142" s="398">
        <v>0</v>
      </c>
      <c r="E142" s="398">
        <v>0</v>
      </c>
      <c r="F142" s="695" t="s">
        <v>804</v>
      </c>
    </row>
    <row r="143" spans="1:11" s="345" customFormat="1" ht="12" customHeight="1">
      <c r="A143" s="555" t="s">
        <v>163</v>
      </c>
      <c r="B143" s="371" t="s">
        <v>484</v>
      </c>
      <c r="C143" s="398">
        <v>0</v>
      </c>
      <c r="D143" s="398">
        <v>0</v>
      </c>
      <c r="E143" s="398">
        <v>0</v>
      </c>
      <c r="F143" s="695" t="s">
        <v>805</v>
      </c>
    </row>
    <row r="144" spans="1:11" ht="12.75" customHeight="1" thickBot="1">
      <c r="A144" s="555" t="s">
        <v>385</v>
      </c>
      <c r="B144" s="371" t="s">
        <v>485</v>
      </c>
      <c r="C144" s="398">
        <v>0</v>
      </c>
      <c r="D144" s="398">
        <v>0</v>
      </c>
      <c r="E144" s="398">
        <v>0</v>
      </c>
      <c r="F144" s="695" t="s">
        <v>806</v>
      </c>
    </row>
    <row r="145" spans="1:6" ht="12" customHeight="1" thickBot="1">
      <c r="A145" s="387" t="s">
        <v>15</v>
      </c>
      <c r="B145" s="390" t="s">
        <v>486</v>
      </c>
      <c r="C145" s="554"/>
      <c r="D145" s="554"/>
      <c r="E145" s="554">
        <v>3000</v>
      </c>
      <c r="F145" s="695" t="s">
        <v>807</v>
      </c>
    </row>
    <row r="146" spans="1:6" ht="15" customHeight="1" thickBot="1">
      <c r="A146" s="566" t="s">
        <v>16</v>
      </c>
      <c r="B146" s="410" t="s">
        <v>487</v>
      </c>
      <c r="C146" s="554">
        <v>158823</v>
      </c>
      <c r="D146" s="554">
        <v>204566</v>
      </c>
      <c r="E146" s="554">
        <v>174156</v>
      </c>
      <c r="F146" s="695" t="s">
        <v>808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531" t="s">
        <v>694</v>
      </c>
      <c r="B148" s="532"/>
      <c r="C148" s="114">
        <v>78</v>
      </c>
      <c r="D148" s="115">
        <v>78</v>
      </c>
      <c r="E148" s="112">
        <v>57</v>
      </c>
    </row>
    <row r="149" spans="1:6" ht="14.25" customHeight="1" thickBot="1">
      <c r="A149" s="531" t="s">
        <v>151</v>
      </c>
      <c r="B149" s="532"/>
      <c r="C149" s="114">
        <v>74</v>
      </c>
      <c r="D149" s="115">
        <v>74</v>
      </c>
      <c r="E149" s="112">
        <v>54</v>
      </c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50" sqref="E150"/>
    </sheetView>
  </sheetViews>
  <sheetFormatPr defaultRowHeight="12.75"/>
  <cols>
    <col min="1" max="1" width="14.83203125" style="546" customWidth="1"/>
    <col min="2" max="2" width="64.6640625" style="547" customWidth="1"/>
    <col min="3" max="5" width="17" style="548" customWidth="1"/>
    <col min="6" max="6" width="0" style="687" hidden="1" customWidth="1"/>
    <col min="7" max="16384" width="9.33203125" style="33"/>
  </cols>
  <sheetData>
    <row r="1" spans="1:6" s="522" customFormat="1" ht="16.5" customHeight="1" thickBot="1">
      <c r="A1" s="521"/>
      <c r="B1" s="523"/>
      <c r="C1" s="568"/>
      <c r="D1" s="533"/>
      <c r="E1" s="666" t="str">
        <f>+CONCATENATE("6.2. melléklet a ……/",LEFT(ÖSSZEFÜGGÉSEK!A4,4)+1,". (……) önkormányzati rendelethez")</f>
        <v>6.2. melléklet a ……/2015. (……) önkormányzati rendelethez</v>
      </c>
      <c r="F1" s="690"/>
    </row>
    <row r="2" spans="1:6" s="569" customFormat="1" ht="15.75" customHeight="1">
      <c r="A2" s="549" t="s">
        <v>54</v>
      </c>
      <c r="B2" s="744" t="s">
        <v>158</v>
      </c>
      <c r="C2" s="745"/>
      <c r="D2" s="746"/>
      <c r="E2" s="542" t="s">
        <v>41</v>
      </c>
      <c r="F2" s="691"/>
    </row>
    <row r="3" spans="1:6" s="569" customFormat="1" ht="24.75" thickBot="1">
      <c r="A3" s="567" t="s">
        <v>568</v>
      </c>
      <c r="B3" s="741" t="s">
        <v>695</v>
      </c>
      <c r="C3" s="742"/>
      <c r="D3" s="743"/>
      <c r="E3" s="517" t="s">
        <v>49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71" customFormat="1" ht="12" customHeight="1" thickBot="1">
      <c r="A8" s="387" t="s">
        <v>7</v>
      </c>
      <c r="B8" s="383" t="s">
        <v>318</v>
      </c>
      <c r="C8" s="414">
        <v>57272</v>
      </c>
      <c r="D8" s="414">
        <v>46947</v>
      </c>
      <c r="E8" s="397">
        <v>46947</v>
      </c>
      <c r="F8" s="693" t="s">
        <v>753</v>
      </c>
    </row>
    <row r="9" spans="1:6" s="545" customFormat="1" ht="12" customHeight="1">
      <c r="A9" s="555" t="s">
        <v>73</v>
      </c>
      <c r="B9" s="425" t="s">
        <v>319</v>
      </c>
      <c r="C9" s="416">
        <v>18006</v>
      </c>
      <c r="D9" s="416">
        <v>18006</v>
      </c>
      <c r="E9" s="399">
        <v>18006</v>
      </c>
      <c r="F9" s="693" t="s">
        <v>754</v>
      </c>
    </row>
    <row r="10" spans="1:6" s="572" customFormat="1" ht="12" customHeight="1">
      <c r="A10" s="556" t="s">
        <v>74</v>
      </c>
      <c r="B10" s="426" t="s">
        <v>320</v>
      </c>
      <c r="C10" s="415">
        <v>0</v>
      </c>
      <c r="D10" s="415">
        <v>0</v>
      </c>
      <c r="E10" s="398">
        <v>0</v>
      </c>
      <c r="F10" s="693" t="s">
        <v>755</v>
      </c>
    </row>
    <row r="11" spans="1:6" s="572" customFormat="1" ht="12" customHeight="1">
      <c r="A11" s="556" t="s">
        <v>75</v>
      </c>
      <c r="B11" s="426" t="s">
        <v>321</v>
      </c>
      <c r="C11" s="415">
        <v>5910</v>
      </c>
      <c r="D11" s="415">
        <v>19778</v>
      </c>
      <c r="E11" s="398">
        <v>19777</v>
      </c>
      <c r="F11" s="693" t="s">
        <v>756</v>
      </c>
    </row>
    <row r="12" spans="1:6" s="572" customFormat="1" ht="12" customHeight="1">
      <c r="A12" s="556" t="s">
        <v>76</v>
      </c>
      <c r="B12" s="426" t="s">
        <v>322</v>
      </c>
      <c r="C12" s="415">
        <v>748</v>
      </c>
      <c r="D12" s="415">
        <v>748</v>
      </c>
      <c r="E12" s="398">
        <v>748</v>
      </c>
      <c r="F12" s="693" t="s">
        <v>757</v>
      </c>
    </row>
    <row r="13" spans="1:6" s="572" customFormat="1" ht="12" customHeight="1">
      <c r="A13" s="556" t="s">
        <v>109</v>
      </c>
      <c r="B13" s="426" t="s">
        <v>323</v>
      </c>
      <c r="C13" s="415">
        <v>44</v>
      </c>
      <c r="D13" s="415">
        <v>1021</v>
      </c>
      <c r="E13" s="398">
        <v>1021</v>
      </c>
      <c r="F13" s="693" t="s">
        <v>758</v>
      </c>
    </row>
    <row r="14" spans="1:6" s="545" customFormat="1" ht="12" customHeight="1" thickBot="1">
      <c r="A14" s="557" t="s">
        <v>77</v>
      </c>
      <c r="B14" s="427" t="s">
        <v>324</v>
      </c>
      <c r="C14" s="417">
        <v>32565</v>
      </c>
      <c r="D14" s="417">
        <v>7395</v>
      </c>
      <c r="E14" s="400">
        <v>7395</v>
      </c>
      <c r="F14" s="693" t="s">
        <v>759</v>
      </c>
    </row>
    <row r="15" spans="1:6" s="545" customFormat="1" ht="12" customHeight="1" thickBot="1">
      <c r="A15" s="387" t="s">
        <v>8</v>
      </c>
      <c r="B15" s="404" t="s">
        <v>325</v>
      </c>
      <c r="C15" s="414">
        <v>59894</v>
      </c>
      <c r="D15" s="414">
        <v>67385</v>
      </c>
      <c r="E15" s="397">
        <v>66579</v>
      </c>
      <c r="F15" s="693" t="s">
        <v>760</v>
      </c>
    </row>
    <row r="16" spans="1:6" s="545" customFormat="1" ht="12" customHeight="1">
      <c r="A16" s="555" t="s">
        <v>79</v>
      </c>
      <c r="B16" s="425" t="s">
        <v>326</v>
      </c>
      <c r="C16" s="416">
        <v>0</v>
      </c>
      <c r="D16" s="416">
        <v>0</v>
      </c>
      <c r="E16" s="399"/>
      <c r="F16" s="693" t="s">
        <v>761</v>
      </c>
    </row>
    <row r="17" spans="1:6" s="545" customFormat="1" ht="12" customHeight="1">
      <c r="A17" s="556" t="s">
        <v>80</v>
      </c>
      <c r="B17" s="426" t="s">
        <v>327</v>
      </c>
      <c r="C17" s="415">
        <v>0</v>
      </c>
      <c r="D17" s="415">
        <v>0</v>
      </c>
      <c r="E17" s="398">
        <v>0</v>
      </c>
      <c r="F17" s="693" t="s">
        <v>762</v>
      </c>
    </row>
    <row r="18" spans="1:6" s="545" customFormat="1" ht="12" customHeight="1">
      <c r="A18" s="556" t="s">
        <v>81</v>
      </c>
      <c r="B18" s="426" t="s">
        <v>328</v>
      </c>
      <c r="C18" s="415">
        <v>0</v>
      </c>
      <c r="D18" s="415">
        <v>0</v>
      </c>
      <c r="E18" s="398">
        <v>0</v>
      </c>
      <c r="F18" s="693" t="s">
        <v>763</v>
      </c>
    </row>
    <row r="19" spans="1:6" s="545" customFormat="1" ht="12" customHeight="1">
      <c r="A19" s="556" t="s">
        <v>82</v>
      </c>
      <c r="B19" s="426" t="s">
        <v>329</v>
      </c>
      <c r="C19" s="415">
        <v>0</v>
      </c>
      <c r="D19" s="415">
        <v>0</v>
      </c>
      <c r="E19" s="398">
        <v>0</v>
      </c>
      <c r="F19" s="693" t="s">
        <v>764</v>
      </c>
    </row>
    <row r="20" spans="1:6" s="545" customFormat="1" ht="12" customHeight="1">
      <c r="A20" s="556" t="s">
        <v>83</v>
      </c>
      <c r="B20" s="426" t="s">
        <v>330</v>
      </c>
      <c r="C20" s="415">
        <v>59894</v>
      </c>
      <c r="D20" s="415">
        <v>67385</v>
      </c>
      <c r="E20" s="398">
        <v>66579</v>
      </c>
      <c r="F20" s="693" t="s">
        <v>765</v>
      </c>
    </row>
    <row r="21" spans="1:6" s="572" customFormat="1" ht="12" customHeight="1" thickBot="1">
      <c r="A21" s="557" t="s">
        <v>90</v>
      </c>
      <c r="B21" s="427" t="s">
        <v>331</v>
      </c>
      <c r="C21" s="417">
        <v>0</v>
      </c>
      <c r="D21" s="417">
        <v>0</v>
      </c>
      <c r="E21" s="400">
        <v>0</v>
      </c>
      <c r="F21" s="693" t="s">
        <v>766</v>
      </c>
    </row>
    <row r="22" spans="1:6" s="572" customFormat="1" ht="12" customHeight="1" thickBot="1">
      <c r="A22" s="387" t="s">
        <v>9</v>
      </c>
      <c r="B22" s="383" t="s">
        <v>332</v>
      </c>
      <c r="C22" s="414">
        <v>23674</v>
      </c>
      <c r="D22" s="414">
        <v>57867</v>
      </c>
      <c r="E22" s="397">
        <v>57867</v>
      </c>
      <c r="F22" s="693" t="s">
        <v>767</v>
      </c>
    </row>
    <row r="23" spans="1:6" s="572" customFormat="1" ht="12" customHeight="1">
      <c r="A23" s="555" t="s">
        <v>62</v>
      </c>
      <c r="B23" s="425" t="s">
        <v>333</v>
      </c>
      <c r="C23" s="416">
        <v>0</v>
      </c>
      <c r="D23" s="416">
        <v>22670</v>
      </c>
      <c r="E23" s="399">
        <v>22670</v>
      </c>
      <c r="F23" s="693" t="s">
        <v>768</v>
      </c>
    </row>
    <row r="24" spans="1:6" s="545" customFormat="1" ht="12" customHeight="1">
      <c r="A24" s="556" t="s">
        <v>63</v>
      </c>
      <c r="B24" s="426" t="s">
        <v>334</v>
      </c>
      <c r="C24" s="415">
        <v>0</v>
      </c>
      <c r="D24" s="415">
        <v>0</v>
      </c>
      <c r="E24" s="398">
        <v>0</v>
      </c>
      <c r="F24" s="693" t="s">
        <v>769</v>
      </c>
    </row>
    <row r="25" spans="1:6" s="572" customFormat="1" ht="12" customHeight="1">
      <c r="A25" s="556" t="s">
        <v>64</v>
      </c>
      <c r="B25" s="426" t="s">
        <v>335</v>
      </c>
      <c r="C25" s="415">
        <v>0</v>
      </c>
      <c r="D25" s="415">
        <v>0</v>
      </c>
      <c r="E25" s="398">
        <v>0</v>
      </c>
      <c r="F25" s="693" t="s">
        <v>770</v>
      </c>
    </row>
    <row r="26" spans="1:6" s="572" customFormat="1" ht="12" customHeight="1">
      <c r="A26" s="556" t="s">
        <v>65</v>
      </c>
      <c r="B26" s="426" t="s">
        <v>336</v>
      </c>
      <c r="C26" s="415">
        <v>0</v>
      </c>
      <c r="D26" s="415">
        <v>0</v>
      </c>
      <c r="E26" s="398">
        <v>0</v>
      </c>
      <c r="F26" s="693" t="s">
        <v>771</v>
      </c>
    </row>
    <row r="27" spans="1:6" s="572" customFormat="1" ht="12" customHeight="1">
      <c r="A27" s="556" t="s">
        <v>123</v>
      </c>
      <c r="B27" s="426" t="s">
        <v>337</v>
      </c>
      <c r="C27" s="415">
        <v>23674</v>
      </c>
      <c r="D27" s="415">
        <v>35197</v>
      </c>
      <c r="E27" s="398">
        <v>35197</v>
      </c>
      <c r="F27" s="693" t="s">
        <v>772</v>
      </c>
    </row>
    <row r="28" spans="1:6" s="572" customFormat="1" ht="12" customHeight="1" thickBot="1">
      <c r="A28" s="557" t="s">
        <v>124</v>
      </c>
      <c r="B28" s="427" t="s">
        <v>338</v>
      </c>
      <c r="C28" s="417">
        <v>18576</v>
      </c>
      <c r="D28" s="417">
        <v>20899</v>
      </c>
      <c r="E28" s="400">
        <v>35197</v>
      </c>
      <c r="F28" s="693" t="s">
        <v>773</v>
      </c>
    </row>
    <row r="29" spans="1:6" s="572" customFormat="1" ht="12" customHeight="1" thickBot="1">
      <c r="A29" s="387" t="s">
        <v>125</v>
      </c>
      <c r="B29" s="383" t="s">
        <v>339</v>
      </c>
      <c r="C29" s="420">
        <v>2009</v>
      </c>
      <c r="D29" s="420">
        <v>2102</v>
      </c>
      <c r="E29" s="432">
        <v>1935</v>
      </c>
      <c r="F29" s="693" t="s">
        <v>774</v>
      </c>
    </row>
    <row r="30" spans="1:6" s="572" customFormat="1" ht="12" customHeight="1">
      <c r="A30" s="555" t="s">
        <v>340</v>
      </c>
      <c r="B30" s="425" t="s">
        <v>341</v>
      </c>
      <c r="C30" s="434">
        <v>1289</v>
      </c>
      <c r="D30" s="434">
        <v>1382</v>
      </c>
      <c r="E30" s="433">
        <v>1345</v>
      </c>
      <c r="F30" s="693" t="s">
        <v>775</v>
      </c>
    </row>
    <row r="31" spans="1:6" s="572" customFormat="1" ht="12" customHeight="1">
      <c r="A31" s="556" t="s">
        <v>342</v>
      </c>
      <c r="B31" s="426" t="s">
        <v>343</v>
      </c>
      <c r="C31" s="415">
        <v>400</v>
      </c>
      <c r="D31" s="415">
        <v>400</v>
      </c>
      <c r="E31" s="398">
        <v>345</v>
      </c>
      <c r="F31" s="693" t="s">
        <v>776</v>
      </c>
    </row>
    <row r="32" spans="1:6" s="572" customFormat="1" ht="12" customHeight="1">
      <c r="A32" s="556" t="s">
        <v>344</v>
      </c>
      <c r="B32" s="426" t="s">
        <v>345</v>
      </c>
      <c r="C32" s="415">
        <v>889</v>
      </c>
      <c r="D32" s="415">
        <v>982</v>
      </c>
      <c r="E32" s="398">
        <v>1000</v>
      </c>
      <c r="F32" s="693" t="s">
        <v>777</v>
      </c>
    </row>
    <row r="33" spans="1:6" s="572" customFormat="1" ht="12" customHeight="1">
      <c r="A33" s="556" t="s">
        <v>346</v>
      </c>
      <c r="B33" s="426" t="s">
        <v>347</v>
      </c>
      <c r="C33" s="415">
        <v>720</v>
      </c>
      <c r="D33" s="415">
        <v>720</v>
      </c>
      <c r="E33" s="398">
        <v>590</v>
      </c>
      <c r="F33" s="693" t="s">
        <v>778</v>
      </c>
    </row>
    <row r="34" spans="1:6" s="572" customFormat="1" ht="12" customHeight="1">
      <c r="A34" s="556" t="s">
        <v>348</v>
      </c>
      <c r="B34" s="426" t="s">
        <v>349</v>
      </c>
      <c r="C34" s="415">
        <v>0</v>
      </c>
      <c r="D34" s="415">
        <v>0</v>
      </c>
      <c r="E34" s="398">
        <v>0</v>
      </c>
      <c r="F34" s="693" t="s">
        <v>779</v>
      </c>
    </row>
    <row r="35" spans="1:6" s="572" customFormat="1" ht="12" customHeight="1" thickBot="1">
      <c r="A35" s="557" t="s">
        <v>350</v>
      </c>
      <c r="B35" s="427" t="s">
        <v>351</v>
      </c>
      <c r="C35" s="417">
        <v>0</v>
      </c>
      <c r="D35" s="417">
        <v>0</v>
      </c>
      <c r="E35" s="400">
        <v>0</v>
      </c>
      <c r="F35" s="693" t="s">
        <v>780</v>
      </c>
    </row>
    <row r="36" spans="1:6" s="572" customFormat="1" ht="12" customHeight="1" thickBot="1">
      <c r="A36" s="387" t="s">
        <v>11</v>
      </c>
      <c r="B36" s="383" t="s">
        <v>352</v>
      </c>
      <c r="C36" s="414">
        <v>10758</v>
      </c>
      <c r="D36" s="414">
        <v>28603</v>
      </c>
      <c r="E36" s="397">
        <v>23518</v>
      </c>
      <c r="F36" s="693" t="s">
        <v>781</v>
      </c>
    </row>
    <row r="37" spans="1:6" s="572" customFormat="1" ht="12" customHeight="1">
      <c r="A37" s="555" t="s">
        <v>66</v>
      </c>
      <c r="B37" s="425" t="s">
        <v>353</v>
      </c>
      <c r="C37" s="416">
        <v>4296</v>
      </c>
      <c r="D37" s="416">
        <v>3601</v>
      </c>
      <c r="E37" s="399">
        <v>3601</v>
      </c>
      <c r="F37" s="693" t="s">
        <v>782</v>
      </c>
    </row>
    <row r="38" spans="1:6" s="572" customFormat="1" ht="12" customHeight="1">
      <c r="A38" s="556" t="s">
        <v>67</v>
      </c>
      <c r="B38" s="426" t="s">
        <v>354</v>
      </c>
      <c r="C38" s="415">
        <v>4000</v>
      </c>
      <c r="D38" s="415">
        <v>15867</v>
      </c>
      <c r="E38" s="398">
        <v>14867</v>
      </c>
      <c r="F38" s="693" t="s">
        <v>783</v>
      </c>
    </row>
    <row r="39" spans="1:6" s="572" customFormat="1" ht="12" customHeight="1">
      <c r="A39" s="556" t="s">
        <v>68</v>
      </c>
      <c r="B39" s="426" t="s">
        <v>355</v>
      </c>
      <c r="C39" s="415">
        <v>0</v>
      </c>
      <c r="D39" s="415">
        <v>0</v>
      </c>
      <c r="E39" s="398">
        <v>0</v>
      </c>
      <c r="F39" s="693" t="s">
        <v>784</v>
      </c>
    </row>
    <row r="40" spans="1:6" s="572" customFormat="1" ht="12" customHeight="1">
      <c r="A40" s="556" t="s">
        <v>127</v>
      </c>
      <c r="B40" s="426" t="s">
        <v>356</v>
      </c>
      <c r="C40" s="415">
        <v>0</v>
      </c>
      <c r="D40" s="415">
        <v>0</v>
      </c>
      <c r="E40" s="398">
        <v>0</v>
      </c>
      <c r="F40" s="693" t="s">
        <v>785</v>
      </c>
    </row>
    <row r="41" spans="1:6" s="572" customFormat="1" ht="12" customHeight="1">
      <c r="A41" s="556" t="s">
        <v>128</v>
      </c>
      <c r="B41" s="426" t="s">
        <v>357</v>
      </c>
      <c r="C41" s="415">
        <v>174</v>
      </c>
      <c r="D41" s="415">
        <v>74</v>
      </c>
      <c r="E41" s="398">
        <v>61</v>
      </c>
      <c r="F41" s="693" t="s">
        <v>786</v>
      </c>
    </row>
    <row r="42" spans="1:6" s="572" customFormat="1" ht="12" customHeight="1">
      <c r="A42" s="556" t="s">
        <v>129</v>
      </c>
      <c r="B42" s="426" t="s">
        <v>358</v>
      </c>
      <c r="C42" s="415">
        <v>2288</v>
      </c>
      <c r="D42" s="415">
        <v>6000</v>
      </c>
      <c r="E42" s="398">
        <v>4928</v>
      </c>
      <c r="F42" s="693" t="s">
        <v>787</v>
      </c>
    </row>
    <row r="43" spans="1:6" s="572" customFormat="1" ht="12" customHeight="1">
      <c r="A43" s="556" t="s">
        <v>130</v>
      </c>
      <c r="B43" s="426" t="s">
        <v>359</v>
      </c>
      <c r="C43" s="415">
        <v>0</v>
      </c>
      <c r="D43" s="415">
        <v>3061</v>
      </c>
      <c r="E43" s="398">
        <v>0</v>
      </c>
      <c r="F43" s="693" t="s">
        <v>788</v>
      </c>
    </row>
    <row r="44" spans="1:6" s="572" customFormat="1" ht="12" customHeight="1">
      <c r="A44" s="556" t="s">
        <v>131</v>
      </c>
      <c r="B44" s="426" t="s">
        <v>360</v>
      </c>
      <c r="C44" s="415">
        <v>0</v>
      </c>
      <c r="D44" s="415">
        <v>0</v>
      </c>
      <c r="E44" s="398">
        <v>61</v>
      </c>
      <c r="F44" s="693" t="s">
        <v>789</v>
      </c>
    </row>
    <row r="45" spans="1:6" s="572" customFormat="1" ht="12" customHeight="1">
      <c r="A45" s="556" t="s">
        <v>361</v>
      </c>
      <c r="B45" s="426" t="s">
        <v>362</v>
      </c>
      <c r="C45" s="418">
        <v>0</v>
      </c>
      <c r="D45" s="418">
        <v>0</v>
      </c>
      <c r="E45" s="401">
        <v>0</v>
      </c>
      <c r="F45" s="693" t="s">
        <v>790</v>
      </c>
    </row>
    <row r="46" spans="1:6" s="545" customFormat="1" ht="12" customHeight="1" thickBot="1">
      <c r="A46" s="557" t="s">
        <v>363</v>
      </c>
      <c r="B46" s="427" t="s">
        <v>364</v>
      </c>
      <c r="C46" s="419">
        <v>0</v>
      </c>
      <c r="D46" s="419">
        <v>0</v>
      </c>
      <c r="E46" s="402">
        <v>0</v>
      </c>
      <c r="F46" s="693" t="s">
        <v>791</v>
      </c>
    </row>
    <row r="47" spans="1:6" s="572" customFormat="1" ht="12" customHeight="1" thickBot="1">
      <c r="A47" s="387" t="s">
        <v>12</v>
      </c>
      <c r="B47" s="383" t="s">
        <v>365</v>
      </c>
      <c r="C47" s="414">
        <v>5216</v>
      </c>
      <c r="D47" s="414">
        <v>0</v>
      </c>
      <c r="E47" s="397">
        <v>0</v>
      </c>
      <c r="F47" s="693" t="s">
        <v>792</v>
      </c>
    </row>
    <row r="48" spans="1:6" s="572" customFormat="1" ht="12" customHeight="1">
      <c r="A48" s="555" t="s">
        <v>69</v>
      </c>
      <c r="B48" s="425" t="s">
        <v>366</v>
      </c>
      <c r="C48" s="436">
        <v>0</v>
      </c>
      <c r="D48" s="436">
        <v>0</v>
      </c>
      <c r="E48" s="403">
        <v>0</v>
      </c>
      <c r="F48" s="693" t="s">
        <v>793</v>
      </c>
    </row>
    <row r="49" spans="1:6" s="572" customFormat="1" ht="12" customHeight="1">
      <c r="A49" s="556" t="s">
        <v>70</v>
      </c>
      <c r="B49" s="426" t="s">
        <v>367</v>
      </c>
      <c r="C49" s="418">
        <v>5216</v>
      </c>
      <c r="D49" s="418">
        <v>0</v>
      </c>
      <c r="E49" s="401">
        <v>0</v>
      </c>
      <c r="F49" s="693" t="s">
        <v>794</v>
      </c>
    </row>
    <row r="50" spans="1:6" s="572" customFormat="1" ht="12" customHeight="1">
      <c r="A50" s="556" t="s">
        <v>368</v>
      </c>
      <c r="B50" s="426" t="s">
        <v>369</v>
      </c>
      <c r="C50" s="418">
        <v>0</v>
      </c>
      <c r="D50" s="418">
        <v>0</v>
      </c>
      <c r="E50" s="401">
        <v>0</v>
      </c>
      <c r="F50" s="693" t="s">
        <v>795</v>
      </c>
    </row>
    <row r="51" spans="1:6" s="572" customFormat="1" ht="12" customHeight="1">
      <c r="A51" s="556" t="s">
        <v>370</v>
      </c>
      <c r="B51" s="426" t="s">
        <v>371</v>
      </c>
      <c r="C51" s="418">
        <v>0</v>
      </c>
      <c r="D51" s="418">
        <v>0</v>
      </c>
      <c r="E51" s="401">
        <v>0</v>
      </c>
      <c r="F51" s="693" t="s">
        <v>796</v>
      </c>
    </row>
    <row r="52" spans="1:6" s="572" customFormat="1" ht="12" customHeight="1" thickBot="1">
      <c r="A52" s="557" t="s">
        <v>372</v>
      </c>
      <c r="B52" s="427" t="s">
        <v>373</v>
      </c>
      <c r="C52" s="419">
        <v>0</v>
      </c>
      <c r="D52" s="419">
        <v>0</v>
      </c>
      <c r="E52" s="402">
        <v>0</v>
      </c>
      <c r="F52" s="693" t="s">
        <v>797</v>
      </c>
    </row>
    <row r="53" spans="1:6" s="572" customFormat="1" ht="12" customHeight="1" thickBot="1">
      <c r="A53" s="387" t="s">
        <v>132</v>
      </c>
      <c r="B53" s="383" t="s">
        <v>374</v>
      </c>
      <c r="C53" s="414">
        <v>0</v>
      </c>
      <c r="D53" s="414">
        <v>1662</v>
      </c>
      <c r="E53" s="397">
        <v>1662</v>
      </c>
      <c r="F53" s="693" t="s">
        <v>798</v>
      </c>
    </row>
    <row r="54" spans="1:6" s="545" customFormat="1" ht="12" customHeight="1">
      <c r="A54" s="555" t="s">
        <v>71</v>
      </c>
      <c r="B54" s="425" t="s">
        <v>375</v>
      </c>
      <c r="C54" s="416">
        <v>0</v>
      </c>
      <c r="D54" s="416">
        <v>0</v>
      </c>
      <c r="E54" s="399">
        <v>0</v>
      </c>
      <c r="F54" s="693" t="s">
        <v>799</v>
      </c>
    </row>
    <row r="55" spans="1:6" s="545" customFormat="1" ht="12" customHeight="1">
      <c r="A55" s="556" t="s">
        <v>72</v>
      </c>
      <c r="B55" s="426" t="s">
        <v>376</v>
      </c>
      <c r="C55" s="415">
        <v>0</v>
      </c>
      <c r="D55" s="415">
        <v>0</v>
      </c>
      <c r="E55" s="398">
        <v>0</v>
      </c>
      <c r="F55" s="693" t="s">
        <v>800</v>
      </c>
    </row>
    <row r="56" spans="1:6" s="545" customFormat="1" ht="12" customHeight="1">
      <c r="A56" s="556" t="s">
        <v>377</v>
      </c>
      <c r="B56" s="426" t="s">
        <v>378</v>
      </c>
      <c r="C56" s="415">
        <v>0</v>
      </c>
      <c r="D56" s="415">
        <v>1662</v>
      </c>
      <c r="E56" s="398">
        <v>1662</v>
      </c>
      <c r="F56" s="693" t="s">
        <v>801</v>
      </c>
    </row>
    <row r="57" spans="1:6" s="545" customFormat="1" ht="12" customHeight="1" thickBot="1">
      <c r="A57" s="557" t="s">
        <v>379</v>
      </c>
      <c r="B57" s="427" t="s">
        <v>380</v>
      </c>
      <c r="C57" s="417">
        <v>0</v>
      </c>
      <c r="D57" s="417">
        <v>0</v>
      </c>
      <c r="E57" s="400">
        <v>1662</v>
      </c>
      <c r="F57" s="693" t="s">
        <v>802</v>
      </c>
    </row>
    <row r="58" spans="1:6" s="572" customFormat="1" ht="12" customHeight="1" thickBot="1">
      <c r="A58" s="387" t="s">
        <v>14</v>
      </c>
      <c r="B58" s="404" t="s">
        <v>381</v>
      </c>
      <c r="C58" s="414">
        <v>0</v>
      </c>
      <c r="D58" s="414">
        <v>0</v>
      </c>
      <c r="E58" s="397">
        <v>0</v>
      </c>
      <c r="F58" s="693" t="s">
        <v>803</v>
      </c>
    </row>
    <row r="59" spans="1:6" s="572" customFormat="1" ht="12" customHeight="1">
      <c r="A59" s="555" t="s">
        <v>133</v>
      </c>
      <c r="B59" s="425" t="s">
        <v>382</v>
      </c>
      <c r="C59" s="418">
        <v>0</v>
      </c>
      <c r="D59" s="418">
        <v>0</v>
      </c>
      <c r="E59" s="401">
        <v>0</v>
      </c>
      <c r="F59" s="693" t="s">
        <v>804</v>
      </c>
    </row>
    <row r="60" spans="1:6" s="572" customFormat="1" ht="12" customHeight="1">
      <c r="A60" s="556" t="s">
        <v>134</v>
      </c>
      <c r="B60" s="426" t="s">
        <v>571</v>
      </c>
      <c r="C60" s="418">
        <v>0</v>
      </c>
      <c r="D60" s="418">
        <v>0</v>
      </c>
      <c r="E60" s="401">
        <v>0</v>
      </c>
      <c r="F60" s="693" t="s">
        <v>805</v>
      </c>
    </row>
    <row r="61" spans="1:6" s="572" customFormat="1" ht="12" customHeight="1">
      <c r="A61" s="556" t="s">
        <v>163</v>
      </c>
      <c r="B61" s="426" t="s">
        <v>384</v>
      </c>
      <c r="C61" s="418">
        <v>0</v>
      </c>
      <c r="D61" s="418">
        <v>0</v>
      </c>
      <c r="E61" s="401">
        <v>0</v>
      </c>
      <c r="F61" s="693" t="s">
        <v>806</v>
      </c>
    </row>
    <row r="62" spans="1:6" s="572" customFormat="1" ht="12" customHeight="1" thickBot="1">
      <c r="A62" s="557" t="s">
        <v>385</v>
      </c>
      <c r="B62" s="427" t="s">
        <v>386</v>
      </c>
      <c r="C62" s="418">
        <v>0</v>
      </c>
      <c r="D62" s="418">
        <v>0</v>
      </c>
      <c r="E62" s="401">
        <v>0</v>
      </c>
      <c r="F62" s="693" t="s">
        <v>807</v>
      </c>
    </row>
    <row r="63" spans="1:6" s="572" customFormat="1" ht="12" customHeight="1" thickBot="1">
      <c r="A63" s="387" t="s">
        <v>15</v>
      </c>
      <c r="B63" s="383" t="s">
        <v>387</v>
      </c>
      <c r="C63" s="420">
        <v>0</v>
      </c>
      <c r="D63" s="420">
        <v>0</v>
      </c>
      <c r="E63" s="432">
        <v>0</v>
      </c>
      <c r="F63" s="693" t="s">
        <v>808</v>
      </c>
    </row>
    <row r="64" spans="1:6" s="572" customFormat="1" ht="12" customHeight="1" thickBot="1">
      <c r="A64" s="558" t="s">
        <v>569</v>
      </c>
      <c r="B64" s="404" t="s">
        <v>389</v>
      </c>
      <c r="C64" s="414">
        <v>0</v>
      </c>
      <c r="D64" s="414">
        <v>0</v>
      </c>
      <c r="E64" s="397">
        <v>0</v>
      </c>
      <c r="F64" s="693" t="s">
        <v>809</v>
      </c>
    </row>
    <row r="65" spans="1:6" s="572" customFormat="1" ht="12" customHeight="1">
      <c r="A65" s="555" t="s">
        <v>390</v>
      </c>
      <c r="B65" s="425" t="s">
        <v>391</v>
      </c>
      <c r="C65" s="418">
        <v>0</v>
      </c>
      <c r="D65" s="418">
        <v>0</v>
      </c>
      <c r="E65" s="401">
        <v>0</v>
      </c>
      <c r="F65" s="693" t="s">
        <v>810</v>
      </c>
    </row>
    <row r="66" spans="1:6" s="572" customFormat="1" ht="12" customHeight="1">
      <c r="A66" s="556" t="s">
        <v>392</v>
      </c>
      <c r="B66" s="426" t="s">
        <v>393</v>
      </c>
      <c r="C66" s="418">
        <v>0</v>
      </c>
      <c r="D66" s="418">
        <v>0</v>
      </c>
      <c r="E66" s="401">
        <v>0</v>
      </c>
      <c r="F66" s="693" t="s">
        <v>811</v>
      </c>
    </row>
    <row r="67" spans="1:6" s="572" customFormat="1" ht="12" customHeight="1" thickBot="1">
      <c r="A67" s="557" t="s">
        <v>394</v>
      </c>
      <c r="B67" s="551" t="s">
        <v>395</v>
      </c>
      <c r="C67" s="418">
        <v>0</v>
      </c>
      <c r="D67" s="418">
        <v>0</v>
      </c>
      <c r="E67" s="401">
        <v>0</v>
      </c>
      <c r="F67" s="693" t="s">
        <v>812</v>
      </c>
    </row>
    <row r="68" spans="1:6" s="572" customFormat="1" ht="12" customHeight="1" thickBot="1">
      <c r="A68" s="558" t="s">
        <v>396</v>
      </c>
      <c r="B68" s="404" t="s">
        <v>397</v>
      </c>
      <c r="C68" s="414">
        <v>0</v>
      </c>
      <c r="D68" s="414">
        <v>0</v>
      </c>
      <c r="E68" s="397">
        <v>0</v>
      </c>
      <c r="F68" s="693" t="s">
        <v>813</v>
      </c>
    </row>
    <row r="69" spans="1:6" s="572" customFormat="1" ht="12" customHeight="1">
      <c r="A69" s="555" t="s">
        <v>110</v>
      </c>
      <c r="B69" s="425" t="s">
        <v>398</v>
      </c>
      <c r="C69" s="418">
        <v>0</v>
      </c>
      <c r="D69" s="418">
        <v>0</v>
      </c>
      <c r="E69" s="401">
        <v>0</v>
      </c>
      <c r="F69" s="693" t="s">
        <v>814</v>
      </c>
    </row>
    <row r="70" spans="1:6" s="572" customFormat="1" ht="12" customHeight="1">
      <c r="A70" s="556" t="s">
        <v>111</v>
      </c>
      <c r="B70" s="426" t="s">
        <v>399</v>
      </c>
      <c r="C70" s="418">
        <v>0</v>
      </c>
      <c r="D70" s="418">
        <v>0</v>
      </c>
      <c r="E70" s="401">
        <v>0</v>
      </c>
      <c r="F70" s="693" t="s">
        <v>815</v>
      </c>
    </row>
    <row r="71" spans="1:6" s="572" customFormat="1" ht="12" customHeight="1">
      <c r="A71" s="556" t="s">
        <v>400</v>
      </c>
      <c r="B71" s="426" t="s">
        <v>401</v>
      </c>
      <c r="C71" s="418">
        <v>0</v>
      </c>
      <c r="D71" s="418">
        <v>0</v>
      </c>
      <c r="E71" s="401">
        <v>0</v>
      </c>
      <c r="F71" s="693" t="s">
        <v>816</v>
      </c>
    </row>
    <row r="72" spans="1:6" s="572" customFormat="1" ht="12" customHeight="1" thickBot="1">
      <c r="A72" s="557" t="s">
        <v>402</v>
      </c>
      <c r="B72" s="427" t="s">
        <v>403</v>
      </c>
      <c r="C72" s="418">
        <v>0</v>
      </c>
      <c r="D72" s="418">
        <v>0</v>
      </c>
      <c r="E72" s="401">
        <v>0</v>
      </c>
      <c r="F72" s="693" t="s">
        <v>817</v>
      </c>
    </row>
    <row r="73" spans="1:6" s="572" customFormat="1" ht="12" customHeight="1" thickBot="1">
      <c r="A73" s="558" t="s">
        <v>404</v>
      </c>
      <c r="B73" s="404" t="s">
        <v>405</v>
      </c>
      <c r="C73" s="414">
        <v>0</v>
      </c>
      <c r="D73" s="414">
        <v>0</v>
      </c>
      <c r="E73" s="397">
        <v>0</v>
      </c>
      <c r="F73" s="693" t="s">
        <v>818</v>
      </c>
    </row>
    <row r="74" spans="1:6" s="572" customFormat="1" ht="12" customHeight="1">
      <c r="A74" s="555" t="s">
        <v>406</v>
      </c>
      <c r="B74" s="425" t="s">
        <v>407</v>
      </c>
      <c r="C74" s="418">
        <v>0</v>
      </c>
      <c r="D74" s="418">
        <v>0</v>
      </c>
      <c r="E74" s="401">
        <v>0</v>
      </c>
      <c r="F74" s="693" t="s">
        <v>819</v>
      </c>
    </row>
    <row r="75" spans="1:6" s="572" customFormat="1" ht="12" customHeight="1" thickBot="1">
      <c r="A75" s="557" t="s">
        <v>408</v>
      </c>
      <c r="B75" s="427" t="s">
        <v>409</v>
      </c>
      <c r="C75" s="418">
        <v>0</v>
      </c>
      <c r="D75" s="418">
        <v>0</v>
      </c>
      <c r="E75" s="401">
        <v>0</v>
      </c>
      <c r="F75" s="693" t="s">
        <v>820</v>
      </c>
    </row>
    <row r="76" spans="1:6" s="572" customFormat="1" ht="12" customHeight="1" thickBot="1">
      <c r="A76" s="558" t="s">
        <v>410</v>
      </c>
      <c r="B76" s="404" t="s">
        <v>411</v>
      </c>
      <c r="C76" s="414">
        <v>0</v>
      </c>
      <c r="D76" s="414">
        <v>0</v>
      </c>
      <c r="E76" s="397">
        <v>925</v>
      </c>
      <c r="F76" s="693" t="s">
        <v>821</v>
      </c>
    </row>
    <row r="77" spans="1:6" s="572" customFormat="1" ht="12" customHeight="1">
      <c r="A77" s="555" t="s">
        <v>412</v>
      </c>
      <c r="B77" s="425" t="s">
        <v>413</v>
      </c>
      <c r="C77" s="418">
        <v>0</v>
      </c>
      <c r="D77" s="418">
        <v>0</v>
      </c>
      <c r="E77" s="401">
        <v>925</v>
      </c>
      <c r="F77" s="693" t="s">
        <v>822</v>
      </c>
    </row>
    <row r="78" spans="1:6" s="572" customFormat="1" ht="12" customHeight="1">
      <c r="A78" s="556" t="s">
        <v>414</v>
      </c>
      <c r="B78" s="426" t="s">
        <v>415</v>
      </c>
      <c r="C78" s="418">
        <v>0</v>
      </c>
      <c r="D78" s="418">
        <v>0</v>
      </c>
      <c r="E78" s="401">
        <v>0</v>
      </c>
      <c r="F78" s="693" t="s">
        <v>823</v>
      </c>
    </row>
    <row r="79" spans="1:6" s="572" customFormat="1" ht="12" customHeight="1" thickBot="1">
      <c r="A79" s="557" t="s">
        <v>416</v>
      </c>
      <c r="B79" s="427" t="s">
        <v>417</v>
      </c>
      <c r="C79" s="418">
        <v>0</v>
      </c>
      <c r="D79" s="418">
        <v>0</v>
      </c>
      <c r="E79" s="401">
        <v>0</v>
      </c>
      <c r="F79" s="693" t="s">
        <v>824</v>
      </c>
    </row>
    <row r="80" spans="1:6" s="572" customFormat="1" ht="12" customHeight="1" thickBot="1">
      <c r="A80" s="558" t="s">
        <v>418</v>
      </c>
      <c r="B80" s="404" t="s">
        <v>419</v>
      </c>
      <c r="C80" s="414">
        <v>0</v>
      </c>
      <c r="D80" s="414">
        <v>0</v>
      </c>
      <c r="E80" s="397">
        <v>0</v>
      </c>
      <c r="F80" s="693" t="s">
        <v>825</v>
      </c>
    </row>
    <row r="81" spans="1:6" s="572" customFormat="1" ht="12" customHeight="1">
      <c r="A81" s="559" t="s">
        <v>420</v>
      </c>
      <c r="B81" s="425" t="s">
        <v>421</v>
      </c>
      <c r="C81" s="418">
        <v>0</v>
      </c>
      <c r="D81" s="418">
        <v>0</v>
      </c>
      <c r="E81" s="401">
        <v>0</v>
      </c>
      <c r="F81" s="693" t="s">
        <v>826</v>
      </c>
    </row>
    <row r="82" spans="1:6" s="572" customFormat="1" ht="12" customHeight="1">
      <c r="A82" s="560" t="s">
        <v>422</v>
      </c>
      <c r="B82" s="426" t="s">
        <v>423</v>
      </c>
      <c r="C82" s="418">
        <v>0</v>
      </c>
      <c r="D82" s="418">
        <v>0</v>
      </c>
      <c r="E82" s="401">
        <v>0</v>
      </c>
      <c r="F82" s="693" t="s">
        <v>827</v>
      </c>
    </row>
    <row r="83" spans="1:6" s="572" customFormat="1" ht="12" customHeight="1">
      <c r="A83" s="560" t="s">
        <v>424</v>
      </c>
      <c r="B83" s="426" t="s">
        <v>425</v>
      </c>
      <c r="C83" s="418">
        <v>0</v>
      </c>
      <c r="D83" s="418">
        <v>0</v>
      </c>
      <c r="E83" s="401">
        <v>0</v>
      </c>
      <c r="F83" s="693" t="s">
        <v>828</v>
      </c>
    </row>
    <row r="84" spans="1:6" s="572" customFormat="1" ht="12" customHeight="1" thickBot="1">
      <c r="A84" s="561" t="s">
        <v>426</v>
      </c>
      <c r="B84" s="427" t="s">
        <v>427</v>
      </c>
      <c r="C84" s="418">
        <v>0</v>
      </c>
      <c r="D84" s="418">
        <v>0</v>
      </c>
      <c r="E84" s="401">
        <v>0</v>
      </c>
      <c r="F84" s="693" t="s">
        <v>829</v>
      </c>
    </row>
    <row r="85" spans="1:6" s="572" customFormat="1" ht="12" customHeight="1" thickBot="1">
      <c r="A85" s="558" t="s">
        <v>428</v>
      </c>
      <c r="B85" s="404" t="s">
        <v>429</v>
      </c>
      <c r="C85" s="440">
        <v>0</v>
      </c>
      <c r="D85" s="440">
        <v>0</v>
      </c>
      <c r="E85" s="441">
        <v>0</v>
      </c>
      <c r="F85" s="693" t="s">
        <v>830</v>
      </c>
    </row>
    <row r="86" spans="1:6" s="572" customFormat="1" ht="12" customHeight="1" thickBot="1">
      <c r="A86" s="558" t="s">
        <v>430</v>
      </c>
      <c r="B86" s="552" t="s">
        <v>431</v>
      </c>
      <c r="C86" s="420"/>
      <c r="D86" s="420"/>
      <c r="E86" s="432">
        <v>925</v>
      </c>
      <c r="F86" s="693" t="s">
        <v>831</v>
      </c>
    </row>
    <row r="87" spans="1:6" s="572" customFormat="1" ht="12" customHeight="1" thickBot="1">
      <c r="A87" s="562" t="s">
        <v>432</v>
      </c>
      <c r="B87" s="553" t="s">
        <v>570</v>
      </c>
      <c r="C87" s="420">
        <v>158823</v>
      </c>
      <c r="D87" s="420">
        <v>204566</v>
      </c>
      <c r="E87" s="432">
        <v>199434</v>
      </c>
      <c r="F87" s="693" t="s">
        <v>832</v>
      </c>
    </row>
    <row r="88" spans="1:6" s="572" customFormat="1" ht="15" customHeight="1">
      <c r="A88" s="527"/>
      <c r="B88" s="528"/>
      <c r="C88" s="543"/>
      <c r="D88" s="543"/>
      <c r="E88" s="543"/>
      <c r="F88" s="694"/>
    </row>
    <row r="89" spans="1:6" ht="13.5" thickBot="1">
      <c r="A89" s="529"/>
      <c r="B89" s="530"/>
      <c r="C89" s="544"/>
      <c r="D89" s="544"/>
      <c r="E89" s="544"/>
    </row>
    <row r="90" spans="1:6" s="571" customFormat="1" ht="16.5" customHeight="1" thickBot="1">
      <c r="A90" s="738" t="s">
        <v>45</v>
      </c>
      <c r="B90" s="739"/>
      <c r="C90" s="739"/>
      <c r="D90" s="739"/>
      <c r="E90" s="740"/>
      <c r="F90" s="693"/>
    </row>
    <row r="91" spans="1:6" s="345" customFormat="1" ht="12" customHeight="1" thickBot="1">
      <c r="A91" s="550" t="s">
        <v>7</v>
      </c>
      <c r="B91" s="386" t="s">
        <v>440</v>
      </c>
      <c r="C91" s="534">
        <v>12993</v>
      </c>
      <c r="D91" s="534">
        <v>158842</v>
      </c>
      <c r="E91" s="534">
        <v>132943</v>
      </c>
      <c r="F91" s="695" t="s">
        <v>753</v>
      </c>
    </row>
    <row r="92" spans="1:6" ht="12" customHeight="1">
      <c r="A92" s="563" t="s">
        <v>73</v>
      </c>
      <c r="B92" s="372" t="s">
        <v>37</v>
      </c>
      <c r="C92" s="535">
        <v>55970</v>
      </c>
      <c r="D92" s="535">
        <v>58998</v>
      </c>
      <c r="E92" s="535">
        <v>58858</v>
      </c>
      <c r="F92" s="695" t="s">
        <v>754</v>
      </c>
    </row>
    <row r="93" spans="1:6" ht="12" customHeight="1">
      <c r="A93" s="556" t="s">
        <v>74</v>
      </c>
      <c r="B93" s="370" t="s">
        <v>135</v>
      </c>
      <c r="C93" s="536">
        <v>8976</v>
      </c>
      <c r="D93" s="536">
        <v>8976</v>
      </c>
      <c r="E93" s="536">
        <v>8846</v>
      </c>
      <c r="F93" s="695" t="s">
        <v>755</v>
      </c>
    </row>
    <row r="94" spans="1:6" ht="12" customHeight="1">
      <c r="A94" s="556" t="s">
        <v>75</v>
      </c>
      <c r="B94" s="370" t="s">
        <v>102</v>
      </c>
      <c r="C94" s="538">
        <v>35692</v>
      </c>
      <c r="D94" s="538">
        <v>57768</v>
      </c>
      <c r="E94" s="538">
        <v>36889</v>
      </c>
      <c r="F94" s="695" t="s">
        <v>756</v>
      </c>
    </row>
    <row r="95" spans="1:6" ht="12" customHeight="1">
      <c r="A95" s="556" t="s">
        <v>76</v>
      </c>
      <c r="B95" s="373" t="s">
        <v>136</v>
      </c>
      <c r="C95" s="538">
        <v>6225</v>
      </c>
      <c r="D95" s="538">
        <v>7645</v>
      </c>
      <c r="E95" s="538">
        <v>6725</v>
      </c>
      <c r="F95" s="695" t="s">
        <v>757</v>
      </c>
    </row>
    <row r="96" spans="1:6" ht="12" customHeight="1">
      <c r="A96" s="556" t="s">
        <v>85</v>
      </c>
      <c r="B96" s="381" t="s">
        <v>137</v>
      </c>
      <c r="C96" s="538">
        <v>23070</v>
      </c>
      <c r="D96" s="538">
        <v>25455</v>
      </c>
      <c r="E96" s="538">
        <v>21625</v>
      </c>
      <c r="F96" s="695" t="s">
        <v>758</v>
      </c>
    </row>
    <row r="97" spans="1:6" ht="12" customHeight="1">
      <c r="A97" s="556" t="s">
        <v>77</v>
      </c>
      <c r="B97" s="370" t="s">
        <v>441</v>
      </c>
      <c r="C97" s="538">
        <v>0</v>
      </c>
      <c r="D97" s="538">
        <v>0</v>
      </c>
      <c r="E97" s="538">
        <v>0</v>
      </c>
      <c r="F97" s="695" t="s">
        <v>759</v>
      </c>
    </row>
    <row r="98" spans="1:6" ht="12" customHeight="1">
      <c r="A98" s="556" t="s">
        <v>78</v>
      </c>
      <c r="B98" s="393" t="s">
        <v>442</v>
      </c>
      <c r="C98" s="538">
        <v>0</v>
      </c>
      <c r="D98" s="538">
        <v>0</v>
      </c>
      <c r="E98" s="538">
        <v>0</v>
      </c>
      <c r="F98" s="695" t="s">
        <v>760</v>
      </c>
    </row>
    <row r="99" spans="1:6" ht="12" customHeight="1">
      <c r="A99" s="556" t="s">
        <v>86</v>
      </c>
      <c r="B99" s="394" t="s">
        <v>443</v>
      </c>
      <c r="C99" s="538">
        <v>0</v>
      </c>
      <c r="D99" s="538">
        <v>0</v>
      </c>
      <c r="E99" s="538">
        <v>0</v>
      </c>
      <c r="F99" s="695" t="s">
        <v>761</v>
      </c>
    </row>
    <row r="100" spans="1:6" ht="12" customHeight="1">
      <c r="A100" s="556" t="s">
        <v>87</v>
      </c>
      <c r="B100" s="394" t="s">
        <v>444</v>
      </c>
      <c r="C100" s="538">
        <v>0</v>
      </c>
      <c r="D100" s="538">
        <v>0</v>
      </c>
      <c r="E100" s="538">
        <v>0</v>
      </c>
      <c r="F100" s="695" t="s">
        <v>762</v>
      </c>
    </row>
    <row r="101" spans="1:6" ht="12" customHeight="1">
      <c r="A101" s="556" t="s">
        <v>88</v>
      </c>
      <c r="B101" s="393" t="s">
        <v>445</v>
      </c>
      <c r="C101" s="538">
        <v>20870</v>
      </c>
      <c r="D101" s="538">
        <v>20755</v>
      </c>
      <c r="E101" s="538">
        <v>18755</v>
      </c>
      <c r="F101" s="695" t="s">
        <v>763</v>
      </c>
    </row>
    <row r="102" spans="1:6" ht="12" customHeight="1">
      <c r="A102" s="556" t="s">
        <v>89</v>
      </c>
      <c r="B102" s="393" t="s">
        <v>446</v>
      </c>
      <c r="C102" s="538">
        <v>0</v>
      </c>
      <c r="D102" s="538">
        <v>0</v>
      </c>
      <c r="E102" s="538">
        <v>0</v>
      </c>
      <c r="F102" s="695" t="s">
        <v>764</v>
      </c>
    </row>
    <row r="103" spans="1:6" ht="12" customHeight="1">
      <c r="A103" s="556" t="s">
        <v>91</v>
      </c>
      <c r="B103" s="394" t="s">
        <v>447</v>
      </c>
      <c r="C103" s="538">
        <v>0</v>
      </c>
      <c r="D103" s="538">
        <v>0</v>
      </c>
      <c r="E103" s="538">
        <v>0</v>
      </c>
      <c r="F103" s="695" t="s">
        <v>765</v>
      </c>
    </row>
    <row r="104" spans="1:6" ht="12" customHeight="1">
      <c r="A104" s="564" t="s">
        <v>138</v>
      </c>
      <c r="B104" s="395" t="s">
        <v>448</v>
      </c>
      <c r="C104" s="538">
        <v>0</v>
      </c>
      <c r="D104" s="538">
        <v>0</v>
      </c>
      <c r="E104" s="538">
        <v>0</v>
      </c>
      <c r="F104" s="695" t="s">
        <v>766</v>
      </c>
    </row>
    <row r="105" spans="1:6" ht="12" customHeight="1">
      <c r="A105" s="556" t="s">
        <v>449</v>
      </c>
      <c r="B105" s="395" t="s">
        <v>450</v>
      </c>
      <c r="C105" s="538">
        <v>0</v>
      </c>
      <c r="D105" s="538">
        <v>0</v>
      </c>
      <c r="E105" s="538">
        <v>0</v>
      </c>
      <c r="F105" s="695" t="s">
        <v>767</v>
      </c>
    </row>
    <row r="106" spans="1:6" s="345" customFormat="1" ht="12" customHeight="1" thickBot="1">
      <c r="A106" s="565" t="s">
        <v>451</v>
      </c>
      <c r="B106" s="396" t="s">
        <v>452</v>
      </c>
      <c r="C106" s="540">
        <v>700</v>
      </c>
      <c r="D106" s="540">
        <v>3200</v>
      </c>
      <c r="E106" s="540">
        <v>2870</v>
      </c>
      <c r="F106" s="695" t="s">
        <v>768</v>
      </c>
    </row>
    <row r="107" spans="1:6" ht="12" customHeight="1" thickBot="1">
      <c r="A107" s="387" t="s">
        <v>8</v>
      </c>
      <c r="B107" s="385" t="s">
        <v>453</v>
      </c>
      <c r="C107" s="408">
        <v>28890</v>
      </c>
      <c r="D107" s="408">
        <v>45724</v>
      </c>
      <c r="E107" s="408">
        <v>38213</v>
      </c>
      <c r="F107" s="695" t="s">
        <v>769</v>
      </c>
    </row>
    <row r="108" spans="1:6" ht="12" customHeight="1">
      <c r="A108" s="555" t="s">
        <v>79</v>
      </c>
      <c r="B108" s="370" t="s">
        <v>161</v>
      </c>
      <c r="C108" s="537">
        <v>15099</v>
      </c>
      <c r="D108" s="537">
        <v>19982</v>
      </c>
      <c r="E108" s="537">
        <v>16471</v>
      </c>
      <c r="F108" s="695" t="s">
        <v>770</v>
      </c>
    </row>
    <row r="109" spans="1:6" ht="12" customHeight="1">
      <c r="A109" s="555" t="s">
        <v>80</v>
      </c>
      <c r="B109" s="374" t="s">
        <v>454</v>
      </c>
      <c r="C109" s="537">
        <v>0</v>
      </c>
      <c r="D109" s="537">
        <v>0</v>
      </c>
      <c r="E109" s="537">
        <v>0</v>
      </c>
      <c r="F109" s="695" t="s">
        <v>771</v>
      </c>
    </row>
    <row r="110" spans="1:6" ht="12" customHeight="1">
      <c r="A110" s="555" t="s">
        <v>81</v>
      </c>
      <c r="B110" s="374" t="s">
        <v>139</v>
      </c>
      <c r="C110" s="536">
        <v>13591</v>
      </c>
      <c r="D110" s="536">
        <v>25742</v>
      </c>
      <c r="E110" s="536">
        <v>21742</v>
      </c>
      <c r="F110" s="695" t="s">
        <v>772</v>
      </c>
    </row>
    <row r="111" spans="1:6" ht="12" customHeight="1">
      <c r="A111" s="555" t="s">
        <v>82</v>
      </c>
      <c r="B111" s="374" t="s">
        <v>455</v>
      </c>
      <c r="C111" s="398">
        <v>0</v>
      </c>
      <c r="D111" s="398">
        <v>0</v>
      </c>
      <c r="E111" s="398">
        <v>0</v>
      </c>
      <c r="F111" s="695" t="s">
        <v>773</v>
      </c>
    </row>
    <row r="112" spans="1:6" ht="12" customHeight="1">
      <c r="A112" s="555" t="s">
        <v>83</v>
      </c>
      <c r="B112" s="406" t="s">
        <v>164</v>
      </c>
      <c r="C112" s="398">
        <v>200</v>
      </c>
      <c r="D112" s="398">
        <v>0</v>
      </c>
      <c r="E112" s="398">
        <v>0</v>
      </c>
      <c r="F112" s="695" t="s">
        <v>774</v>
      </c>
    </row>
    <row r="113" spans="1:6" ht="12" customHeight="1">
      <c r="A113" s="555" t="s">
        <v>90</v>
      </c>
      <c r="B113" s="405" t="s">
        <v>456</v>
      </c>
      <c r="C113" s="398">
        <v>0</v>
      </c>
      <c r="D113" s="398">
        <v>0</v>
      </c>
      <c r="E113" s="398">
        <v>0</v>
      </c>
      <c r="F113" s="695" t="s">
        <v>775</v>
      </c>
    </row>
    <row r="114" spans="1:6" ht="12" customHeight="1">
      <c r="A114" s="555" t="s">
        <v>92</v>
      </c>
      <c r="B114" s="421" t="s">
        <v>457</v>
      </c>
      <c r="C114" s="398">
        <v>0</v>
      </c>
      <c r="D114" s="398">
        <v>0</v>
      </c>
      <c r="E114" s="398">
        <v>0</v>
      </c>
      <c r="F114" s="695" t="s">
        <v>776</v>
      </c>
    </row>
    <row r="115" spans="1:6" ht="12" customHeight="1">
      <c r="A115" s="555" t="s">
        <v>140</v>
      </c>
      <c r="B115" s="394" t="s">
        <v>444</v>
      </c>
      <c r="C115" s="398">
        <v>0</v>
      </c>
      <c r="D115" s="398">
        <v>0</v>
      </c>
      <c r="E115" s="398">
        <v>0</v>
      </c>
      <c r="F115" s="695" t="s">
        <v>777</v>
      </c>
    </row>
    <row r="116" spans="1:6" ht="12" customHeight="1">
      <c r="A116" s="555" t="s">
        <v>141</v>
      </c>
      <c r="B116" s="394" t="s">
        <v>458</v>
      </c>
      <c r="C116" s="398">
        <v>0</v>
      </c>
      <c r="D116" s="398">
        <v>0</v>
      </c>
      <c r="E116" s="398">
        <v>0</v>
      </c>
      <c r="F116" s="695" t="s">
        <v>778</v>
      </c>
    </row>
    <row r="117" spans="1:6" ht="12" customHeight="1">
      <c r="A117" s="555" t="s">
        <v>142</v>
      </c>
      <c r="B117" s="394" t="s">
        <v>459</v>
      </c>
      <c r="C117" s="398">
        <v>0</v>
      </c>
      <c r="D117" s="398">
        <v>0</v>
      </c>
      <c r="E117" s="398">
        <v>0</v>
      </c>
      <c r="F117" s="695" t="s">
        <v>779</v>
      </c>
    </row>
    <row r="118" spans="1:6" ht="12" customHeight="1">
      <c r="A118" s="555" t="s">
        <v>460</v>
      </c>
      <c r="B118" s="394" t="s">
        <v>447</v>
      </c>
      <c r="C118" s="398">
        <v>0</v>
      </c>
      <c r="D118" s="398">
        <v>0</v>
      </c>
      <c r="E118" s="398">
        <v>0</v>
      </c>
      <c r="F118" s="695" t="s">
        <v>780</v>
      </c>
    </row>
    <row r="119" spans="1:6" ht="12" customHeight="1">
      <c r="A119" s="555" t="s">
        <v>461</v>
      </c>
      <c r="B119" s="394" t="s">
        <v>462</v>
      </c>
      <c r="C119" s="398">
        <v>200</v>
      </c>
      <c r="D119" s="398">
        <v>0</v>
      </c>
      <c r="E119" s="398">
        <v>0</v>
      </c>
      <c r="F119" s="695" t="s">
        <v>781</v>
      </c>
    </row>
    <row r="120" spans="1:6" ht="12" customHeight="1" thickBot="1">
      <c r="A120" s="564" t="s">
        <v>463</v>
      </c>
      <c r="B120" s="394" t="s">
        <v>464</v>
      </c>
      <c r="C120" s="400">
        <v>0</v>
      </c>
      <c r="D120" s="400">
        <v>0</v>
      </c>
      <c r="E120" s="400">
        <v>0</v>
      </c>
      <c r="F120" s="695" t="s">
        <v>782</v>
      </c>
    </row>
    <row r="121" spans="1:6" ht="12" customHeight="1" thickBot="1">
      <c r="A121" s="387" t="s">
        <v>9</v>
      </c>
      <c r="B121" s="390" t="s">
        <v>465</v>
      </c>
      <c r="C121" s="408"/>
      <c r="D121" s="408"/>
      <c r="E121" s="408"/>
      <c r="F121" s="695" t="s">
        <v>783</v>
      </c>
    </row>
    <row r="122" spans="1:6" ht="12" customHeight="1">
      <c r="A122" s="555" t="s">
        <v>62</v>
      </c>
      <c r="B122" s="371" t="s">
        <v>47</v>
      </c>
      <c r="C122" s="537"/>
      <c r="D122" s="537"/>
      <c r="E122" s="537">
        <v>0</v>
      </c>
      <c r="F122" s="695" t="s">
        <v>784</v>
      </c>
    </row>
    <row r="123" spans="1:6" ht="12" customHeight="1" thickBot="1">
      <c r="A123" s="557" t="s">
        <v>63</v>
      </c>
      <c r="B123" s="374" t="s">
        <v>48</v>
      </c>
      <c r="C123" s="538">
        <v>0</v>
      </c>
      <c r="D123" s="538">
        <v>0</v>
      </c>
      <c r="E123" s="538">
        <v>0</v>
      </c>
      <c r="F123" s="695" t="s">
        <v>785</v>
      </c>
    </row>
    <row r="124" spans="1:6" ht="12" customHeight="1" thickBot="1">
      <c r="A124" s="387" t="s">
        <v>10</v>
      </c>
      <c r="B124" s="390" t="s">
        <v>466</v>
      </c>
      <c r="C124" s="408">
        <v>158823</v>
      </c>
      <c r="D124" s="408">
        <v>204566</v>
      </c>
      <c r="E124" s="408">
        <v>171156</v>
      </c>
      <c r="F124" s="695" t="s">
        <v>786</v>
      </c>
    </row>
    <row r="125" spans="1:6" ht="12" customHeight="1" thickBot="1">
      <c r="A125" s="387" t="s">
        <v>11</v>
      </c>
      <c r="B125" s="390" t="s">
        <v>572</v>
      </c>
      <c r="C125" s="408"/>
      <c r="D125" s="408"/>
      <c r="E125" s="408"/>
      <c r="F125" s="695" t="s">
        <v>787</v>
      </c>
    </row>
    <row r="126" spans="1:6" ht="12" customHeight="1">
      <c r="A126" s="555" t="s">
        <v>66</v>
      </c>
      <c r="B126" s="371" t="s">
        <v>468</v>
      </c>
      <c r="C126" s="398">
        <v>0</v>
      </c>
      <c r="D126" s="398">
        <v>0</v>
      </c>
      <c r="E126" s="398">
        <v>0</v>
      </c>
      <c r="F126" s="695" t="s">
        <v>788</v>
      </c>
    </row>
    <row r="127" spans="1:6" ht="12" customHeight="1">
      <c r="A127" s="555" t="s">
        <v>67</v>
      </c>
      <c r="B127" s="371" t="s">
        <v>469</v>
      </c>
      <c r="C127" s="398">
        <v>0</v>
      </c>
      <c r="D127" s="398">
        <v>0</v>
      </c>
      <c r="E127" s="398">
        <v>0</v>
      </c>
      <c r="F127" s="695" t="s">
        <v>789</v>
      </c>
    </row>
    <row r="128" spans="1:6" ht="12" customHeight="1" thickBot="1">
      <c r="A128" s="564" t="s">
        <v>68</v>
      </c>
      <c r="B128" s="369" t="s">
        <v>470</v>
      </c>
      <c r="C128" s="398">
        <v>0</v>
      </c>
      <c r="D128" s="398">
        <v>0</v>
      </c>
      <c r="E128" s="398">
        <v>0</v>
      </c>
      <c r="F128" s="695" t="s">
        <v>790</v>
      </c>
    </row>
    <row r="129" spans="1:11" ht="12" customHeight="1" thickBot="1">
      <c r="A129" s="387" t="s">
        <v>12</v>
      </c>
      <c r="B129" s="390" t="s">
        <v>471</v>
      </c>
      <c r="C129" s="408"/>
      <c r="D129" s="408"/>
      <c r="E129" s="408"/>
      <c r="F129" s="695" t="s">
        <v>791</v>
      </c>
    </row>
    <row r="130" spans="1:11" ht="12" customHeight="1">
      <c r="A130" s="555" t="s">
        <v>69</v>
      </c>
      <c r="B130" s="371" t="s">
        <v>472</v>
      </c>
      <c r="C130" s="398">
        <v>0</v>
      </c>
      <c r="D130" s="398">
        <v>0</v>
      </c>
      <c r="E130" s="398">
        <v>0</v>
      </c>
      <c r="F130" s="695" t="s">
        <v>792</v>
      </c>
    </row>
    <row r="131" spans="1:11" ht="12" customHeight="1">
      <c r="A131" s="555" t="s">
        <v>70</v>
      </c>
      <c r="B131" s="371" t="s">
        <v>473</v>
      </c>
      <c r="C131" s="398">
        <v>0</v>
      </c>
      <c r="D131" s="398">
        <v>0</v>
      </c>
      <c r="E131" s="398">
        <v>0</v>
      </c>
      <c r="F131" s="695" t="s">
        <v>793</v>
      </c>
    </row>
    <row r="132" spans="1:11" ht="12" customHeight="1">
      <c r="A132" s="555" t="s">
        <v>368</v>
      </c>
      <c r="B132" s="371" t="s">
        <v>474</v>
      </c>
      <c r="C132" s="398">
        <v>0</v>
      </c>
      <c r="D132" s="398">
        <v>0</v>
      </c>
      <c r="E132" s="398">
        <v>0</v>
      </c>
      <c r="F132" s="695" t="s">
        <v>794</v>
      </c>
    </row>
    <row r="133" spans="1:11" s="345" customFormat="1" ht="12" customHeight="1" thickBot="1">
      <c r="A133" s="564" t="s">
        <v>370</v>
      </c>
      <c r="B133" s="369" t="s">
        <v>475</v>
      </c>
      <c r="C133" s="398">
        <v>0</v>
      </c>
      <c r="D133" s="398">
        <v>0</v>
      </c>
      <c r="E133" s="398">
        <v>0</v>
      </c>
      <c r="F133" s="695" t="s">
        <v>795</v>
      </c>
    </row>
    <row r="134" spans="1:11" ht="13.5" thickBot="1">
      <c r="A134" s="387" t="s">
        <v>13</v>
      </c>
      <c r="B134" s="390" t="s">
        <v>693</v>
      </c>
      <c r="C134" s="539"/>
      <c r="D134" s="539"/>
      <c r="E134" s="539">
        <v>3000</v>
      </c>
      <c r="F134" s="695" t="s">
        <v>796</v>
      </c>
      <c r="K134" s="518"/>
    </row>
    <row r="135" spans="1:11">
      <c r="A135" s="555" t="s">
        <v>71</v>
      </c>
      <c r="B135" s="371" t="s">
        <v>477</v>
      </c>
      <c r="C135" s="398">
        <v>0</v>
      </c>
      <c r="D135" s="398">
        <v>0</v>
      </c>
      <c r="E135" s="398">
        <v>0</v>
      </c>
      <c r="F135" s="695" t="s">
        <v>797</v>
      </c>
    </row>
    <row r="136" spans="1:11" ht="12" customHeight="1">
      <c r="A136" s="555" t="s">
        <v>72</v>
      </c>
      <c r="B136" s="371" t="s">
        <v>478</v>
      </c>
      <c r="C136" s="398">
        <v>0</v>
      </c>
      <c r="D136" s="398">
        <v>0</v>
      </c>
      <c r="E136" s="398">
        <v>0</v>
      </c>
      <c r="F136" s="695" t="s">
        <v>798</v>
      </c>
    </row>
    <row r="137" spans="1:11" ht="12" customHeight="1">
      <c r="A137" s="555" t="s">
        <v>377</v>
      </c>
      <c r="B137" s="371" t="s">
        <v>692</v>
      </c>
      <c r="C137" s="398">
        <v>0</v>
      </c>
      <c r="D137" s="398">
        <v>0</v>
      </c>
      <c r="E137" s="398">
        <v>0</v>
      </c>
      <c r="F137" s="695" t="s">
        <v>799</v>
      </c>
    </row>
    <row r="138" spans="1:11" s="345" customFormat="1" ht="12" customHeight="1">
      <c r="A138" s="555" t="s">
        <v>379</v>
      </c>
      <c r="B138" s="371" t="s">
        <v>479</v>
      </c>
      <c r="C138" s="398">
        <v>0</v>
      </c>
      <c r="D138" s="398">
        <v>0</v>
      </c>
      <c r="E138" s="398">
        <v>3000</v>
      </c>
      <c r="F138" s="695" t="s">
        <v>800</v>
      </c>
    </row>
    <row r="139" spans="1:11" s="345" customFormat="1" ht="12" customHeight="1" thickBot="1">
      <c r="A139" s="564" t="s">
        <v>691</v>
      </c>
      <c r="B139" s="369" t="s">
        <v>480</v>
      </c>
      <c r="C139" s="398">
        <v>0</v>
      </c>
      <c r="D139" s="398">
        <v>0</v>
      </c>
      <c r="E139" s="398">
        <v>0</v>
      </c>
      <c r="F139" s="695" t="s">
        <v>801</v>
      </c>
    </row>
    <row r="140" spans="1:11" s="345" customFormat="1" ht="12" customHeight="1" thickBot="1">
      <c r="A140" s="387" t="s">
        <v>14</v>
      </c>
      <c r="B140" s="390" t="s">
        <v>573</v>
      </c>
      <c r="C140" s="541"/>
      <c r="D140" s="541"/>
      <c r="E140" s="541"/>
      <c r="F140" s="695" t="s">
        <v>802</v>
      </c>
    </row>
    <row r="141" spans="1:11" s="345" customFormat="1" ht="12" customHeight="1">
      <c r="A141" s="555" t="s">
        <v>133</v>
      </c>
      <c r="B141" s="371" t="s">
        <v>482</v>
      </c>
      <c r="C141" s="398">
        <v>0</v>
      </c>
      <c r="D141" s="398">
        <v>0</v>
      </c>
      <c r="E141" s="398">
        <v>0</v>
      </c>
      <c r="F141" s="695" t="s">
        <v>803</v>
      </c>
    </row>
    <row r="142" spans="1:11" s="345" customFormat="1" ht="12" customHeight="1">
      <c r="A142" s="555" t="s">
        <v>134</v>
      </c>
      <c r="B142" s="371" t="s">
        <v>483</v>
      </c>
      <c r="C142" s="398">
        <v>0</v>
      </c>
      <c r="D142" s="398">
        <v>0</v>
      </c>
      <c r="E142" s="398">
        <v>0</v>
      </c>
      <c r="F142" s="695" t="s">
        <v>804</v>
      </c>
    </row>
    <row r="143" spans="1:11" s="345" customFormat="1" ht="12" customHeight="1">
      <c r="A143" s="555" t="s">
        <v>163</v>
      </c>
      <c r="B143" s="371" t="s">
        <v>484</v>
      </c>
      <c r="C143" s="398">
        <v>0</v>
      </c>
      <c r="D143" s="398">
        <v>0</v>
      </c>
      <c r="E143" s="398">
        <v>0</v>
      </c>
      <c r="F143" s="695" t="s">
        <v>805</v>
      </c>
    </row>
    <row r="144" spans="1:11" ht="12.75" customHeight="1" thickBot="1">
      <c r="A144" s="555" t="s">
        <v>385</v>
      </c>
      <c r="B144" s="371" t="s">
        <v>485</v>
      </c>
      <c r="C144" s="398">
        <v>0</v>
      </c>
      <c r="D144" s="398">
        <v>0</v>
      </c>
      <c r="E144" s="398">
        <v>0</v>
      </c>
      <c r="F144" s="695" t="s">
        <v>806</v>
      </c>
    </row>
    <row r="145" spans="1:6" ht="12" customHeight="1" thickBot="1">
      <c r="A145" s="387" t="s">
        <v>15</v>
      </c>
      <c r="B145" s="390" t="s">
        <v>486</v>
      </c>
      <c r="C145" s="554">
        <v>0</v>
      </c>
      <c r="D145" s="554">
        <v>0</v>
      </c>
      <c r="E145" s="554">
        <v>3000</v>
      </c>
      <c r="F145" s="695" t="s">
        <v>807</v>
      </c>
    </row>
    <row r="146" spans="1:6" ht="15" customHeight="1" thickBot="1">
      <c r="A146" s="566" t="s">
        <v>16</v>
      </c>
      <c r="B146" s="410" t="s">
        <v>487</v>
      </c>
      <c r="C146" s="554">
        <v>158823</v>
      </c>
      <c r="D146" s="554">
        <v>204566</v>
      </c>
      <c r="E146" s="554">
        <v>174156</v>
      </c>
      <c r="F146" s="695" t="s">
        <v>808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531" t="s">
        <v>696</v>
      </c>
      <c r="B148" s="532"/>
      <c r="C148" s="114">
        <v>78</v>
      </c>
      <c r="D148" s="115">
        <v>78</v>
      </c>
      <c r="E148" s="112">
        <v>57</v>
      </c>
    </row>
    <row r="149" spans="1:6" ht="14.25" customHeight="1" thickBot="1">
      <c r="A149" s="531" t="s">
        <v>151</v>
      </c>
      <c r="B149" s="532"/>
      <c r="C149" s="114">
        <v>74</v>
      </c>
      <c r="D149" s="115">
        <v>74</v>
      </c>
      <c r="E149" s="112">
        <v>54</v>
      </c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03" sqref="A1:E65536"/>
    </sheetView>
  </sheetViews>
  <sheetFormatPr defaultRowHeight="12.75"/>
  <cols>
    <col min="1" max="1" width="14.83203125" style="546" customWidth="1"/>
    <col min="2" max="2" width="65.33203125" style="547" customWidth="1"/>
    <col min="3" max="5" width="17" style="548" customWidth="1"/>
    <col min="6" max="16384" width="9.33203125" style="33"/>
  </cols>
  <sheetData>
    <row r="1" spans="1:5" s="522" customFormat="1" ht="16.5" customHeight="1" thickBot="1">
      <c r="A1" s="521"/>
      <c r="B1" s="523"/>
      <c r="C1" s="568"/>
      <c r="D1" s="533"/>
      <c r="E1" s="568" t="str">
        <f>+CONCATENATE("6.3. melléklet a ……/",LEFT(ÖSSZEFÜGGÉSEK!A4,4)+1,". (……) önkormányzati rendelethez")</f>
        <v>6.3. melléklet a ……/2015. (……) önkormányzati rendelethez</v>
      </c>
    </row>
    <row r="2" spans="1:5" s="569" customFormat="1" ht="15.75" customHeight="1">
      <c r="A2" s="549" t="s">
        <v>54</v>
      </c>
      <c r="B2" s="744" t="s">
        <v>158</v>
      </c>
      <c r="C2" s="745"/>
      <c r="D2" s="746"/>
      <c r="E2" s="542" t="s">
        <v>41</v>
      </c>
    </row>
    <row r="3" spans="1:5" s="569" customFormat="1" ht="24.75" thickBot="1">
      <c r="A3" s="567" t="s">
        <v>568</v>
      </c>
      <c r="B3" s="741" t="s">
        <v>697</v>
      </c>
      <c r="C3" s="742"/>
      <c r="D3" s="743"/>
      <c r="E3" s="517" t="s">
        <v>50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71" customFormat="1" ht="12" customHeight="1" thickBot="1">
      <c r="A8" s="387" t="s">
        <v>7</v>
      </c>
      <c r="B8" s="383" t="s">
        <v>318</v>
      </c>
      <c r="C8" s="414">
        <f>SUM(C9:C14)</f>
        <v>0</v>
      </c>
      <c r="D8" s="414">
        <f>SUM(D9:D14)</f>
        <v>0</v>
      </c>
      <c r="E8" s="397">
        <f>SUM(E9:E14)</f>
        <v>0</v>
      </c>
    </row>
    <row r="9" spans="1:5" s="545" customFormat="1" ht="12" customHeight="1">
      <c r="A9" s="555" t="s">
        <v>73</v>
      </c>
      <c r="B9" s="425" t="s">
        <v>319</v>
      </c>
      <c r="C9" s="416"/>
      <c r="D9" s="416"/>
      <c r="E9" s="399"/>
    </row>
    <row r="10" spans="1:5" s="572" customFormat="1" ht="12" customHeight="1">
      <c r="A10" s="556" t="s">
        <v>74</v>
      </c>
      <c r="B10" s="426" t="s">
        <v>320</v>
      </c>
      <c r="C10" s="415"/>
      <c r="D10" s="415"/>
      <c r="E10" s="398"/>
    </row>
    <row r="11" spans="1:5" s="572" customFormat="1" ht="12" customHeight="1">
      <c r="A11" s="556" t="s">
        <v>75</v>
      </c>
      <c r="B11" s="426" t="s">
        <v>321</v>
      </c>
      <c r="C11" s="415"/>
      <c r="D11" s="415"/>
      <c r="E11" s="398"/>
    </row>
    <row r="12" spans="1:5" s="572" customFormat="1" ht="12" customHeight="1">
      <c r="A12" s="556" t="s">
        <v>76</v>
      </c>
      <c r="B12" s="426" t="s">
        <v>322</v>
      </c>
      <c r="C12" s="415"/>
      <c r="D12" s="415"/>
      <c r="E12" s="398"/>
    </row>
    <row r="13" spans="1:5" s="572" customFormat="1" ht="12" customHeight="1">
      <c r="A13" s="556" t="s">
        <v>109</v>
      </c>
      <c r="B13" s="426" t="s">
        <v>323</v>
      </c>
      <c r="C13" s="415"/>
      <c r="D13" s="415"/>
      <c r="E13" s="398"/>
    </row>
    <row r="14" spans="1:5" s="545" customFormat="1" ht="12" customHeight="1" thickBot="1">
      <c r="A14" s="557" t="s">
        <v>77</v>
      </c>
      <c r="B14" s="427" t="s">
        <v>324</v>
      </c>
      <c r="C14" s="417"/>
      <c r="D14" s="417"/>
      <c r="E14" s="400"/>
    </row>
    <row r="15" spans="1:5" s="545" customFormat="1" ht="12" customHeight="1" thickBot="1">
      <c r="A15" s="387" t="s">
        <v>8</v>
      </c>
      <c r="B15" s="404" t="s">
        <v>325</v>
      </c>
      <c r="C15" s="414">
        <f>SUM(C16:C20)</f>
        <v>0</v>
      </c>
      <c r="D15" s="414">
        <f>SUM(D16:D20)</f>
        <v>0</v>
      </c>
      <c r="E15" s="397">
        <f>SUM(E16:E20)</f>
        <v>0</v>
      </c>
    </row>
    <row r="16" spans="1:5" s="545" customFormat="1" ht="12" customHeight="1">
      <c r="A16" s="555" t="s">
        <v>79</v>
      </c>
      <c r="B16" s="425" t="s">
        <v>326</v>
      </c>
      <c r="C16" s="416"/>
      <c r="D16" s="416"/>
      <c r="E16" s="399"/>
    </row>
    <row r="17" spans="1:5" s="545" customFormat="1" ht="12" customHeight="1">
      <c r="A17" s="556" t="s">
        <v>80</v>
      </c>
      <c r="B17" s="426" t="s">
        <v>327</v>
      </c>
      <c r="C17" s="415"/>
      <c r="D17" s="415"/>
      <c r="E17" s="398"/>
    </row>
    <row r="18" spans="1:5" s="545" customFormat="1" ht="12" customHeight="1">
      <c r="A18" s="556" t="s">
        <v>81</v>
      </c>
      <c r="B18" s="426" t="s">
        <v>328</v>
      </c>
      <c r="C18" s="415"/>
      <c r="D18" s="415"/>
      <c r="E18" s="398"/>
    </row>
    <row r="19" spans="1:5" s="545" customFormat="1" ht="12" customHeight="1">
      <c r="A19" s="556" t="s">
        <v>82</v>
      </c>
      <c r="B19" s="426" t="s">
        <v>329</v>
      </c>
      <c r="C19" s="415"/>
      <c r="D19" s="415"/>
      <c r="E19" s="398"/>
    </row>
    <row r="20" spans="1:5" s="545" customFormat="1" ht="12" customHeight="1">
      <c r="A20" s="556" t="s">
        <v>83</v>
      </c>
      <c r="B20" s="426" t="s">
        <v>330</v>
      </c>
      <c r="C20" s="415"/>
      <c r="D20" s="415"/>
      <c r="E20" s="398"/>
    </row>
    <row r="21" spans="1:5" s="572" customFormat="1" ht="12" customHeight="1" thickBot="1">
      <c r="A21" s="557" t="s">
        <v>90</v>
      </c>
      <c r="B21" s="427" t="s">
        <v>331</v>
      </c>
      <c r="C21" s="417"/>
      <c r="D21" s="417"/>
      <c r="E21" s="400"/>
    </row>
    <row r="22" spans="1:5" s="572" customFormat="1" ht="12" customHeight="1" thickBot="1">
      <c r="A22" s="387" t="s">
        <v>9</v>
      </c>
      <c r="B22" s="383" t="s">
        <v>332</v>
      </c>
      <c r="C22" s="414">
        <f>SUM(C23:C27)</f>
        <v>0</v>
      </c>
      <c r="D22" s="414">
        <f>SUM(D23:D27)</f>
        <v>0</v>
      </c>
      <c r="E22" s="397">
        <f>SUM(E23:E27)</f>
        <v>0</v>
      </c>
    </row>
    <row r="23" spans="1:5" s="572" customFormat="1" ht="12" customHeight="1">
      <c r="A23" s="555" t="s">
        <v>62</v>
      </c>
      <c r="B23" s="425" t="s">
        <v>333</v>
      </c>
      <c r="C23" s="416"/>
      <c r="D23" s="416"/>
      <c r="E23" s="399"/>
    </row>
    <row r="24" spans="1:5" s="545" customFormat="1" ht="12" customHeight="1">
      <c r="A24" s="556" t="s">
        <v>63</v>
      </c>
      <c r="B24" s="426" t="s">
        <v>334</v>
      </c>
      <c r="C24" s="415"/>
      <c r="D24" s="415"/>
      <c r="E24" s="398"/>
    </row>
    <row r="25" spans="1:5" s="572" customFormat="1" ht="12" customHeight="1">
      <c r="A25" s="556" t="s">
        <v>64</v>
      </c>
      <c r="B25" s="426" t="s">
        <v>335</v>
      </c>
      <c r="C25" s="415"/>
      <c r="D25" s="415"/>
      <c r="E25" s="398"/>
    </row>
    <row r="26" spans="1:5" s="572" customFormat="1" ht="12" customHeight="1">
      <c r="A26" s="556" t="s">
        <v>65</v>
      </c>
      <c r="B26" s="426" t="s">
        <v>336</v>
      </c>
      <c r="C26" s="415"/>
      <c r="D26" s="415"/>
      <c r="E26" s="398"/>
    </row>
    <row r="27" spans="1:5" s="572" customFormat="1" ht="12" customHeight="1">
      <c r="A27" s="556" t="s">
        <v>123</v>
      </c>
      <c r="B27" s="426" t="s">
        <v>337</v>
      </c>
      <c r="C27" s="415"/>
      <c r="D27" s="415"/>
      <c r="E27" s="398"/>
    </row>
    <row r="28" spans="1:5" s="572" customFormat="1" ht="12" customHeight="1" thickBot="1">
      <c r="A28" s="557" t="s">
        <v>124</v>
      </c>
      <c r="B28" s="427" t="s">
        <v>338</v>
      </c>
      <c r="C28" s="417"/>
      <c r="D28" s="417"/>
      <c r="E28" s="400"/>
    </row>
    <row r="29" spans="1:5" s="572" customFormat="1" ht="12" customHeight="1" thickBot="1">
      <c r="A29" s="387" t="s">
        <v>125</v>
      </c>
      <c r="B29" s="383" t="s">
        <v>339</v>
      </c>
      <c r="C29" s="420">
        <f>+C30+C33+C34+C35</f>
        <v>0</v>
      </c>
      <c r="D29" s="420">
        <f>+D30+D33+D34+D35</f>
        <v>0</v>
      </c>
      <c r="E29" s="432">
        <f>+E30+E33+E34+E35</f>
        <v>0</v>
      </c>
    </row>
    <row r="30" spans="1:5" s="572" customFormat="1" ht="12" customHeight="1">
      <c r="A30" s="555" t="s">
        <v>340</v>
      </c>
      <c r="B30" s="425" t="s">
        <v>341</v>
      </c>
      <c r="C30" s="434">
        <f>+C31+C32</f>
        <v>0</v>
      </c>
      <c r="D30" s="434">
        <f>+D31+D32</f>
        <v>0</v>
      </c>
      <c r="E30" s="433">
        <f>+E31+E32</f>
        <v>0</v>
      </c>
    </row>
    <row r="31" spans="1:5" s="572" customFormat="1" ht="12" customHeight="1">
      <c r="A31" s="556" t="s">
        <v>342</v>
      </c>
      <c r="B31" s="426" t="s">
        <v>343</v>
      </c>
      <c r="C31" s="415"/>
      <c r="D31" s="415"/>
      <c r="E31" s="398"/>
    </row>
    <row r="32" spans="1:5" s="572" customFormat="1" ht="12" customHeight="1">
      <c r="A32" s="556" t="s">
        <v>344</v>
      </c>
      <c r="B32" s="426" t="s">
        <v>345</v>
      </c>
      <c r="C32" s="415"/>
      <c r="D32" s="415"/>
      <c r="E32" s="398"/>
    </row>
    <row r="33" spans="1:5" s="572" customFormat="1" ht="12" customHeight="1">
      <c r="A33" s="556" t="s">
        <v>346</v>
      </c>
      <c r="B33" s="426" t="s">
        <v>347</v>
      </c>
      <c r="C33" s="415"/>
      <c r="D33" s="415"/>
      <c r="E33" s="398"/>
    </row>
    <row r="34" spans="1:5" s="572" customFormat="1" ht="12" customHeight="1">
      <c r="A34" s="556" t="s">
        <v>348</v>
      </c>
      <c r="B34" s="426" t="s">
        <v>349</v>
      </c>
      <c r="C34" s="415"/>
      <c r="D34" s="415"/>
      <c r="E34" s="398"/>
    </row>
    <row r="35" spans="1:5" s="572" customFormat="1" ht="12" customHeight="1" thickBot="1">
      <c r="A35" s="557" t="s">
        <v>350</v>
      </c>
      <c r="B35" s="427" t="s">
        <v>351</v>
      </c>
      <c r="C35" s="417"/>
      <c r="D35" s="417"/>
      <c r="E35" s="400"/>
    </row>
    <row r="36" spans="1:5" s="572" customFormat="1" ht="12" customHeight="1" thickBot="1">
      <c r="A36" s="387" t="s">
        <v>11</v>
      </c>
      <c r="B36" s="383" t="s">
        <v>352</v>
      </c>
      <c r="C36" s="414">
        <f>SUM(C37:C46)</f>
        <v>0</v>
      </c>
      <c r="D36" s="414">
        <f>SUM(D37:D46)</f>
        <v>0</v>
      </c>
      <c r="E36" s="397">
        <f>SUM(E37:E46)</f>
        <v>0</v>
      </c>
    </row>
    <row r="37" spans="1:5" s="572" customFormat="1" ht="12" customHeight="1">
      <c r="A37" s="555" t="s">
        <v>66</v>
      </c>
      <c r="B37" s="425" t="s">
        <v>353</v>
      </c>
      <c r="C37" s="416"/>
      <c r="D37" s="416"/>
      <c r="E37" s="399"/>
    </row>
    <row r="38" spans="1:5" s="572" customFormat="1" ht="12" customHeight="1">
      <c r="A38" s="556" t="s">
        <v>67</v>
      </c>
      <c r="B38" s="426" t="s">
        <v>354</v>
      </c>
      <c r="C38" s="415"/>
      <c r="D38" s="415"/>
      <c r="E38" s="398"/>
    </row>
    <row r="39" spans="1:5" s="572" customFormat="1" ht="12" customHeight="1">
      <c r="A39" s="556" t="s">
        <v>68</v>
      </c>
      <c r="B39" s="426" t="s">
        <v>355</v>
      </c>
      <c r="C39" s="415"/>
      <c r="D39" s="415"/>
      <c r="E39" s="398"/>
    </row>
    <row r="40" spans="1:5" s="572" customFormat="1" ht="12" customHeight="1">
      <c r="A40" s="556" t="s">
        <v>127</v>
      </c>
      <c r="B40" s="426" t="s">
        <v>356</v>
      </c>
      <c r="C40" s="415"/>
      <c r="D40" s="415"/>
      <c r="E40" s="398"/>
    </row>
    <row r="41" spans="1:5" s="572" customFormat="1" ht="12" customHeight="1">
      <c r="A41" s="556" t="s">
        <v>128</v>
      </c>
      <c r="B41" s="426" t="s">
        <v>357</v>
      </c>
      <c r="C41" s="415"/>
      <c r="D41" s="415"/>
      <c r="E41" s="398"/>
    </row>
    <row r="42" spans="1:5" s="572" customFormat="1" ht="12" customHeight="1">
      <c r="A42" s="556" t="s">
        <v>129</v>
      </c>
      <c r="B42" s="426" t="s">
        <v>358</v>
      </c>
      <c r="C42" s="415"/>
      <c r="D42" s="415"/>
      <c r="E42" s="398"/>
    </row>
    <row r="43" spans="1:5" s="572" customFormat="1" ht="12" customHeight="1">
      <c r="A43" s="556" t="s">
        <v>130</v>
      </c>
      <c r="B43" s="426" t="s">
        <v>359</v>
      </c>
      <c r="C43" s="415"/>
      <c r="D43" s="415"/>
      <c r="E43" s="398"/>
    </row>
    <row r="44" spans="1:5" s="572" customFormat="1" ht="12" customHeight="1">
      <c r="A44" s="556" t="s">
        <v>131</v>
      </c>
      <c r="B44" s="426" t="s">
        <v>360</v>
      </c>
      <c r="C44" s="415"/>
      <c r="D44" s="415"/>
      <c r="E44" s="398"/>
    </row>
    <row r="45" spans="1:5" s="572" customFormat="1" ht="12" customHeight="1">
      <c r="A45" s="556" t="s">
        <v>361</v>
      </c>
      <c r="B45" s="426" t="s">
        <v>362</v>
      </c>
      <c r="C45" s="418"/>
      <c r="D45" s="418"/>
      <c r="E45" s="401"/>
    </row>
    <row r="46" spans="1:5" s="545" customFormat="1" ht="12" customHeight="1" thickBot="1">
      <c r="A46" s="557" t="s">
        <v>363</v>
      </c>
      <c r="B46" s="427" t="s">
        <v>364</v>
      </c>
      <c r="C46" s="419"/>
      <c r="D46" s="419"/>
      <c r="E46" s="402"/>
    </row>
    <row r="47" spans="1:5" s="572" customFormat="1" ht="12" customHeight="1" thickBot="1">
      <c r="A47" s="387" t="s">
        <v>12</v>
      </c>
      <c r="B47" s="383" t="s">
        <v>365</v>
      </c>
      <c r="C47" s="414">
        <f>SUM(C48:C52)</f>
        <v>0</v>
      </c>
      <c r="D47" s="414">
        <f>SUM(D48:D52)</f>
        <v>0</v>
      </c>
      <c r="E47" s="397">
        <f>SUM(E48:E52)</f>
        <v>0</v>
      </c>
    </row>
    <row r="48" spans="1:5" s="572" customFormat="1" ht="12" customHeight="1">
      <c r="A48" s="555" t="s">
        <v>69</v>
      </c>
      <c r="B48" s="425" t="s">
        <v>366</v>
      </c>
      <c r="C48" s="436"/>
      <c r="D48" s="436"/>
      <c r="E48" s="403"/>
    </row>
    <row r="49" spans="1:5" s="572" customFormat="1" ht="12" customHeight="1">
      <c r="A49" s="556" t="s">
        <v>70</v>
      </c>
      <c r="B49" s="426" t="s">
        <v>367</v>
      </c>
      <c r="C49" s="418"/>
      <c r="D49" s="418"/>
      <c r="E49" s="401"/>
    </row>
    <row r="50" spans="1:5" s="572" customFormat="1" ht="12" customHeight="1">
      <c r="A50" s="556" t="s">
        <v>368</v>
      </c>
      <c r="B50" s="426" t="s">
        <v>369</v>
      </c>
      <c r="C50" s="418"/>
      <c r="D50" s="418"/>
      <c r="E50" s="401"/>
    </row>
    <row r="51" spans="1:5" s="572" customFormat="1" ht="12" customHeight="1">
      <c r="A51" s="556" t="s">
        <v>370</v>
      </c>
      <c r="B51" s="426" t="s">
        <v>371</v>
      </c>
      <c r="C51" s="418"/>
      <c r="D51" s="418"/>
      <c r="E51" s="401"/>
    </row>
    <row r="52" spans="1:5" s="572" customFormat="1" ht="12" customHeight="1" thickBot="1">
      <c r="A52" s="557" t="s">
        <v>372</v>
      </c>
      <c r="B52" s="427" t="s">
        <v>373</v>
      </c>
      <c r="C52" s="419"/>
      <c r="D52" s="419"/>
      <c r="E52" s="402"/>
    </row>
    <row r="53" spans="1:5" s="572" customFormat="1" ht="12" customHeight="1" thickBot="1">
      <c r="A53" s="387" t="s">
        <v>132</v>
      </c>
      <c r="B53" s="383" t="s">
        <v>374</v>
      </c>
      <c r="C53" s="414">
        <f>SUM(C54:C56)</f>
        <v>0</v>
      </c>
      <c r="D53" s="414">
        <f>SUM(D54:D56)</f>
        <v>0</v>
      </c>
      <c r="E53" s="397">
        <f>SUM(E54:E56)</f>
        <v>0</v>
      </c>
    </row>
    <row r="54" spans="1:5" s="545" customFormat="1" ht="12" customHeight="1">
      <c r="A54" s="555" t="s">
        <v>71</v>
      </c>
      <c r="B54" s="425" t="s">
        <v>375</v>
      </c>
      <c r="C54" s="416"/>
      <c r="D54" s="416"/>
      <c r="E54" s="399"/>
    </row>
    <row r="55" spans="1:5" s="545" customFormat="1" ht="12" customHeight="1">
      <c r="A55" s="556" t="s">
        <v>72</v>
      </c>
      <c r="B55" s="426" t="s">
        <v>376</v>
      </c>
      <c r="C55" s="415"/>
      <c r="D55" s="415"/>
      <c r="E55" s="398"/>
    </row>
    <row r="56" spans="1:5" s="545" customFormat="1" ht="12" customHeight="1">
      <c r="A56" s="556" t="s">
        <v>377</v>
      </c>
      <c r="B56" s="426" t="s">
        <v>378</v>
      </c>
      <c r="C56" s="415"/>
      <c r="D56" s="415"/>
      <c r="E56" s="398"/>
    </row>
    <row r="57" spans="1:5" s="545" customFormat="1" ht="12" customHeight="1" thickBot="1">
      <c r="A57" s="557" t="s">
        <v>379</v>
      </c>
      <c r="B57" s="427" t="s">
        <v>380</v>
      </c>
      <c r="C57" s="417"/>
      <c r="D57" s="417"/>
      <c r="E57" s="400"/>
    </row>
    <row r="58" spans="1:5" s="572" customFormat="1" ht="12" customHeight="1" thickBot="1">
      <c r="A58" s="387" t="s">
        <v>14</v>
      </c>
      <c r="B58" s="404" t="s">
        <v>381</v>
      </c>
      <c r="C58" s="414">
        <f>SUM(C59:C61)</f>
        <v>0</v>
      </c>
      <c r="D58" s="414">
        <f>SUM(D59:D61)</f>
        <v>0</v>
      </c>
      <c r="E58" s="397">
        <f>SUM(E59:E61)</f>
        <v>0</v>
      </c>
    </row>
    <row r="59" spans="1:5" s="572" customFormat="1" ht="12" customHeight="1">
      <c r="A59" s="555" t="s">
        <v>133</v>
      </c>
      <c r="B59" s="425" t="s">
        <v>382</v>
      </c>
      <c r="C59" s="418"/>
      <c r="D59" s="418"/>
      <c r="E59" s="401"/>
    </row>
    <row r="60" spans="1:5" s="572" customFormat="1" ht="12" customHeight="1">
      <c r="A60" s="556" t="s">
        <v>134</v>
      </c>
      <c r="B60" s="426" t="s">
        <v>571</v>
      </c>
      <c r="C60" s="418"/>
      <c r="D60" s="418"/>
      <c r="E60" s="401"/>
    </row>
    <row r="61" spans="1:5" s="572" customFormat="1" ht="12" customHeight="1">
      <c r="A61" s="556" t="s">
        <v>163</v>
      </c>
      <c r="B61" s="426" t="s">
        <v>384</v>
      </c>
      <c r="C61" s="418"/>
      <c r="D61" s="418"/>
      <c r="E61" s="401"/>
    </row>
    <row r="62" spans="1:5" s="572" customFormat="1" ht="12" customHeight="1" thickBot="1">
      <c r="A62" s="557" t="s">
        <v>385</v>
      </c>
      <c r="B62" s="427" t="s">
        <v>386</v>
      </c>
      <c r="C62" s="418"/>
      <c r="D62" s="418"/>
      <c r="E62" s="401"/>
    </row>
    <row r="63" spans="1:5" s="572" customFormat="1" ht="12" customHeight="1" thickBot="1">
      <c r="A63" s="387" t="s">
        <v>15</v>
      </c>
      <c r="B63" s="383" t="s">
        <v>387</v>
      </c>
      <c r="C63" s="420">
        <f>+C8+C15+C22+C29+C36+C47+C53+C58</f>
        <v>0</v>
      </c>
      <c r="D63" s="420">
        <f>+D8+D15+D22+D29+D36+D47+D53+D58</f>
        <v>0</v>
      </c>
      <c r="E63" s="432">
        <f>+E8+E15+E22+E29+E36+E47+E53+E58</f>
        <v>0</v>
      </c>
    </row>
    <row r="64" spans="1:5" s="572" customFormat="1" ht="12" customHeight="1" thickBot="1">
      <c r="A64" s="558" t="s">
        <v>569</v>
      </c>
      <c r="B64" s="404" t="s">
        <v>389</v>
      </c>
      <c r="C64" s="414">
        <f>SUM(C65:C67)</f>
        <v>0</v>
      </c>
      <c r="D64" s="414">
        <f>SUM(D65:D67)</f>
        <v>0</v>
      </c>
      <c r="E64" s="397">
        <f>SUM(E65:E67)</f>
        <v>0</v>
      </c>
    </row>
    <row r="65" spans="1:5" s="572" customFormat="1" ht="12" customHeight="1">
      <c r="A65" s="555" t="s">
        <v>390</v>
      </c>
      <c r="B65" s="425" t="s">
        <v>391</v>
      </c>
      <c r="C65" s="418"/>
      <c r="D65" s="418"/>
      <c r="E65" s="401"/>
    </row>
    <row r="66" spans="1:5" s="572" customFormat="1" ht="12" customHeight="1">
      <c r="A66" s="556" t="s">
        <v>392</v>
      </c>
      <c r="B66" s="426" t="s">
        <v>393</v>
      </c>
      <c r="C66" s="418"/>
      <c r="D66" s="418"/>
      <c r="E66" s="401"/>
    </row>
    <row r="67" spans="1:5" s="572" customFormat="1" ht="12" customHeight="1" thickBot="1">
      <c r="A67" s="557" t="s">
        <v>394</v>
      </c>
      <c r="B67" s="551" t="s">
        <v>395</v>
      </c>
      <c r="C67" s="418"/>
      <c r="D67" s="418"/>
      <c r="E67" s="401"/>
    </row>
    <row r="68" spans="1:5" s="572" customFormat="1" ht="12" customHeight="1" thickBot="1">
      <c r="A68" s="558" t="s">
        <v>396</v>
      </c>
      <c r="B68" s="404" t="s">
        <v>397</v>
      </c>
      <c r="C68" s="414">
        <f>SUM(C69:C72)</f>
        <v>0</v>
      </c>
      <c r="D68" s="414">
        <f>SUM(D69:D72)</f>
        <v>0</v>
      </c>
      <c r="E68" s="397">
        <f>SUM(E69:E72)</f>
        <v>0</v>
      </c>
    </row>
    <row r="69" spans="1:5" s="572" customFormat="1" ht="12" customHeight="1">
      <c r="A69" s="555" t="s">
        <v>110</v>
      </c>
      <c r="B69" s="425" t="s">
        <v>398</v>
      </c>
      <c r="C69" s="418"/>
      <c r="D69" s="418"/>
      <c r="E69" s="401"/>
    </row>
    <row r="70" spans="1:5" s="572" customFormat="1" ht="12" customHeight="1">
      <c r="A70" s="556" t="s">
        <v>111</v>
      </c>
      <c r="B70" s="426" t="s">
        <v>399</v>
      </c>
      <c r="C70" s="418"/>
      <c r="D70" s="418"/>
      <c r="E70" s="401"/>
    </row>
    <row r="71" spans="1:5" s="572" customFormat="1" ht="12" customHeight="1">
      <c r="A71" s="556" t="s">
        <v>400</v>
      </c>
      <c r="B71" s="426" t="s">
        <v>401</v>
      </c>
      <c r="C71" s="418"/>
      <c r="D71" s="418"/>
      <c r="E71" s="401"/>
    </row>
    <row r="72" spans="1:5" s="572" customFormat="1" ht="12" customHeight="1" thickBot="1">
      <c r="A72" s="557" t="s">
        <v>402</v>
      </c>
      <c r="B72" s="427" t="s">
        <v>403</v>
      </c>
      <c r="C72" s="418"/>
      <c r="D72" s="418"/>
      <c r="E72" s="401"/>
    </row>
    <row r="73" spans="1:5" s="572" customFormat="1" ht="12" customHeight="1" thickBot="1">
      <c r="A73" s="558" t="s">
        <v>404</v>
      </c>
      <c r="B73" s="404" t="s">
        <v>405</v>
      </c>
      <c r="C73" s="414">
        <f>SUM(C74:C75)</f>
        <v>0</v>
      </c>
      <c r="D73" s="414">
        <f>SUM(D74:D75)</f>
        <v>0</v>
      </c>
      <c r="E73" s="397">
        <f>SUM(E74:E75)</f>
        <v>0</v>
      </c>
    </row>
    <row r="74" spans="1:5" s="572" customFormat="1" ht="12" customHeight="1">
      <c r="A74" s="555" t="s">
        <v>406</v>
      </c>
      <c r="B74" s="425" t="s">
        <v>407</v>
      </c>
      <c r="C74" s="418"/>
      <c r="D74" s="418"/>
      <c r="E74" s="401"/>
    </row>
    <row r="75" spans="1:5" s="572" customFormat="1" ht="12" customHeight="1" thickBot="1">
      <c r="A75" s="557" t="s">
        <v>408</v>
      </c>
      <c r="B75" s="427" t="s">
        <v>409</v>
      </c>
      <c r="C75" s="418"/>
      <c r="D75" s="418"/>
      <c r="E75" s="401"/>
    </row>
    <row r="76" spans="1:5" s="572" customFormat="1" ht="12" customHeight="1" thickBot="1">
      <c r="A76" s="558" t="s">
        <v>410</v>
      </c>
      <c r="B76" s="404" t="s">
        <v>411</v>
      </c>
      <c r="C76" s="414">
        <f>SUM(C77:C79)</f>
        <v>0</v>
      </c>
      <c r="D76" s="414">
        <f>SUM(D77:D79)</f>
        <v>0</v>
      </c>
      <c r="E76" s="397">
        <f>SUM(E77:E79)</f>
        <v>0</v>
      </c>
    </row>
    <row r="77" spans="1:5" s="572" customFormat="1" ht="12" customHeight="1">
      <c r="A77" s="555" t="s">
        <v>412</v>
      </c>
      <c r="B77" s="425" t="s">
        <v>413</v>
      </c>
      <c r="C77" s="418"/>
      <c r="D77" s="418"/>
      <c r="E77" s="401"/>
    </row>
    <row r="78" spans="1:5" s="572" customFormat="1" ht="12" customHeight="1">
      <c r="A78" s="556" t="s">
        <v>414</v>
      </c>
      <c r="B78" s="426" t="s">
        <v>415</v>
      </c>
      <c r="C78" s="418"/>
      <c r="D78" s="418"/>
      <c r="E78" s="401"/>
    </row>
    <row r="79" spans="1:5" s="572" customFormat="1" ht="12" customHeight="1" thickBot="1">
      <c r="A79" s="557" t="s">
        <v>416</v>
      </c>
      <c r="B79" s="427" t="s">
        <v>417</v>
      </c>
      <c r="C79" s="418"/>
      <c r="D79" s="418"/>
      <c r="E79" s="401"/>
    </row>
    <row r="80" spans="1:5" s="572" customFormat="1" ht="12" customHeight="1" thickBot="1">
      <c r="A80" s="558" t="s">
        <v>418</v>
      </c>
      <c r="B80" s="404" t="s">
        <v>419</v>
      </c>
      <c r="C80" s="414">
        <f>SUM(C81:C84)</f>
        <v>0</v>
      </c>
      <c r="D80" s="414">
        <f>SUM(D81:D84)</f>
        <v>0</v>
      </c>
      <c r="E80" s="397">
        <f>SUM(E81:E84)</f>
        <v>0</v>
      </c>
    </row>
    <row r="81" spans="1:5" s="572" customFormat="1" ht="12" customHeight="1">
      <c r="A81" s="559" t="s">
        <v>420</v>
      </c>
      <c r="B81" s="425" t="s">
        <v>421</v>
      </c>
      <c r="C81" s="418"/>
      <c r="D81" s="418"/>
      <c r="E81" s="401"/>
    </row>
    <row r="82" spans="1:5" s="572" customFormat="1" ht="12" customHeight="1">
      <c r="A82" s="560" t="s">
        <v>422</v>
      </c>
      <c r="B82" s="426" t="s">
        <v>423</v>
      </c>
      <c r="C82" s="418"/>
      <c r="D82" s="418"/>
      <c r="E82" s="401"/>
    </row>
    <row r="83" spans="1:5" s="572" customFormat="1" ht="12" customHeight="1">
      <c r="A83" s="560" t="s">
        <v>424</v>
      </c>
      <c r="B83" s="426" t="s">
        <v>425</v>
      </c>
      <c r="C83" s="418"/>
      <c r="D83" s="418"/>
      <c r="E83" s="401"/>
    </row>
    <row r="84" spans="1:5" s="572" customFormat="1" ht="12" customHeight="1" thickBot="1">
      <c r="A84" s="561" t="s">
        <v>426</v>
      </c>
      <c r="B84" s="427" t="s">
        <v>427</v>
      </c>
      <c r="C84" s="418"/>
      <c r="D84" s="418"/>
      <c r="E84" s="401"/>
    </row>
    <row r="85" spans="1:5" s="572" customFormat="1" ht="12" customHeight="1" thickBot="1">
      <c r="A85" s="558" t="s">
        <v>428</v>
      </c>
      <c r="B85" s="404" t="s">
        <v>429</v>
      </c>
      <c r="C85" s="440"/>
      <c r="D85" s="440"/>
      <c r="E85" s="441"/>
    </row>
    <row r="86" spans="1:5" s="572" customFormat="1" ht="12" customHeight="1" thickBot="1">
      <c r="A86" s="558" t="s">
        <v>430</v>
      </c>
      <c r="B86" s="552" t="s">
        <v>431</v>
      </c>
      <c r="C86" s="420">
        <f>+C64+C68+C73+C76+C80+C85</f>
        <v>0</v>
      </c>
      <c r="D86" s="420">
        <f>+D64+D68+D73+D76+D80+D85</f>
        <v>0</v>
      </c>
      <c r="E86" s="432">
        <f>+E64+E68+E73+E76+E80+E85</f>
        <v>0</v>
      </c>
    </row>
    <row r="87" spans="1:5" s="572" customFormat="1" ht="12" customHeight="1" thickBot="1">
      <c r="A87" s="562" t="s">
        <v>432</v>
      </c>
      <c r="B87" s="553" t="s">
        <v>570</v>
      </c>
      <c r="C87" s="420">
        <f>+C63+C86</f>
        <v>0</v>
      </c>
      <c r="D87" s="420">
        <f>+D63+D86</f>
        <v>0</v>
      </c>
      <c r="E87" s="432">
        <f>+E63+E86</f>
        <v>0</v>
      </c>
    </row>
    <row r="88" spans="1:5" s="572" customFormat="1" ht="15" customHeight="1">
      <c r="A88" s="527"/>
      <c r="B88" s="528"/>
      <c r="C88" s="543"/>
      <c r="D88" s="543"/>
      <c r="E88" s="543"/>
    </row>
    <row r="89" spans="1:5" ht="13.5" thickBot="1">
      <c r="A89" s="529"/>
      <c r="B89" s="530"/>
      <c r="C89" s="544"/>
      <c r="D89" s="544"/>
      <c r="E89" s="544"/>
    </row>
    <row r="90" spans="1:5" s="571" customFormat="1" ht="16.5" customHeight="1" thickBot="1">
      <c r="A90" s="738" t="s">
        <v>45</v>
      </c>
      <c r="B90" s="739"/>
      <c r="C90" s="739"/>
      <c r="D90" s="739"/>
      <c r="E90" s="740"/>
    </row>
    <row r="91" spans="1:5" s="345" customFormat="1" ht="12" customHeight="1" thickBot="1">
      <c r="A91" s="550" t="s">
        <v>7</v>
      </c>
      <c r="B91" s="386" t="s">
        <v>440</v>
      </c>
      <c r="C91" s="534">
        <f>SUM(C92:C96)</f>
        <v>0</v>
      </c>
      <c r="D91" s="534">
        <f>SUM(D92:D96)</f>
        <v>0</v>
      </c>
      <c r="E91" s="534">
        <f>SUM(E92:E96)</f>
        <v>0</v>
      </c>
    </row>
    <row r="92" spans="1:5" ht="12" customHeight="1">
      <c r="A92" s="563" t="s">
        <v>73</v>
      </c>
      <c r="B92" s="372" t="s">
        <v>37</v>
      </c>
      <c r="C92" s="535"/>
      <c r="D92" s="535"/>
      <c r="E92" s="535"/>
    </row>
    <row r="93" spans="1:5" ht="12" customHeight="1">
      <c r="A93" s="556" t="s">
        <v>74</v>
      </c>
      <c r="B93" s="370" t="s">
        <v>135</v>
      </c>
      <c r="C93" s="536"/>
      <c r="D93" s="536"/>
      <c r="E93" s="536"/>
    </row>
    <row r="94" spans="1:5" ht="12" customHeight="1">
      <c r="A94" s="556" t="s">
        <v>75</v>
      </c>
      <c r="B94" s="370" t="s">
        <v>102</v>
      </c>
      <c r="C94" s="538"/>
      <c r="D94" s="538"/>
      <c r="E94" s="538"/>
    </row>
    <row r="95" spans="1:5" ht="12" customHeight="1">
      <c r="A95" s="556" t="s">
        <v>76</v>
      </c>
      <c r="B95" s="373" t="s">
        <v>136</v>
      </c>
      <c r="C95" s="538"/>
      <c r="D95" s="538"/>
      <c r="E95" s="538"/>
    </row>
    <row r="96" spans="1:5" ht="12" customHeight="1">
      <c r="A96" s="556" t="s">
        <v>85</v>
      </c>
      <c r="B96" s="381" t="s">
        <v>137</v>
      </c>
      <c r="C96" s="538"/>
      <c r="D96" s="538"/>
      <c r="E96" s="538"/>
    </row>
    <row r="97" spans="1:5" ht="12" customHeight="1">
      <c r="A97" s="556" t="s">
        <v>77</v>
      </c>
      <c r="B97" s="370" t="s">
        <v>441</v>
      </c>
      <c r="C97" s="538"/>
      <c r="D97" s="538"/>
      <c r="E97" s="538"/>
    </row>
    <row r="98" spans="1:5" ht="12" customHeight="1">
      <c r="A98" s="556" t="s">
        <v>78</v>
      </c>
      <c r="B98" s="393" t="s">
        <v>442</v>
      </c>
      <c r="C98" s="538"/>
      <c r="D98" s="538"/>
      <c r="E98" s="538"/>
    </row>
    <row r="99" spans="1:5" ht="12" customHeight="1">
      <c r="A99" s="556" t="s">
        <v>86</v>
      </c>
      <c r="B99" s="394" t="s">
        <v>443</v>
      </c>
      <c r="C99" s="538"/>
      <c r="D99" s="538"/>
      <c r="E99" s="538"/>
    </row>
    <row r="100" spans="1:5" ht="12" customHeight="1">
      <c r="A100" s="556" t="s">
        <v>87</v>
      </c>
      <c r="B100" s="394" t="s">
        <v>444</v>
      </c>
      <c r="C100" s="538"/>
      <c r="D100" s="538"/>
      <c r="E100" s="538"/>
    </row>
    <row r="101" spans="1:5" ht="12" customHeight="1">
      <c r="A101" s="556" t="s">
        <v>88</v>
      </c>
      <c r="B101" s="393" t="s">
        <v>445</v>
      </c>
      <c r="C101" s="538"/>
      <c r="D101" s="538"/>
      <c r="E101" s="538"/>
    </row>
    <row r="102" spans="1:5" ht="12" customHeight="1">
      <c r="A102" s="556" t="s">
        <v>89</v>
      </c>
      <c r="B102" s="393" t="s">
        <v>446</v>
      </c>
      <c r="C102" s="538"/>
      <c r="D102" s="538"/>
      <c r="E102" s="538"/>
    </row>
    <row r="103" spans="1:5" ht="12" customHeight="1">
      <c r="A103" s="556" t="s">
        <v>91</v>
      </c>
      <c r="B103" s="394" t="s">
        <v>447</v>
      </c>
      <c r="C103" s="538"/>
      <c r="D103" s="538"/>
      <c r="E103" s="538"/>
    </row>
    <row r="104" spans="1:5" ht="12" customHeight="1">
      <c r="A104" s="564" t="s">
        <v>138</v>
      </c>
      <c r="B104" s="395" t="s">
        <v>448</v>
      </c>
      <c r="C104" s="538"/>
      <c r="D104" s="538"/>
      <c r="E104" s="538"/>
    </row>
    <row r="105" spans="1:5" ht="12" customHeight="1">
      <c r="A105" s="556" t="s">
        <v>449</v>
      </c>
      <c r="B105" s="395" t="s">
        <v>450</v>
      </c>
      <c r="C105" s="538"/>
      <c r="D105" s="538"/>
      <c r="E105" s="538"/>
    </row>
    <row r="106" spans="1:5" s="345" customFormat="1" ht="12" customHeight="1" thickBot="1">
      <c r="A106" s="565" t="s">
        <v>451</v>
      </c>
      <c r="B106" s="396" t="s">
        <v>452</v>
      </c>
      <c r="C106" s="540"/>
      <c r="D106" s="540"/>
      <c r="E106" s="540"/>
    </row>
    <row r="107" spans="1:5" ht="12" customHeight="1" thickBot="1">
      <c r="A107" s="387" t="s">
        <v>8</v>
      </c>
      <c r="B107" s="385" t="s">
        <v>453</v>
      </c>
      <c r="C107" s="408">
        <f>+C108+C110+C112</f>
        <v>0</v>
      </c>
      <c r="D107" s="408">
        <f>+D108+D110+D112</f>
        <v>0</v>
      </c>
      <c r="E107" s="408">
        <f>+E108+E110+E112</f>
        <v>0</v>
      </c>
    </row>
    <row r="108" spans="1:5" ht="12" customHeight="1">
      <c r="A108" s="555" t="s">
        <v>79</v>
      </c>
      <c r="B108" s="370" t="s">
        <v>161</v>
      </c>
      <c r="C108" s="537"/>
      <c r="D108" s="537"/>
      <c r="E108" s="537"/>
    </row>
    <row r="109" spans="1:5" ht="12" customHeight="1">
      <c r="A109" s="555" t="s">
        <v>80</v>
      </c>
      <c r="B109" s="374" t="s">
        <v>454</v>
      </c>
      <c r="C109" s="537"/>
      <c r="D109" s="537"/>
      <c r="E109" s="537"/>
    </row>
    <row r="110" spans="1:5" ht="12" customHeight="1">
      <c r="A110" s="555" t="s">
        <v>81</v>
      </c>
      <c r="B110" s="374" t="s">
        <v>139</v>
      </c>
      <c r="C110" s="536"/>
      <c r="D110" s="536"/>
      <c r="E110" s="536"/>
    </row>
    <row r="111" spans="1:5" ht="12" customHeight="1">
      <c r="A111" s="555" t="s">
        <v>82</v>
      </c>
      <c r="B111" s="374" t="s">
        <v>455</v>
      </c>
      <c r="C111" s="398"/>
      <c r="D111" s="398"/>
      <c r="E111" s="398"/>
    </row>
    <row r="112" spans="1:5" ht="12" customHeight="1">
      <c r="A112" s="555" t="s">
        <v>83</v>
      </c>
      <c r="B112" s="406" t="s">
        <v>164</v>
      </c>
      <c r="C112" s="398"/>
      <c r="D112" s="398"/>
      <c r="E112" s="398"/>
    </row>
    <row r="113" spans="1:5" ht="12" customHeight="1">
      <c r="A113" s="555" t="s">
        <v>90</v>
      </c>
      <c r="B113" s="405" t="s">
        <v>456</v>
      </c>
      <c r="C113" s="398"/>
      <c r="D113" s="398"/>
      <c r="E113" s="398"/>
    </row>
    <row r="114" spans="1:5" ht="12" customHeight="1">
      <c r="A114" s="555" t="s">
        <v>92</v>
      </c>
      <c r="B114" s="421" t="s">
        <v>457</v>
      </c>
      <c r="C114" s="398"/>
      <c r="D114" s="398"/>
      <c r="E114" s="398"/>
    </row>
    <row r="115" spans="1:5" ht="12" customHeight="1">
      <c r="A115" s="555" t="s">
        <v>140</v>
      </c>
      <c r="B115" s="394" t="s">
        <v>444</v>
      </c>
      <c r="C115" s="398"/>
      <c r="D115" s="398"/>
      <c r="E115" s="398"/>
    </row>
    <row r="116" spans="1:5" ht="12" customHeight="1">
      <c r="A116" s="555" t="s">
        <v>141</v>
      </c>
      <c r="B116" s="394" t="s">
        <v>458</v>
      </c>
      <c r="C116" s="398"/>
      <c r="D116" s="398"/>
      <c r="E116" s="398"/>
    </row>
    <row r="117" spans="1:5" ht="12" customHeight="1">
      <c r="A117" s="555" t="s">
        <v>142</v>
      </c>
      <c r="B117" s="394" t="s">
        <v>459</v>
      </c>
      <c r="C117" s="398"/>
      <c r="D117" s="398"/>
      <c r="E117" s="398"/>
    </row>
    <row r="118" spans="1:5" ht="12" customHeight="1">
      <c r="A118" s="555" t="s">
        <v>460</v>
      </c>
      <c r="B118" s="394" t="s">
        <v>447</v>
      </c>
      <c r="C118" s="398"/>
      <c r="D118" s="398"/>
      <c r="E118" s="398"/>
    </row>
    <row r="119" spans="1:5" ht="12" customHeight="1">
      <c r="A119" s="555" t="s">
        <v>461</v>
      </c>
      <c r="B119" s="394" t="s">
        <v>462</v>
      </c>
      <c r="C119" s="398"/>
      <c r="D119" s="398"/>
      <c r="E119" s="398"/>
    </row>
    <row r="120" spans="1:5" ht="12" customHeight="1" thickBot="1">
      <c r="A120" s="564" t="s">
        <v>463</v>
      </c>
      <c r="B120" s="394" t="s">
        <v>464</v>
      </c>
      <c r="C120" s="400"/>
      <c r="D120" s="400"/>
      <c r="E120" s="400"/>
    </row>
    <row r="121" spans="1:5" ht="12" customHeight="1" thickBot="1">
      <c r="A121" s="387" t="s">
        <v>9</v>
      </c>
      <c r="B121" s="390" t="s">
        <v>465</v>
      </c>
      <c r="C121" s="408">
        <f>+C122+C123</f>
        <v>0</v>
      </c>
      <c r="D121" s="408">
        <f>+D122+D123</f>
        <v>0</v>
      </c>
      <c r="E121" s="408">
        <f>+E122+E123</f>
        <v>0</v>
      </c>
    </row>
    <row r="122" spans="1:5" ht="12" customHeight="1">
      <c r="A122" s="555" t="s">
        <v>62</v>
      </c>
      <c r="B122" s="371" t="s">
        <v>47</v>
      </c>
      <c r="C122" s="537"/>
      <c r="D122" s="537"/>
      <c r="E122" s="537"/>
    </row>
    <row r="123" spans="1:5" ht="12" customHeight="1" thickBot="1">
      <c r="A123" s="557" t="s">
        <v>63</v>
      </c>
      <c r="B123" s="374" t="s">
        <v>48</v>
      </c>
      <c r="C123" s="538"/>
      <c r="D123" s="538"/>
      <c r="E123" s="538"/>
    </row>
    <row r="124" spans="1:5" ht="12" customHeight="1" thickBot="1">
      <c r="A124" s="387" t="s">
        <v>10</v>
      </c>
      <c r="B124" s="390" t="s">
        <v>466</v>
      </c>
      <c r="C124" s="408">
        <f>+C91+C107+C121</f>
        <v>0</v>
      </c>
      <c r="D124" s="408">
        <f>+D91+D107+D121</f>
        <v>0</v>
      </c>
      <c r="E124" s="408">
        <f>+E91+E107+E121</f>
        <v>0</v>
      </c>
    </row>
    <row r="125" spans="1:5" ht="12" customHeight="1" thickBot="1">
      <c r="A125" s="387" t="s">
        <v>11</v>
      </c>
      <c r="B125" s="390" t="s">
        <v>572</v>
      </c>
      <c r="C125" s="408">
        <f>+C126+C127+C128</f>
        <v>0</v>
      </c>
      <c r="D125" s="408">
        <f>+D126+D127+D128</f>
        <v>0</v>
      </c>
      <c r="E125" s="408">
        <f>+E126+E127+E128</f>
        <v>0</v>
      </c>
    </row>
    <row r="126" spans="1:5" ht="12" customHeight="1">
      <c r="A126" s="555" t="s">
        <v>66</v>
      </c>
      <c r="B126" s="371" t="s">
        <v>468</v>
      </c>
      <c r="C126" s="398"/>
      <c r="D126" s="398"/>
      <c r="E126" s="398"/>
    </row>
    <row r="127" spans="1:5" ht="12" customHeight="1">
      <c r="A127" s="555" t="s">
        <v>67</v>
      </c>
      <c r="B127" s="371" t="s">
        <v>469</v>
      </c>
      <c r="C127" s="398"/>
      <c r="D127" s="398"/>
      <c r="E127" s="398"/>
    </row>
    <row r="128" spans="1:5" ht="12" customHeight="1" thickBot="1">
      <c r="A128" s="564" t="s">
        <v>68</v>
      </c>
      <c r="B128" s="369" t="s">
        <v>470</v>
      </c>
      <c r="C128" s="398"/>
      <c r="D128" s="398"/>
      <c r="E128" s="398"/>
    </row>
    <row r="129" spans="1:11" ht="12" customHeight="1" thickBot="1">
      <c r="A129" s="387" t="s">
        <v>12</v>
      </c>
      <c r="B129" s="390" t="s">
        <v>471</v>
      </c>
      <c r="C129" s="408">
        <f>+C130+C131+C132+C133</f>
        <v>0</v>
      </c>
      <c r="D129" s="408">
        <f>+D130+D131+D132+D133</f>
        <v>0</v>
      </c>
      <c r="E129" s="408">
        <f>+E130+E131+E132+E133</f>
        <v>0</v>
      </c>
    </row>
    <row r="130" spans="1:11" ht="12" customHeight="1">
      <c r="A130" s="555" t="s">
        <v>69</v>
      </c>
      <c r="B130" s="371" t="s">
        <v>472</v>
      </c>
      <c r="C130" s="398"/>
      <c r="D130" s="398"/>
      <c r="E130" s="398"/>
    </row>
    <row r="131" spans="1:11" ht="12" customHeight="1">
      <c r="A131" s="555" t="s">
        <v>70</v>
      </c>
      <c r="B131" s="371" t="s">
        <v>473</v>
      </c>
      <c r="C131" s="398"/>
      <c r="D131" s="398"/>
      <c r="E131" s="398"/>
    </row>
    <row r="132" spans="1:11" ht="12" customHeight="1">
      <c r="A132" s="555" t="s">
        <v>368</v>
      </c>
      <c r="B132" s="371" t="s">
        <v>474</v>
      </c>
      <c r="C132" s="398"/>
      <c r="D132" s="398"/>
      <c r="E132" s="398"/>
    </row>
    <row r="133" spans="1:11" s="345" customFormat="1" ht="12" customHeight="1" thickBot="1">
      <c r="A133" s="564" t="s">
        <v>370</v>
      </c>
      <c r="B133" s="369" t="s">
        <v>475</v>
      </c>
      <c r="C133" s="398"/>
      <c r="D133" s="398"/>
      <c r="E133" s="398"/>
    </row>
    <row r="134" spans="1:11" ht="13.5" thickBot="1">
      <c r="A134" s="387" t="s">
        <v>13</v>
      </c>
      <c r="B134" s="390" t="s">
        <v>693</v>
      </c>
      <c r="C134" s="539">
        <f>+C135+C136+C138+C139+C137</f>
        <v>0</v>
      </c>
      <c r="D134" s="539">
        <f>+D135+D136+D138+D139+D137</f>
        <v>0</v>
      </c>
      <c r="E134" s="539">
        <f>+E135+E136+E138+E139+E137</f>
        <v>0</v>
      </c>
      <c r="K134" s="518"/>
    </row>
    <row r="135" spans="1:11">
      <c r="A135" s="555" t="s">
        <v>71</v>
      </c>
      <c r="B135" s="371" t="s">
        <v>477</v>
      </c>
      <c r="C135" s="398"/>
      <c r="D135" s="398"/>
      <c r="E135" s="398"/>
    </row>
    <row r="136" spans="1:11" ht="12" customHeight="1">
      <c r="A136" s="555" t="s">
        <v>72</v>
      </c>
      <c r="B136" s="371" t="s">
        <v>478</v>
      </c>
      <c r="C136" s="398"/>
      <c r="D136" s="398"/>
      <c r="E136" s="398"/>
    </row>
    <row r="137" spans="1:11" ht="12" customHeight="1">
      <c r="A137" s="555" t="s">
        <v>377</v>
      </c>
      <c r="B137" s="371" t="s">
        <v>692</v>
      </c>
      <c r="C137" s="398"/>
      <c r="D137" s="398"/>
      <c r="E137" s="398"/>
    </row>
    <row r="138" spans="1:11" s="345" customFormat="1" ht="12" customHeight="1">
      <c r="A138" s="555" t="s">
        <v>379</v>
      </c>
      <c r="B138" s="371" t="s">
        <v>479</v>
      </c>
      <c r="C138" s="398"/>
      <c r="D138" s="398"/>
      <c r="E138" s="398"/>
    </row>
    <row r="139" spans="1:11" s="345" customFormat="1" ht="12" customHeight="1" thickBot="1">
      <c r="A139" s="564" t="s">
        <v>691</v>
      </c>
      <c r="B139" s="369" t="s">
        <v>480</v>
      </c>
      <c r="C139" s="398"/>
      <c r="D139" s="398"/>
      <c r="E139" s="398"/>
    </row>
    <row r="140" spans="1:11" s="345" customFormat="1" ht="12" customHeight="1" thickBot="1">
      <c r="A140" s="387" t="s">
        <v>14</v>
      </c>
      <c r="B140" s="390" t="s">
        <v>573</v>
      </c>
      <c r="C140" s="541">
        <f>+C141+C142+C143+C144</f>
        <v>0</v>
      </c>
      <c r="D140" s="541">
        <f>+D141+D142+D143+D144</f>
        <v>0</v>
      </c>
      <c r="E140" s="541">
        <f>+E141+E142+E143+E144</f>
        <v>0</v>
      </c>
    </row>
    <row r="141" spans="1:11" s="345" customFormat="1" ht="12" customHeight="1">
      <c r="A141" s="555" t="s">
        <v>133</v>
      </c>
      <c r="B141" s="371" t="s">
        <v>482</v>
      </c>
      <c r="C141" s="398"/>
      <c r="D141" s="398"/>
      <c r="E141" s="398"/>
    </row>
    <row r="142" spans="1:11" s="345" customFormat="1" ht="12" customHeight="1">
      <c r="A142" s="555" t="s">
        <v>134</v>
      </c>
      <c r="B142" s="371" t="s">
        <v>483</v>
      </c>
      <c r="C142" s="398"/>
      <c r="D142" s="398"/>
      <c r="E142" s="398"/>
    </row>
    <row r="143" spans="1:11" s="345" customFormat="1" ht="12" customHeight="1">
      <c r="A143" s="555" t="s">
        <v>163</v>
      </c>
      <c r="B143" s="371" t="s">
        <v>484</v>
      </c>
      <c r="C143" s="398"/>
      <c r="D143" s="398"/>
      <c r="E143" s="398"/>
    </row>
    <row r="144" spans="1:11" ht="12.75" customHeight="1" thickBot="1">
      <c r="A144" s="555" t="s">
        <v>385</v>
      </c>
      <c r="B144" s="371" t="s">
        <v>485</v>
      </c>
      <c r="C144" s="398"/>
      <c r="D144" s="398"/>
      <c r="E144" s="398"/>
    </row>
    <row r="145" spans="1:5" ht="12" customHeight="1" thickBot="1">
      <c r="A145" s="387" t="s">
        <v>15</v>
      </c>
      <c r="B145" s="390" t="s">
        <v>486</v>
      </c>
      <c r="C145" s="554">
        <f>+C125+C129+C134+C140</f>
        <v>0</v>
      </c>
      <c r="D145" s="554">
        <f>+D125+D129+D134+D140</f>
        <v>0</v>
      </c>
      <c r="E145" s="554">
        <f>+E125+E129+E134+E140</f>
        <v>0</v>
      </c>
    </row>
    <row r="146" spans="1:5" ht="15" customHeight="1" thickBot="1">
      <c r="A146" s="566" t="s">
        <v>16</v>
      </c>
      <c r="B146" s="410" t="s">
        <v>487</v>
      </c>
      <c r="C146" s="554">
        <f>+C124+C145</f>
        <v>0</v>
      </c>
      <c r="D146" s="554">
        <f>+D124+D145</f>
        <v>0</v>
      </c>
      <c r="E146" s="554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531" t="s">
        <v>694</v>
      </c>
      <c r="B148" s="532"/>
      <c r="C148" s="114"/>
      <c r="D148" s="115"/>
      <c r="E148" s="112"/>
    </row>
    <row r="149" spans="1:5" ht="14.25" customHeight="1" thickBot="1">
      <c r="A149" s="531" t="s">
        <v>151</v>
      </c>
      <c r="B149" s="532"/>
      <c r="C149" s="114"/>
      <c r="D149" s="115"/>
      <c r="E149" s="112"/>
    </row>
  </sheetData>
  <sheetProtection sheet="1" objects="1" scenarios="1"/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34" sqref="E134"/>
    </sheetView>
  </sheetViews>
  <sheetFormatPr defaultRowHeight="12.75"/>
  <cols>
    <col min="1" max="1" width="14.83203125" style="546" customWidth="1"/>
    <col min="2" max="2" width="65.33203125" style="547" customWidth="1"/>
    <col min="3" max="5" width="17" style="548" customWidth="1"/>
    <col min="6" max="16384" width="9.33203125" style="33"/>
  </cols>
  <sheetData>
    <row r="1" spans="1:5" s="522" customFormat="1" ht="16.5" customHeight="1" thickBot="1">
      <c r="A1" s="521"/>
      <c r="B1" s="523"/>
      <c r="C1" s="568"/>
      <c r="D1" s="533"/>
      <c r="E1" s="568" t="str">
        <f>+CONCATENATE("6.4. melléklet a ……/",LEFT(ÖSSZEFÜGGÉSEK!A4,4)+1,". (……) önkormányzati rendelethez")</f>
        <v>6.4. melléklet a ……/2015. (……) önkormányzati rendelethez</v>
      </c>
    </row>
    <row r="2" spans="1:5" s="569" customFormat="1" ht="15.75" customHeight="1">
      <c r="A2" s="549" t="s">
        <v>54</v>
      </c>
      <c r="B2" s="744" t="s">
        <v>158</v>
      </c>
      <c r="C2" s="745"/>
      <c r="D2" s="746"/>
      <c r="E2" s="542" t="s">
        <v>41</v>
      </c>
    </row>
    <row r="3" spans="1:5" s="569" customFormat="1" ht="24.75" thickBot="1">
      <c r="A3" s="567" t="s">
        <v>568</v>
      </c>
      <c r="B3" s="741" t="s">
        <v>698</v>
      </c>
      <c r="C3" s="742"/>
      <c r="D3" s="743"/>
      <c r="E3" s="517" t="s">
        <v>51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71" customFormat="1" ht="12" customHeight="1" thickBot="1">
      <c r="A8" s="387" t="s">
        <v>7</v>
      </c>
      <c r="B8" s="383" t="s">
        <v>318</v>
      </c>
      <c r="C8" s="414">
        <f>SUM(C9:C14)</f>
        <v>0</v>
      </c>
      <c r="D8" s="414">
        <f>SUM(D9:D14)</f>
        <v>0</v>
      </c>
      <c r="E8" s="397">
        <f>SUM(E9:E14)</f>
        <v>0</v>
      </c>
    </row>
    <row r="9" spans="1:5" s="545" customFormat="1" ht="12" customHeight="1">
      <c r="A9" s="555" t="s">
        <v>73</v>
      </c>
      <c r="B9" s="425" t="s">
        <v>319</v>
      </c>
      <c r="C9" s="416"/>
      <c r="D9" s="416"/>
      <c r="E9" s="399"/>
    </row>
    <row r="10" spans="1:5" s="572" customFormat="1" ht="12" customHeight="1">
      <c r="A10" s="556" t="s">
        <v>74</v>
      </c>
      <c r="B10" s="426" t="s">
        <v>320</v>
      </c>
      <c r="C10" s="415"/>
      <c r="D10" s="415"/>
      <c r="E10" s="398"/>
    </row>
    <row r="11" spans="1:5" s="572" customFormat="1" ht="12" customHeight="1">
      <c r="A11" s="556" t="s">
        <v>75</v>
      </c>
      <c r="B11" s="426" t="s">
        <v>321</v>
      </c>
      <c r="C11" s="415"/>
      <c r="D11" s="415"/>
      <c r="E11" s="398"/>
    </row>
    <row r="12" spans="1:5" s="572" customFormat="1" ht="12" customHeight="1">
      <c r="A12" s="556" t="s">
        <v>76</v>
      </c>
      <c r="B12" s="426" t="s">
        <v>322</v>
      </c>
      <c r="C12" s="415"/>
      <c r="D12" s="415"/>
      <c r="E12" s="398"/>
    </row>
    <row r="13" spans="1:5" s="572" customFormat="1" ht="12" customHeight="1">
      <c r="A13" s="556" t="s">
        <v>109</v>
      </c>
      <c r="B13" s="426" t="s">
        <v>323</v>
      </c>
      <c r="C13" s="415"/>
      <c r="D13" s="415"/>
      <c r="E13" s="398"/>
    </row>
    <row r="14" spans="1:5" s="545" customFormat="1" ht="12" customHeight="1" thickBot="1">
      <c r="A14" s="557" t="s">
        <v>77</v>
      </c>
      <c r="B14" s="427" t="s">
        <v>324</v>
      </c>
      <c r="C14" s="417"/>
      <c r="D14" s="417"/>
      <c r="E14" s="400"/>
    </row>
    <row r="15" spans="1:5" s="545" customFormat="1" ht="12" customHeight="1" thickBot="1">
      <c r="A15" s="387" t="s">
        <v>8</v>
      </c>
      <c r="B15" s="404" t="s">
        <v>325</v>
      </c>
      <c r="C15" s="414">
        <f>SUM(C16:C20)</f>
        <v>0</v>
      </c>
      <c r="D15" s="414">
        <f>SUM(D16:D20)</f>
        <v>0</v>
      </c>
      <c r="E15" s="397">
        <f>SUM(E16:E20)</f>
        <v>0</v>
      </c>
    </row>
    <row r="16" spans="1:5" s="545" customFormat="1" ht="12" customHeight="1">
      <c r="A16" s="555" t="s">
        <v>79</v>
      </c>
      <c r="B16" s="425" t="s">
        <v>326</v>
      </c>
      <c r="C16" s="416"/>
      <c r="D16" s="416"/>
      <c r="E16" s="399"/>
    </row>
    <row r="17" spans="1:5" s="545" customFormat="1" ht="12" customHeight="1">
      <c r="A17" s="556" t="s">
        <v>80</v>
      </c>
      <c r="B17" s="426" t="s">
        <v>327</v>
      </c>
      <c r="C17" s="415"/>
      <c r="D17" s="415"/>
      <c r="E17" s="398"/>
    </row>
    <row r="18" spans="1:5" s="545" customFormat="1" ht="12" customHeight="1">
      <c r="A18" s="556" t="s">
        <v>81</v>
      </c>
      <c r="B18" s="426" t="s">
        <v>328</v>
      </c>
      <c r="C18" s="415"/>
      <c r="D18" s="415"/>
      <c r="E18" s="398"/>
    </row>
    <row r="19" spans="1:5" s="545" customFormat="1" ht="12" customHeight="1">
      <c r="A19" s="556" t="s">
        <v>82</v>
      </c>
      <c r="B19" s="426" t="s">
        <v>329</v>
      </c>
      <c r="C19" s="415"/>
      <c r="D19" s="415"/>
      <c r="E19" s="398"/>
    </row>
    <row r="20" spans="1:5" s="545" customFormat="1" ht="12" customHeight="1">
      <c r="A20" s="556" t="s">
        <v>83</v>
      </c>
      <c r="B20" s="426" t="s">
        <v>330</v>
      </c>
      <c r="C20" s="415"/>
      <c r="D20" s="415"/>
      <c r="E20" s="398"/>
    </row>
    <row r="21" spans="1:5" s="572" customFormat="1" ht="12" customHeight="1" thickBot="1">
      <c r="A21" s="557" t="s">
        <v>90</v>
      </c>
      <c r="B21" s="427" t="s">
        <v>331</v>
      </c>
      <c r="C21" s="417"/>
      <c r="D21" s="417"/>
      <c r="E21" s="400"/>
    </row>
    <row r="22" spans="1:5" s="572" customFormat="1" ht="12" customHeight="1" thickBot="1">
      <c r="A22" s="387" t="s">
        <v>9</v>
      </c>
      <c r="B22" s="383" t="s">
        <v>332</v>
      </c>
      <c r="C22" s="414">
        <f>SUM(C23:C27)</f>
        <v>0</v>
      </c>
      <c r="D22" s="414">
        <f>SUM(D23:D27)</f>
        <v>0</v>
      </c>
      <c r="E22" s="397">
        <f>SUM(E23:E27)</f>
        <v>0</v>
      </c>
    </row>
    <row r="23" spans="1:5" s="572" customFormat="1" ht="12" customHeight="1">
      <c r="A23" s="555" t="s">
        <v>62</v>
      </c>
      <c r="B23" s="425" t="s">
        <v>333</v>
      </c>
      <c r="C23" s="416"/>
      <c r="D23" s="416"/>
      <c r="E23" s="399"/>
    </row>
    <row r="24" spans="1:5" s="545" customFormat="1" ht="12" customHeight="1">
      <c r="A24" s="556" t="s">
        <v>63</v>
      </c>
      <c r="B24" s="426" t="s">
        <v>334</v>
      </c>
      <c r="C24" s="415"/>
      <c r="D24" s="415"/>
      <c r="E24" s="398"/>
    </row>
    <row r="25" spans="1:5" s="572" customFormat="1" ht="12" customHeight="1">
      <c r="A25" s="556" t="s">
        <v>64</v>
      </c>
      <c r="B25" s="426" t="s">
        <v>335</v>
      </c>
      <c r="C25" s="415"/>
      <c r="D25" s="415"/>
      <c r="E25" s="398"/>
    </row>
    <row r="26" spans="1:5" s="572" customFormat="1" ht="12" customHeight="1">
      <c r="A26" s="556" t="s">
        <v>65</v>
      </c>
      <c r="B26" s="426" t="s">
        <v>336</v>
      </c>
      <c r="C26" s="415"/>
      <c r="D26" s="415"/>
      <c r="E26" s="398"/>
    </row>
    <row r="27" spans="1:5" s="572" customFormat="1" ht="12" customHeight="1">
      <c r="A27" s="556" t="s">
        <v>123</v>
      </c>
      <c r="B27" s="426" t="s">
        <v>337</v>
      </c>
      <c r="C27" s="415"/>
      <c r="D27" s="415"/>
      <c r="E27" s="398"/>
    </row>
    <row r="28" spans="1:5" s="572" customFormat="1" ht="12" customHeight="1" thickBot="1">
      <c r="A28" s="557" t="s">
        <v>124</v>
      </c>
      <c r="B28" s="427" t="s">
        <v>338</v>
      </c>
      <c r="C28" s="417"/>
      <c r="D28" s="417"/>
      <c r="E28" s="400"/>
    </row>
    <row r="29" spans="1:5" s="572" customFormat="1" ht="12" customHeight="1" thickBot="1">
      <c r="A29" s="387" t="s">
        <v>125</v>
      </c>
      <c r="B29" s="383" t="s">
        <v>339</v>
      </c>
      <c r="C29" s="420">
        <f>+C30+C33+C34+C35</f>
        <v>0</v>
      </c>
      <c r="D29" s="420">
        <f>+D30+D33+D34+D35</f>
        <v>0</v>
      </c>
      <c r="E29" s="432">
        <f>+E30+E33+E34+E35</f>
        <v>0</v>
      </c>
    </row>
    <row r="30" spans="1:5" s="572" customFormat="1" ht="12" customHeight="1">
      <c r="A30" s="555" t="s">
        <v>340</v>
      </c>
      <c r="B30" s="425" t="s">
        <v>341</v>
      </c>
      <c r="C30" s="434">
        <f>+C31+C32</f>
        <v>0</v>
      </c>
      <c r="D30" s="434">
        <f>+D31+D32</f>
        <v>0</v>
      </c>
      <c r="E30" s="433">
        <f>+E31+E32</f>
        <v>0</v>
      </c>
    </row>
    <row r="31" spans="1:5" s="572" customFormat="1" ht="12" customHeight="1">
      <c r="A31" s="556" t="s">
        <v>342</v>
      </c>
      <c r="B31" s="426" t="s">
        <v>343</v>
      </c>
      <c r="C31" s="415"/>
      <c r="D31" s="415"/>
      <c r="E31" s="398"/>
    </row>
    <row r="32" spans="1:5" s="572" customFormat="1" ht="12" customHeight="1">
      <c r="A32" s="556" t="s">
        <v>344</v>
      </c>
      <c r="B32" s="426" t="s">
        <v>345</v>
      </c>
      <c r="C32" s="415"/>
      <c r="D32" s="415"/>
      <c r="E32" s="398"/>
    </row>
    <row r="33" spans="1:5" s="572" customFormat="1" ht="12" customHeight="1">
      <c r="A33" s="556" t="s">
        <v>346</v>
      </c>
      <c r="B33" s="426" t="s">
        <v>347</v>
      </c>
      <c r="C33" s="415"/>
      <c r="D33" s="415"/>
      <c r="E33" s="398"/>
    </row>
    <row r="34" spans="1:5" s="572" customFormat="1" ht="12" customHeight="1">
      <c r="A34" s="556" t="s">
        <v>348</v>
      </c>
      <c r="B34" s="426" t="s">
        <v>349</v>
      </c>
      <c r="C34" s="415"/>
      <c r="D34" s="415"/>
      <c r="E34" s="398"/>
    </row>
    <row r="35" spans="1:5" s="572" customFormat="1" ht="12" customHeight="1" thickBot="1">
      <c r="A35" s="557" t="s">
        <v>350</v>
      </c>
      <c r="B35" s="427" t="s">
        <v>351</v>
      </c>
      <c r="C35" s="417"/>
      <c r="D35" s="417"/>
      <c r="E35" s="400"/>
    </row>
    <row r="36" spans="1:5" s="572" customFormat="1" ht="12" customHeight="1" thickBot="1">
      <c r="A36" s="387" t="s">
        <v>11</v>
      </c>
      <c r="B36" s="383" t="s">
        <v>352</v>
      </c>
      <c r="C36" s="414">
        <f>SUM(C37:C46)</f>
        <v>0</v>
      </c>
      <c r="D36" s="414">
        <f>SUM(D37:D46)</f>
        <v>0</v>
      </c>
      <c r="E36" s="397">
        <f>SUM(E37:E46)</f>
        <v>0</v>
      </c>
    </row>
    <row r="37" spans="1:5" s="572" customFormat="1" ht="12" customHeight="1">
      <c r="A37" s="555" t="s">
        <v>66</v>
      </c>
      <c r="B37" s="425" t="s">
        <v>353</v>
      </c>
      <c r="C37" s="416"/>
      <c r="D37" s="416"/>
      <c r="E37" s="399"/>
    </row>
    <row r="38" spans="1:5" s="572" customFormat="1" ht="12" customHeight="1">
      <c r="A38" s="556" t="s">
        <v>67</v>
      </c>
      <c r="B38" s="426" t="s">
        <v>354</v>
      </c>
      <c r="C38" s="415"/>
      <c r="D38" s="415"/>
      <c r="E38" s="398"/>
    </row>
    <row r="39" spans="1:5" s="572" customFormat="1" ht="12" customHeight="1">
      <c r="A39" s="556" t="s">
        <v>68</v>
      </c>
      <c r="B39" s="426" t="s">
        <v>355</v>
      </c>
      <c r="C39" s="415"/>
      <c r="D39" s="415"/>
      <c r="E39" s="398"/>
    </row>
    <row r="40" spans="1:5" s="572" customFormat="1" ht="12" customHeight="1">
      <c r="A40" s="556" t="s">
        <v>127</v>
      </c>
      <c r="B40" s="426" t="s">
        <v>356</v>
      </c>
      <c r="C40" s="415"/>
      <c r="D40" s="415"/>
      <c r="E40" s="398"/>
    </row>
    <row r="41" spans="1:5" s="572" customFormat="1" ht="12" customHeight="1">
      <c r="A41" s="556" t="s">
        <v>128</v>
      </c>
      <c r="B41" s="426" t="s">
        <v>357</v>
      </c>
      <c r="C41" s="415"/>
      <c r="D41" s="415"/>
      <c r="E41" s="398"/>
    </row>
    <row r="42" spans="1:5" s="572" customFormat="1" ht="12" customHeight="1">
      <c r="A42" s="556" t="s">
        <v>129</v>
      </c>
      <c r="B42" s="426" t="s">
        <v>358</v>
      </c>
      <c r="C42" s="415"/>
      <c r="D42" s="415"/>
      <c r="E42" s="398"/>
    </row>
    <row r="43" spans="1:5" s="572" customFormat="1" ht="12" customHeight="1">
      <c r="A43" s="556" t="s">
        <v>130</v>
      </c>
      <c r="B43" s="426" t="s">
        <v>359</v>
      </c>
      <c r="C43" s="415"/>
      <c r="D43" s="415"/>
      <c r="E43" s="398"/>
    </row>
    <row r="44" spans="1:5" s="572" customFormat="1" ht="12" customHeight="1">
      <c r="A44" s="556" t="s">
        <v>131</v>
      </c>
      <c r="B44" s="426" t="s">
        <v>360</v>
      </c>
      <c r="C44" s="415"/>
      <c r="D44" s="415"/>
      <c r="E44" s="398"/>
    </row>
    <row r="45" spans="1:5" s="572" customFormat="1" ht="12" customHeight="1">
      <c r="A45" s="556" t="s">
        <v>361</v>
      </c>
      <c r="B45" s="426" t="s">
        <v>362</v>
      </c>
      <c r="C45" s="418"/>
      <c r="D45" s="418"/>
      <c r="E45" s="401"/>
    </row>
    <row r="46" spans="1:5" s="545" customFormat="1" ht="12" customHeight="1" thickBot="1">
      <c r="A46" s="557" t="s">
        <v>363</v>
      </c>
      <c r="B46" s="427" t="s">
        <v>364</v>
      </c>
      <c r="C46" s="419"/>
      <c r="D46" s="419"/>
      <c r="E46" s="402"/>
    </row>
    <row r="47" spans="1:5" s="572" customFormat="1" ht="12" customHeight="1" thickBot="1">
      <c r="A47" s="387" t="s">
        <v>12</v>
      </c>
      <c r="B47" s="383" t="s">
        <v>365</v>
      </c>
      <c r="C47" s="414">
        <f>SUM(C48:C52)</f>
        <v>0</v>
      </c>
      <c r="D47" s="414">
        <f>SUM(D48:D52)</f>
        <v>0</v>
      </c>
      <c r="E47" s="397">
        <f>SUM(E48:E52)</f>
        <v>0</v>
      </c>
    </row>
    <row r="48" spans="1:5" s="572" customFormat="1" ht="12" customHeight="1">
      <c r="A48" s="555" t="s">
        <v>69</v>
      </c>
      <c r="B48" s="425" t="s">
        <v>366</v>
      </c>
      <c r="C48" s="436"/>
      <c r="D48" s="436"/>
      <c r="E48" s="403"/>
    </row>
    <row r="49" spans="1:5" s="572" customFormat="1" ht="12" customHeight="1">
      <c r="A49" s="556" t="s">
        <v>70</v>
      </c>
      <c r="B49" s="426" t="s">
        <v>367</v>
      </c>
      <c r="C49" s="418"/>
      <c r="D49" s="418"/>
      <c r="E49" s="401"/>
    </row>
    <row r="50" spans="1:5" s="572" customFormat="1" ht="12" customHeight="1">
      <c r="A50" s="556" t="s">
        <v>368</v>
      </c>
      <c r="B50" s="426" t="s">
        <v>369</v>
      </c>
      <c r="C50" s="418"/>
      <c r="D50" s="418"/>
      <c r="E50" s="401"/>
    </row>
    <row r="51" spans="1:5" s="572" customFormat="1" ht="12" customHeight="1">
      <c r="A51" s="556" t="s">
        <v>370</v>
      </c>
      <c r="B51" s="426" t="s">
        <v>371</v>
      </c>
      <c r="C51" s="418"/>
      <c r="D51" s="418"/>
      <c r="E51" s="401"/>
    </row>
    <row r="52" spans="1:5" s="572" customFormat="1" ht="12" customHeight="1" thickBot="1">
      <c r="A52" s="557" t="s">
        <v>372</v>
      </c>
      <c r="B52" s="427" t="s">
        <v>373</v>
      </c>
      <c r="C52" s="419"/>
      <c r="D52" s="419"/>
      <c r="E52" s="402"/>
    </row>
    <row r="53" spans="1:5" s="572" customFormat="1" ht="12" customHeight="1" thickBot="1">
      <c r="A53" s="387" t="s">
        <v>132</v>
      </c>
      <c r="B53" s="383" t="s">
        <v>374</v>
      </c>
      <c r="C53" s="414">
        <f>SUM(C54:C56)</f>
        <v>0</v>
      </c>
      <c r="D53" s="414">
        <f>SUM(D54:D56)</f>
        <v>0</v>
      </c>
      <c r="E53" s="397">
        <f>SUM(E54:E56)</f>
        <v>0</v>
      </c>
    </row>
    <row r="54" spans="1:5" s="545" customFormat="1" ht="12" customHeight="1">
      <c r="A54" s="555" t="s">
        <v>71</v>
      </c>
      <c r="B54" s="425" t="s">
        <v>375</v>
      </c>
      <c r="C54" s="416"/>
      <c r="D54" s="416"/>
      <c r="E54" s="399"/>
    </row>
    <row r="55" spans="1:5" s="545" customFormat="1" ht="12" customHeight="1">
      <c r="A55" s="556" t="s">
        <v>72</v>
      </c>
      <c r="B55" s="426" t="s">
        <v>376</v>
      </c>
      <c r="C55" s="415"/>
      <c r="D55" s="415"/>
      <c r="E55" s="398"/>
    </row>
    <row r="56" spans="1:5" s="545" customFormat="1" ht="12" customHeight="1">
      <c r="A56" s="556" t="s">
        <v>377</v>
      </c>
      <c r="B56" s="426" t="s">
        <v>378</v>
      </c>
      <c r="C56" s="415"/>
      <c r="D56" s="415"/>
      <c r="E56" s="398"/>
    </row>
    <row r="57" spans="1:5" s="545" customFormat="1" ht="12" customHeight="1" thickBot="1">
      <c r="A57" s="557" t="s">
        <v>379</v>
      </c>
      <c r="B57" s="427" t="s">
        <v>380</v>
      </c>
      <c r="C57" s="417"/>
      <c r="D57" s="417"/>
      <c r="E57" s="400"/>
    </row>
    <row r="58" spans="1:5" s="572" customFormat="1" ht="12" customHeight="1" thickBot="1">
      <c r="A58" s="387" t="s">
        <v>14</v>
      </c>
      <c r="B58" s="404" t="s">
        <v>381</v>
      </c>
      <c r="C58" s="414">
        <f>SUM(C59:C61)</f>
        <v>0</v>
      </c>
      <c r="D58" s="414">
        <f>SUM(D59:D61)</f>
        <v>0</v>
      </c>
      <c r="E58" s="397">
        <f>SUM(E59:E61)</f>
        <v>0</v>
      </c>
    </row>
    <row r="59" spans="1:5" s="572" customFormat="1" ht="12" customHeight="1">
      <c r="A59" s="555" t="s">
        <v>133</v>
      </c>
      <c r="B59" s="425" t="s">
        <v>382</v>
      </c>
      <c r="C59" s="418"/>
      <c r="D59" s="418"/>
      <c r="E59" s="401"/>
    </row>
    <row r="60" spans="1:5" s="572" customFormat="1" ht="12" customHeight="1">
      <c r="A60" s="556" t="s">
        <v>134</v>
      </c>
      <c r="B60" s="426" t="s">
        <v>571</v>
      </c>
      <c r="C60" s="418"/>
      <c r="D60" s="418"/>
      <c r="E60" s="401"/>
    </row>
    <row r="61" spans="1:5" s="572" customFormat="1" ht="12" customHeight="1">
      <c r="A61" s="556" t="s">
        <v>163</v>
      </c>
      <c r="B61" s="426" t="s">
        <v>384</v>
      </c>
      <c r="C61" s="418"/>
      <c r="D61" s="418"/>
      <c r="E61" s="401"/>
    </row>
    <row r="62" spans="1:5" s="572" customFormat="1" ht="12" customHeight="1" thickBot="1">
      <c r="A62" s="557" t="s">
        <v>385</v>
      </c>
      <c r="B62" s="427" t="s">
        <v>386</v>
      </c>
      <c r="C62" s="418"/>
      <c r="D62" s="418"/>
      <c r="E62" s="401"/>
    </row>
    <row r="63" spans="1:5" s="572" customFormat="1" ht="12" customHeight="1" thickBot="1">
      <c r="A63" s="387" t="s">
        <v>15</v>
      </c>
      <c r="B63" s="383" t="s">
        <v>387</v>
      </c>
      <c r="C63" s="420">
        <f>+C8+C15+C22+C29+C36+C47+C53+C58</f>
        <v>0</v>
      </c>
      <c r="D63" s="420">
        <f>+D8+D15+D22+D29+D36+D47+D53+D58</f>
        <v>0</v>
      </c>
      <c r="E63" s="432">
        <f>+E8+E15+E22+E29+E36+E47+E53+E58</f>
        <v>0</v>
      </c>
    </row>
    <row r="64" spans="1:5" s="572" customFormat="1" ht="12" customHeight="1" thickBot="1">
      <c r="A64" s="558" t="s">
        <v>569</v>
      </c>
      <c r="B64" s="404" t="s">
        <v>389</v>
      </c>
      <c r="C64" s="414">
        <f>SUM(C65:C67)</f>
        <v>0</v>
      </c>
      <c r="D64" s="414">
        <f>SUM(D65:D67)</f>
        <v>0</v>
      </c>
      <c r="E64" s="397">
        <f>SUM(E65:E67)</f>
        <v>0</v>
      </c>
    </row>
    <row r="65" spans="1:5" s="572" customFormat="1" ht="12" customHeight="1">
      <c r="A65" s="555" t="s">
        <v>390</v>
      </c>
      <c r="B65" s="425" t="s">
        <v>391</v>
      </c>
      <c r="C65" s="418"/>
      <c r="D65" s="418"/>
      <c r="E65" s="401"/>
    </row>
    <row r="66" spans="1:5" s="572" customFormat="1" ht="12" customHeight="1">
      <c r="A66" s="556" t="s">
        <v>392</v>
      </c>
      <c r="B66" s="426" t="s">
        <v>393</v>
      </c>
      <c r="C66" s="418"/>
      <c r="D66" s="418"/>
      <c r="E66" s="401"/>
    </row>
    <row r="67" spans="1:5" s="572" customFormat="1" ht="12" customHeight="1" thickBot="1">
      <c r="A67" s="557" t="s">
        <v>394</v>
      </c>
      <c r="B67" s="551" t="s">
        <v>395</v>
      </c>
      <c r="C67" s="418"/>
      <c r="D67" s="418"/>
      <c r="E67" s="401"/>
    </row>
    <row r="68" spans="1:5" s="572" customFormat="1" ht="12" customHeight="1" thickBot="1">
      <c r="A68" s="558" t="s">
        <v>396</v>
      </c>
      <c r="B68" s="404" t="s">
        <v>397</v>
      </c>
      <c r="C68" s="414">
        <f>SUM(C69:C72)</f>
        <v>0</v>
      </c>
      <c r="D68" s="414">
        <f>SUM(D69:D72)</f>
        <v>0</v>
      </c>
      <c r="E68" s="397">
        <f>SUM(E69:E72)</f>
        <v>0</v>
      </c>
    </row>
    <row r="69" spans="1:5" s="572" customFormat="1" ht="12" customHeight="1">
      <c r="A69" s="555" t="s">
        <v>110</v>
      </c>
      <c r="B69" s="425" t="s">
        <v>398</v>
      </c>
      <c r="C69" s="418"/>
      <c r="D69" s="418"/>
      <c r="E69" s="401"/>
    </row>
    <row r="70" spans="1:5" s="572" customFormat="1" ht="12" customHeight="1">
      <c r="A70" s="556" t="s">
        <v>111</v>
      </c>
      <c r="B70" s="426" t="s">
        <v>399</v>
      </c>
      <c r="C70" s="418"/>
      <c r="D70" s="418"/>
      <c r="E70" s="401"/>
    </row>
    <row r="71" spans="1:5" s="572" customFormat="1" ht="12" customHeight="1">
      <c r="A71" s="556" t="s">
        <v>400</v>
      </c>
      <c r="B71" s="426" t="s">
        <v>401</v>
      </c>
      <c r="C71" s="418"/>
      <c r="D71" s="418"/>
      <c r="E71" s="401"/>
    </row>
    <row r="72" spans="1:5" s="572" customFormat="1" ht="12" customHeight="1" thickBot="1">
      <c r="A72" s="557" t="s">
        <v>402</v>
      </c>
      <c r="B72" s="427" t="s">
        <v>403</v>
      </c>
      <c r="C72" s="418"/>
      <c r="D72" s="418"/>
      <c r="E72" s="401"/>
    </row>
    <row r="73" spans="1:5" s="572" customFormat="1" ht="12" customHeight="1" thickBot="1">
      <c r="A73" s="558" t="s">
        <v>404</v>
      </c>
      <c r="B73" s="404" t="s">
        <v>405</v>
      </c>
      <c r="C73" s="414">
        <f>SUM(C74:C75)</f>
        <v>0</v>
      </c>
      <c r="D73" s="414">
        <f>SUM(D74:D75)</f>
        <v>0</v>
      </c>
      <c r="E73" s="397">
        <f>SUM(E74:E75)</f>
        <v>0</v>
      </c>
    </row>
    <row r="74" spans="1:5" s="572" customFormat="1" ht="12" customHeight="1">
      <c r="A74" s="555" t="s">
        <v>406</v>
      </c>
      <c r="B74" s="425" t="s">
        <v>407</v>
      </c>
      <c r="C74" s="418"/>
      <c r="D74" s="418"/>
      <c r="E74" s="401"/>
    </row>
    <row r="75" spans="1:5" s="572" customFormat="1" ht="12" customHeight="1" thickBot="1">
      <c r="A75" s="557" t="s">
        <v>408</v>
      </c>
      <c r="B75" s="427" t="s">
        <v>409</v>
      </c>
      <c r="C75" s="418"/>
      <c r="D75" s="418"/>
      <c r="E75" s="401"/>
    </row>
    <row r="76" spans="1:5" s="572" customFormat="1" ht="12" customHeight="1" thickBot="1">
      <c r="A76" s="558" t="s">
        <v>410</v>
      </c>
      <c r="B76" s="404" t="s">
        <v>411</v>
      </c>
      <c r="C76" s="414">
        <f>SUM(C77:C79)</f>
        <v>0</v>
      </c>
      <c r="D76" s="414">
        <f>SUM(D77:D79)</f>
        <v>0</v>
      </c>
      <c r="E76" s="397">
        <f>SUM(E77:E79)</f>
        <v>0</v>
      </c>
    </row>
    <row r="77" spans="1:5" s="572" customFormat="1" ht="12" customHeight="1">
      <c r="A77" s="555" t="s">
        <v>412</v>
      </c>
      <c r="B77" s="425" t="s">
        <v>413</v>
      </c>
      <c r="C77" s="418"/>
      <c r="D77" s="418"/>
      <c r="E77" s="401"/>
    </row>
    <row r="78" spans="1:5" s="572" customFormat="1" ht="12" customHeight="1">
      <c r="A78" s="556" t="s">
        <v>414</v>
      </c>
      <c r="B78" s="426" t="s">
        <v>415</v>
      </c>
      <c r="C78" s="418"/>
      <c r="D78" s="418"/>
      <c r="E78" s="401"/>
    </row>
    <row r="79" spans="1:5" s="572" customFormat="1" ht="12" customHeight="1" thickBot="1">
      <c r="A79" s="557" t="s">
        <v>416</v>
      </c>
      <c r="B79" s="427" t="s">
        <v>417</v>
      </c>
      <c r="C79" s="418"/>
      <c r="D79" s="418"/>
      <c r="E79" s="401"/>
    </row>
    <row r="80" spans="1:5" s="572" customFormat="1" ht="12" customHeight="1" thickBot="1">
      <c r="A80" s="558" t="s">
        <v>418</v>
      </c>
      <c r="B80" s="404" t="s">
        <v>419</v>
      </c>
      <c r="C80" s="414">
        <f>SUM(C81:C84)</f>
        <v>0</v>
      </c>
      <c r="D80" s="414">
        <f>SUM(D81:D84)</f>
        <v>0</v>
      </c>
      <c r="E80" s="397">
        <f>SUM(E81:E84)</f>
        <v>0</v>
      </c>
    </row>
    <row r="81" spans="1:5" s="572" customFormat="1" ht="12" customHeight="1">
      <c r="A81" s="559" t="s">
        <v>420</v>
      </c>
      <c r="B81" s="425" t="s">
        <v>421</v>
      </c>
      <c r="C81" s="418"/>
      <c r="D81" s="418"/>
      <c r="E81" s="401"/>
    </row>
    <row r="82" spans="1:5" s="572" customFormat="1" ht="12" customHeight="1">
      <c r="A82" s="560" t="s">
        <v>422</v>
      </c>
      <c r="B82" s="426" t="s">
        <v>423</v>
      </c>
      <c r="C82" s="418"/>
      <c r="D82" s="418"/>
      <c r="E82" s="401"/>
    </row>
    <row r="83" spans="1:5" s="572" customFormat="1" ht="12" customHeight="1">
      <c r="A83" s="560" t="s">
        <v>424</v>
      </c>
      <c r="B83" s="426" t="s">
        <v>425</v>
      </c>
      <c r="C83" s="418"/>
      <c r="D83" s="418"/>
      <c r="E83" s="401"/>
    </row>
    <row r="84" spans="1:5" s="572" customFormat="1" ht="12" customHeight="1" thickBot="1">
      <c r="A84" s="561" t="s">
        <v>426</v>
      </c>
      <c r="B84" s="427" t="s">
        <v>427</v>
      </c>
      <c r="C84" s="418"/>
      <c r="D84" s="418"/>
      <c r="E84" s="401"/>
    </row>
    <row r="85" spans="1:5" s="572" customFormat="1" ht="12" customHeight="1" thickBot="1">
      <c r="A85" s="558" t="s">
        <v>428</v>
      </c>
      <c r="B85" s="404" t="s">
        <v>429</v>
      </c>
      <c r="C85" s="440"/>
      <c r="D85" s="440"/>
      <c r="E85" s="441"/>
    </row>
    <row r="86" spans="1:5" s="572" customFormat="1" ht="12" customHeight="1" thickBot="1">
      <c r="A86" s="558" t="s">
        <v>430</v>
      </c>
      <c r="B86" s="552" t="s">
        <v>431</v>
      </c>
      <c r="C86" s="420">
        <f>+C64+C68+C73+C76+C80+C85</f>
        <v>0</v>
      </c>
      <c r="D86" s="420">
        <f>+D64+D68+D73+D76+D80+D85</f>
        <v>0</v>
      </c>
      <c r="E86" s="432">
        <f>+E64+E68+E73+E76+E80+E85</f>
        <v>0</v>
      </c>
    </row>
    <row r="87" spans="1:5" s="572" customFormat="1" ht="12" customHeight="1" thickBot="1">
      <c r="A87" s="562" t="s">
        <v>432</v>
      </c>
      <c r="B87" s="553" t="s">
        <v>570</v>
      </c>
      <c r="C87" s="420">
        <f>+C63+C86</f>
        <v>0</v>
      </c>
      <c r="D87" s="420">
        <f>+D63+D86</f>
        <v>0</v>
      </c>
      <c r="E87" s="432">
        <f>+E63+E86</f>
        <v>0</v>
      </c>
    </row>
    <row r="88" spans="1:5" s="572" customFormat="1" ht="15" customHeight="1">
      <c r="A88" s="527"/>
      <c r="B88" s="528"/>
      <c r="C88" s="543"/>
      <c r="D88" s="543"/>
      <c r="E88" s="543"/>
    </row>
    <row r="89" spans="1:5" ht="13.5" thickBot="1">
      <c r="A89" s="529"/>
      <c r="B89" s="530"/>
      <c r="C89" s="544"/>
      <c r="D89" s="544"/>
      <c r="E89" s="544"/>
    </row>
    <row r="90" spans="1:5" s="571" customFormat="1" ht="16.5" customHeight="1" thickBot="1">
      <c r="A90" s="738" t="s">
        <v>45</v>
      </c>
      <c r="B90" s="739"/>
      <c r="C90" s="739"/>
      <c r="D90" s="739"/>
      <c r="E90" s="740"/>
    </row>
    <row r="91" spans="1:5" s="345" customFormat="1" ht="12" customHeight="1" thickBot="1">
      <c r="A91" s="550" t="s">
        <v>7</v>
      </c>
      <c r="B91" s="386" t="s">
        <v>440</v>
      </c>
      <c r="C91" s="413">
        <f>SUM(C92:C96)</f>
        <v>0</v>
      </c>
      <c r="D91" s="413">
        <f>SUM(D92:D96)</f>
        <v>0</v>
      </c>
      <c r="E91" s="368">
        <f>SUM(E92:E96)</f>
        <v>0</v>
      </c>
    </row>
    <row r="92" spans="1:5" ht="12" customHeight="1">
      <c r="A92" s="563" t="s">
        <v>73</v>
      </c>
      <c r="B92" s="372" t="s">
        <v>37</v>
      </c>
      <c r="C92" s="99"/>
      <c r="D92" s="99"/>
      <c r="E92" s="367"/>
    </row>
    <row r="93" spans="1:5" ht="12" customHeight="1">
      <c r="A93" s="556" t="s">
        <v>74</v>
      </c>
      <c r="B93" s="370" t="s">
        <v>135</v>
      </c>
      <c r="C93" s="415"/>
      <c r="D93" s="415"/>
      <c r="E93" s="398"/>
    </row>
    <row r="94" spans="1:5" ht="12" customHeight="1">
      <c r="A94" s="556" t="s">
        <v>75</v>
      </c>
      <c r="B94" s="370" t="s">
        <v>102</v>
      </c>
      <c r="C94" s="417"/>
      <c r="D94" s="417"/>
      <c r="E94" s="400"/>
    </row>
    <row r="95" spans="1:5" ht="12" customHeight="1">
      <c r="A95" s="556" t="s">
        <v>76</v>
      </c>
      <c r="B95" s="373" t="s">
        <v>136</v>
      </c>
      <c r="C95" s="417"/>
      <c r="D95" s="417"/>
      <c r="E95" s="400"/>
    </row>
    <row r="96" spans="1:5" ht="12" customHeight="1">
      <c r="A96" s="556" t="s">
        <v>85</v>
      </c>
      <c r="B96" s="381" t="s">
        <v>137</v>
      </c>
      <c r="C96" s="417"/>
      <c r="D96" s="417"/>
      <c r="E96" s="400"/>
    </row>
    <row r="97" spans="1:5" ht="12" customHeight="1">
      <c r="A97" s="556" t="s">
        <v>77</v>
      </c>
      <c r="B97" s="370" t="s">
        <v>441</v>
      </c>
      <c r="C97" s="417"/>
      <c r="D97" s="417"/>
      <c r="E97" s="400"/>
    </row>
    <row r="98" spans="1:5" ht="12" customHeight="1">
      <c r="A98" s="556" t="s">
        <v>78</v>
      </c>
      <c r="B98" s="393" t="s">
        <v>442</v>
      </c>
      <c r="C98" s="417"/>
      <c r="D98" s="417"/>
      <c r="E98" s="400"/>
    </row>
    <row r="99" spans="1:5" ht="12" customHeight="1">
      <c r="A99" s="556" t="s">
        <v>86</v>
      </c>
      <c r="B99" s="394" t="s">
        <v>443</v>
      </c>
      <c r="C99" s="417"/>
      <c r="D99" s="417"/>
      <c r="E99" s="400"/>
    </row>
    <row r="100" spans="1:5" ht="12" customHeight="1">
      <c r="A100" s="556" t="s">
        <v>87</v>
      </c>
      <c r="B100" s="394" t="s">
        <v>444</v>
      </c>
      <c r="C100" s="417"/>
      <c r="D100" s="417"/>
      <c r="E100" s="400"/>
    </row>
    <row r="101" spans="1:5" ht="12" customHeight="1">
      <c r="A101" s="556" t="s">
        <v>88</v>
      </c>
      <c r="B101" s="393" t="s">
        <v>445</v>
      </c>
      <c r="C101" s="417"/>
      <c r="D101" s="417"/>
      <c r="E101" s="400"/>
    </row>
    <row r="102" spans="1:5" ht="12" customHeight="1">
      <c r="A102" s="556" t="s">
        <v>89</v>
      </c>
      <c r="B102" s="393" t="s">
        <v>446</v>
      </c>
      <c r="C102" s="417"/>
      <c r="D102" s="417"/>
      <c r="E102" s="400"/>
    </row>
    <row r="103" spans="1:5" ht="12" customHeight="1">
      <c r="A103" s="556" t="s">
        <v>91</v>
      </c>
      <c r="B103" s="394" t="s">
        <v>447</v>
      </c>
      <c r="C103" s="417"/>
      <c r="D103" s="417"/>
      <c r="E103" s="400"/>
    </row>
    <row r="104" spans="1:5" ht="12" customHeight="1">
      <c r="A104" s="564" t="s">
        <v>138</v>
      </c>
      <c r="B104" s="395" t="s">
        <v>448</v>
      </c>
      <c r="C104" s="417"/>
      <c r="D104" s="417"/>
      <c r="E104" s="400"/>
    </row>
    <row r="105" spans="1:5" ht="12" customHeight="1">
      <c r="A105" s="556" t="s">
        <v>449</v>
      </c>
      <c r="B105" s="395" t="s">
        <v>450</v>
      </c>
      <c r="C105" s="417"/>
      <c r="D105" s="417"/>
      <c r="E105" s="400"/>
    </row>
    <row r="106" spans="1:5" s="345" customFormat="1" ht="12" customHeight="1" thickBot="1">
      <c r="A106" s="565" t="s">
        <v>451</v>
      </c>
      <c r="B106" s="396" t="s">
        <v>452</v>
      </c>
      <c r="C106" s="100"/>
      <c r="D106" s="100"/>
      <c r="E106" s="361"/>
    </row>
    <row r="107" spans="1:5" ht="12" customHeight="1" thickBot="1">
      <c r="A107" s="387" t="s">
        <v>8</v>
      </c>
      <c r="B107" s="385" t="s">
        <v>453</v>
      </c>
      <c r="C107" s="414">
        <f>+C108+C110+C112</f>
        <v>0</v>
      </c>
      <c r="D107" s="414">
        <f>+D108+D110+D112</f>
        <v>0</v>
      </c>
      <c r="E107" s="397">
        <f>+E108+E110+E112</f>
        <v>0</v>
      </c>
    </row>
    <row r="108" spans="1:5" ht="12" customHeight="1">
      <c r="A108" s="555" t="s">
        <v>79</v>
      </c>
      <c r="B108" s="370" t="s">
        <v>161</v>
      </c>
      <c r="C108" s="416"/>
      <c r="D108" s="416"/>
      <c r="E108" s="399"/>
    </row>
    <row r="109" spans="1:5" ht="12" customHeight="1">
      <c r="A109" s="555" t="s">
        <v>80</v>
      </c>
      <c r="B109" s="374" t="s">
        <v>454</v>
      </c>
      <c r="C109" s="416"/>
      <c r="D109" s="416"/>
      <c r="E109" s="399"/>
    </row>
    <row r="110" spans="1:5" ht="12" customHeight="1">
      <c r="A110" s="555" t="s">
        <v>81</v>
      </c>
      <c r="B110" s="374" t="s">
        <v>139</v>
      </c>
      <c r="C110" s="415"/>
      <c r="D110" s="415"/>
      <c r="E110" s="398"/>
    </row>
    <row r="111" spans="1:5" ht="12" customHeight="1">
      <c r="A111" s="555" t="s">
        <v>82</v>
      </c>
      <c r="B111" s="374" t="s">
        <v>455</v>
      </c>
      <c r="C111" s="415"/>
      <c r="D111" s="415"/>
      <c r="E111" s="398"/>
    </row>
    <row r="112" spans="1:5" ht="12" customHeight="1">
      <c r="A112" s="555" t="s">
        <v>83</v>
      </c>
      <c r="B112" s="406" t="s">
        <v>164</v>
      </c>
      <c r="C112" s="415"/>
      <c r="D112" s="415"/>
      <c r="E112" s="398"/>
    </row>
    <row r="113" spans="1:5" ht="12" customHeight="1">
      <c r="A113" s="555" t="s">
        <v>90</v>
      </c>
      <c r="B113" s="405" t="s">
        <v>456</v>
      </c>
      <c r="C113" s="415"/>
      <c r="D113" s="415"/>
      <c r="E113" s="398"/>
    </row>
    <row r="114" spans="1:5" ht="12" customHeight="1">
      <c r="A114" s="555" t="s">
        <v>92</v>
      </c>
      <c r="B114" s="421" t="s">
        <v>457</v>
      </c>
      <c r="C114" s="415"/>
      <c r="D114" s="415"/>
      <c r="E114" s="398"/>
    </row>
    <row r="115" spans="1:5" ht="12" customHeight="1">
      <c r="A115" s="555" t="s">
        <v>140</v>
      </c>
      <c r="B115" s="394" t="s">
        <v>444</v>
      </c>
      <c r="C115" s="415"/>
      <c r="D115" s="415"/>
      <c r="E115" s="398"/>
    </row>
    <row r="116" spans="1:5" ht="12" customHeight="1">
      <c r="A116" s="555" t="s">
        <v>141</v>
      </c>
      <c r="B116" s="394" t="s">
        <v>458</v>
      </c>
      <c r="C116" s="415"/>
      <c r="D116" s="415"/>
      <c r="E116" s="398"/>
    </row>
    <row r="117" spans="1:5" ht="12" customHeight="1">
      <c r="A117" s="555" t="s">
        <v>142</v>
      </c>
      <c r="B117" s="394" t="s">
        <v>459</v>
      </c>
      <c r="C117" s="415"/>
      <c r="D117" s="415"/>
      <c r="E117" s="398"/>
    </row>
    <row r="118" spans="1:5" ht="12" customHeight="1">
      <c r="A118" s="555" t="s">
        <v>460</v>
      </c>
      <c r="B118" s="394" t="s">
        <v>447</v>
      </c>
      <c r="C118" s="415"/>
      <c r="D118" s="415"/>
      <c r="E118" s="398"/>
    </row>
    <row r="119" spans="1:5" ht="12" customHeight="1">
      <c r="A119" s="555" t="s">
        <v>461</v>
      </c>
      <c r="B119" s="394" t="s">
        <v>462</v>
      </c>
      <c r="C119" s="415"/>
      <c r="D119" s="415"/>
      <c r="E119" s="398"/>
    </row>
    <row r="120" spans="1:5" ht="12" customHeight="1" thickBot="1">
      <c r="A120" s="564" t="s">
        <v>463</v>
      </c>
      <c r="B120" s="394" t="s">
        <v>464</v>
      </c>
      <c r="C120" s="417"/>
      <c r="D120" s="417"/>
      <c r="E120" s="400"/>
    </row>
    <row r="121" spans="1:5" ht="12" customHeight="1" thickBot="1">
      <c r="A121" s="387" t="s">
        <v>9</v>
      </c>
      <c r="B121" s="390" t="s">
        <v>465</v>
      </c>
      <c r="C121" s="414">
        <f>+C122+C123</f>
        <v>0</v>
      </c>
      <c r="D121" s="414">
        <f>+D122+D123</f>
        <v>0</v>
      </c>
      <c r="E121" s="397">
        <f>+E122+E123</f>
        <v>0</v>
      </c>
    </row>
    <row r="122" spans="1:5" ht="12" customHeight="1">
      <c r="A122" s="555" t="s">
        <v>62</v>
      </c>
      <c r="B122" s="371" t="s">
        <v>47</v>
      </c>
      <c r="C122" s="416"/>
      <c r="D122" s="416"/>
      <c r="E122" s="399"/>
    </row>
    <row r="123" spans="1:5" ht="12" customHeight="1" thickBot="1">
      <c r="A123" s="557" t="s">
        <v>63</v>
      </c>
      <c r="B123" s="374" t="s">
        <v>48</v>
      </c>
      <c r="C123" s="417"/>
      <c r="D123" s="417"/>
      <c r="E123" s="400"/>
    </row>
    <row r="124" spans="1:5" ht="12" customHeight="1" thickBot="1">
      <c r="A124" s="387" t="s">
        <v>10</v>
      </c>
      <c r="B124" s="390" t="s">
        <v>466</v>
      </c>
      <c r="C124" s="414">
        <f>+C91+C107+C121</f>
        <v>0</v>
      </c>
      <c r="D124" s="414">
        <f>+D91+D107+D121</f>
        <v>0</v>
      </c>
      <c r="E124" s="397">
        <f>+E91+E107+E121</f>
        <v>0</v>
      </c>
    </row>
    <row r="125" spans="1:5" ht="12" customHeight="1" thickBot="1">
      <c r="A125" s="387" t="s">
        <v>11</v>
      </c>
      <c r="B125" s="390" t="s">
        <v>572</v>
      </c>
      <c r="C125" s="414">
        <f>+C126+C127+C128</f>
        <v>0</v>
      </c>
      <c r="D125" s="414">
        <f>+D126+D127+D128</f>
        <v>0</v>
      </c>
      <c r="E125" s="397">
        <f>+E126+E127+E128</f>
        <v>0</v>
      </c>
    </row>
    <row r="126" spans="1:5" ht="12" customHeight="1">
      <c r="A126" s="555" t="s">
        <v>66</v>
      </c>
      <c r="B126" s="371" t="s">
        <v>468</v>
      </c>
      <c r="C126" s="415"/>
      <c r="D126" s="415"/>
      <c r="E126" s="398"/>
    </row>
    <row r="127" spans="1:5" ht="12" customHeight="1">
      <c r="A127" s="555" t="s">
        <v>67</v>
      </c>
      <c r="B127" s="371" t="s">
        <v>469</v>
      </c>
      <c r="C127" s="415"/>
      <c r="D127" s="415"/>
      <c r="E127" s="398"/>
    </row>
    <row r="128" spans="1:5" ht="12" customHeight="1" thickBot="1">
      <c r="A128" s="564" t="s">
        <v>68</v>
      </c>
      <c r="B128" s="369" t="s">
        <v>470</v>
      </c>
      <c r="C128" s="415"/>
      <c r="D128" s="415"/>
      <c r="E128" s="398"/>
    </row>
    <row r="129" spans="1:11" ht="12" customHeight="1" thickBot="1">
      <c r="A129" s="387" t="s">
        <v>12</v>
      </c>
      <c r="B129" s="390" t="s">
        <v>471</v>
      </c>
      <c r="C129" s="414">
        <f>+C130+C131+C132+C133</f>
        <v>0</v>
      </c>
      <c r="D129" s="414">
        <f>+D130+D131+D132+D133</f>
        <v>0</v>
      </c>
      <c r="E129" s="397">
        <f>+E130+E131+E132+E133</f>
        <v>0</v>
      </c>
    </row>
    <row r="130" spans="1:11" ht="12" customHeight="1">
      <c r="A130" s="555" t="s">
        <v>69</v>
      </c>
      <c r="B130" s="371" t="s">
        <v>472</v>
      </c>
      <c r="C130" s="415"/>
      <c r="D130" s="415"/>
      <c r="E130" s="398"/>
    </row>
    <row r="131" spans="1:11" ht="12" customHeight="1">
      <c r="A131" s="555" t="s">
        <v>70</v>
      </c>
      <c r="B131" s="371" t="s">
        <v>473</v>
      </c>
      <c r="C131" s="415"/>
      <c r="D131" s="415"/>
      <c r="E131" s="398"/>
    </row>
    <row r="132" spans="1:11" ht="12" customHeight="1">
      <c r="A132" s="555" t="s">
        <v>368</v>
      </c>
      <c r="B132" s="371" t="s">
        <v>474</v>
      </c>
      <c r="C132" s="415"/>
      <c r="D132" s="415"/>
      <c r="E132" s="398"/>
    </row>
    <row r="133" spans="1:11" s="345" customFormat="1" ht="12" customHeight="1" thickBot="1">
      <c r="A133" s="564" t="s">
        <v>370</v>
      </c>
      <c r="B133" s="369" t="s">
        <v>475</v>
      </c>
      <c r="C133" s="415"/>
      <c r="D133" s="415"/>
      <c r="E133" s="398"/>
    </row>
    <row r="134" spans="1:11" ht="13.5" thickBot="1">
      <c r="A134" s="387" t="s">
        <v>13</v>
      </c>
      <c r="B134" s="390" t="s">
        <v>693</v>
      </c>
      <c r="C134" s="420">
        <f>+C135+C136+C138+C139+C137</f>
        <v>0</v>
      </c>
      <c r="D134" s="420">
        <f>+D135+D136+D138+D139+D137</f>
        <v>0</v>
      </c>
      <c r="E134" s="432">
        <f>+E135+E136+E138+E139+E137</f>
        <v>0</v>
      </c>
      <c r="K134" s="518"/>
    </row>
    <row r="135" spans="1:11">
      <c r="A135" s="555" t="s">
        <v>71</v>
      </c>
      <c r="B135" s="371" t="s">
        <v>477</v>
      </c>
      <c r="C135" s="415"/>
      <c r="D135" s="415"/>
      <c r="E135" s="398"/>
    </row>
    <row r="136" spans="1:11" ht="12" customHeight="1">
      <c r="A136" s="555" t="s">
        <v>72</v>
      </c>
      <c r="B136" s="371" t="s">
        <v>478</v>
      </c>
      <c r="C136" s="415"/>
      <c r="D136" s="415"/>
      <c r="E136" s="398"/>
    </row>
    <row r="137" spans="1:11" ht="12" customHeight="1">
      <c r="A137" s="555" t="s">
        <v>377</v>
      </c>
      <c r="B137" s="371" t="s">
        <v>692</v>
      </c>
      <c r="C137" s="415"/>
      <c r="D137" s="415"/>
      <c r="E137" s="398"/>
    </row>
    <row r="138" spans="1:11" s="345" customFormat="1" ht="12" customHeight="1">
      <c r="A138" s="555" t="s">
        <v>379</v>
      </c>
      <c r="B138" s="371" t="s">
        <v>479</v>
      </c>
      <c r="C138" s="415"/>
      <c r="D138" s="415"/>
      <c r="E138" s="398"/>
    </row>
    <row r="139" spans="1:11" s="345" customFormat="1" ht="12" customHeight="1" thickBot="1">
      <c r="A139" s="564" t="s">
        <v>691</v>
      </c>
      <c r="B139" s="369" t="s">
        <v>480</v>
      </c>
      <c r="C139" s="415"/>
      <c r="D139" s="415"/>
      <c r="E139" s="398"/>
    </row>
    <row r="140" spans="1:11" s="345" customFormat="1" ht="12" customHeight="1" thickBot="1">
      <c r="A140" s="387" t="s">
        <v>14</v>
      </c>
      <c r="B140" s="390" t="s">
        <v>573</v>
      </c>
      <c r="C140" s="101">
        <f>+C141+C142+C143+C144</f>
        <v>0</v>
      </c>
      <c r="D140" s="101">
        <f>+D141+D142+D143+D144</f>
        <v>0</v>
      </c>
      <c r="E140" s="366">
        <f>+E141+E142+E143+E144</f>
        <v>0</v>
      </c>
    </row>
    <row r="141" spans="1:11" s="345" customFormat="1" ht="12" customHeight="1">
      <c r="A141" s="555" t="s">
        <v>133</v>
      </c>
      <c r="B141" s="371" t="s">
        <v>482</v>
      </c>
      <c r="C141" s="415"/>
      <c r="D141" s="415"/>
      <c r="E141" s="398"/>
    </row>
    <row r="142" spans="1:11" s="345" customFormat="1" ht="12" customHeight="1">
      <c r="A142" s="555" t="s">
        <v>134</v>
      </c>
      <c r="B142" s="371" t="s">
        <v>483</v>
      </c>
      <c r="C142" s="415"/>
      <c r="D142" s="415"/>
      <c r="E142" s="398"/>
    </row>
    <row r="143" spans="1:11" s="345" customFormat="1" ht="12" customHeight="1">
      <c r="A143" s="555" t="s">
        <v>163</v>
      </c>
      <c r="B143" s="371" t="s">
        <v>484</v>
      </c>
      <c r="C143" s="415"/>
      <c r="D143" s="415"/>
      <c r="E143" s="398"/>
    </row>
    <row r="144" spans="1:11" ht="12.75" customHeight="1" thickBot="1">
      <c r="A144" s="555" t="s">
        <v>385</v>
      </c>
      <c r="B144" s="371" t="s">
        <v>485</v>
      </c>
      <c r="C144" s="415"/>
      <c r="D144" s="415"/>
      <c r="E144" s="398"/>
    </row>
    <row r="145" spans="1:5" ht="12" customHeight="1" thickBot="1">
      <c r="A145" s="387" t="s">
        <v>15</v>
      </c>
      <c r="B145" s="390" t="s">
        <v>486</v>
      </c>
      <c r="C145" s="364">
        <f>+C125+C129+C134+C140</f>
        <v>0</v>
      </c>
      <c r="D145" s="364">
        <f>+D125+D129+D134+D140</f>
        <v>0</v>
      </c>
      <c r="E145" s="365">
        <f>+E125+E129+E134+E140</f>
        <v>0</v>
      </c>
    </row>
    <row r="146" spans="1:5" ht="15" customHeight="1" thickBot="1">
      <c r="A146" s="566" t="s">
        <v>16</v>
      </c>
      <c r="B146" s="410" t="s">
        <v>487</v>
      </c>
      <c r="C146" s="364">
        <f>+C124+C145</f>
        <v>0</v>
      </c>
      <c r="D146" s="364">
        <f>+D124+D145</f>
        <v>0</v>
      </c>
      <c r="E146" s="365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531" t="s">
        <v>694</v>
      </c>
      <c r="B148" s="532"/>
      <c r="C148" s="114"/>
      <c r="D148" s="115"/>
      <c r="E148" s="112"/>
    </row>
    <row r="149" spans="1:5" ht="14.25" customHeight="1" thickBot="1">
      <c r="A149" s="531" t="s">
        <v>151</v>
      </c>
      <c r="B149" s="532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59" sqref="E59"/>
    </sheetView>
  </sheetViews>
  <sheetFormatPr defaultRowHeight="12.75"/>
  <cols>
    <col min="1" max="1" width="16" style="587" customWidth="1"/>
    <col min="2" max="2" width="59.33203125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+CONCATENATE("7.1. melléklet a ……/",LEFT(ÖSSZEFÜGGÉSEK!A4,4)+1,". (……) önkormányzati rendelethez")</f>
        <v>7.1.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574</v>
      </c>
      <c r="C2" s="745"/>
      <c r="D2" s="746"/>
      <c r="E2" s="592" t="s">
        <v>49</v>
      </c>
      <c r="F2" s="691"/>
    </row>
    <row r="3" spans="1:6" s="569" customFormat="1" ht="24.75" thickBot="1">
      <c r="A3" s="567" t="s">
        <v>575</v>
      </c>
      <c r="B3" s="741" t="s">
        <v>567</v>
      </c>
      <c r="C3" s="747"/>
      <c r="D3" s="748"/>
      <c r="E3" s="593" t="s">
        <v>41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450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107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447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447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447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447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447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447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108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447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449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450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447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447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447">
        <v>67385</v>
      </c>
      <c r="E22" s="116">
        <v>66579</v>
      </c>
      <c r="F22" s="693" t="s">
        <v>767</v>
      </c>
    </row>
    <row r="23" spans="1:6" s="572" customFormat="1" ht="12" customHeight="1" thickBot="1">
      <c r="A23" s="595" t="s">
        <v>82</v>
      </c>
      <c r="B23" s="370" t="s">
        <v>699</v>
      </c>
      <c r="C23" s="447">
        <v>0</v>
      </c>
      <c r="D23" s="447">
        <v>0</v>
      </c>
      <c r="E23" s="116">
        <v>0</v>
      </c>
      <c r="F23" s="693" t="s">
        <v>768</v>
      </c>
    </row>
    <row r="24" spans="1:6" s="572" customFormat="1" ht="12" customHeight="1" thickBot="1">
      <c r="A24" s="582" t="s">
        <v>9</v>
      </c>
      <c r="B24" s="390" t="s">
        <v>126</v>
      </c>
      <c r="C24" s="42">
        <v>2009</v>
      </c>
      <c r="D24" s="42">
        <v>2102</v>
      </c>
      <c r="E24" s="588">
        <v>1936</v>
      </c>
      <c r="F24" s="693" t="s">
        <v>769</v>
      </c>
    </row>
    <row r="25" spans="1:6" s="572" customFormat="1" ht="12" customHeight="1" thickBot="1">
      <c r="A25" s="582" t="s">
        <v>10</v>
      </c>
      <c r="B25" s="390" t="s">
        <v>582</v>
      </c>
      <c r="C25" s="450">
        <v>23674</v>
      </c>
      <c r="D25" s="450">
        <v>35197</v>
      </c>
      <c r="E25" s="589">
        <v>35197</v>
      </c>
      <c r="F25" s="693" t="s">
        <v>770</v>
      </c>
    </row>
    <row r="26" spans="1:6" s="572" customFormat="1" ht="12" customHeight="1">
      <c r="A26" s="596" t="s">
        <v>340</v>
      </c>
      <c r="B26" s="597" t="s">
        <v>580</v>
      </c>
      <c r="C26" s="104">
        <v>0</v>
      </c>
      <c r="D26" s="104">
        <v>0</v>
      </c>
      <c r="E26" s="576">
        <v>0</v>
      </c>
      <c r="F26" s="693" t="s">
        <v>771</v>
      </c>
    </row>
    <row r="27" spans="1:6" s="572" customFormat="1" ht="12" customHeight="1">
      <c r="A27" s="596" t="s">
        <v>346</v>
      </c>
      <c r="B27" s="598" t="s">
        <v>583</v>
      </c>
      <c r="C27" s="451">
        <v>23674</v>
      </c>
      <c r="D27" s="451">
        <v>35197</v>
      </c>
      <c r="E27" s="575">
        <v>35197</v>
      </c>
      <c r="F27" s="693" t="s">
        <v>772</v>
      </c>
    </row>
    <row r="28" spans="1:6" s="572" customFormat="1" ht="12" customHeight="1" thickBot="1">
      <c r="A28" s="595" t="s">
        <v>348</v>
      </c>
      <c r="B28" s="599" t="s">
        <v>700</v>
      </c>
      <c r="C28" s="579">
        <v>18576</v>
      </c>
      <c r="D28" s="579">
        <v>20899</v>
      </c>
      <c r="E28" s="574">
        <v>35197</v>
      </c>
      <c r="F28" s="693" t="s">
        <v>773</v>
      </c>
    </row>
    <row r="29" spans="1:6" s="572" customFormat="1" ht="12" customHeight="1" thickBot="1">
      <c r="A29" s="582" t="s">
        <v>11</v>
      </c>
      <c r="B29" s="390" t="s">
        <v>584</v>
      </c>
      <c r="C29" s="450">
        <v>5216</v>
      </c>
      <c r="D29" s="450"/>
      <c r="E29" s="589"/>
      <c r="F29" s="693" t="s">
        <v>774</v>
      </c>
    </row>
    <row r="30" spans="1:6" s="572" customFormat="1" ht="12" customHeight="1">
      <c r="A30" s="596" t="s">
        <v>66</v>
      </c>
      <c r="B30" s="597" t="s">
        <v>366</v>
      </c>
      <c r="C30" s="104">
        <v>0</v>
      </c>
      <c r="D30" s="104">
        <v>0</v>
      </c>
      <c r="E30" s="576">
        <v>0</v>
      </c>
      <c r="F30" s="693" t="s">
        <v>775</v>
      </c>
    </row>
    <row r="31" spans="1:6" s="572" customFormat="1" ht="12" customHeight="1">
      <c r="A31" s="596" t="s">
        <v>67</v>
      </c>
      <c r="B31" s="598" t="s">
        <v>367</v>
      </c>
      <c r="C31" s="451">
        <v>5216</v>
      </c>
      <c r="D31" s="451">
        <v>0</v>
      </c>
      <c r="E31" s="575">
        <v>0</v>
      </c>
      <c r="F31" s="693" t="s">
        <v>776</v>
      </c>
    </row>
    <row r="32" spans="1:6" s="572" customFormat="1" ht="12" customHeight="1" thickBot="1">
      <c r="A32" s="595" t="s">
        <v>68</v>
      </c>
      <c r="B32" s="581" t="s">
        <v>369</v>
      </c>
      <c r="C32" s="579">
        <v>0</v>
      </c>
      <c r="D32" s="579">
        <v>0</v>
      </c>
      <c r="E32" s="574">
        <v>0</v>
      </c>
      <c r="F32" s="693" t="s">
        <v>777</v>
      </c>
    </row>
    <row r="33" spans="1:6" s="572" customFormat="1" ht="12" customHeight="1" thickBot="1">
      <c r="A33" s="582" t="s">
        <v>12</v>
      </c>
      <c r="B33" s="390" t="s">
        <v>494</v>
      </c>
      <c r="C33" s="42">
        <v>0</v>
      </c>
      <c r="D33" s="42">
        <v>1662</v>
      </c>
      <c r="E33" s="588">
        <v>1662</v>
      </c>
      <c r="F33" s="693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/>
      <c r="D34" s="42"/>
      <c r="E34" s="588"/>
      <c r="F34" s="693" t="s">
        <v>779</v>
      </c>
    </row>
    <row r="35" spans="1:6" s="545" customFormat="1" ht="12" customHeight="1" thickBot="1">
      <c r="A35" s="519" t="s">
        <v>14</v>
      </c>
      <c r="B35" s="390" t="s">
        <v>701</v>
      </c>
      <c r="C35" s="450">
        <v>101551</v>
      </c>
      <c r="D35" s="450">
        <v>134949</v>
      </c>
      <c r="E35" s="589">
        <v>128892</v>
      </c>
      <c r="F35" s="693" t="s">
        <v>780</v>
      </c>
    </row>
    <row r="36" spans="1:6" s="545" customFormat="1" ht="12" customHeight="1" thickBot="1">
      <c r="A36" s="584" t="s">
        <v>15</v>
      </c>
      <c r="B36" s="390" t="s">
        <v>587</v>
      </c>
      <c r="C36" s="450"/>
      <c r="D36" s="450"/>
      <c r="E36" s="589"/>
      <c r="F36" s="693" t="s">
        <v>781</v>
      </c>
    </row>
    <row r="37" spans="1:6" s="545" customFormat="1" ht="12" customHeight="1">
      <c r="A37" s="596" t="s">
        <v>588</v>
      </c>
      <c r="B37" s="597" t="s">
        <v>171</v>
      </c>
      <c r="C37" s="104">
        <v>0</v>
      </c>
      <c r="D37" s="104">
        <v>0</v>
      </c>
      <c r="E37" s="576">
        <v>0</v>
      </c>
      <c r="F37" s="693" t="s">
        <v>782</v>
      </c>
    </row>
    <row r="38" spans="1:6" s="572" customFormat="1" ht="12" customHeight="1">
      <c r="A38" s="596" t="s">
        <v>589</v>
      </c>
      <c r="B38" s="598" t="s">
        <v>3</v>
      </c>
      <c r="C38" s="451">
        <v>0</v>
      </c>
      <c r="D38" s="451">
        <v>0</v>
      </c>
      <c r="E38" s="575">
        <v>0</v>
      </c>
      <c r="F38" s="693" t="s">
        <v>783</v>
      </c>
    </row>
    <row r="39" spans="1:6" s="572" customFormat="1" ht="12" customHeight="1" thickBot="1">
      <c r="A39" s="595" t="s">
        <v>590</v>
      </c>
      <c r="B39" s="581" t="s">
        <v>591</v>
      </c>
      <c r="C39" s="579">
        <v>0</v>
      </c>
      <c r="D39" s="579">
        <v>0</v>
      </c>
      <c r="E39" s="574">
        <v>0</v>
      </c>
      <c r="F39" s="693" t="s">
        <v>784</v>
      </c>
    </row>
    <row r="40" spans="1:6" s="572" customFormat="1" ht="15" customHeight="1" thickBot="1">
      <c r="A40" s="584" t="s">
        <v>16</v>
      </c>
      <c r="B40" s="585" t="s">
        <v>592</v>
      </c>
      <c r="C40" s="110">
        <v>101551</v>
      </c>
      <c r="D40" s="110">
        <v>134949</v>
      </c>
      <c r="E40" s="590">
        <v>128892</v>
      </c>
      <c r="F40" s="693" t="s">
        <v>785</v>
      </c>
    </row>
    <row r="41" spans="1:6" s="572" customFormat="1" ht="15" customHeight="1">
      <c r="A41" s="527"/>
      <c r="B41" s="528"/>
      <c r="C41" s="543"/>
      <c r="D41" s="543"/>
      <c r="E41" s="543"/>
      <c r="F41" s="693"/>
    </row>
    <row r="42" spans="1:6" ht="16.5" thickBot="1">
      <c r="A42" s="529"/>
      <c r="B42" s="530"/>
      <c r="C42" s="544"/>
      <c r="D42" s="544"/>
      <c r="E42" s="544"/>
      <c r="F42" s="693"/>
    </row>
    <row r="43" spans="1:6" s="571" customFormat="1" ht="16.5" customHeight="1" thickBot="1">
      <c r="A43" s="738" t="s">
        <v>45</v>
      </c>
      <c r="B43" s="739"/>
      <c r="C43" s="739"/>
      <c r="D43" s="739"/>
      <c r="E43" s="740"/>
    </row>
    <row r="44" spans="1:6" s="345" customFormat="1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482">
        <v>132943</v>
      </c>
      <c r="F44" s="69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477">
        <v>58858</v>
      </c>
      <c r="F45" s="69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478">
        <v>8846</v>
      </c>
      <c r="F46" s="69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478">
        <v>36889</v>
      </c>
      <c r="F47" s="693" t="s">
        <v>756</v>
      </c>
    </row>
    <row r="48" spans="1:6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478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478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482">
        <v>38213</v>
      </c>
      <c r="F50" s="693" t="s">
        <v>759</v>
      </c>
    </row>
    <row r="51" spans="1:6" s="345" customFormat="1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477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478">
        <v>21742</v>
      </c>
      <c r="F52" s="693" t="s">
        <v>761</v>
      </c>
    </row>
    <row r="53" spans="1:6" ht="12" customHeight="1">
      <c r="A53" s="595" t="s">
        <v>81</v>
      </c>
      <c r="B53" s="370" t="s">
        <v>46</v>
      </c>
      <c r="C53" s="444">
        <v>200</v>
      </c>
      <c r="D53" s="444">
        <v>0</v>
      </c>
      <c r="E53" s="478">
        <v>0</v>
      </c>
      <c r="F53" s="693" t="s">
        <v>762</v>
      </c>
    </row>
    <row r="54" spans="1:6" ht="12" customHeight="1" thickBot="1">
      <c r="A54" s="595" t="s">
        <v>82</v>
      </c>
      <c r="B54" s="370" t="s">
        <v>702</v>
      </c>
      <c r="C54" s="444">
        <v>0</v>
      </c>
      <c r="D54" s="444">
        <v>0</v>
      </c>
      <c r="E54" s="478">
        <v>0</v>
      </c>
      <c r="F54" s="693" t="s">
        <v>763</v>
      </c>
    </row>
    <row r="55" spans="1:6" ht="12" customHeight="1" thickBot="1">
      <c r="A55" s="582" t="s">
        <v>9</v>
      </c>
      <c r="B55" s="586" t="s">
        <v>595</v>
      </c>
      <c r="C55" s="450">
        <v>158823</v>
      </c>
      <c r="D55" s="450">
        <v>204566</v>
      </c>
      <c r="E55" s="482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5" customHeight="1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4.25" customHeight="1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59" sqref="E59"/>
    </sheetView>
  </sheetViews>
  <sheetFormatPr defaultRowHeight="12.75"/>
  <cols>
    <col min="1" max="1" width="16" style="587" customWidth="1"/>
    <col min="2" max="2" width="59.33203125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+CONCATENATE("7.2. melléklet a ……/",LEFT(ÖSSZEFÜGGÉSEK!A4,4)+1,". (……) önkormányzati rendelethez")</f>
        <v>7.2.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574</v>
      </c>
      <c r="C2" s="745"/>
      <c r="D2" s="746"/>
      <c r="E2" s="592" t="s">
        <v>49</v>
      </c>
      <c r="F2" s="691"/>
    </row>
    <row r="3" spans="1:6" s="569" customFormat="1" ht="24.75" thickBot="1">
      <c r="A3" s="567" t="s">
        <v>575</v>
      </c>
      <c r="B3" s="741" t="s">
        <v>695</v>
      </c>
      <c r="C3" s="747"/>
      <c r="D3" s="748"/>
      <c r="E3" s="593" t="s">
        <v>49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450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107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447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447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447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447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447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447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108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447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449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450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447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447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447">
        <v>67385</v>
      </c>
      <c r="E22" s="116">
        <v>66579</v>
      </c>
      <c r="F22" s="693" t="s">
        <v>767</v>
      </c>
    </row>
    <row r="23" spans="1:6" s="572" customFormat="1" ht="12" customHeight="1" thickBot="1">
      <c r="A23" s="595" t="s">
        <v>82</v>
      </c>
      <c r="B23" s="370" t="s">
        <v>699</v>
      </c>
      <c r="C23" s="447">
        <v>0</v>
      </c>
      <c r="D23" s="447">
        <v>0</v>
      </c>
      <c r="E23" s="116">
        <v>0</v>
      </c>
      <c r="F23" s="693" t="s">
        <v>768</v>
      </c>
    </row>
    <row r="24" spans="1:6" s="572" customFormat="1" ht="12" customHeight="1" thickBot="1">
      <c r="A24" s="582" t="s">
        <v>9</v>
      </c>
      <c r="B24" s="390" t="s">
        <v>126</v>
      </c>
      <c r="C24" s="42">
        <v>2009</v>
      </c>
      <c r="D24" s="42">
        <v>2102</v>
      </c>
      <c r="E24" s="588">
        <v>1936</v>
      </c>
      <c r="F24" s="693" t="s">
        <v>769</v>
      </c>
    </row>
    <row r="25" spans="1:6" s="572" customFormat="1" ht="12" customHeight="1" thickBot="1">
      <c r="A25" s="582" t="s">
        <v>10</v>
      </c>
      <c r="B25" s="390" t="s">
        <v>582</v>
      </c>
      <c r="C25" s="450">
        <v>0</v>
      </c>
      <c r="D25" s="450">
        <v>0</v>
      </c>
      <c r="E25" s="589">
        <v>0</v>
      </c>
      <c r="F25" s="693" t="s">
        <v>770</v>
      </c>
    </row>
    <row r="26" spans="1:6" s="572" customFormat="1" ht="12" customHeight="1">
      <c r="A26" s="596" t="s">
        <v>340</v>
      </c>
      <c r="B26" s="597" t="s">
        <v>580</v>
      </c>
      <c r="C26" s="104">
        <v>0</v>
      </c>
      <c r="D26" s="104">
        <v>0</v>
      </c>
      <c r="E26" s="576">
        <v>0</v>
      </c>
      <c r="F26" s="693" t="s">
        <v>771</v>
      </c>
    </row>
    <row r="27" spans="1:6" s="572" customFormat="1" ht="12" customHeight="1">
      <c r="A27" s="596" t="s">
        <v>346</v>
      </c>
      <c r="B27" s="598" t="s">
        <v>583</v>
      </c>
      <c r="C27" s="451">
        <v>23674</v>
      </c>
      <c r="D27" s="451">
        <v>35197</v>
      </c>
      <c r="E27" s="575">
        <v>35197</v>
      </c>
      <c r="F27" s="693" t="s">
        <v>772</v>
      </c>
    </row>
    <row r="28" spans="1:6" s="572" customFormat="1" ht="12" customHeight="1" thickBot="1">
      <c r="A28" s="595" t="s">
        <v>348</v>
      </c>
      <c r="B28" s="599" t="s">
        <v>700</v>
      </c>
      <c r="C28" s="579">
        <v>18576</v>
      </c>
      <c r="D28" s="579">
        <v>20899</v>
      </c>
      <c r="E28" s="574">
        <v>35197</v>
      </c>
      <c r="F28" s="693" t="s">
        <v>773</v>
      </c>
    </row>
    <row r="29" spans="1:6" s="572" customFormat="1" ht="12" customHeight="1" thickBot="1">
      <c r="A29" s="582" t="s">
        <v>11</v>
      </c>
      <c r="B29" s="390" t="s">
        <v>584</v>
      </c>
      <c r="C29" s="450">
        <v>5216</v>
      </c>
      <c r="D29" s="450">
        <v>0</v>
      </c>
      <c r="E29" s="589">
        <v>0</v>
      </c>
      <c r="F29" s="693" t="s">
        <v>774</v>
      </c>
    </row>
    <row r="30" spans="1:6" s="572" customFormat="1" ht="12" customHeight="1">
      <c r="A30" s="596" t="s">
        <v>66</v>
      </c>
      <c r="B30" s="597" t="s">
        <v>366</v>
      </c>
      <c r="C30" s="104">
        <v>0</v>
      </c>
      <c r="D30" s="104">
        <v>0</v>
      </c>
      <c r="E30" s="576">
        <v>0</v>
      </c>
      <c r="F30" s="693" t="s">
        <v>775</v>
      </c>
    </row>
    <row r="31" spans="1:6" s="572" customFormat="1" ht="12" customHeight="1">
      <c r="A31" s="596" t="s">
        <v>67</v>
      </c>
      <c r="B31" s="598" t="s">
        <v>367</v>
      </c>
      <c r="C31" s="451">
        <v>5216</v>
      </c>
      <c r="D31" s="451">
        <v>0</v>
      </c>
      <c r="E31" s="575">
        <v>0</v>
      </c>
      <c r="F31" s="693" t="s">
        <v>776</v>
      </c>
    </row>
    <row r="32" spans="1:6" s="572" customFormat="1" ht="12" customHeight="1" thickBot="1">
      <c r="A32" s="595" t="s">
        <v>68</v>
      </c>
      <c r="B32" s="581" t="s">
        <v>369</v>
      </c>
      <c r="C32" s="579">
        <v>0</v>
      </c>
      <c r="D32" s="579">
        <v>0</v>
      </c>
      <c r="E32" s="574">
        <v>0</v>
      </c>
      <c r="F32" s="693" t="s">
        <v>777</v>
      </c>
    </row>
    <row r="33" spans="1:6" s="572" customFormat="1" ht="12" customHeight="1" thickBot="1">
      <c r="A33" s="582" t="s">
        <v>12</v>
      </c>
      <c r="B33" s="390" t="s">
        <v>494</v>
      </c>
      <c r="C33" s="42">
        <v>0</v>
      </c>
      <c r="D33" s="42">
        <v>1662</v>
      </c>
      <c r="E33" s="588">
        <v>1662</v>
      </c>
      <c r="F33" s="693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>
        <v>28890</v>
      </c>
      <c r="D34" s="42">
        <v>45724</v>
      </c>
      <c r="E34" s="588">
        <v>38213</v>
      </c>
      <c r="F34" s="693" t="s">
        <v>779</v>
      </c>
    </row>
    <row r="35" spans="1:6" s="545" customFormat="1" ht="12" customHeight="1" thickBot="1">
      <c r="A35" s="519" t="s">
        <v>14</v>
      </c>
      <c r="B35" s="390" t="s">
        <v>701</v>
      </c>
      <c r="C35" s="450">
        <v>101551</v>
      </c>
      <c r="D35" s="450">
        <v>134949</v>
      </c>
      <c r="E35" s="589">
        <v>128892</v>
      </c>
      <c r="F35" s="693" t="s">
        <v>780</v>
      </c>
    </row>
    <row r="36" spans="1:6" s="545" customFormat="1" ht="12" customHeight="1" thickBot="1">
      <c r="A36" s="584" t="s">
        <v>15</v>
      </c>
      <c r="B36" s="390" t="s">
        <v>587</v>
      </c>
      <c r="C36" s="450"/>
      <c r="D36" s="450"/>
      <c r="E36" s="589"/>
      <c r="F36" s="693" t="s">
        <v>781</v>
      </c>
    </row>
    <row r="37" spans="1:6" s="545" customFormat="1" ht="12" customHeight="1">
      <c r="A37" s="596" t="s">
        <v>588</v>
      </c>
      <c r="B37" s="597" t="s">
        <v>171</v>
      </c>
      <c r="C37" s="104">
        <v>0</v>
      </c>
      <c r="D37" s="104">
        <v>0</v>
      </c>
      <c r="E37" s="576">
        <v>0</v>
      </c>
      <c r="F37" s="693" t="s">
        <v>782</v>
      </c>
    </row>
    <row r="38" spans="1:6" s="572" customFormat="1" ht="12" customHeight="1">
      <c r="A38" s="596" t="s">
        <v>589</v>
      </c>
      <c r="B38" s="598" t="s">
        <v>3</v>
      </c>
      <c r="C38" s="451">
        <v>0</v>
      </c>
      <c r="D38" s="451">
        <v>0</v>
      </c>
      <c r="E38" s="575">
        <v>0</v>
      </c>
      <c r="F38" s="693" t="s">
        <v>783</v>
      </c>
    </row>
    <row r="39" spans="1:6" s="572" customFormat="1" ht="12" customHeight="1" thickBot="1">
      <c r="A39" s="595" t="s">
        <v>590</v>
      </c>
      <c r="B39" s="581" t="s">
        <v>591</v>
      </c>
      <c r="C39" s="579">
        <v>0</v>
      </c>
      <c r="D39" s="579">
        <v>0</v>
      </c>
      <c r="E39" s="574">
        <v>0</v>
      </c>
      <c r="F39" s="693" t="s">
        <v>784</v>
      </c>
    </row>
    <row r="40" spans="1:6" s="572" customFormat="1" ht="15" customHeight="1" thickBot="1">
      <c r="A40" s="584" t="s">
        <v>16</v>
      </c>
      <c r="B40" s="585" t="s">
        <v>592</v>
      </c>
      <c r="C40" s="110">
        <v>101551</v>
      </c>
      <c r="D40" s="110">
        <v>134949</v>
      </c>
      <c r="E40" s="590">
        <v>128892</v>
      </c>
      <c r="F40" s="693" t="s">
        <v>785</v>
      </c>
    </row>
    <row r="41" spans="1:6" s="572" customFormat="1" ht="15" customHeight="1">
      <c r="A41" s="527"/>
      <c r="B41" s="528"/>
      <c r="C41" s="543"/>
      <c r="D41" s="543"/>
      <c r="E41" s="543"/>
      <c r="F41" s="693"/>
    </row>
    <row r="42" spans="1:6" ht="16.5" thickBot="1">
      <c r="A42" s="529"/>
      <c r="B42" s="530"/>
      <c r="C42" s="544"/>
      <c r="D42" s="544"/>
      <c r="E42" s="544"/>
      <c r="F42" s="693"/>
    </row>
    <row r="43" spans="1:6" s="571" customFormat="1" ht="16.5" customHeight="1" thickBot="1">
      <c r="A43" s="738" t="s">
        <v>45</v>
      </c>
      <c r="B43" s="739"/>
      <c r="C43" s="739"/>
      <c r="D43" s="739"/>
      <c r="E43" s="740"/>
    </row>
    <row r="44" spans="1:6" s="345" customFormat="1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482">
        <v>132943</v>
      </c>
      <c r="F44" s="69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477">
        <v>58858</v>
      </c>
      <c r="F45" s="69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478">
        <v>8846</v>
      </c>
      <c r="F46" s="69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478">
        <v>36889</v>
      </c>
      <c r="F47" s="693" t="s">
        <v>756</v>
      </c>
    </row>
    <row r="48" spans="1:6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478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478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482">
        <v>38123</v>
      </c>
      <c r="F50" s="693" t="s">
        <v>759</v>
      </c>
    </row>
    <row r="51" spans="1:6" s="345" customFormat="1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477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478">
        <v>21742</v>
      </c>
      <c r="F52" s="693" t="s">
        <v>761</v>
      </c>
    </row>
    <row r="53" spans="1:6" ht="12" customHeight="1">
      <c r="A53" s="595" t="s">
        <v>81</v>
      </c>
      <c r="B53" s="370" t="s">
        <v>46</v>
      </c>
      <c r="C53" s="444">
        <v>200</v>
      </c>
      <c r="D53" s="444">
        <v>0</v>
      </c>
      <c r="E53" s="478">
        <v>0</v>
      </c>
      <c r="F53" s="693" t="s">
        <v>762</v>
      </c>
    </row>
    <row r="54" spans="1:6" ht="12" customHeight="1" thickBot="1">
      <c r="A54" s="595" t="s">
        <v>82</v>
      </c>
      <c r="B54" s="370" t="s">
        <v>702</v>
      </c>
      <c r="C54" s="444">
        <v>0</v>
      </c>
      <c r="D54" s="444">
        <v>0</v>
      </c>
      <c r="E54" s="478">
        <v>0</v>
      </c>
      <c r="F54" s="693" t="s">
        <v>763</v>
      </c>
    </row>
    <row r="55" spans="1:6" ht="12" customHeight="1" thickBot="1">
      <c r="A55" s="582" t="s">
        <v>9</v>
      </c>
      <c r="B55" s="586" t="s">
        <v>595</v>
      </c>
      <c r="C55" s="450">
        <v>158823</v>
      </c>
      <c r="D55" s="450">
        <v>204566</v>
      </c>
      <c r="E55" s="482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5" customHeight="1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4.25" customHeight="1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F1" sqref="F1:F65536"/>
    </sheetView>
  </sheetViews>
  <sheetFormatPr defaultRowHeight="12.75"/>
  <cols>
    <col min="1" max="1" width="16" style="587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+CONCATENATE("7.3. melléklet a ……/",LEFT(ÖSSZEFÜGGÉSEK!A4,4)+1,". (……) önkormányzati rendelethez")</f>
        <v>7.3. melléklet a ……/2015. (……) önkormányzati rendelethez</v>
      </c>
    </row>
    <row r="2" spans="1:5" s="569" customFormat="1" ht="25.5" customHeight="1">
      <c r="A2" s="549" t="s">
        <v>149</v>
      </c>
      <c r="B2" s="744" t="s">
        <v>574</v>
      </c>
      <c r="C2" s="745"/>
      <c r="D2" s="746"/>
      <c r="E2" s="592" t="s">
        <v>49</v>
      </c>
    </row>
    <row r="3" spans="1:5" s="569" customFormat="1" ht="24.75" thickBot="1">
      <c r="A3" s="567" t="s">
        <v>575</v>
      </c>
      <c r="B3" s="741" t="s">
        <v>703</v>
      </c>
      <c r="C3" s="747"/>
      <c r="D3" s="748"/>
      <c r="E3" s="593" t="s">
        <v>50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450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107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447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447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447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447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447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447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108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447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449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450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447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447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447"/>
      <c r="E22" s="116"/>
    </row>
    <row r="23" spans="1:5" s="572" customFormat="1" ht="12" customHeight="1" thickBot="1">
      <c r="A23" s="595" t="s">
        <v>82</v>
      </c>
      <c r="B23" s="370" t="s">
        <v>699</v>
      </c>
      <c r="C23" s="447"/>
      <c r="D23" s="447"/>
      <c r="E23" s="116"/>
    </row>
    <row r="24" spans="1:5" s="572" customFormat="1" ht="12" customHeight="1" thickBot="1">
      <c r="A24" s="582" t="s">
        <v>9</v>
      </c>
      <c r="B24" s="390" t="s">
        <v>126</v>
      </c>
      <c r="C24" s="42"/>
      <c r="D24" s="42"/>
      <c r="E24" s="588"/>
    </row>
    <row r="25" spans="1:5" s="572" customFormat="1" ht="12" customHeight="1" thickBot="1">
      <c r="A25" s="582" t="s">
        <v>10</v>
      </c>
      <c r="B25" s="390" t="s">
        <v>582</v>
      </c>
      <c r="C25" s="450">
        <f>SUM(C26:C27)</f>
        <v>0</v>
      </c>
      <c r="D25" s="450">
        <f>SUM(D26:D27)</f>
        <v>0</v>
      </c>
      <c r="E25" s="589">
        <f>SUM(E26:E27)</f>
        <v>0</v>
      </c>
    </row>
    <row r="26" spans="1:5" s="572" customFormat="1" ht="12" customHeight="1">
      <c r="A26" s="596" t="s">
        <v>340</v>
      </c>
      <c r="B26" s="597" t="s">
        <v>580</v>
      </c>
      <c r="C26" s="104"/>
      <c r="D26" s="104"/>
      <c r="E26" s="576"/>
    </row>
    <row r="27" spans="1:5" s="572" customFormat="1" ht="12" customHeight="1">
      <c r="A27" s="596" t="s">
        <v>346</v>
      </c>
      <c r="B27" s="598" t="s">
        <v>583</v>
      </c>
      <c r="C27" s="451"/>
      <c r="D27" s="451"/>
      <c r="E27" s="575"/>
    </row>
    <row r="28" spans="1:5" s="572" customFormat="1" ht="12" customHeight="1" thickBot="1">
      <c r="A28" s="595" t="s">
        <v>348</v>
      </c>
      <c r="B28" s="599" t="s">
        <v>700</v>
      </c>
      <c r="C28" s="579"/>
      <c r="D28" s="579"/>
      <c r="E28" s="574"/>
    </row>
    <row r="29" spans="1:5" s="572" customFormat="1" ht="12" customHeight="1" thickBot="1">
      <c r="A29" s="582" t="s">
        <v>11</v>
      </c>
      <c r="B29" s="390" t="s">
        <v>584</v>
      </c>
      <c r="C29" s="450">
        <f>SUM(C30:C32)</f>
        <v>0</v>
      </c>
      <c r="D29" s="450">
        <f>SUM(D30:D32)</f>
        <v>0</v>
      </c>
      <c r="E29" s="589">
        <f>SUM(E30:E32)</f>
        <v>0</v>
      </c>
    </row>
    <row r="30" spans="1:5" s="572" customFormat="1" ht="12" customHeight="1">
      <c r="A30" s="596" t="s">
        <v>66</v>
      </c>
      <c r="B30" s="597" t="s">
        <v>366</v>
      </c>
      <c r="C30" s="104"/>
      <c r="D30" s="104"/>
      <c r="E30" s="576"/>
    </row>
    <row r="31" spans="1:5" s="572" customFormat="1" ht="12" customHeight="1">
      <c r="A31" s="596" t="s">
        <v>67</v>
      </c>
      <c r="B31" s="598" t="s">
        <v>367</v>
      </c>
      <c r="C31" s="451"/>
      <c r="D31" s="451"/>
      <c r="E31" s="575"/>
    </row>
    <row r="32" spans="1:5" s="572" customFormat="1" ht="12" customHeight="1" thickBot="1">
      <c r="A32" s="595" t="s">
        <v>68</v>
      </c>
      <c r="B32" s="581" t="s">
        <v>369</v>
      </c>
      <c r="C32" s="579"/>
      <c r="D32" s="579"/>
      <c r="E32" s="574"/>
    </row>
    <row r="33" spans="1:5" s="572" customFormat="1" ht="12" customHeight="1" thickBot="1">
      <c r="A33" s="582" t="s">
        <v>12</v>
      </c>
      <c r="B33" s="390" t="s">
        <v>494</v>
      </c>
      <c r="C33" s="42"/>
      <c r="D33" s="42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42"/>
      <c r="E34" s="588"/>
    </row>
    <row r="35" spans="1:5" s="545" customFormat="1" ht="12" customHeight="1" thickBot="1">
      <c r="A35" s="519" t="s">
        <v>14</v>
      </c>
      <c r="B35" s="390" t="s">
        <v>701</v>
      </c>
      <c r="C35" s="450">
        <f>+C8+C19+C24+C25+C29+C33+C34</f>
        <v>0</v>
      </c>
      <c r="D35" s="450">
        <f>+D8+D19+D24+D25+D29+D33+D34</f>
        <v>0</v>
      </c>
      <c r="E35" s="589">
        <f>+E8+E19+E24+E25+E29+E33+E34</f>
        <v>0</v>
      </c>
    </row>
    <row r="36" spans="1:5" s="545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450">
        <f>+D37+D38+D39</f>
        <v>0</v>
      </c>
      <c r="E36" s="589">
        <f>+E37+E38+E39</f>
        <v>0</v>
      </c>
    </row>
    <row r="37" spans="1:5" s="545" customFormat="1" ht="12" customHeight="1">
      <c r="A37" s="596" t="s">
        <v>588</v>
      </c>
      <c r="B37" s="597" t="s">
        <v>171</v>
      </c>
      <c r="C37" s="104"/>
      <c r="D37" s="104"/>
      <c r="E37" s="576"/>
    </row>
    <row r="38" spans="1:5" s="572" customFormat="1" ht="12" customHeight="1">
      <c r="A38" s="596" t="s">
        <v>589</v>
      </c>
      <c r="B38" s="598" t="s">
        <v>3</v>
      </c>
      <c r="C38" s="451"/>
      <c r="D38" s="451"/>
      <c r="E38" s="575"/>
    </row>
    <row r="39" spans="1:5" s="572" customFormat="1" ht="12" customHeight="1" thickBot="1">
      <c r="A39" s="595" t="s">
        <v>590</v>
      </c>
      <c r="B39" s="581" t="s">
        <v>591</v>
      </c>
      <c r="C39" s="579"/>
      <c r="D39" s="579"/>
      <c r="E39" s="574"/>
    </row>
    <row r="40" spans="1:5" s="572" customFormat="1" ht="15" customHeight="1" thickBot="1">
      <c r="A40" s="584" t="s">
        <v>16</v>
      </c>
      <c r="B40" s="585" t="s">
        <v>592</v>
      </c>
      <c r="C40" s="110">
        <f>+C35+C36</f>
        <v>0</v>
      </c>
      <c r="D40" s="110">
        <f>+D35+D36</f>
        <v>0</v>
      </c>
      <c r="E40" s="590">
        <f>+E35+E36</f>
        <v>0</v>
      </c>
    </row>
    <row r="41" spans="1:5" s="572" customFormat="1" ht="15" customHeight="1">
      <c r="A41" s="527"/>
      <c r="B41" s="528"/>
      <c r="C41" s="543"/>
      <c r="D41" s="543"/>
      <c r="E41" s="543"/>
    </row>
    <row r="42" spans="1:5" ht="13.5" thickBot="1">
      <c r="A42" s="529"/>
      <c r="B42" s="530"/>
      <c r="C42" s="544"/>
      <c r="D42" s="544"/>
      <c r="E42" s="544"/>
    </row>
    <row r="43" spans="1:5" s="571" customFormat="1" ht="16.5" customHeight="1" thickBot="1">
      <c r="A43" s="738" t="s">
        <v>45</v>
      </c>
      <c r="B43" s="739"/>
      <c r="C43" s="739"/>
      <c r="D43" s="739"/>
      <c r="E43" s="740"/>
    </row>
    <row r="44" spans="1:5" s="345" customFormat="1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482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477"/>
    </row>
    <row r="46" spans="1:5" ht="12" customHeight="1">
      <c r="A46" s="595" t="s">
        <v>74</v>
      </c>
      <c r="B46" s="370" t="s">
        <v>135</v>
      </c>
      <c r="C46" s="444"/>
      <c r="D46" s="444"/>
      <c r="E46" s="478"/>
    </row>
    <row r="47" spans="1:5" ht="12" customHeight="1">
      <c r="A47" s="595" t="s">
        <v>75</v>
      </c>
      <c r="B47" s="370" t="s">
        <v>102</v>
      </c>
      <c r="C47" s="444"/>
      <c r="D47" s="444"/>
      <c r="E47" s="478"/>
    </row>
    <row r="48" spans="1:5" ht="12" customHeight="1">
      <c r="A48" s="595" t="s">
        <v>76</v>
      </c>
      <c r="B48" s="370" t="s">
        <v>136</v>
      </c>
      <c r="C48" s="444"/>
      <c r="D48" s="444"/>
      <c r="E48" s="478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478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482">
        <f>SUM(E51:E53)</f>
        <v>0</v>
      </c>
    </row>
    <row r="51" spans="1:5" s="345" customFormat="1" ht="12" customHeight="1">
      <c r="A51" s="595" t="s">
        <v>79</v>
      </c>
      <c r="B51" s="371" t="s">
        <v>161</v>
      </c>
      <c r="C51" s="104"/>
      <c r="D51" s="104"/>
      <c r="E51" s="477"/>
    </row>
    <row r="52" spans="1:5" ht="12" customHeight="1">
      <c r="A52" s="595" t="s">
        <v>80</v>
      </c>
      <c r="B52" s="370" t="s">
        <v>139</v>
      </c>
      <c r="C52" s="444"/>
      <c r="D52" s="444"/>
      <c r="E52" s="478"/>
    </row>
    <row r="53" spans="1:5" ht="12" customHeight="1">
      <c r="A53" s="595" t="s">
        <v>81</v>
      </c>
      <c r="B53" s="370" t="s">
        <v>46</v>
      </c>
      <c r="C53" s="444"/>
      <c r="D53" s="444"/>
      <c r="E53" s="478"/>
    </row>
    <row r="54" spans="1:5" ht="12" customHeight="1" thickBot="1">
      <c r="A54" s="595" t="s">
        <v>82</v>
      </c>
      <c r="B54" s="370" t="s">
        <v>702</v>
      </c>
      <c r="C54" s="444"/>
      <c r="D54" s="444"/>
      <c r="E54" s="478"/>
    </row>
    <row r="55" spans="1:5" ht="12" customHeight="1" thickBot="1">
      <c r="A55" s="582" t="s">
        <v>9</v>
      </c>
      <c r="B55" s="586" t="s">
        <v>595</v>
      </c>
      <c r="C55" s="450">
        <f>+C44+C50</f>
        <v>0</v>
      </c>
      <c r="D55" s="450">
        <f>+D44+D50</f>
        <v>0</v>
      </c>
      <c r="E55" s="482">
        <f>+E44+E50</f>
        <v>0</v>
      </c>
    </row>
    <row r="56" spans="1:5" ht="13.5" thickBot="1">
      <c r="C56" s="591"/>
      <c r="D56" s="591"/>
      <c r="E56" s="591"/>
    </row>
    <row r="57" spans="1:5" ht="15" customHeight="1" thickBot="1">
      <c r="A57" s="531" t="s">
        <v>694</v>
      </c>
      <c r="B57" s="532"/>
      <c r="C57" s="114"/>
      <c r="D57" s="114"/>
      <c r="E57" s="580"/>
    </row>
    <row r="58" spans="1:5" ht="14.25" customHeight="1" thickBot="1">
      <c r="A58" s="531" t="s">
        <v>151</v>
      </c>
      <c r="B58" s="532"/>
      <c r="C58" s="114"/>
      <c r="D58" s="114"/>
      <c r="E58" s="58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H8" sqref="H8"/>
    </sheetView>
  </sheetViews>
  <sheetFormatPr defaultRowHeight="12.75"/>
  <cols>
    <col min="1" max="1" width="16" style="587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+CONCATENATE("7.4. melléklet a ……/",LEFT(ÖSSZEFÜGGÉSEK!A4,4)+1,". (……) önkormányzati rendelethez")</f>
        <v>7.4. melléklet a ……/2015. (……) önkormányzati rendelethez</v>
      </c>
    </row>
    <row r="2" spans="1:5" s="569" customFormat="1" ht="25.5" customHeight="1">
      <c r="A2" s="549" t="s">
        <v>149</v>
      </c>
      <c r="B2" s="744" t="s">
        <v>574</v>
      </c>
      <c r="C2" s="745"/>
      <c r="D2" s="746"/>
      <c r="E2" s="592" t="s">
        <v>49</v>
      </c>
    </row>
    <row r="3" spans="1:5" s="569" customFormat="1" ht="24.75" thickBot="1">
      <c r="A3" s="567" t="s">
        <v>575</v>
      </c>
      <c r="B3" s="741" t="s">
        <v>698</v>
      </c>
      <c r="C3" s="747"/>
      <c r="D3" s="748"/>
      <c r="E3" s="593" t="s">
        <v>51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450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107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447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447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447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447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447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447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108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447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449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450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447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447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447"/>
      <c r="E22" s="116"/>
    </row>
    <row r="23" spans="1:5" s="572" customFormat="1" ht="12" customHeight="1" thickBot="1">
      <c r="A23" s="595" t="s">
        <v>82</v>
      </c>
      <c r="B23" s="370" t="s">
        <v>699</v>
      </c>
      <c r="C23" s="447"/>
      <c r="D23" s="447"/>
      <c r="E23" s="116"/>
    </row>
    <row r="24" spans="1:5" s="572" customFormat="1" ht="12" customHeight="1" thickBot="1">
      <c r="A24" s="582" t="s">
        <v>9</v>
      </c>
      <c r="B24" s="390" t="s">
        <v>126</v>
      </c>
      <c r="C24" s="42"/>
      <c r="D24" s="42"/>
      <c r="E24" s="588"/>
    </row>
    <row r="25" spans="1:5" s="572" customFormat="1" ht="12" customHeight="1" thickBot="1">
      <c r="A25" s="582" t="s">
        <v>10</v>
      </c>
      <c r="B25" s="390" t="s">
        <v>582</v>
      </c>
      <c r="C25" s="450">
        <f>SUM(C26:C27)</f>
        <v>0</v>
      </c>
      <c r="D25" s="450">
        <f>SUM(D26:D27)</f>
        <v>0</v>
      </c>
      <c r="E25" s="589">
        <f>SUM(E26:E27)</f>
        <v>0</v>
      </c>
    </row>
    <row r="26" spans="1:5" s="572" customFormat="1" ht="12" customHeight="1">
      <c r="A26" s="596" t="s">
        <v>340</v>
      </c>
      <c r="B26" s="597" t="s">
        <v>580</v>
      </c>
      <c r="C26" s="104"/>
      <c r="D26" s="104"/>
      <c r="E26" s="576"/>
    </row>
    <row r="27" spans="1:5" s="572" customFormat="1" ht="12" customHeight="1">
      <c r="A27" s="596" t="s">
        <v>346</v>
      </c>
      <c r="B27" s="598" t="s">
        <v>583</v>
      </c>
      <c r="C27" s="451"/>
      <c r="D27" s="451"/>
      <c r="E27" s="575"/>
    </row>
    <row r="28" spans="1:5" s="572" customFormat="1" ht="12" customHeight="1" thickBot="1">
      <c r="A28" s="595" t="s">
        <v>348</v>
      </c>
      <c r="B28" s="599" t="s">
        <v>700</v>
      </c>
      <c r="C28" s="579"/>
      <c r="D28" s="579"/>
      <c r="E28" s="574"/>
    </row>
    <row r="29" spans="1:5" s="572" customFormat="1" ht="12" customHeight="1" thickBot="1">
      <c r="A29" s="582" t="s">
        <v>11</v>
      </c>
      <c r="B29" s="390" t="s">
        <v>584</v>
      </c>
      <c r="C29" s="450">
        <f>SUM(C30:C32)</f>
        <v>0</v>
      </c>
      <c r="D29" s="450">
        <f>SUM(D30:D32)</f>
        <v>0</v>
      </c>
      <c r="E29" s="589">
        <f>SUM(E30:E32)</f>
        <v>0</v>
      </c>
    </row>
    <row r="30" spans="1:5" s="572" customFormat="1" ht="12" customHeight="1">
      <c r="A30" s="596" t="s">
        <v>66</v>
      </c>
      <c r="B30" s="597" t="s">
        <v>366</v>
      </c>
      <c r="C30" s="104"/>
      <c r="D30" s="104"/>
      <c r="E30" s="576"/>
    </row>
    <row r="31" spans="1:5" s="572" customFormat="1" ht="12" customHeight="1">
      <c r="A31" s="596" t="s">
        <v>67</v>
      </c>
      <c r="B31" s="598" t="s">
        <v>367</v>
      </c>
      <c r="C31" s="451"/>
      <c r="D31" s="451"/>
      <c r="E31" s="575"/>
    </row>
    <row r="32" spans="1:5" s="572" customFormat="1" ht="12" customHeight="1" thickBot="1">
      <c r="A32" s="595" t="s">
        <v>68</v>
      </c>
      <c r="B32" s="581" t="s">
        <v>369</v>
      </c>
      <c r="C32" s="579"/>
      <c r="D32" s="579"/>
      <c r="E32" s="574"/>
    </row>
    <row r="33" spans="1:5" s="572" customFormat="1" ht="12" customHeight="1" thickBot="1">
      <c r="A33" s="582" t="s">
        <v>12</v>
      </c>
      <c r="B33" s="390" t="s">
        <v>494</v>
      </c>
      <c r="C33" s="42"/>
      <c r="D33" s="42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42"/>
      <c r="E34" s="588"/>
    </row>
    <row r="35" spans="1:5" s="545" customFormat="1" ht="12" customHeight="1" thickBot="1">
      <c r="A35" s="519" t="s">
        <v>14</v>
      </c>
      <c r="B35" s="390" t="s">
        <v>701</v>
      </c>
      <c r="C35" s="450">
        <f>+C8+C19+C24+C25+C29+C33+C34</f>
        <v>0</v>
      </c>
      <c r="D35" s="450">
        <f>+D8+D19+D24+D25+D29+D33+D34</f>
        <v>0</v>
      </c>
      <c r="E35" s="589">
        <f>+E8+E19+E24+E25+E29+E33+E34</f>
        <v>0</v>
      </c>
    </row>
    <row r="36" spans="1:5" s="545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450">
        <f>+D37+D38+D39</f>
        <v>0</v>
      </c>
      <c r="E36" s="589">
        <f>+E37+E38+E39</f>
        <v>0</v>
      </c>
    </row>
    <row r="37" spans="1:5" s="545" customFormat="1" ht="12" customHeight="1">
      <c r="A37" s="596" t="s">
        <v>588</v>
      </c>
      <c r="B37" s="597" t="s">
        <v>171</v>
      </c>
      <c r="C37" s="104"/>
      <c r="D37" s="104"/>
      <c r="E37" s="576"/>
    </row>
    <row r="38" spans="1:5" s="572" customFormat="1" ht="12" customHeight="1">
      <c r="A38" s="596" t="s">
        <v>589</v>
      </c>
      <c r="B38" s="598" t="s">
        <v>3</v>
      </c>
      <c r="C38" s="451"/>
      <c r="D38" s="451"/>
      <c r="E38" s="575"/>
    </row>
    <row r="39" spans="1:5" s="572" customFormat="1" ht="12" customHeight="1" thickBot="1">
      <c r="A39" s="595" t="s">
        <v>590</v>
      </c>
      <c r="B39" s="581" t="s">
        <v>591</v>
      </c>
      <c r="C39" s="579"/>
      <c r="D39" s="579"/>
      <c r="E39" s="574"/>
    </row>
    <row r="40" spans="1:5" s="572" customFormat="1" ht="15" customHeight="1" thickBot="1">
      <c r="A40" s="584" t="s">
        <v>16</v>
      </c>
      <c r="B40" s="585" t="s">
        <v>592</v>
      </c>
      <c r="C40" s="110">
        <f>+C35+C36</f>
        <v>0</v>
      </c>
      <c r="D40" s="110">
        <f>+D35+D36</f>
        <v>0</v>
      </c>
      <c r="E40" s="590">
        <f>+E35+E36</f>
        <v>0</v>
      </c>
    </row>
    <row r="41" spans="1:5" s="572" customFormat="1" ht="15" customHeight="1">
      <c r="A41" s="527"/>
      <c r="B41" s="528"/>
      <c r="C41" s="543"/>
      <c r="D41" s="543"/>
      <c r="E41" s="543"/>
    </row>
    <row r="42" spans="1:5" ht="13.5" thickBot="1">
      <c r="A42" s="529"/>
      <c r="B42" s="530"/>
      <c r="C42" s="544"/>
      <c r="D42" s="544"/>
      <c r="E42" s="544"/>
    </row>
    <row r="43" spans="1:5" s="571" customFormat="1" ht="16.5" customHeight="1" thickBot="1">
      <c r="A43" s="738" t="s">
        <v>45</v>
      </c>
      <c r="B43" s="739"/>
      <c r="C43" s="739"/>
      <c r="D43" s="739"/>
      <c r="E43" s="740"/>
    </row>
    <row r="44" spans="1:5" s="345" customFormat="1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482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477"/>
    </row>
    <row r="46" spans="1:5" ht="12" customHeight="1">
      <c r="A46" s="595" t="s">
        <v>74</v>
      </c>
      <c r="B46" s="370" t="s">
        <v>135</v>
      </c>
      <c r="C46" s="444"/>
      <c r="D46" s="444"/>
      <c r="E46" s="478"/>
    </row>
    <row r="47" spans="1:5" ht="12" customHeight="1">
      <c r="A47" s="595" t="s">
        <v>75</v>
      </c>
      <c r="B47" s="370" t="s">
        <v>102</v>
      </c>
      <c r="C47" s="444"/>
      <c r="D47" s="444"/>
      <c r="E47" s="478"/>
    </row>
    <row r="48" spans="1:5" ht="12" customHeight="1">
      <c r="A48" s="595" t="s">
        <v>76</v>
      </c>
      <c r="B48" s="370" t="s">
        <v>136</v>
      </c>
      <c r="C48" s="444"/>
      <c r="D48" s="444"/>
      <c r="E48" s="478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478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482">
        <f>SUM(E51:E53)</f>
        <v>0</v>
      </c>
    </row>
    <row r="51" spans="1:5" s="345" customFormat="1" ht="12" customHeight="1">
      <c r="A51" s="595" t="s">
        <v>79</v>
      </c>
      <c r="B51" s="371" t="s">
        <v>161</v>
      </c>
      <c r="C51" s="104"/>
      <c r="D51" s="104"/>
      <c r="E51" s="477"/>
    </row>
    <row r="52" spans="1:5" ht="12" customHeight="1">
      <c r="A52" s="595" t="s">
        <v>80</v>
      </c>
      <c r="B52" s="370" t="s">
        <v>139</v>
      </c>
      <c r="C52" s="444"/>
      <c r="D52" s="444"/>
      <c r="E52" s="478"/>
    </row>
    <row r="53" spans="1:5" ht="12" customHeight="1">
      <c r="A53" s="595" t="s">
        <v>81</v>
      </c>
      <c r="B53" s="370" t="s">
        <v>46</v>
      </c>
      <c r="C53" s="444"/>
      <c r="D53" s="444"/>
      <c r="E53" s="478"/>
    </row>
    <row r="54" spans="1:5" ht="12" customHeight="1" thickBot="1">
      <c r="A54" s="595" t="s">
        <v>82</v>
      </c>
      <c r="B54" s="370" t="s">
        <v>702</v>
      </c>
      <c r="C54" s="444"/>
      <c r="D54" s="444"/>
      <c r="E54" s="478"/>
    </row>
    <row r="55" spans="1:5" ht="12" customHeight="1" thickBot="1">
      <c r="A55" s="582" t="s">
        <v>9</v>
      </c>
      <c r="B55" s="586" t="s">
        <v>595</v>
      </c>
      <c r="C55" s="450">
        <f>+C44+C50</f>
        <v>0</v>
      </c>
      <c r="D55" s="450">
        <f>+D44+D50</f>
        <v>0</v>
      </c>
      <c r="E55" s="482">
        <f>+E44+E50</f>
        <v>0</v>
      </c>
    </row>
    <row r="56" spans="1:5" ht="13.5" thickBot="1">
      <c r="C56" s="591"/>
      <c r="D56" s="591"/>
      <c r="E56" s="591"/>
    </row>
    <row r="57" spans="1:5" ht="15" customHeight="1" thickBot="1">
      <c r="A57" s="531" t="s">
        <v>694</v>
      </c>
      <c r="B57" s="532"/>
      <c r="C57" s="114"/>
      <c r="D57" s="114"/>
      <c r="E57" s="580"/>
    </row>
    <row r="58" spans="1:5" ht="14.25" customHeight="1" thickBot="1">
      <c r="A58" s="531" t="s">
        <v>151</v>
      </c>
      <c r="B58" s="532"/>
      <c r="C58" s="114"/>
      <c r="D58" s="114"/>
      <c r="E58" s="580"/>
    </row>
  </sheetData>
  <sheetProtection sheet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tabSelected="1" view="pageLayout" zoomScaleNormal="130" zoomScaleSheetLayoutView="100" workbookViewId="0">
      <selection activeCell="G3" sqref="G3"/>
    </sheetView>
  </sheetViews>
  <sheetFormatPr defaultRowHeight="15.75"/>
  <cols>
    <col min="1" max="1" width="9.5" style="411" customWidth="1"/>
    <col min="2" max="2" width="60.83203125" style="411" customWidth="1"/>
    <col min="3" max="5" width="15.83203125" style="412" customWidth="1"/>
    <col min="6" max="6" width="9.33203125" style="422" hidden="1" customWidth="1"/>
    <col min="7" max="16384" width="9.33203125" style="422"/>
  </cols>
  <sheetData>
    <row r="1" spans="1:6" ht="15.95" customHeight="1">
      <c r="A1" s="696" t="s">
        <v>4</v>
      </c>
      <c r="B1" s="696"/>
      <c r="C1" s="696"/>
      <c r="D1" s="696"/>
      <c r="E1" s="696"/>
    </row>
    <row r="2" spans="1:6" ht="15.95" customHeight="1" thickBot="1">
      <c r="A2" s="46" t="s">
        <v>113</v>
      </c>
      <c r="B2" s="46"/>
      <c r="C2" s="409"/>
      <c r="D2" s="409"/>
      <c r="E2" s="409" t="s">
        <v>162</v>
      </c>
    </row>
    <row r="3" spans="1:6" ht="15.95" customHeight="1">
      <c r="A3" s="703" t="s">
        <v>61</v>
      </c>
      <c r="B3" s="699" t="s">
        <v>6</v>
      </c>
      <c r="C3" s="697" t="str">
        <f>+CONCATENATE(LEFT(ÖSSZEFÜGGÉSEK!A4,4),". évi")</f>
        <v>2014. évi</v>
      </c>
      <c r="D3" s="697"/>
      <c r="E3" s="698"/>
      <c r="F3" s="683"/>
    </row>
    <row r="4" spans="1:6" ht="38.1" customHeight="1" thickBot="1">
      <c r="A4" s="704"/>
      <c r="B4" s="700"/>
      <c r="C4" s="48" t="s">
        <v>184</v>
      </c>
      <c r="D4" s="48" t="s">
        <v>189</v>
      </c>
      <c r="E4" s="49" t="s">
        <v>190</v>
      </c>
      <c r="F4" s="683"/>
    </row>
    <row r="5" spans="1:6" s="423" customFormat="1" ht="12" customHeight="1" thickBot="1">
      <c r="A5" s="387" t="s">
        <v>434</v>
      </c>
      <c r="B5" s="388" t="s">
        <v>435</v>
      </c>
      <c r="C5" s="388" t="s">
        <v>436</v>
      </c>
      <c r="D5" s="388" t="s">
        <v>437</v>
      </c>
      <c r="E5" s="435" t="s">
        <v>438</v>
      </c>
      <c r="F5" s="684"/>
    </row>
    <row r="6" spans="1:6" s="424" customFormat="1" ht="12" customHeight="1" thickBot="1">
      <c r="A6" s="382" t="s">
        <v>7</v>
      </c>
      <c r="B6" s="383" t="s">
        <v>318</v>
      </c>
      <c r="C6" s="414">
        <v>57272</v>
      </c>
      <c r="D6" s="414">
        <v>46947</v>
      </c>
      <c r="E6" s="397">
        <v>46947</v>
      </c>
      <c r="F6" s="685" t="s">
        <v>753</v>
      </c>
    </row>
    <row r="7" spans="1:6" s="424" customFormat="1" ht="12" customHeight="1">
      <c r="A7" s="377" t="s">
        <v>73</v>
      </c>
      <c r="B7" s="425" t="s">
        <v>319</v>
      </c>
      <c r="C7" s="416">
        <v>18006</v>
      </c>
      <c r="D7" s="416">
        <v>18006</v>
      </c>
      <c r="E7" s="399">
        <v>18006</v>
      </c>
      <c r="F7" s="685" t="s">
        <v>754</v>
      </c>
    </row>
    <row r="8" spans="1:6" s="424" customFormat="1" ht="12" customHeight="1">
      <c r="A8" s="376" t="s">
        <v>74</v>
      </c>
      <c r="B8" s="426" t="s">
        <v>320</v>
      </c>
      <c r="C8" s="415">
        <v>0</v>
      </c>
      <c r="D8" s="415">
        <v>0</v>
      </c>
      <c r="E8" s="398">
        <v>0</v>
      </c>
      <c r="F8" s="685" t="s">
        <v>755</v>
      </c>
    </row>
    <row r="9" spans="1:6" s="424" customFormat="1" ht="12" customHeight="1">
      <c r="A9" s="376" t="s">
        <v>75</v>
      </c>
      <c r="B9" s="426" t="s">
        <v>321</v>
      </c>
      <c r="C9" s="415">
        <v>5910</v>
      </c>
      <c r="D9" s="415">
        <v>19777</v>
      </c>
      <c r="E9" s="398">
        <v>19777</v>
      </c>
      <c r="F9" s="685" t="s">
        <v>756</v>
      </c>
    </row>
    <row r="10" spans="1:6" s="424" customFormat="1" ht="12" customHeight="1">
      <c r="A10" s="376" t="s">
        <v>76</v>
      </c>
      <c r="B10" s="426" t="s">
        <v>322</v>
      </c>
      <c r="C10" s="415">
        <v>748</v>
      </c>
      <c r="D10" s="415">
        <v>748</v>
      </c>
      <c r="E10" s="398">
        <v>748</v>
      </c>
      <c r="F10" s="685" t="s">
        <v>757</v>
      </c>
    </row>
    <row r="11" spans="1:6" s="424" customFormat="1" ht="12" customHeight="1">
      <c r="A11" s="376" t="s">
        <v>109</v>
      </c>
      <c r="B11" s="426" t="s">
        <v>323</v>
      </c>
      <c r="C11" s="415">
        <v>44</v>
      </c>
      <c r="D11" s="415">
        <v>1021</v>
      </c>
      <c r="E11" s="398">
        <v>1021</v>
      </c>
      <c r="F11" s="685" t="s">
        <v>758</v>
      </c>
    </row>
    <row r="12" spans="1:6" s="424" customFormat="1" ht="12" customHeight="1" thickBot="1">
      <c r="A12" s="378" t="s">
        <v>77</v>
      </c>
      <c r="B12" s="427" t="s">
        <v>324</v>
      </c>
      <c r="C12" s="417">
        <v>32564</v>
      </c>
      <c r="D12" s="417">
        <v>7395</v>
      </c>
      <c r="E12" s="400">
        <v>7395</v>
      </c>
      <c r="F12" s="685" t="s">
        <v>759</v>
      </c>
    </row>
    <row r="13" spans="1:6" s="424" customFormat="1" ht="12" customHeight="1" thickBot="1">
      <c r="A13" s="382" t="s">
        <v>8</v>
      </c>
      <c r="B13" s="404" t="s">
        <v>325</v>
      </c>
      <c r="C13" s="414">
        <v>59894</v>
      </c>
      <c r="D13" s="414">
        <v>67385</v>
      </c>
      <c r="E13" s="397">
        <v>66579</v>
      </c>
      <c r="F13" s="685" t="s">
        <v>760</v>
      </c>
    </row>
    <row r="14" spans="1:6" s="424" customFormat="1" ht="12" customHeight="1">
      <c r="A14" s="377" t="s">
        <v>79</v>
      </c>
      <c r="B14" s="425" t="s">
        <v>326</v>
      </c>
      <c r="C14" s="416">
        <v>0</v>
      </c>
      <c r="D14" s="416">
        <v>0</v>
      </c>
      <c r="E14" s="399"/>
      <c r="F14" s="685" t="s">
        <v>761</v>
      </c>
    </row>
    <row r="15" spans="1:6" s="424" customFormat="1" ht="12" customHeight="1">
      <c r="A15" s="376" t="s">
        <v>80</v>
      </c>
      <c r="B15" s="426" t="s">
        <v>327</v>
      </c>
      <c r="C15" s="415">
        <v>0</v>
      </c>
      <c r="D15" s="415">
        <v>0</v>
      </c>
      <c r="E15" s="398">
        <v>0</v>
      </c>
      <c r="F15" s="685" t="s">
        <v>762</v>
      </c>
    </row>
    <row r="16" spans="1:6" s="424" customFormat="1" ht="12" customHeight="1">
      <c r="A16" s="376" t="s">
        <v>81</v>
      </c>
      <c r="B16" s="426" t="s">
        <v>328</v>
      </c>
      <c r="C16" s="415">
        <v>0</v>
      </c>
      <c r="D16" s="415">
        <v>0</v>
      </c>
      <c r="E16" s="398">
        <v>0</v>
      </c>
      <c r="F16" s="685" t="s">
        <v>763</v>
      </c>
    </row>
    <row r="17" spans="1:6" s="424" customFormat="1" ht="12" customHeight="1">
      <c r="A17" s="376" t="s">
        <v>82</v>
      </c>
      <c r="B17" s="426" t="s">
        <v>329</v>
      </c>
      <c r="C17" s="415">
        <v>0</v>
      </c>
      <c r="D17" s="415">
        <v>0</v>
      </c>
      <c r="E17" s="398">
        <v>0</v>
      </c>
      <c r="F17" s="685" t="s">
        <v>764</v>
      </c>
    </row>
    <row r="18" spans="1:6" s="424" customFormat="1" ht="12" customHeight="1">
      <c r="A18" s="376" t="s">
        <v>83</v>
      </c>
      <c r="B18" s="426" t="s">
        <v>330</v>
      </c>
      <c r="C18" s="415">
        <v>59894</v>
      </c>
      <c r="D18" s="415">
        <v>67385</v>
      </c>
      <c r="E18" s="398">
        <v>66579</v>
      </c>
      <c r="F18" s="685" t="s">
        <v>765</v>
      </c>
    </row>
    <row r="19" spans="1:6" s="424" customFormat="1" ht="12" customHeight="1" thickBot="1">
      <c r="A19" s="378" t="s">
        <v>90</v>
      </c>
      <c r="B19" s="427" t="s">
        <v>331</v>
      </c>
      <c r="C19" s="417">
        <v>0</v>
      </c>
      <c r="D19" s="417">
        <v>0</v>
      </c>
      <c r="E19" s="400">
        <v>0</v>
      </c>
      <c r="F19" s="685" t="s">
        <v>766</v>
      </c>
    </row>
    <row r="20" spans="1:6" s="424" customFormat="1" ht="12" customHeight="1" thickBot="1">
      <c r="A20" s="382" t="s">
        <v>9</v>
      </c>
      <c r="B20" s="383" t="s">
        <v>332</v>
      </c>
      <c r="C20" s="414">
        <v>23674</v>
      </c>
      <c r="D20" s="414">
        <v>57867</v>
      </c>
      <c r="E20" s="397">
        <v>57867</v>
      </c>
      <c r="F20" s="685" t="s">
        <v>767</v>
      </c>
    </row>
    <row r="21" spans="1:6" s="424" customFormat="1" ht="12" customHeight="1">
      <c r="A21" s="377" t="s">
        <v>62</v>
      </c>
      <c r="B21" s="425" t="s">
        <v>333</v>
      </c>
      <c r="C21" s="416">
        <v>0</v>
      </c>
      <c r="D21" s="416">
        <v>22670</v>
      </c>
      <c r="E21" s="399">
        <v>22670</v>
      </c>
      <c r="F21" s="685" t="s">
        <v>768</v>
      </c>
    </row>
    <row r="22" spans="1:6" s="424" customFormat="1" ht="12" customHeight="1">
      <c r="A22" s="376" t="s">
        <v>63</v>
      </c>
      <c r="B22" s="426" t="s">
        <v>334</v>
      </c>
      <c r="C22" s="415">
        <v>0</v>
      </c>
      <c r="D22" s="415">
        <v>0</v>
      </c>
      <c r="E22" s="398">
        <v>0</v>
      </c>
      <c r="F22" s="685" t="s">
        <v>769</v>
      </c>
    </row>
    <row r="23" spans="1:6" s="424" customFormat="1" ht="12" customHeight="1">
      <c r="A23" s="376" t="s">
        <v>64</v>
      </c>
      <c r="B23" s="426" t="s">
        <v>335</v>
      </c>
      <c r="C23" s="415">
        <v>0</v>
      </c>
      <c r="D23" s="415">
        <v>0</v>
      </c>
      <c r="E23" s="398">
        <v>0</v>
      </c>
      <c r="F23" s="685" t="s">
        <v>770</v>
      </c>
    </row>
    <row r="24" spans="1:6" s="424" customFormat="1" ht="12" customHeight="1">
      <c r="A24" s="376" t="s">
        <v>65</v>
      </c>
      <c r="B24" s="426" t="s">
        <v>336</v>
      </c>
      <c r="C24" s="415">
        <v>0</v>
      </c>
      <c r="D24" s="415">
        <v>0</v>
      </c>
      <c r="E24" s="398">
        <v>0</v>
      </c>
      <c r="F24" s="685" t="s">
        <v>771</v>
      </c>
    </row>
    <row r="25" spans="1:6" s="424" customFormat="1" ht="12" customHeight="1">
      <c r="A25" s="376" t="s">
        <v>123</v>
      </c>
      <c r="B25" s="426" t="s">
        <v>337</v>
      </c>
      <c r="C25" s="415">
        <v>23674</v>
      </c>
      <c r="D25" s="415">
        <v>35197</v>
      </c>
      <c r="E25" s="398">
        <v>35197</v>
      </c>
      <c r="F25" s="685" t="s">
        <v>772</v>
      </c>
    </row>
    <row r="26" spans="1:6" s="424" customFormat="1" ht="12" customHeight="1" thickBot="1">
      <c r="A26" s="378" t="s">
        <v>124</v>
      </c>
      <c r="B26" s="406" t="s">
        <v>338</v>
      </c>
      <c r="C26" s="417">
        <v>18576</v>
      </c>
      <c r="D26" s="417">
        <v>20899</v>
      </c>
      <c r="E26" s="400">
        <v>35197</v>
      </c>
      <c r="F26" s="685" t="s">
        <v>773</v>
      </c>
    </row>
    <row r="27" spans="1:6" s="424" customFormat="1" ht="12" customHeight="1" thickBot="1">
      <c r="A27" s="382" t="s">
        <v>125</v>
      </c>
      <c r="B27" s="383" t="s">
        <v>339</v>
      </c>
      <c r="C27" s="420">
        <v>2009</v>
      </c>
      <c r="D27" s="420">
        <v>2102</v>
      </c>
      <c r="E27" s="432">
        <v>1936</v>
      </c>
      <c r="F27" s="685" t="s">
        <v>774</v>
      </c>
    </row>
    <row r="28" spans="1:6" s="424" customFormat="1" ht="12" customHeight="1">
      <c r="A28" s="377" t="s">
        <v>340</v>
      </c>
      <c r="B28" s="425" t="s">
        <v>341</v>
      </c>
      <c r="C28" s="434">
        <v>1289</v>
      </c>
      <c r="D28" s="434">
        <v>1382</v>
      </c>
      <c r="E28" s="433">
        <v>1346</v>
      </c>
      <c r="F28" s="685" t="s">
        <v>775</v>
      </c>
    </row>
    <row r="29" spans="1:6" s="424" customFormat="1" ht="12" customHeight="1">
      <c r="A29" s="376" t="s">
        <v>342</v>
      </c>
      <c r="B29" s="426" t="s">
        <v>343</v>
      </c>
      <c r="C29" s="415">
        <v>400</v>
      </c>
      <c r="D29" s="415">
        <v>400</v>
      </c>
      <c r="E29" s="398">
        <v>345</v>
      </c>
      <c r="F29" s="685" t="s">
        <v>776</v>
      </c>
    </row>
    <row r="30" spans="1:6" s="424" customFormat="1" ht="12" customHeight="1">
      <c r="A30" s="376" t="s">
        <v>344</v>
      </c>
      <c r="B30" s="426" t="s">
        <v>345</v>
      </c>
      <c r="C30" s="415">
        <v>889</v>
      </c>
      <c r="D30" s="415">
        <v>982</v>
      </c>
      <c r="E30" s="398">
        <v>1001</v>
      </c>
      <c r="F30" s="685" t="s">
        <v>777</v>
      </c>
    </row>
    <row r="31" spans="1:6" s="424" customFormat="1" ht="12" customHeight="1">
      <c r="A31" s="376" t="s">
        <v>346</v>
      </c>
      <c r="B31" s="426" t="s">
        <v>347</v>
      </c>
      <c r="C31" s="415">
        <v>720</v>
      </c>
      <c r="D31" s="415">
        <v>720</v>
      </c>
      <c r="E31" s="398">
        <v>590</v>
      </c>
      <c r="F31" s="685" t="s">
        <v>778</v>
      </c>
    </row>
    <row r="32" spans="1:6" s="424" customFormat="1" ht="12" customHeight="1">
      <c r="A32" s="376" t="s">
        <v>348</v>
      </c>
      <c r="B32" s="426" t="s">
        <v>349</v>
      </c>
      <c r="C32" s="415">
        <v>0</v>
      </c>
      <c r="D32" s="415">
        <v>0</v>
      </c>
      <c r="E32" s="398">
        <v>0</v>
      </c>
      <c r="F32" s="685" t="s">
        <v>779</v>
      </c>
    </row>
    <row r="33" spans="1:6" s="424" customFormat="1" ht="12" customHeight="1" thickBot="1">
      <c r="A33" s="378" t="s">
        <v>350</v>
      </c>
      <c r="B33" s="406" t="s">
        <v>351</v>
      </c>
      <c r="C33" s="417">
        <v>0</v>
      </c>
      <c r="D33" s="417">
        <v>0</v>
      </c>
      <c r="E33" s="400">
        <v>0</v>
      </c>
      <c r="F33" s="685" t="s">
        <v>780</v>
      </c>
    </row>
    <row r="34" spans="1:6" s="424" customFormat="1" ht="12" customHeight="1" thickBot="1">
      <c r="A34" s="382" t="s">
        <v>11</v>
      </c>
      <c r="B34" s="383" t="s">
        <v>352</v>
      </c>
      <c r="C34" s="414">
        <v>10758</v>
      </c>
      <c r="D34" s="414">
        <v>28603</v>
      </c>
      <c r="E34" s="397">
        <v>23518</v>
      </c>
      <c r="F34" s="685" t="s">
        <v>781</v>
      </c>
    </row>
    <row r="35" spans="1:6" s="424" customFormat="1" ht="12" customHeight="1">
      <c r="A35" s="377" t="s">
        <v>66</v>
      </c>
      <c r="B35" s="425" t="s">
        <v>353</v>
      </c>
      <c r="C35" s="416">
        <v>4296</v>
      </c>
      <c r="D35" s="416">
        <v>3601</v>
      </c>
      <c r="E35" s="399">
        <v>3601</v>
      </c>
      <c r="F35" s="685" t="s">
        <v>782</v>
      </c>
    </row>
    <row r="36" spans="1:6" s="424" customFormat="1" ht="12" customHeight="1">
      <c r="A36" s="376" t="s">
        <v>67</v>
      </c>
      <c r="B36" s="426" t="s">
        <v>354</v>
      </c>
      <c r="C36" s="415">
        <v>4000</v>
      </c>
      <c r="D36" s="415">
        <v>15867</v>
      </c>
      <c r="E36" s="398">
        <v>14867</v>
      </c>
      <c r="F36" s="685" t="s">
        <v>783</v>
      </c>
    </row>
    <row r="37" spans="1:6" s="424" customFormat="1" ht="12" customHeight="1">
      <c r="A37" s="376" t="s">
        <v>68</v>
      </c>
      <c r="B37" s="426" t="s">
        <v>355</v>
      </c>
      <c r="C37" s="415">
        <v>0</v>
      </c>
      <c r="D37" s="415">
        <v>0</v>
      </c>
      <c r="E37" s="398">
        <v>0</v>
      </c>
      <c r="F37" s="685" t="s">
        <v>784</v>
      </c>
    </row>
    <row r="38" spans="1:6" s="424" customFormat="1" ht="12" customHeight="1">
      <c r="A38" s="376" t="s">
        <v>127</v>
      </c>
      <c r="B38" s="426" t="s">
        <v>356</v>
      </c>
      <c r="C38" s="415">
        <v>0</v>
      </c>
      <c r="D38" s="415">
        <v>0</v>
      </c>
      <c r="E38" s="398">
        <v>0</v>
      </c>
      <c r="F38" s="685" t="s">
        <v>785</v>
      </c>
    </row>
    <row r="39" spans="1:6" s="424" customFormat="1" ht="12" customHeight="1">
      <c r="A39" s="376" t="s">
        <v>128</v>
      </c>
      <c r="B39" s="426" t="s">
        <v>357</v>
      </c>
      <c r="C39" s="415">
        <v>174</v>
      </c>
      <c r="D39" s="415">
        <v>74</v>
      </c>
      <c r="E39" s="398">
        <v>61</v>
      </c>
      <c r="F39" s="685" t="s">
        <v>786</v>
      </c>
    </row>
    <row r="40" spans="1:6" s="424" customFormat="1" ht="12" customHeight="1">
      <c r="A40" s="376" t="s">
        <v>129</v>
      </c>
      <c r="B40" s="426" t="s">
        <v>358</v>
      </c>
      <c r="C40" s="415">
        <v>2288</v>
      </c>
      <c r="D40" s="415">
        <v>6000</v>
      </c>
      <c r="E40" s="398">
        <v>4928</v>
      </c>
      <c r="F40" s="685" t="s">
        <v>787</v>
      </c>
    </row>
    <row r="41" spans="1:6" s="424" customFormat="1" ht="12" customHeight="1">
      <c r="A41" s="376" t="s">
        <v>130</v>
      </c>
      <c r="B41" s="426" t="s">
        <v>359</v>
      </c>
      <c r="C41" s="415">
        <v>0</v>
      </c>
      <c r="D41" s="415">
        <v>3061</v>
      </c>
      <c r="E41" s="398">
        <v>0</v>
      </c>
      <c r="F41" s="685" t="s">
        <v>788</v>
      </c>
    </row>
    <row r="42" spans="1:6" s="424" customFormat="1" ht="12" customHeight="1">
      <c r="A42" s="376" t="s">
        <v>131</v>
      </c>
      <c r="B42" s="426" t="s">
        <v>360</v>
      </c>
      <c r="C42" s="415">
        <v>0</v>
      </c>
      <c r="D42" s="415">
        <v>0</v>
      </c>
      <c r="E42" s="398">
        <v>61</v>
      </c>
      <c r="F42" s="685" t="s">
        <v>789</v>
      </c>
    </row>
    <row r="43" spans="1:6" s="424" customFormat="1" ht="12" customHeight="1">
      <c r="A43" s="376" t="s">
        <v>361</v>
      </c>
      <c r="B43" s="426" t="s">
        <v>362</v>
      </c>
      <c r="C43" s="418">
        <v>0</v>
      </c>
      <c r="D43" s="418">
        <v>0</v>
      </c>
      <c r="E43" s="401">
        <v>0</v>
      </c>
      <c r="F43" s="685" t="s">
        <v>790</v>
      </c>
    </row>
    <row r="44" spans="1:6" s="424" customFormat="1" ht="12" customHeight="1" thickBot="1">
      <c r="A44" s="378" t="s">
        <v>363</v>
      </c>
      <c r="B44" s="427" t="s">
        <v>364</v>
      </c>
      <c r="C44" s="419">
        <v>0</v>
      </c>
      <c r="D44" s="419">
        <v>0</v>
      </c>
      <c r="E44" s="402">
        <v>0</v>
      </c>
      <c r="F44" s="685" t="s">
        <v>791</v>
      </c>
    </row>
    <row r="45" spans="1:6" s="424" customFormat="1" ht="12" customHeight="1" thickBot="1">
      <c r="A45" s="382" t="s">
        <v>12</v>
      </c>
      <c r="B45" s="383" t="s">
        <v>365</v>
      </c>
      <c r="C45" s="414">
        <v>5216</v>
      </c>
      <c r="D45" s="414">
        <v>0</v>
      </c>
      <c r="E45" s="397">
        <v>0</v>
      </c>
      <c r="F45" s="685" t="s">
        <v>792</v>
      </c>
    </row>
    <row r="46" spans="1:6" s="424" customFormat="1" ht="12" customHeight="1">
      <c r="A46" s="377" t="s">
        <v>69</v>
      </c>
      <c r="B46" s="425" t="s">
        <v>366</v>
      </c>
      <c r="C46" s="436">
        <v>0</v>
      </c>
      <c r="D46" s="436">
        <v>0</v>
      </c>
      <c r="E46" s="403">
        <v>0</v>
      </c>
      <c r="F46" s="685" t="s">
        <v>793</v>
      </c>
    </row>
    <row r="47" spans="1:6" s="424" customFormat="1" ht="12" customHeight="1">
      <c r="A47" s="376" t="s">
        <v>70</v>
      </c>
      <c r="B47" s="426" t="s">
        <v>367</v>
      </c>
      <c r="C47" s="418">
        <v>5216</v>
      </c>
      <c r="D47" s="418">
        <v>0</v>
      </c>
      <c r="E47" s="401">
        <v>0</v>
      </c>
      <c r="F47" s="685" t="s">
        <v>794</v>
      </c>
    </row>
    <row r="48" spans="1:6" s="424" customFormat="1" ht="12" customHeight="1">
      <c r="A48" s="376" t="s">
        <v>368</v>
      </c>
      <c r="B48" s="426" t="s">
        <v>369</v>
      </c>
      <c r="C48" s="418">
        <v>0</v>
      </c>
      <c r="D48" s="418">
        <v>0</v>
      </c>
      <c r="E48" s="401">
        <v>0</v>
      </c>
      <c r="F48" s="685" t="s">
        <v>795</v>
      </c>
    </row>
    <row r="49" spans="1:6" s="424" customFormat="1" ht="12" customHeight="1">
      <c r="A49" s="376" t="s">
        <v>370</v>
      </c>
      <c r="B49" s="426" t="s">
        <v>371</v>
      </c>
      <c r="C49" s="418">
        <v>0</v>
      </c>
      <c r="D49" s="418">
        <v>0</v>
      </c>
      <c r="E49" s="401">
        <v>0</v>
      </c>
      <c r="F49" s="685" t="s">
        <v>796</v>
      </c>
    </row>
    <row r="50" spans="1:6" s="424" customFormat="1" ht="12" customHeight="1" thickBot="1">
      <c r="A50" s="378" t="s">
        <v>372</v>
      </c>
      <c r="B50" s="427" t="s">
        <v>373</v>
      </c>
      <c r="C50" s="419">
        <v>0</v>
      </c>
      <c r="D50" s="419">
        <v>0</v>
      </c>
      <c r="E50" s="402">
        <v>0</v>
      </c>
      <c r="F50" s="685" t="s">
        <v>797</v>
      </c>
    </row>
    <row r="51" spans="1:6" s="424" customFormat="1" ht="17.25" customHeight="1" thickBot="1">
      <c r="A51" s="382" t="s">
        <v>132</v>
      </c>
      <c r="B51" s="383" t="s">
        <v>374</v>
      </c>
      <c r="C51" s="414">
        <v>0</v>
      </c>
      <c r="D51" s="414">
        <v>1662</v>
      </c>
      <c r="E51" s="397">
        <v>1662</v>
      </c>
      <c r="F51" s="685" t="s">
        <v>798</v>
      </c>
    </row>
    <row r="52" spans="1:6" s="424" customFormat="1" ht="12" customHeight="1">
      <c r="A52" s="377" t="s">
        <v>71</v>
      </c>
      <c r="B52" s="425" t="s">
        <v>375</v>
      </c>
      <c r="C52" s="416">
        <v>0</v>
      </c>
      <c r="D52" s="416">
        <v>0</v>
      </c>
      <c r="E52" s="399">
        <v>0</v>
      </c>
      <c r="F52" s="685" t="s">
        <v>799</v>
      </c>
    </row>
    <row r="53" spans="1:6" s="424" customFormat="1" ht="12" customHeight="1">
      <c r="A53" s="376" t="s">
        <v>72</v>
      </c>
      <c r="B53" s="426" t="s">
        <v>376</v>
      </c>
      <c r="C53" s="415">
        <v>0</v>
      </c>
      <c r="D53" s="415">
        <v>0</v>
      </c>
      <c r="E53" s="398">
        <v>0</v>
      </c>
      <c r="F53" s="685" t="s">
        <v>800</v>
      </c>
    </row>
    <row r="54" spans="1:6" s="424" customFormat="1" ht="12" customHeight="1">
      <c r="A54" s="376" t="s">
        <v>377</v>
      </c>
      <c r="B54" s="426" t="s">
        <v>378</v>
      </c>
      <c r="C54" s="415">
        <v>0</v>
      </c>
      <c r="D54" s="415">
        <v>1662</v>
      </c>
      <c r="E54" s="398">
        <v>1662</v>
      </c>
      <c r="F54" s="685" t="s">
        <v>801</v>
      </c>
    </row>
    <row r="55" spans="1:6" s="424" customFormat="1" ht="12" customHeight="1" thickBot="1">
      <c r="A55" s="378" t="s">
        <v>379</v>
      </c>
      <c r="B55" s="427" t="s">
        <v>380</v>
      </c>
      <c r="C55" s="417">
        <v>0</v>
      </c>
      <c r="D55" s="417">
        <v>1662</v>
      </c>
      <c r="E55" s="400">
        <v>1662</v>
      </c>
      <c r="F55" s="685" t="s">
        <v>802</v>
      </c>
    </row>
    <row r="56" spans="1:6" s="424" customFormat="1" ht="12" customHeight="1" thickBot="1">
      <c r="A56" s="382" t="s">
        <v>14</v>
      </c>
      <c r="B56" s="404" t="s">
        <v>381</v>
      </c>
      <c r="C56" s="414">
        <v>0</v>
      </c>
      <c r="D56" s="414">
        <v>0</v>
      </c>
      <c r="E56" s="397">
        <v>0</v>
      </c>
      <c r="F56" s="685" t="s">
        <v>803</v>
      </c>
    </row>
    <row r="57" spans="1:6" s="424" customFormat="1" ht="12" customHeight="1">
      <c r="A57" s="377" t="s">
        <v>133</v>
      </c>
      <c r="B57" s="425" t="s">
        <v>382</v>
      </c>
      <c r="C57" s="418">
        <v>0</v>
      </c>
      <c r="D57" s="418">
        <v>0</v>
      </c>
      <c r="E57" s="401">
        <v>0</v>
      </c>
      <c r="F57" s="685" t="s">
        <v>804</v>
      </c>
    </row>
    <row r="58" spans="1:6" s="424" customFormat="1" ht="12" customHeight="1">
      <c r="A58" s="376" t="s">
        <v>134</v>
      </c>
      <c r="B58" s="426" t="s">
        <v>383</v>
      </c>
      <c r="C58" s="418">
        <v>0</v>
      </c>
      <c r="D58" s="418">
        <v>0</v>
      </c>
      <c r="E58" s="401">
        <v>0</v>
      </c>
      <c r="F58" s="685" t="s">
        <v>805</v>
      </c>
    </row>
    <row r="59" spans="1:6" s="424" customFormat="1" ht="12" customHeight="1">
      <c r="A59" s="376" t="s">
        <v>163</v>
      </c>
      <c r="B59" s="426" t="s">
        <v>384</v>
      </c>
      <c r="C59" s="418">
        <v>0</v>
      </c>
      <c r="D59" s="418">
        <v>0</v>
      </c>
      <c r="E59" s="401">
        <v>0</v>
      </c>
      <c r="F59" s="685" t="s">
        <v>806</v>
      </c>
    </row>
    <row r="60" spans="1:6" s="424" customFormat="1" ht="12" customHeight="1" thickBot="1">
      <c r="A60" s="378" t="s">
        <v>385</v>
      </c>
      <c r="B60" s="427" t="s">
        <v>386</v>
      </c>
      <c r="C60" s="418">
        <v>0</v>
      </c>
      <c r="D60" s="418">
        <v>0</v>
      </c>
      <c r="E60" s="401">
        <v>0</v>
      </c>
      <c r="F60" s="685" t="s">
        <v>807</v>
      </c>
    </row>
    <row r="61" spans="1:6" s="424" customFormat="1" ht="12" customHeight="1" thickBot="1">
      <c r="A61" s="382" t="s">
        <v>15</v>
      </c>
      <c r="B61" s="383" t="s">
        <v>387</v>
      </c>
      <c r="C61" s="420">
        <v>158823</v>
      </c>
      <c r="D61" s="420">
        <v>204566</v>
      </c>
      <c r="E61" s="432">
        <v>198509</v>
      </c>
      <c r="F61" s="685" t="s">
        <v>808</v>
      </c>
    </row>
    <row r="62" spans="1:6" s="424" customFormat="1" ht="12" customHeight="1" thickBot="1">
      <c r="A62" s="437" t="s">
        <v>388</v>
      </c>
      <c r="B62" s="404" t="s">
        <v>389</v>
      </c>
      <c r="C62" s="414">
        <v>0</v>
      </c>
      <c r="D62" s="414">
        <v>0</v>
      </c>
      <c r="E62" s="397">
        <v>0</v>
      </c>
      <c r="F62" s="685" t="s">
        <v>809</v>
      </c>
    </row>
    <row r="63" spans="1:6" s="424" customFormat="1" ht="12" customHeight="1">
      <c r="A63" s="377" t="s">
        <v>390</v>
      </c>
      <c r="B63" s="425" t="s">
        <v>391</v>
      </c>
      <c r="C63" s="418">
        <v>0</v>
      </c>
      <c r="D63" s="418">
        <v>0</v>
      </c>
      <c r="E63" s="401">
        <v>0</v>
      </c>
      <c r="F63" s="685" t="s">
        <v>810</v>
      </c>
    </row>
    <row r="64" spans="1:6" s="424" customFormat="1" ht="12" customHeight="1">
      <c r="A64" s="376" t="s">
        <v>392</v>
      </c>
      <c r="B64" s="426" t="s">
        <v>393</v>
      </c>
      <c r="C64" s="418">
        <v>0</v>
      </c>
      <c r="D64" s="418">
        <v>0</v>
      </c>
      <c r="E64" s="401">
        <v>0</v>
      </c>
      <c r="F64" s="685" t="s">
        <v>811</v>
      </c>
    </row>
    <row r="65" spans="1:6" s="424" customFormat="1" ht="12" customHeight="1" thickBot="1">
      <c r="A65" s="378" t="s">
        <v>394</v>
      </c>
      <c r="B65" s="362" t="s">
        <v>439</v>
      </c>
      <c r="C65" s="418">
        <v>0</v>
      </c>
      <c r="D65" s="418">
        <v>0</v>
      </c>
      <c r="E65" s="401">
        <v>0</v>
      </c>
      <c r="F65" s="685" t="s">
        <v>812</v>
      </c>
    </row>
    <row r="66" spans="1:6" s="424" customFormat="1" ht="12" customHeight="1" thickBot="1">
      <c r="A66" s="437" t="s">
        <v>396</v>
      </c>
      <c r="B66" s="404" t="s">
        <v>397</v>
      </c>
      <c r="C66" s="414">
        <v>0</v>
      </c>
      <c r="D66" s="414">
        <v>0</v>
      </c>
      <c r="E66" s="397">
        <v>0</v>
      </c>
      <c r="F66" s="685" t="s">
        <v>813</v>
      </c>
    </row>
    <row r="67" spans="1:6" s="424" customFormat="1" ht="13.5" customHeight="1">
      <c r="A67" s="377" t="s">
        <v>110</v>
      </c>
      <c r="B67" s="425" t="s">
        <v>398</v>
      </c>
      <c r="C67" s="418">
        <v>0</v>
      </c>
      <c r="D67" s="418">
        <v>0</v>
      </c>
      <c r="E67" s="401">
        <v>0</v>
      </c>
      <c r="F67" s="685" t="s">
        <v>814</v>
      </c>
    </row>
    <row r="68" spans="1:6" s="424" customFormat="1" ht="12" customHeight="1">
      <c r="A68" s="376" t="s">
        <v>111</v>
      </c>
      <c r="B68" s="426" t="s">
        <v>399</v>
      </c>
      <c r="C68" s="418">
        <v>0</v>
      </c>
      <c r="D68" s="418">
        <v>0</v>
      </c>
      <c r="E68" s="401">
        <v>0</v>
      </c>
      <c r="F68" s="685" t="s">
        <v>815</v>
      </c>
    </row>
    <row r="69" spans="1:6" s="424" customFormat="1" ht="12" customHeight="1">
      <c r="A69" s="376" t="s">
        <v>400</v>
      </c>
      <c r="B69" s="426" t="s">
        <v>401</v>
      </c>
      <c r="C69" s="418">
        <v>0</v>
      </c>
      <c r="D69" s="418">
        <v>0</v>
      </c>
      <c r="E69" s="401">
        <v>0</v>
      </c>
      <c r="F69" s="685" t="s">
        <v>816</v>
      </c>
    </row>
    <row r="70" spans="1:6" s="424" customFormat="1" ht="12" customHeight="1" thickBot="1">
      <c r="A70" s="378" t="s">
        <v>402</v>
      </c>
      <c r="B70" s="427" t="s">
        <v>403</v>
      </c>
      <c r="C70" s="418">
        <v>0</v>
      </c>
      <c r="D70" s="418">
        <v>0</v>
      </c>
      <c r="E70" s="401">
        <v>0</v>
      </c>
      <c r="F70" s="685" t="s">
        <v>817</v>
      </c>
    </row>
    <row r="71" spans="1:6" s="424" customFormat="1" ht="12" customHeight="1" thickBot="1">
      <c r="A71" s="437" t="s">
        <v>404</v>
      </c>
      <c r="B71" s="404" t="s">
        <v>405</v>
      </c>
      <c r="C71" s="414">
        <v>0</v>
      </c>
      <c r="D71" s="414">
        <v>0</v>
      </c>
      <c r="E71" s="397">
        <v>0</v>
      </c>
      <c r="F71" s="685" t="s">
        <v>818</v>
      </c>
    </row>
    <row r="72" spans="1:6" s="424" customFormat="1" ht="12" customHeight="1">
      <c r="A72" s="377" t="s">
        <v>406</v>
      </c>
      <c r="B72" s="425" t="s">
        <v>407</v>
      </c>
      <c r="C72" s="418">
        <v>0</v>
      </c>
      <c r="D72" s="418">
        <v>0</v>
      </c>
      <c r="E72" s="401">
        <v>0</v>
      </c>
      <c r="F72" s="685" t="s">
        <v>819</v>
      </c>
    </row>
    <row r="73" spans="1:6" s="424" customFormat="1" ht="12" customHeight="1" thickBot="1">
      <c r="A73" s="378" t="s">
        <v>408</v>
      </c>
      <c r="B73" s="427" t="s">
        <v>409</v>
      </c>
      <c r="C73" s="418">
        <v>0</v>
      </c>
      <c r="D73" s="418">
        <v>0</v>
      </c>
      <c r="E73" s="401">
        <v>0</v>
      </c>
      <c r="F73" s="685" t="s">
        <v>820</v>
      </c>
    </row>
    <row r="74" spans="1:6" s="424" customFormat="1" ht="12" customHeight="1" thickBot="1">
      <c r="A74" s="437" t="s">
        <v>410</v>
      </c>
      <c r="B74" s="404" t="s">
        <v>411</v>
      </c>
      <c r="C74" s="414">
        <v>0</v>
      </c>
      <c r="D74" s="414">
        <v>0</v>
      </c>
      <c r="E74" s="397">
        <v>925</v>
      </c>
      <c r="F74" s="685" t="s">
        <v>821</v>
      </c>
    </row>
    <row r="75" spans="1:6" s="424" customFormat="1" ht="12" customHeight="1">
      <c r="A75" s="377" t="s">
        <v>412</v>
      </c>
      <c r="B75" s="425" t="s">
        <v>413</v>
      </c>
      <c r="C75" s="418">
        <v>0</v>
      </c>
      <c r="D75" s="418">
        <v>0</v>
      </c>
      <c r="E75" s="401">
        <v>925</v>
      </c>
      <c r="F75" s="685" t="s">
        <v>822</v>
      </c>
    </row>
    <row r="76" spans="1:6" s="424" customFormat="1" ht="12" customHeight="1">
      <c r="A76" s="376" t="s">
        <v>414</v>
      </c>
      <c r="B76" s="426" t="s">
        <v>415</v>
      </c>
      <c r="C76" s="418">
        <v>0</v>
      </c>
      <c r="D76" s="418">
        <v>0</v>
      </c>
      <c r="E76" s="401">
        <v>0</v>
      </c>
      <c r="F76" s="685" t="s">
        <v>823</v>
      </c>
    </row>
    <row r="77" spans="1:6" s="424" customFormat="1" ht="12" customHeight="1" thickBot="1">
      <c r="A77" s="378" t="s">
        <v>416</v>
      </c>
      <c r="B77" s="406" t="s">
        <v>417</v>
      </c>
      <c r="C77" s="418">
        <v>0</v>
      </c>
      <c r="D77" s="418">
        <v>0</v>
      </c>
      <c r="E77" s="401">
        <v>0</v>
      </c>
      <c r="F77" s="685" t="s">
        <v>824</v>
      </c>
    </row>
    <row r="78" spans="1:6" s="424" customFormat="1" ht="12" customHeight="1" thickBot="1">
      <c r="A78" s="437" t="s">
        <v>418</v>
      </c>
      <c r="B78" s="404" t="s">
        <v>419</v>
      </c>
      <c r="C78" s="414">
        <v>0</v>
      </c>
      <c r="D78" s="414">
        <v>0</v>
      </c>
      <c r="E78" s="397">
        <v>0</v>
      </c>
      <c r="F78" s="685" t="s">
        <v>825</v>
      </c>
    </row>
    <row r="79" spans="1:6" s="424" customFormat="1" ht="12" customHeight="1">
      <c r="A79" s="428" t="s">
        <v>420</v>
      </c>
      <c r="B79" s="425" t="s">
        <v>421</v>
      </c>
      <c r="C79" s="418">
        <v>0</v>
      </c>
      <c r="D79" s="418">
        <v>0</v>
      </c>
      <c r="E79" s="401">
        <v>0</v>
      </c>
      <c r="F79" s="685" t="s">
        <v>826</v>
      </c>
    </row>
    <row r="80" spans="1:6" s="424" customFormat="1" ht="12" customHeight="1">
      <c r="A80" s="429" t="s">
        <v>422</v>
      </c>
      <c r="B80" s="426" t="s">
        <v>423</v>
      </c>
      <c r="C80" s="418">
        <v>0</v>
      </c>
      <c r="D80" s="418">
        <v>0</v>
      </c>
      <c r="E80" s="401">
        <v>0</v>
      </c>
      <c r="F80" s="685" t="s">
        <v>827</v>
      </c>
    </row>
    <row r="81" spans="1:6" s="424" customFormat="1" ht="12" customHeight="1">
      <c r="A81" s="429" t="s">
        <v>424</v>
      </c>
      <c r="B81" s="426" t="s">
        <v>425</v>
      </c>
      <c r="C81" s="418">
        <v>0</v>
      </c>
      <c r="D81" s="418">
        <v>0</v>
      </c>
      <c r="E81" s="401">
        <v>0</v>
      </c>
      <c r="F81" s="685" t="s">
        <v>828</v>
      </c>
    </row>
    <row r="82" spans="1:6" s="424" customFormat="1" ht="12" customHeight="1" thickBot="1">
      <c r="A82" s="438" t="s">
        <v>426</v>
      </c>
      <c r="B82" s="406" t="s">
        <v>427</v>
      </c>
      <c r="C82" s="418">
        <v>0</v>
      </c>
      <c r="D82" s="418">
        <v>0</v>
      </c>
      <c r="E82" s="401">
        <v>0</v>
      </c>
      <c r="F82" s="685" t="s">
        <v>829</v>
      </c>
    </row>
    <row r="83" spans="1:6" s="424" customFormat="1" ht="12" customHeight="1" thickBot="1">
      <c r="A83" s="437" t="s">
        <v>428</v>
      </c>
      <c r="B83" s="404" t="s">
        <v>429</v>
      </c>
      <c r="C83" s="440">
        <v>0</v>
      </c>
      <c r="D83" s="440">
        <v>0</v>
      </c>
      <c r="E83" s="441">
        <v>0</v>
      </c>
      <c r="F83" s="685" t="s">
        <v>830</v>
      </c>
    </row>
    <row r="84" spans="1:6" s="424" customFormat="1" ht="12" customHeight="1" thickBot="1">
      <c r="A84" s="437" t="s">
        <v>430</v>
      </c>
      <c r="B84" s="360" t="s">
        <v>431</v>
      </c>
      <c r="C84" s="420">
        <v>0</v>
      </c>
      <c r="D84" s="420">
        <v>0</v>
      </c>
      <c r="E84" s="432">
        <v>925</v>
      </c>
      <c r="F84" s="685" t="s">
        <v>831</v>
      </c>
    </row>
    <row r="85" spans="1:6" s="424" customFormat="1" ht="12" customHeight="1" thickBot="1">
      <c r="A85" s="439" t="s">
        <v>432</v>
      </c>
      <c r="B85" s="363" t="s">
        <v>433</v>
      </c>
      <c r="C85" s="420">
        <v>158823</v>
      </c>
      <c r="D85" s="420">
        <v>204566</v>
      </c>
      <c r="E85" s="432">
        <v>199434</v>
      </c>
      <c r="F85" s="685" t="s">
        <v>832</v>
      </c>
    </row>
    <row r="86" spans="1:6" s="424" customFormat="1" ht="12" customHeight="1">
      <c r="A86" s="358"/>
      <c r="B86" s="358"/>
      <c r="C86" s="359"/>
      <c r="D86" s="359"/>
      <c r="E86" s="359"/>
      <c r="F86" s="685"/>
    </row>
    <row r="87" spans="1:6" ht="16.5" customHeight="1">
      <c r="A87" s="696" t="s">
        <v>36</v>
      </c>
      <c r="B87" s="696"/>
      <c r="C87" s="696"/>
      <c r="D87" s="696"/>
      <c r="E87" s="696"/>
      <c r="F87" s="683"/>
    </row>
    <row r="88" spans="1:6" s="430" customFormat="1" ht="16.5" customHeight="1" thickBot="1">
      <c r="A88" s="47" t="s">
        <v>114</v>
      </c>
      <c r="B88" s="47"/>
      <c r="C88" s="391"/>
      <c r="D88" s="391"/>
      <c r="E88" s="391" t="s">
        <v>162</v>
      </c>
      <c r="F88" s="686"/>
    </row>
    <row r="89" spans="1:6" s="430" customFormat="1" ht="16.5" customHeight="1">
      <c r="A89" s="703" t="s">
        <v>61</v>
      </c>
      <c r="B89" s="702">
        <f t="shared" ref="B89" si="0">SUM(E13)</f>
        <v>66579</v>
      </c>
      <c r="C89" s="697" t="str">
        <f>+C3</f>
        <v>2014. évi</v>
      </c>
      <c r="D89" s="697"/>
      <c r="E89" s="698"/>
      <c r="F89" s="686"/>
    </row>
    <row r="90" spans="1:6" ht="38.1" customHeight="1" thickBot="1">
      <c r="A90" s="704"/>
      <c r="B90" s="700"/>
      <c r="C90" s="48" t="s">
        <v>184</v>
      </c>
      <c r="D90" s="48" t="s">
        <v>189</v>
      </c>
      <c r="E90" s="49" t="s">
        <v>190</v>
      </c>
      <c r="F90" s="683"/>
    </row>
    <row r="91" spans="1:6" s="423" customFormat="1" ht="12" customHeight="1" thickBot="1">
      <c r="A91" s="387" t="s">
        <v>434</v>
      </c>
      <c r="B91" s="388" t="s">
        <v>435</v>
      </c>
      <c r="C91" s="388" t="s">
        <v>436</v>
      </c>
      <c r="D91" s="388" t="s">
        <v>437</v>
      </c>
      <c r="E91" s="389" t="s">
        <v>438</v>
      </c>
      <c r="F91" s="684"/>
    </row>
    <row r="92" spans="1:6" ht="12" customHeight="1" thickBot="1">
      <c r="A92" s="384" t="s">
        <v>7</v>
      </c>
      <c r="B92" s="386" t="s">
        <v>440</v>
      </c>
      <c r="C92" s="413">
        <v>129933</v>
      </c>
      <c r="D92" s="413">
        <v>158842</v>
      </c>
      <c r="E92" s="368">
        <v>132943</v>
      </c>
      <c r="F92" s="683" t="s">
        <v>753</v>
      </c>
    </row>
    <row r="93" spans="1:6" ht="12" customHeight="1">
      <c r="A93" s="379" t="s">
        <v>73</v>
      </c>
      <c r="B93" s="372" t="s">
        <v>37</v>
      </c>
      <c r="C93" s="99">
        <v>55970</v>
      </c>
      <c r="D93" s="99">
        <v>58998</v>
      </c>
      <c r="E93" s="367">
        <v>58858</v>
      </c>
      <c r="F93" s="683" t="s">
        <v>754</v>
      </c>
    </row>
    <row r="94" spans="1:6" ht="12" customHeight="1">
      <c r="A94" s="376" t="s">
        <v>74</v>
      </c>
      <c r="B94" s="370" t="s">
        <v>135</v>
      </c>
      <c r="C94" s="415">
        <v>8976</v>
      </c>
      <c r="D94" s="415">
        <v>8976</v>
      </c>
      <c r="E94" s="398">
        <v>8846</v>
      </c>
      <c r="F94" s="683" t="s">
        <v>755</v>
      </c>
    </row>
    <row r="95" spans="1:6" ht="12" customHeight="1">
      <c r="A95" s="376" t="s">
        <v>75</v>
      </c>
      <c r="B95" s="370" t="s">
        <v>102</v>
      </c>
      <c r="C95" s="417">
        <v>35692</v>
      </c>
      <c r="D95" s="417">
        <v>57768</v>
      </c>
      <c r="E95" s="400">
        <v>36889</v>
      </c>
      <c r="F95" s="683" t="s">
        <v>756</v>
      </c>
    </row>
    <row r="96" spans="1:6" ht="12" customHeight="1">
      <c r="A96" s="376" t="s">
        <v>76</v>
      </c>
      <c r="B96" s="373" t="s">
        <v>136</v>
      </c>
      <c r="C96" s="417">
        <v>6225</v>
      </c>
      <c r="D96" s="417">
        <v>7645</v>
      </c>
      <c r="E96" s="400">
        <v>6725</v>
      </c>
      <c r="F96" s="683" t="s">
        <v>757</v>
      </c>
    </row>
    <row r="97" spans="1:6" ht="12" customHeight="1">
      <c r="A97" s="376" t="s">
        <v>85</v>
      </c>
      <c r="B97" s="381" t="s">
        <v>137</v>
      </c>
      <c r="C97" s="417">
        <v>23070</v>
      </c>
      <c r="D97" s="417">
        <v>25455</v>
      </c>
      <c r="E97" s="400">
        <v>21625</v>
      </c>
      <c r="F97" s="683" t="s">
        <v>758</v>
      </c>
    </row>
    <row r="98" spans="1:6" ht="12" customHeight="1">
      <c r="A98" s="376" t="s">
        <v>77</v>
      </c>
      <c r="B98" s="370" t="s">
        <v>441</v>
      </c>
      <c r="C98" s="417">
        <v>0</v>
      </c>
      <c r="D98" s="417">
        <v>0</v>
      </c>
      <c r="E98" s="400">
        <v>0</v>
      </c>
      <c r="F98" s="683" t="s">
        <v>759</v>
      </c>
    </row>
    <row r="99" spans="1:6" ht="12" customHeight="1">
      <c r="A99" s="376" t="s">
        <v>78</v>
      </c>
      <c r="B99" s="393" t="s">
        <v>442</v>
      </c>
      <c r="C99" s="417">
        <v>0</v>
      </c>
      <c r="D99" s="417">
        <v>0</v>
      </c>
      <c r="E99" s="400">
        <v>0</v>
      </c>
      <c r="F99" s="683" t="s">
        <v>760</v>
      </c>
    </row>
    <row r="100" spans="1:6" ht="12" customHeight="1">
      <c r="A100" s="376" t="s">
        <v>86</v>
      </c>
      <c r="B100" s="394" t="s">
        <v>443</v>
      </c>
      <c r="C100" s="417">
        <v>0</v>
      </c>
      <c r="D100" s="417">
        <v>0</v>
      </c>
      <c r="E100" s="400">
        <v>0</v>
      </c>
      <c r="F100" s="683" t="s">
        <v>761</v>
      </c>
    </row>
    <row r="101" spans="1:6" ht="12" customHeight="1">
      <c r="A101" s="376" t="s">
        <v>87</v>
      </c>
      <c r="B101" s="394" t="s">
        <v>444</v>
      </c>
      <c r="C101" s="417">
        <v>0</v>
      </c>
      <c r="D101" s="417">
        <v>0</v>
      </c>
      <c r="E101" s="400">
        <v>0</v>
      </c>
      <c r="F101" s="683" t="s">
        <v>762</v>
      </c>
    </row>
    <row r="102" spans="1:6" ht="12" customHeight="1">
      <c r="A102" s="376" t="s">
        <v>88</v>
      </c>
      <c r="B102" s="393" t="s">
        <v>445</v>
      </c>
      <c r="C102" s="417">
        <v>20870</v>
      </c>
      <c r="D102" s="417">
        <v>20755</v>
      </c>
      <c r="E102" s="400">
        <v>18755</v>
      </c>
      <c r="F102" s="683" t="s">
        <v>763</v>
      </c>
    </row>
    <row r="103" spans="1:6" ht="12" customHeight="1">
      <c r="A103" s="376" t="s">
        <v>89</v>
      </c>
      <c r="B103" s="393" t="s">
        <v>446</v>
      </c>
      <c r="C103" s="417">
        <v>0</v>
      </c>
      <c r="D103" s="417">
        <v>0</v>
      </c>
      <c r="E103" s="400">
        <v>0</v>
      </c>
      <c r="F103" s="683" t="s">
        <v>764</v>
      </c>
    </row>
    <row r="104" spans="1:6" ht="12" customHeight="1">
      <c r="A104" s="376" t="s">
        <v>91</v>
      </c>
      <c r="B104" s="394" t="s">
        <v>447</v>
      </c>
      <c r="C104" s="417">
        <v>0</v>
      </c>
      <c r="D104" s="417">
        <v>0</v>
      </c>
      <c r="E104" s="400">
        <v>0</v>
      </c>
      <c r="F104" s="683" t="s">
        <v>765</v>
      </c>
    </row>
    <row r="105" spans="1:6" ht="12" customHeight="1">
      <c r="A105" s="375" t="s">
        <v>138</v>
      </c>
      <c r="B105" s="395" t="s">
        <v>448</v>
      </c>
      <c r="C105" s="417">
        <v>0</v>
      </c>
      <c r="D105" s="417">
        <v>0</v>
      </c>
      <c r="E105" s="400">
        <v>0</v>
      </c>
      <c r="F105" s="683" t="s">
        <v>766</v>
      </c>
    </row>
    <row r="106" spans="1:6" ht="12" customHeight="1">
      <c r="A106" s="376" t="s">
        <v>449</v>
      </c>
      <c r="B106" s="395" t="s">
        <v>450</v>
      </c>
      <c r="C106" s="417">
        <v>0</v>
      </c>
      <c r="D106" s="417">
        <v>0</v>
      </c>
      <c r="E106" s="400">
        <v>0</v>
      </c>
      <c r="F106" s="683" t="s">
        <v>767</v>
      </c>
    </row>
    <row r="107" spans="1:6" ht="12" customHeight="1" thickBot="1">
      <c r="A107" s="380" t="s">
        <v>451</v>
      </c>
      <c r="B107" s="396" t="s">
        <v>452</v>
      </c>
      <c r="C107" s="100">
        <v>700</v>
      </c>
      <c r="D107" s="100">
        <v>3200</v>
      </c>
      <c r="E107" s="361">
        <v>2870</v>
      </c>
      <c r="F107" s="683" t="s">
        <v>768</v>
      </c>
    </row>
    <row r="108" spans="1:6" ht="12" customHeight="1" thickBot="1">
      <c r="A108" s="382" t="s">
        <v>8</v>
      </c>
      <c r="B108" s="385" t="s">
        <v>453</v>
      </c>
      <c r="C108" s="414">
        <v>28890</v>
      </c>
      <c r="D108" s="414">
        <v>45724</v>
      </c>
      <c r="E108" s="397">
        <v>38213</v>
      </c>
      <c r="F108" s="683" t="s">
        <v>769</v>
      </c>
    </row>
    <row r="109" spans="1:6" ht="12" customHeight="1">
      <c r="A109" s="377" t="s">
        <v>79</v>
      </c>
      <c r="B109" s="370" t="s">
        <v>161</v>
      </c>
      <c r="C109" s="416">
        <v>15099</v>
      </c>
      <c r="D109" s="416">
        <v>19982</v>
      </c>
      <c r="E109" s="399">
        <v>16471</v>
      </c>
      <c r="F109" s="683" t="s">
        <v>770</v>
      </c>
    </row>
    <row r="110" spans="1:6" ht="12" customHeight="1">
      <c r="A110" s="377" t="s">
        <v>80</v>
      </c>
      <c r="B110" s="374" t="s">
        <v>454</v>
      </c>
      <c r="C110" s="416">
        <v>0</v>
      </c>
      <c r="D110" s="416">
        <v>0</v>
      </c>
      <c r="E110" s="399">
        <v>0</v>
      </c>
      <c r="F110" s="683" t="s">
        <v>771</v>
      </c>
    </row>
    <row r="111" spans="1:6">
      <c r="A111" s="377" t="s">
        <v>81</v>
      </c>
      <c r="B111" s="374" t="s">
        <v>139</v>
      </c>
      <c r="C111" s="415">
        <v>13591</v>
      </c>
      <c r="D111" s="415">
        <v>25742</v>
      </c>
      <c r="E111" s="398">
        <v>21742</v>
      </c>
      <c r="F111" s="683" t="s">
        <v>772</v>
      </c>
    </row>
    <row r="112" spans="1:6" ht="12" customHeight="1">
      <c r="A112" s="377" t="s">
        <v>82</v>
      </c>
      <c r="B112" s="374" t="s">
        <v>455</v>
      </c>
      <c r="C112" s="415">
        <v>0</v>
      </c>
      <c r="D112" s="415">
        <v>0</v>
      </c>
      <c r="E112" s="398">
        <v>0</v>
      </c>
      <c r="F112" s="683" t="s">
        <v>773</v>
      </c>
    </row>
    <row r="113" spans="1:6" ht="12" customHeight="1">
      <c r="A113" s="377" t="s">
        <v>83</v>
      </c>
      <c r="B113" s="406" t="s">
        <v>164</v>
      </c>
      <c r="C113" s="415">
        <v>200</v>
      </c>
      <c r="D113" s="415">
        <v>0</v>
      </c>
      <c r="E113" s="398">
        <v>0</v>
      </c>
      <c r="F113" s="683" t="s">
        <v>774</v>
      </c>
    </row>
    <row r="114" spans="1:6" ht="21.75" customHeight="1">
      <c r="A114" s="377" t="s">
        <v>90</v>
      </c>
      <c r="B114" s="405" t="s">
        <v>456</v>
      </c>
      <c r="C114" s="415">
        <v>0</v>
      </c>
      <c r="D114" s="415">
        <v>0</v>
      </c>
      <c r="E114" s="398">
        <v>0</v>
      </c>
      <c r="F114" s="683" t="s">
        <v>775</v>
      </c>
    </row>
    <row r="115" spans="1:6" ht="24" customHeight="1">
      <c r="A115" s="377" t="s">
        <v>92</v>
      </c>
      <c r="B115" s="421" t="s">
        <v>457</v>
      </c>
      <c r="C115" s="415">
        <v>0</v>
      </c>
      <c r="D115" s="415">
        <v>0</v>
      </c>
      <c r="E115" s="398">
        <v>0</v>
      </c>
      <c r="F115" s="683" t="s">
        <v>776</v>
      </c>
    </row>
    <row r="116" spans="1:6" ht="12" customHeight="1">
      <c r="A116" s="377" t="s">
        <v>140</v>
      </c>
      <c r="B116" s="394" t="s">
        <v>444</v>
      </c>
      <c r="C116" s="415">
        <v>0</v>
      </c>
      <c r="D116" s="415">
        <v>0</v>
      </c>
      <c r="E116" s="398">
        <v>0</v>
      </c>
      <c r="F116" s="683" t="s">
        <v>777</v>
      </c>
    </row>
    <row r="117" spans="1:6" ht="12" customHeight="1">
      <c r="A117" s="377" t="s">
        <v>141</v>
      </c>
      <c r="B117" s="394" t="s">
        <v>458</v>
      </c>
      <c r="C117" s="415">
        <v>0</v>
      </c>
      <c r="D117" s="415">
        <v>0</v>
      </c>
      <c r="E117" s="398">
        <v>0</v>
      </c>
      <c r="F117" s="683" t="s">
        <v>778</v>
      </c>
    </row>
    <row r="118" spans="1:6" ht="12" customHeight="1">
      <c r="A118" s="377" t="s">
        <v>142</v>
      </c>
      <c r="B118" s="394" t="s">
        <v>459</v>
      </c>
      <c r="C118" s="415">
        <v>0</v>
      </c>
      <c r="D118" s="415">
        <v>0</v>
      </c>
      <c r="E118" s="398">
        <v>0</v>
      </c>
      <c r="F118" s="683" t="s">
        <v>779</v>
      </c>
    </row>
    <row r="119" spans="1:6" s="442" customFormat="1" ht="12" customHeight="1">
      <c r="A119" s="377" t="s">
        <v>460</v>
      </c>
      <c r="B119" s="394" t="s">
        <v>447</v>
      </c>
      <c r="C119" s="415">
        <v>0</v>
      </c>
      <c r="D119" s="415">
        <v>0</v>
      </c>
      <c r="E119" s="398">
        <v>0</v>
      </c>
      <c r="F119" s="683" t="s">
        <v>780</v>
      </c>
    </row>
    <row r="120" spans="1:6" ht="12" customHeight="1">
      <c r="A120" s="377" t="s">
        <v>461</v>
      </c>
      <c r="B120" s="394" t="s">
        <v>462</v>
      </c>
      <c r="C120" s="415">
        <v>200</v>
      </c>
      <c r="D120" s="415">
        <v>0</v>
      </c>
      <c r="E120" s="398">
        <v>0</v>
      </c>
      <c r="F120" s="683" t="s">
        <v>781</v>
      </c>
    </row>
    <row r="121" spans="1:6" ht="12" customHeight="1" thickBot="1">
      <c r="A121" s="375" t="s">
        <v>463</v>
      </c>
      <c r="B121" s="394" t="s">
        <v>464</v>
      </c>
      <c r="C121" s="417">
        <v>0</v>
      </c>
      <c r="D121" s="417">
        <v>0</v>
      </c>
      <c r="E121" s="400">
        <v>0</v>
      </c>
      <c r="F121" s="683" t="s">
        <v>782</v>
      </c>
    </row>
    <row r="122" spans="1:6" ht="12" customHeight="1" thickBot="1">
      <c r="A122" s="382" t="s">
        <v>9</v>
      </c>
      <c r="B122" s="390" t="s">
        <v>465</v>
      </c>
      <c r="C122" s="414">
        <v>0</v>
      </c>
      <c r="D122" s="414">
        <v>0</v>
      </c>
      <c r="E122" s="397">
        <v>0</v>
      </c>
      <c r="F122" s="683" t="s">
        <v>783</v>
      </c>
    </row>
    <row r="123" spans="1:6" ht="12" customHeight="1">
      <c r="A123" s="377" t="s">
        <v>62</v>
      </c>
      <c r="B123" s="371" t="s">
        <v>47</v>
      </c>
      <c r="C123" s="416">
        <v>0</v>
      </c>
      <c r="D123" s="416">
        <v>0</v>
      </c>
      <c r="E123" s="399">
        <v>0</v>
      </c>
      <c r="F123" s="683" t="s">
        <v>784</v>
      </c>
    </row>
    <row r="124" spans="1:6" ht="12" customHeight="1" thickBot="1">
      <c r="A124" s="378" t="s">
        <v>63</v>
      </c>
      <c r="B124" s="374" t="s">
        <v>48</v>
      </c>
      <c r="C124" s="417">
        <v>0</v>
      </c>
      <c r="D124" s="417">
        <v>0</v>
      </c>
      <c r="E124" s="400">
        <v>0</v>
      </c>
      <c r="F124" s="683" t="s">
        <v>785</v>
      </c>
    </row>
    <row r="125" spans="1:6" ht="12" customHeight="1" thickBot="1">
      <c r="A125" s="382" t="s">
        <v>10</v>
      </c>
      <c r="B125" s="390" t="s">
        <v>466</v>
      </c>
      <c r="C125" s="414">
        <v>158823</v>
      </c>
      <c r="D125" s="414">
        <v>204566</v>
      </c>
      <c r="E125" s="397">
        <v>171156</v>
      </c>
      <c r="F125" s="683" t="s">
        <v>786</v>
      </c>
    </row>
    <row r="126" spans="1:6" ht="12" customHeight="1" thickBot="1">
      <c r="A126" s="382" t="s">
        <v>11</v>
      </c>
      <c r="B126" s="390" t="s">
        <v>467</v>
      </c>
      <c r="C126" s="414">
        <v>0</v>
      </c>
      <c r="D126" s="414">
        <v>0</v>
      </c>
      <c r="E126" s="397">
        <v>0</v>
      </c>
      <c r="F126" s="683" t="s">
        <v>787</v>
      </c>
    </row>
    <row r="127" spans="1:6" ht="12" customHeight="1">
      <c r="A127" s="377" t="s">
        <v>66</v>
      </c>
      <c r="B127" s="371" t="s">
        <v>468</v>
      </c>
      <c r="C127" s="415">
        <v>0</v>
      </c>
      <c r="D127" s="415">
        <v>0</v>
      </c>
      <c r="E127" s="398">
        <v>0</v>
      </c>
      <c r="F127" s="683" t="s">
        <v>788</v>
      </c>
    </row>
    <row r="128" spans="1:6" ht="12" customHeight="1">
      <c r="A128" s="377" t="s">
        <v>67</v>
      </c>
      <c r="B128" s="371" t="s">
        <v>469</v>
      </c>
      <c r="C128" s="415">
        <v>0</v>
      </c>
      <c r="D128" s="415">
        <v>0</v>
      </c>
      <c r="E128" s="398">
        <v>0</v>
      </c>
      <c r="F128" s="683" t="s">
        <v>789</v>
      </c>
    </row>
    <row r="129" spans="1:9" ht="12" customHeight="1" thickBot="1">
      <c r="A129" s="375" t="s">
        <v>68</v>
      </c>
      <c r="B129" s="369" t="s">
        <v>470</v>
      </c>
      <c r="C129" s="415">
        <v>0</v>
      </c>
      <c r="D129" s="415">
        <v>0</v>
      </c>
      <c r="E129" s="398">
        <v>0</v>
      </c>
      <c r="F129" s="683" t="s">
        <v>790</v>
      </c>
    </row>
    <row r="130" spans="1:9" ht="12" customHeight="1" thickBot="1">
      <c r="A130" s="382" t="s">
        <v>12</v>
      </c>
      <c r="B130" s="390" t="s">
        <v>471</v>
      </c>
      <c r="C130" s="414">
        <v>0</v>
      </c>
      <c r="D130" s="414">
        <v>0</v>
      </c>
      <c r="E130" s="397">
        <v>0</v>
      </c>
      <c r="F130" s="683" t="s">
        <v>791</v>
      </c>
    </row>
    <row r="131" spans="1:9" ht="12" customHeight="1">
      <c r="A131" s="377" t="s">
        <v>69</v>
      </c>
      <c r="B131" s="371" t="s">
        <v>472</v>
      </c>
      <c r="C131" s="415">
        <v>0</v>
      </c>
      <c r="D131" s="415">
        <v>0</v>
      </c>
      <c r="E131" s="398">
        <v>0</v>
      </c>
      <c r="F131" s="683" t="s">
        <v>792</v>
      </c>
    </row>
    <row r="132" spans="1:9" ht="12" customHeight="1">
      <c r="A132" s="377" t="s">
        <v>70</v>
      </c>
      <c r="B132" s="371" t="s">
        <v>473</v>
      </c>
      <c r="C132" s="415">
        <v>0</v>
      </c>
      <c r="D132" s="415">
        <v>0</v>
      </c>
      <c r="E132" s="398">
        <v>0</v>
      </c>
      <c r="F132" s="683" t="s">
        <v>793</v>
      </c>
    </row>
    <row r="133" spans="1:9" ht="12" customHeight="1">
      <c r="A133" s="377" t="s">
        <v>368</v>
      </c>
      <c r="B133" s="371" t="s">
        <v>474</v>
      </c>
      <c r="C133" s="415">
        <v>0</v>
      </c>
      <c r="D133" s="415">
        <v>0</v>
      </c>
      <c r="E133" s="398">
        <v>0</v>
      </c>
      <c r="F133" s="683" t="s">
        <v>794</v>
      </c>
    </row>
    <row r="134" spans="1:9" ht="12" customHeight="1" thickBot="1">
      <c r="A134" s="375" t="s">
        <v>370</v>
      </c>
      <c r="B134" s="369" t="s">
        <v>475</v>
      </c>
      <c r="C134" s="415">
        <v>0</v>
      </c>
      <c r="D134" s="415">
        <v>0</v>
      </c>
      <c r="E134" s="398">
        <v>0</v>
      </c>
      <c r="F134" s="683" t="s">
        <v>795</v>
      </c>
    </row>
    <row r="135" spans="1:9" ht="12" customHeight="1" thickBot="1">
      <c r="A135" s="382" t="s">
        <v>13</v>
      </c>
      <c r="B135" s="390" t="s">
        <v>476</v>
      </c>
      <c r="C135" s="420">
        <v>0</v>
      </c>
      <c r="D135" s="420">
        <v>0</v>
      </c>
      <c r="E135" s="432">
        <v>3000</v>
      </c>
      <c r="F135" s="683" t="s">
        <v>796</v>
      </c>
    </row>
    <row r="136" spans="1:9" ht="12" customHeight="1">
      <c r="A136" s="377" t="s">
        <v>71</v>
      </c>
      <c r="B136" s="371" t="s">
        <v>477</v>
      </c>
      <c r="C136" s="415">
        <v>0</v>
      </c>
      <c r="D136" s="415">
        <v>0</v>
      </c>
      <c r="E136" s="398">
        <v>0</v>
      </c>
      <c r="F136" s="683" t="s">
        <v>797</v>
      </c>
    </row>
    <row r="137" spans="1:9" ht="12" customHeight="1">
      <c r="A137" s="377" t="s">
        <v>72</v>
      </c>
      <c r="B137" s="371" t="s">
        <v>478</v>
      </c>
      <c r="C137" s="415">
        <v>0</v>
      </c>
      <c r="D137" s="415">
        <v>0</v>
      </c>
      <c r="E137" s="398">
        <v>0</v>
      </c>
      <c r="F137" s="683" t="s">
        <v>798</v>
      </c>
    </row>
    <row r="138" spans="1:9" ht="12" customHeight="1">
      <c r="A138" s="377" t="s">
        <v>377</v>
      </c>
      <c r="B138" s="371" t="s">
        <v>479</v>
      </c>
      <c r="C138" s="415">
        <v>0</v>
      </c>
      <c r="D138" s="415">
        <v>0</v>
      </c>
      <c r="E138" s="398">
        <v>3000</v>
      </c>
      <c r="F138" s="683" t="s">
        <v>799</v>
      </c>
    </row>
    <row r="139" spans="1:9" ht="12" customHeight="1" thickBot="1">
      <c r="A139" s="375" t="s">
        <v>379</v>
      </c>
      <c r="B139" s="369" t="s">
        <v>480</v>
      </c>
      <c r="C139" s="415">
        <v>0</v>
      </c>
      <c r="D139" s="415">
        <v>0</v>
      </c>
      <c r="E139" s="398">
        <v>0</v>
      </c>
      <c r="F139" s="683" t="s">
        <v>800</v>
      </c>
    </row>
    <row r="140" spans="1:9" ht="15" customHeight="1" thickBot="1">
      <c r="A140" s="382" t="s">
        <v>14</v>
      </c>
      <c r="B140" s="390" t="s">
        <v>481</v>
      </c>
      <c r="C140" s="101">
        <v>0</v>
      </c>
      <c r="D140" s="101">
        <v>0</v>
      </c>
      <c r="E140" s="366">
        <v>0</v>
      </c>
      <c r="F140" s="683" t="s">
        <v>801</v>
      </c>
      <c r="G140" s="431"/>
      <c r="H140" s="431"/>
      <c r="I140" s="431"/>
    </row>
    <row r="141" spans="1:9" s="424" customFormat="1" ht="12.95" customHeight="1">
      <c r="A141" s="377" t="s">
        <v>133</v>
      </c>
      <c r="B141" s="371" t="s">
        <v>482</v>
      </c>
      <c r="C141" s="415">
        <v>0</v>
      </c>
      <c r="D141" s="415">
        <v>0</v>
      </c>
      <c r="E141" s="398">
        <v>0</v>
      </c>
      <c r="F141" s="683" t="s">
        <v>802</v>
      </c>
    </row>
    <row r="142" spans="1:9" ht="12.75" customHeight="1">
      <c r="A142" s="377" t="s">
        <v>134</v>
      </c>
      <c r="B142" s="371" t="s">
        <v>483</v>
      </c>
      <c r="C142" s="415">
        <v>0</v>
      </c>
      <c r="D142" s="415">
        <v>0</v>
      </c>
      <c r="E142" s="398">
        <v>0</v>
      </c>
      <c r="F142" s="683" t="s">
        <v>803</v>
      </c>
    </row>
    <row r="143" spans="1:9" ht="12.75" customHeight="1">
      <c r="A143" s="377" t="s">
        <v>163</v>
      </c>
      <c r="B143" s="371" t="s">
        <v>484</v>
      </c>
      <c r="C143" s="415">
        <v>0</v>
      </c>
      <c r="D143" s="415">
        <v>0</v>
      </c>
      <c r="E143" s="398">
        <v>0</v>
      </c>
      <c r="F143" s="683" t="s">
        <v>804</v>
      </c>
    </row>
    <row r="144" spans="1:9" ht="12.75" customHeight="1" thickBot="1">
      <c r="A144" s="377" t="s">
        <v>385</v>
      </c>
      <c r="B144" s="371" t="s">
        <v>485</v>
      </c>
      <c r="C144" s="415">
        <v>0</v>
      </c>
      <c r="D144" s="415">
        <v>0</v>
      </c>
      <c r="E144" s="398">
        <v>0</v>
      </c>
      <c r="F144" s="683" t="s">
        <v>805</v>
      </c>
    </row>
    <row r="145" spans="1:6" ht="16.5" thickBot="1">
      <c r="A145" s="382" t="s">
        <v>15</v>
      </c>
      <c r="B145" s="390" t="s">
        <v>486</v>
      </c>
      <c r="C145" s="364">
        <v>0</v>
      </c>
      <c r="D145" s="364">
        <v>0</v>
      </c>
      <c r="E145" s="365">
        <v>3000</v>
      </c>
      <c r="F145" s="683" t="s">
        <v>806</v>
      </c>
    </row>
    <row r="146" spans="1:6" ht="16.5" thickBot="1">
      <c r="A146" s="407" t="s">
        <v>16</v>
      </c>
      <c r="B146" s="410" t="s">
        <v>487</v>
      </c>
      <c r="C146" s="364">
        <v>158823</v>
      </c>
      <c r="D146" s="364">
        <v>204566</v>
      </c>
      <c r="E146" s="365">
        <v>174156</v>
      </c>
      <c r="F146" s="683" t="s">
        <v>807</v>
      </c>
    </row>
    <row r="148" spans="1:6" ht="18.75" customHeight="1">
      <c r="A148" s="701" t="s">
        <v>488</v>
      </c>
      <c r="B148" s="701"/>
      <c r="C148" s="701"/>
      <c r="D148" s="701"/>
      <c r="E148" s="701"/>
    </row>
    <row r="149" spans="1:6" ht="13.5" customHeight="1" thickBot="1">
      <c r="A149" s="392" t="s">
        <v>115</v>
      </c>
      <c r="B149" s="392"/>
      <c r="C149" s="422"/>
      <c r="E149" s="409" t="s">
        <v>162</v>
      </c>
    </row>
    <row r="150" spans="1:6" ht="21.75" thickBot="1">
      <c r="A150" s="382">
        <v>1</v>
      </c>
      <c r="B150" s="385" t="s">
        <v>489</v>
      </c>
      <c r="C150" s="408">
        <f>+C61-C125</f>
        <v>0</v>
      </c>
      <c r="D150" s="408">
        <f>+D61-D125</f>
        <v>0</v>
      </c>
      <c r="E150" s="408">
        <f>+E61-E125</f>
        <v>27353</v>
      </c>
    </row>
    <row r="151" spans="1:6" ht="21.75" thickBot="1">
      <c r="A151" s="382" t="s">
        <v>8</v>
      </c>
      <c r="B151" s="385" t="s">
        <v>490</v>
      </c>
      <c r="C151" s="408">
        <f>+C84-C145</f>
        <v>0</v>
      </c>
      <c r="D151" s="408">
        <f>+D84-D145</f>
        <v>0</v>
      </c>
      <c r="E151" s="408">
        <f>+E84-E145</f>
        <v>-2075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0" r:id="rId1"/>
  <headerFooter alignWithMargins="0">
    <oddHeader>&amp;C&amp;"Times New Roman CE,Félkövér"&amp;12
Ura Község Önkormányzat
2014. ÉVI ZÁRSZÁMADÁSÁNAK PÉNZÜGYI MÉRLEGE&amp;10
&amp;R&amp;"Times New Roman CE,Félkövér dőlt"&amp;11 1.1. melléklet a ....../2015. (......)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46"/>
  <sheetViews>
    <sheetView zoomScaleSheetLayoutView="145" workbookViewId="0">
      <selection activeCell="E59" sqref="E59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+CONCATENATE("8.1. melléklet a ……/",LEFT(ÖSSZEFÜGGÉSEK!A4,4)+1,". (……) önkormányzati rendelethez")</f>
        <v>8.1.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152</v>
      </c>
      <c r="C2" s="745"/>
      <c r="D2" s="746"/>
      <c r="E2" s="592" t="s">
        <v>50</v>
      </c>
      <c r="F2" s="691"/>
    </row>
    <row r="3" spans="1:6" s="569" customFormat="1" ht="24.75" thickBot="1">
      <c r="A3" s="567" t="s">
        <v>148</v>
      </c>
      <c r="B3" s="741" t="s">
        <v>567</v>
      </c>
      <c r="C3" s="747"/>
      <c r="D3" s="748"/>
      <c r="E3" s="593" t="s">
        <v>41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612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613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614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614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614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614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614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614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615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614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117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612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614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614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614">
        <v>67385</v>
      </c>
      <c r="E22" s="116">
        <v>66579</v>
      </c>
      <c r="F22" s="693" t="s">
        <v>767</v>
      </c>
    </row>
    <row r="23" spans="1:6" s="545" customFormat="1" ht="12" customHeight="1" thickBot="1">
      <c r="A23" s="595" t="s">
        <v>82</v>
      </c>
      <c r="B23" s="370" t="s">
        <v>704</v>
      </c>
      <c r="C23" s="447">
        <v>0</v>
      </c>
      <c r="D23" s="614">
        <v>0</v>
      </c>
      <c r="E23" s="116">
        <v>0</v>
      </c>
      <c r="F23" s="693" t="s">
        <v>768</v>
      </c>
    </row>
    <row r="24" spans="1:6" s="545" customFormat="1" ht="12" customHeight="1" thickBot="1">
      <c r="A24" s="582" t="s">
        <v>9</v>
      </c>
      <c r="B24" s="390" t="s">
        <v>126</v>
      </c>
      <c r="C24" s="42">
        <v>2009</v>
      </c>
      <c r="D24" s="616">
        <v>2102</v>
      </c>
      <c r="E24" s="588">
        <v>1936</v>
      </c>
      <c r="F24" s="693" t="s">
        <v>769</v>
      </c>
    </row>
    <row r="25" spans="1:6" s="545" customFormat="1" ht="12" customHeight="1" thickBot="1">
      <c r="A25" s="582" t="s">
        <v>10</v>
      </c>
      <c r="B25" s="390" t="s">
        <v>582</v>
      </c>
      <c r="C25" s="450">
        <v>23674</v>
      </c>
      <c r="D25" s="612">
        <v>35197</v>
      </c>
      <c r="E25" s="589">
        <v>35197</v>
      </c>
      <c r="F25" s="693" t="s">
        <v>770</v>
      </c>
    </row>
    <row r="26" spans="1:6" s="545" customFormat="1" ht="12" customHeight="1">
      <c r="A26" s="596" t="s">
        <v>340</v>
      </c>
      <c r="B26" s="597" t="s">
        <v>580</v>
      </c>
      <c r="C26" s="104">
        <v>0</v>
      </c>
      <c r="D26" s="603">
        <v>0</v>
      </c>
      <c r="E26" s="576">
        <v>0</v>
      </c>
      <c r="F26" s="693" t="s">
        <v>771</v>
      </c>
    </row>
    <row r="27" spans="1:6" s="545" customFormat="1" ht="12" customHeight="1">
      <c r="A27" s="596" t="s">
        <v>346</v>
      </c>
      <c r="B27" s="598" t="s">
        <v>583</v>
      </c>
      <c r="C27" s="451">
        <v>23674</v>
      </c>
      <c r="D27" s="617">
        <v>35197</v>
      </c>
      <c r="E27" s="575">
        <v>35197</v>
      </c>
      <c r="F27" s="693" t="s">
        <v>772</v>
      </c>
    </row>
    <row r="28" spans="1:6" s="545" customFormat="1" ht="12" customHeight="1" thickBot="1">
      <c r="A28" s="595" t="s">
        <v>348</v>
      </c>
      <c r="B28" s="599" t="s">
        <v>705</v>
      </c>
      <c r="C28" s="579">
        <v>18576</v>
      </c>
      <c r="D28" s="618">
        <v>20899</v>
      </c>
      <c r="E28" s="574">
        <v>35197</v>
      </c>
      <c r="F28" s="693" t="s">
        <v>773</v>
      </c>
    </row>
    <row r="29" spans="1:6" s="545" customFormat="1" ht="12" customHeight="1" thickBot="1">
      <c r="A29" s="582" t="s">
        <v>11</v>
      </c>
      <c r="B29" s="390" t="s">
        <v>584</v>
      </c>
      <c r="C29" s="450">
        <v>5216</v>
      </c>
      <c r="D29" s="612"/>
      <c r="E29" s="589"/>
      <c r="F29" s="693" t="s">
        <v>774</v>
      </c>
    </row>
    <row r="30" spans="1:6" s="545" customFormat="1" ht="12" customHeight="1">
      <c r="A30" s="596" t="s">
        <v>66</v>
      </c>
      <c r="B30" s="597" t="s">
        <v>366</v>
      </c>
      <c r="C30" s="104">
        <v>0</v>
      </c>
      <c r="D30" s="603">
        <v>0</v>
      </c>
      <c r="E30" s="576">
        <v>0</v>
      </c>
      <c r="F30" s="693" t="s">
        <v>775</v>
      </c>
    </row>
    <row r="31" spans="1:6" s="545" customFormat="1" ht="12" customHeight="1">
      <c r="A31" s="596" t="s">
        <v>67</v>
      </c>
      <c r="B31" s="598" t="s">
        <v>367</v>
      </c>
      <c r="C31" s="451">
        <v>5216</v>
      </c>
      <c r="D31" s="617">
        <v>0</v>
      </c>
      <c r="E31" s="575">
        <v>0</v>
      </c>
      <c r="F31" s="693" t="s">
        <v>776</v>
      </c>
    </row>
    <row r="32" spans="1:6" s="545" customFormat="1" ht="12" customHeight="1" thickBot="1">
      <c r="A32" s="595" t="s">
        <v>68</v>
      </c>
      <c r="B32" s="581" t="s">
        <v>369</v>
      </c>
      <c r="C32" s="579">
        <v>0</v>
      </c>
      <c r="D32" s="618">
        <v>0</v>
      </c>
      <c r="E32" s="574">
        <v>0</v>
      </c>
      <c r="F32" s="693" t="s">
        <v>777</v>
      </c>
    </row>
    <row r="33" spans="1:13" s="545" customFormat="1" ht="12" customHeight="1" thickBot="1">
      <c r="A33" s="582" t="s">
        <v>12</v>
      </c>
      <c r="B33" s="390" t="s">
        <v>494</v>
      </c>
      <c r="C33" s="42">
        <v>0</v>
      </c>
      <c r="D33" s="616">
        <v>1662</v>
      </c>
      <c r="E33" s="588">
        <v>1662</v>
      </c>
      <c r="F33" s="693" t="s">
        <v>778</v>
      </c>
    </row>
    <row r="34" spans="1:13" s="545" customFormat="1" ht="12" customHeight="1" thickBot="1">
      <c r="A34" s="582" t="s">
        <v>13</v>
      </c>
      <c r="B34" s="390" t="s">
        <v>585</v>
      </c>
      <c r="C34" s="42">
        <v>0</v>
      </c>
      <c r="D34" s="616">
        <v>0</v>
      </c>
      <c r="E34" s="588">
        <v>0</v>
      </c>
      <c r="F34" s="693" t="s">
        <v>779</v>
      </c>
    </row>
    <row r="35" spans="1:13" s="545" customFormat="1" ht="12" customHeight="1" thickBot="1">
      <c r="A35" s="519" t="s">
        <v>14</v>
      </c>
      <c r="B35" s="390" t="s">
        <v>586</v>
      </c>
      <c r="C35" s="450">
        <v>101551</v>
      </c>
      <c r="D35" s="612">
        <v>134949</v>
      </c>
      <c r="E35" s="589">
        <v>128892</v>
      </c>
      <c r="F35" s="693" t="s">
        <v>780</v>
      </c>
    </row>
    <row r="36" spans="1:13" s="572" customFormat="1" ht="12" customHeight="1" thickBot="1">
      <c r="A36" s="584" t="s">
        <v>15</v>
      </c>
      <c r="B36" s="390" t="s">
        <v>587</v>
      </c>
      <c r="C36" s="450"/>
      <c r="D36" s="612"/>
      <c r="E36" s="589"/>
      <c r="F36" s="693" t="s">
        <v>781</v>
      </c>
    </row>
    <row r="37" spans="1:13" s="572" customFormat="1" ht="15" customHeight="1">
      <c r="A37" s="596" t="s">
        <v>588</v>
      </c>
      <c r="B37" s="597" t="s">
        <v>171</v>
      </c>
      <c r="C37" s="104">
        <v>0</v>
      </c>
      <c r="D37" s="603">
        <v>0</v>
      </c>
      <c r="E37" s="576">
        <v>0</v>
      </c>
      <c r="F37" s="693" t="s">
        <v>782</v>
      </c>
    </row>
    <row r="38" spans="1:13" s="572" customFormat="1" ht="15" customHeight="1">
      <c r="A38" s="596" t="s">
        <v>589</v>
      </c>
      <c r="B38" s="598" t="s">
        <v>3</v>
      </c>
      <c r="C38" s="451">
        <v>0</v>
      </c>
      <c r="D38" s="617">
        <v>0</v>
      </c>
      <c r="E38" s="575">
        <v>0</v>
      </c>
      <c r="F38" s="693" t="s">
        <v>783</v>
      </c>
    </row>
    <row r="39" spans="1:13" ht="16.5" thickBot="1">
      <c r="A39" s="595" t="s">
        <v>590</v>
      </c>
      <c r="B39" s="581" t="s">
        <v>591</v>
      </c>
      <c r="C39" s="579">
        <v>0</v>
      </c>
      <c r="D39" s="618">
        <v>0</v>
      </c>
      <c r="E39" s="574">
        <v>0</v>
      </c>
      <c r="F39" s="693" t="s">
        <v>784</v>
      </c>
    </row>
    <row r="40" spans="1:13" s="571" customFormat="1" ht="16.5" customHeight="1" thickBot="1">
      <c r="A40" s="584" t="s">
        <v>16</v>
      </c>
      <c r="B40" s="585" t="s">
        <v>592</v>
      </c>
      <c r="C40" s="110">
        <v>101551</v>
      </c>
      <c r="D40" s="619">
        <v>134949</v>
      </c>
      <c r="E40" s="590">
        <v>128892</v>
      </c>
      <c r="F40" s="693" t="s">
        <v>785</v>
      </c>
    </row>
    <row r="41" spans="1:13" s="345" customFormat="1" ht="12" customHeight="1">
      <c r="A41" s="527"/>
      <c r="B41" s="528"/>
      <c r="C41" s="543"/>
      <c r="D41" s="543"/>
      <c r="E41" s="543"/>
      <c r="F41" s="693"/>
    </row>
    <row r="42" spans="1:13" ht="12" customHeight="1" thickBot="1">
      <c r="A42" s="529"/>
      <c r="B42" s="530"/>
      <c r="C42" s="544"/>
      <c r="D42" s="544"/>
      <c r="E42" s="544"/>
      <c r="F42" s="693"/>
    </row>
    <row r="43" spans="1:13" ht="12" customHeight="1" thickBot="1">
      <c r="A43" s="738" t="s">
        <v>45</v>
      </c>
      <c r="B43" s="739"/>
      <c r="C43" s="739"/>
      <c r="D43" s="739"/>
      <c r="E43" s="740"/>
      <c r="F43" s="571"/>
    </row>
    <row r="44" spans="1:13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589">
        <v>132943</v>
      </c>
      <c r="F44" s="693" t="s">
        <v>753</v>
      </c>
    </row>
    <row r="45" spans="1:13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576">
        <v>58858</v>
      </c>
      <c r="F45" s="693" t="s">
        <v>754</v>
      </c>
      <c r="M45" s="33">
        <f>15000/60</f>
        <v>250</v>
      </c>
    </row>
    <row r="46" spans="1:13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600">
        <v>8846</v>
      </c>
      <c r="F46" s="693" t="s">
        <v>755</v>
      </c>
      <c r="M46" s="33">
        <f>+M45/8</f>
        <v>31.25</v>
      </c>
    </row>
    <row r="47" spans="1:13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600">
        <v>36889</v>
      </c>
      <c r="F47" s="693" t="s">
        <v>756</v>
      </c>
    </row>
    <row r="48" spans="1:13" s="345" customFormat="1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600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600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589">
        <v>38213</v>
      </c>
      <c r="F50" s="693" t="s">
        <v>759</v>
      </c>
    </row>
    <row r="51" spans="1:6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576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600">
        <v>21742</v>
      </c>
      <c r="F52" s="693" t="s">
        <v>761</v>
      </c>
    </row>
    <row r="53" spans="1:6" ht="15" customHeight="1">
      <c r="A53" s="595" t="s">
        <v>81</v>
      </c>
      <c r="B53" s="370" t="s">
        <v>46</v>
      </c>
      <c r="C53" s="444">
        <v>200</v>
      </c>
      <c r="D53" s="444">
        <v>0</v>
      </c>
      <c r="E53" s="600">
        <v>0</v>
      </c>
      <c r="F53" s="693" t="s">
        <v>762</v>
      </c>
    </row>
    <row r="54" spans="1:6" ht="16.5" thickBot="1">
      <c r="A54" s="595" t="s">
        <v>82</v>
      </c>
      <c r="B54" s="370" t="s">
        <v>706</v>
      </c>
      <c r="C54" s="444">
        <v>0</v>
      </c>
      <c r="D54" s="444">
        <v>0</v>
      </c>
      <c r="E54" s="600">
        <v>0</v>
      </c>
      <c r="F54" s="693" t="s">
        <v>763</v>
      </c>
    </row>
    <row r="55" spans="1:6" ht="15" customHeight="1" thickBot="1">
      <c r="A55" s="582" t="s">
        <v>9</v>
      </c>
      <c r="B55" s="586" t="s">
        <v>595</v>
      </c>
      <c r="C55" s="110">
        <v>158823</v>
      </c>
      <c r="D55" s="110">
        <v>204566</v>
      </c>
      <c r="E55" s="590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6.5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6.5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E59" sqref="E59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+CONCATENATE("8.1.1. melléklet a ……/",LEFT(ÖSSZEFÜGGÉSEK!A4,4)+1,". (……) önkormányzati rendelethez")</f>
        <v>8.1.1.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152</v>
      </c>
      <c r="C2" s="745"/>
      <c r="D2" s="746"/>
      <c r="E2" s="592" t="s">
        <v>50</v>
      </c>
      <c r="F2" s="691"/>
    </row>
    <row r="3" spans="1:6" s="569" customFormat="1" ht="24.75" thickBot="1">
      <c r="A3" s="567" t="s">
        <v>148</v>
      </c>
      <c r="B3" s="741" t="s">
        <v>713</v>
      </c>
      <c r="C3" s="747"/>
      <c r="D3" s="748"/>
      <c r="E3" s="593" t="s">
        <v>49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612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613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614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614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614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614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614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614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615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614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117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612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614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614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614">
        <v>67385</v>
      </c>
      <c r="E22" s="116">
        <v>66579</v>
      </c>
      <c r="F22" s="693" t="s">
        <v>767</v>
      </c>
    </row>
    <row r="23" spans="1:6" s="545" customFormat="1" ht="12" customHeight="1" thickBot="1">
      <c r="A23" s="595" t="s">
        <v>82</v>
      </c>
      <c r="B23" s="370" t="s">
        <v>704</v>
      </c>
      <c r="C23" s="447">
        <v>0</v>
      </c>
      <c r="D23" s="614">
        <v>0</v>
      </c>
      <c r="E23" s="116">
        <v>0</v>
      </c>
      <c r="F23" s="693" t="s">
        <v>768</v>
      </c>
    </row>
    <row r="24" spans="1:6" s="545" customFormat="1" ht="12" customHeight="1" thickBot="1">
      <c r="A24" s="582" t="s">
        <v>9</v>
      </c>
      <c r="B24" s="390" t="s">
        <v>126</v>
      </c>
      <c r="C24" s="42">
        <v>2009</v>
      </c>
      <c r="D24" s="616">
        <v>2102</v>
      </c>
      <c r="E24" s="588">
        <v>1936</v>
      </c>
      <c r="F24" s="693" t="s">
        <v>769</v>
      </c>
    </row>
    <row r="25" spans="1:6" s="545" customFormat="1" ht="12" customHeight="1" thickBot="1">
      <c r="A25" s="582" t="s">
        <v>10</v>
      </c>
      <c r="B25" s="390" t="s">
        <v>582</v>
      </c>
      <c r="C25" s="450">
        <v>23674</v>
      </c>
      <c r="D25" s="612">
        <v>35197</v>
      </c>
      <c r="E25" s="589">
        <v>35197</v>
      </c>
      <c r="F25" s="693" t="s">
        <v>770</v>
      </c>
    </row>
    <row r="26" spans="1:6" s="545" customFormat="1" ht="12" customHeight="1">
      <c r="A26" s="596" t="s">
        <v>340</v>
      </c>
      <c r="B26" s="597" t="s">
        <v>580</v>
      </c>
      <c r="C26" s="104">
        <v>0</v>
      </c>
      <c r="D26" s="603">
        <v>0</v>
      </c>
      <c r="E26" s="576">
        <v>0</v>
      </c>
      <c r="F26" s="693" t="s">
        <v>771</v>
      </c>
    </row>
    <row r="27" spans="1:6" s="545" customFormat="1" ht="12" customHeight="1">
      <c r="A27" s="596" t="s">
        <v>346</v>
      </c>
      <c r="B27" s="598" t="s">
        <v>583</v>
      </c>
      <c r="C27" s="451">
        <v>23674</v>
      </c>
      <c r="D27" s="617">
        <v>35197</v>
      </c>
      <c r="E27" s="575">
        <v>35197</v>
      </c>
      <c r="F27" s="693" t="s">
        <v>772</v>
      </c>
    </row>
    <row r="28" spans="1:6" s="545" customFormat="1" ht="12" customHeight="1" thickBot="1">
      <c r="A28" s="595" t="s">
        <v>348</v>
      </c>
      <c r="B28" s="599" t="s">
        <v>705</v>
      </c>
      <c r="C28" s="579">
        <v>18576</v>
      </c>
      <c r="D28" s="618">
        <v>20899</v>
      </c>
      <c r="E28" s="574">
        <v>35197</v>
      </c>
      <c r="F28" s="693" t="s">
        <v>773</v>
      </c>
    </row>
    <row r="29" spans="1:6" s="545" customFormat="1" ht="12" customHeight="1" thickBot="1">
      <c r="A29" s="582" t="s">
        <v>11</v>
      </c>
      <c r="B29" s="390" t="s">
        <v>584</v>
      </c>
      <c r="C29" s="450">
        <v>5216</v>
      </c>
      <c r="D29" s="612"/>
      <c r="E29" s="589"/>
      <c r="F29" s="693" t="s">
        <v>774</v>
      </c>
    </row>
    <row r="30" spans="1:6" s="545" customFormat="1" ht="12" customHeight="1">
      <c r="A30" s="596" t="s">
        <v>66</v>
      </c>
      <c r="B30" s="597" t="s">
        <v>366</v>
      </c>
      <c r="C30" s="104">
        <v>0</v>
      </c>
      <c r="D30" s="603">
        <v>0</v>
      </c>
      <c r="E30" s="576">
        <v>0</v>
      </c>
      <c r="F30" s="693" t="s">
        <v>775</v>
      </c>
    </row>
    <row r="31" spans="1:6" s="545" customFormat="1" ht="12" customHeight="1">
      <c r="A31" s="596" t="s">
        <v>67</v>
      </c>
      <c r="B31" s="598" t="s">
        <v>367</v>
      </c>
      <c r="C31" s="451">
        <v>5216</v>
      </c>
      <c r="D31" s="617">
        <v>0</v>
      </c>
      <c r="E31" s="575">
        <v>0</v>
      </c>
      <c r="F31" s="693" t="s">
        <v>776</v>
      </c>
    </row>
    <row r="32" spans="1:6" s="545" customFormat="1" ht="12" customHeight="1" thickBot="1">
      <c r="A32" s="595" t="s">
        <v>68</v>
      </c>
      <c r="B32" s="581" t="s">
        <v>369</v>
      </c>
      <c r="C32" s="579">
        <v>0</v>
      </c>
      <c r="D32" s="618">
        <v>0</v>
      </c>
      <c r="E32" s="574">
        <v>0</v>
      </c>
      <c r="F32" s="693" t="s">
        <v>777</v>
      </c>
    </row>
    <row r="33" spans="1:6" s="545" customFormat="1" ht="12" customHeight="1" thickBot="1">
      <c r="A33" s="582" t="s">
        <v>12</v>
      </c>
      <c r="B33" s="390" t="s">
        <v>494</v>
      </c>
      <c r="C33" s="42">
        <v>0</v>
      </c>
      <c r="D33" s="616">
        <v>1662</v>
      </c>
      <c r="E33" s="588">
        <v>1662</v>
      </c>
      <c r="F33" s="693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>
        <v>0</v>
      </c>
      <c r="D34" s="616">
        <v>0</v>
      </c>
      <c r="E34" s="588">
        <v>0</v>
      </c>
      <c r="F34" s="693" t="s">
        <v>779</v>
      </c>
    </row>
    <row r="35" spans="1:6" s="545" customFormat="1" ht="12" customHeight="1" thickBot="1">
      <c r="A35" s="519" t="s">
        <v>14</v>
      </c>
      <c r="B35" s="390" t="s">
        <v>586</v>
      </c>
      <c r="C35" s="450">
        <v>101551</v>
      </c>
      <c r="D35" s="612">
        <v>134949</v>
      </c>
      <c r="E35" s="589">
        <v>128892</v>
      </c>
      <c r="F35" s="693" t="s">
        <v>780</v>
      </c>
    </row>
    <row r="36" spans="1:6" s="572" customFormat="1" ht="12" customHeight="1" thickBot="1">
      <c r="A36" s="584" t="s">
        <v>15</v>
      </c>
      <c r="B36" s="390" t="s">
        <v>587</v>
      </c>
      <c r="C36" s="450"/>
      <c r="D36" s="612"/>
      <c r="E36" s="589"/>
      <c r="F36" s="693" t="s">
        <v>781</v>
      </c>
    </row>
    <row r="37" spans="1:6" s="572" customFormat="1" ht="15" customHeight="1">
      <c r="A37" s="596" t="s">
        <v>588</v>
      </c>
      <c r="B37" s="597" t="s">
        <v>171</v>
      </c>
      <c r="C37" s="104">
        <v>0</v>
      </c>
      <c r="D37" s="603">
        <v>0</v>
      </c>
      <c r="E37" s="576">
        <v>0</v>
      </c>
      <c r="F37" s="693" t="s">
        <v>782</v>
      </c>
    </row>
    <row r="38" spans="1:6" s="572" customFormat="1" ht="15" customHeight="1">
      <c r="A38" s="596" t="s">
        <v>589</v>
      </c>
      <c r="B38" s="598" t="s">
        <v>3</v>
      </c>
      <c r="C38" s="451">
        <v>0</v>
      </c>
      <c r="D38" s="617">
        <v>0</v>
      </c>
      <c r="E38" s="575">
        <v>0</v>
      </c>
      <c r="F38" s="693" t="s">
        <v>783</v>
      </c>
    </row>
    <row r="39" spans="1:6" ht="16.5" thickBot="1">
      <c r="A39" s="595" t="s">
        <v>590</v>
      </c>
      <c r="B39" s="581" t="s">
        <v>591</v>
      </c>
      <c r="C39" s="579">
        <v>0</v>
      </c>
      <c r="D39" s="618">
        <v>0</v>
      </c>
      <c r="E39" s="574">
        <v>0</v>
      </c>
      <c r="F39" s="693" t="s">
        <v>784</v>
      </c>
    </row>
    <row r="40" spans="1:6" s="571" customFormat="1" ht="16.5" customHeight="1" thickBot="1">
      <c r="A40" s="584" t="s">
        <v>16</v>
      </c>
      <c r="B40" s="585" t="s">
        <v>592</v>
      </c>
      <c r="C40" s="110">
        <v>101551</v>
      </c>
      <c r="D40" s="619">
        <v>134949</v>
      </c>
      <c r="E40" s="590">
        <v>128892</v>
      </c>
      <c r="F40" s="693" t="s">
        <v>785</v>
      </c>
    </row>
    <row r="41" spans="1:6" s="345" customFormat="1" ht="12" customHeight="1">
      <c r="A41" s="527"/>
      <c r="B41" s="528"/>
      <c r="C41" s="543"/>
      <c r="D41" s="543"/>
      <c r="E41" s="543"/>
      <c r="F41" s="693"/>
    </row>
    <row r="42" spans="1:6" ht="12" customHeight="1" thickBot="1">
      <c r="A42" s="529"/>
      <c r="B42" s="530"/>
      <c r="C42" s="544"/>
      <c r="D42" s="544"/>
      <c r="E42" s="544"/>
      <c r="F42" s="693"/>
    </row>
    <row r="43" spans="1:6" ht="12" customHeight="1" thickBot="1">
      <c r="A43" s="738" t="s">
        <v>45</v>
      </c>
      <c r="B43" s="739"/>
      <c r="C43" s="739"/>
      <c r="D43" s="739"/>
      <c r="E43" s="740"/>
      <c r="F43" s="571"/>
    </row>
    <row r="44" spans="1:6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589">
        <v>132943</v>
      </c>
      <c r="F44" s="69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576">
        <v>58858</v>
      </c>
      <c r="F45" s="69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600">
        <v>8846</v>
      </c>
      <c r="F46" s="69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600">
        <v>36889</v>
      </c>
      <c r="F47" s="693" t="s">
        <v>756</v>
      </c>
    </row>
    <row r="48" spans="1:6" s="345" customFormat="1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600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600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589">
        <v>38213</v>
      </c>
      <c r="F50" s="693" t="s">
        <v>759</v>
      </c>
    </row>
    <row r="51" spans="1:6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576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600">
        <v>21742</v>
      </c>
      <c r="F52" s="693" t="s">
        <v>761</v>
      </c>
    </row>
    <row r="53" spans="1:6" ht="15" customHeight="1">
      <c r="A53" s="595" t="s">
        <v>81</v>
      </c>
      <c r="B53" s="370" t="s">
        <v>46</v>
      </c>
      <c r="C53" s="444">
        <v>200</v>
      </c>
      <c r="D53" s="444">
        <v>0</v>
      </c>
      <c r="E53" s="600">
        <v>0</v>
      </c>
      <c r="F53" s="693" t="s">
        <v>762</v>
      </c>
    </row>
    <row r="54" spans="1:6" ht="16.5" thickBot="1">
      <c r="A54" s="595" t="s">
        <v>82</v>
      </c>
      <c r="B54" s="370" t="s">
        <v>706</v>
      </c>
      <c r="C54" s="444">
        <v>0</v>
      </c>
      <c r="D54" s="444">
        <v>0</v>
      </c>
      <c r="E54" s="600">
        <v>0</v>
      </c>
      <c r="F54" s="693" t="s">
        <v>763</v>
      </c>
    </row>
    <row r="55" spans="1:6" ht="15" customHeight="1" thickBot="1">
      <c r="A55" s="582" t="s">
        <v>9</v>
      </c>
      <c r="B55" s="586" t="s">
        <v>595</v>
      </c>
      <c r="C55" s="110">
        <v>158823</v>
      </c>
      <c r="D55" s="110">
        <v>204566</v>
      </c>
      <c r="E55" s="590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6.5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6.5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F21" sqref="F21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+CONCATENATE("8.1.2. melléklet a ……/",LEFT(ÖSSZEFÜGGÉSEK!A4,4)+1,". (……) önkormányzati rendelethez")</f>
        <v>8.1.2. melléklet a ……/2015. (……) önkormányzati rendelethez</v>
      </c>
    </row>
    <row r="2" spans="1:5" s="569" customFormat="1" ht="25.5" customHeight="1">
      <c r="A2" s="549" t="s">
        <v>149</v>
      </c>
      <c r="B2" s="744" t="s">
        <v>152</v>
      </c>
      <c r="C2" s="745"/>
      <c r="D2" s="746"/>
      <c r="E2" s="592" t="s">
        <v>50</v>
      </c>
    </row>
    <row r="3" spans="1:5" s="569" customFormat="1" ht="24.75" thickBot="1">
      <c r="A3" s="567" t="s">
        <v>148</v>
      </c>
      <c r="B3" s="741" t="s">
        <v>703</v>
      </c>
      <c r="C3" s="747"/>
      <c r="D3" s="748"/>
      <c r="E3" s="593" t="s">
        <v>50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612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613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614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614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614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614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614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614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615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614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117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612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614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614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614"/>
      <c r="E22" s="116"/>
    </row>
    <row r="23" spans="1:5" s="545" customFormat="1" ht="12" customHeight="1" thickBot="1">
      <c r="A23" s="595" t="s">
        <v>82</v>
      </c>
      <c r="B23" s="370" t="s">
        <v>704</v>
      </c>
      <c r="C23" s="447"/>
      <c r="D23" s="614"/>
      <c r="E23" s="116"/>
    </row>
    <row r="24" spans="1:5" s="545" customFormat="1" ht="12" customHeight="1" thickBot="1">
      <c r="A24" s="582" t="s">
        <v>9</v>
      </c>
      <c r="B24" s="390" t="s">
        <v>126</v>
      </c>
      <c r="C24" s="42"/>
      <c r="D24" s="616"/>
      <c r="E24" s="588"/>
    </row>
    <row r="25" spans="1:5" s="545" customFormat="1" ht="12" customHeight="1" thickBot="1">
      <c r="A25" s="582" t="s">
        <v>10</v>
      </c>
      <c r="B25" s="390" t="s">
        <v>582</v>
      </c>
      <c r="C25" s="450">
        <f>+C26+C27</f>
        <v>0</v>
      </c>
      <c r="D25" s="612">
        <f>+D26+D27</f>
        <v>0</v>
      </c>
      <c r="E25" s="589">
        <f>+E26+E27</f>
        <v>0</v>
      </c>
    </row>
    <row r="26" spans="1:5" s="545" customFormat="1" ht="12" customHeight="1">
      <c r="A26" s="596" t="s">
        <v>340</v>
      </c>
      <c r="B26" s="597" t="s">
        <v>580</v>
      </c>
      <c r="C26" s="104"/>
      <c r="D26" s="603"/>
      <c r="E26" s="576"/>
    </row>
    <row r="27" spans="1:5" s="545" customFormat="1" ht="12" customHeight="1">
      <c r="A27" s="596" t="s">
        <v>346</v>
      </c>
      <c r="B27" s="598" t="s">
        <v>583</v>
      </c>
      <c r="C27" s="451"/>
      <c r="D27" s="617"/>
      <c r="E27" s="575"/>
    </row>
    <row r="28" spans="1:5" s="545" customFormat="1" ht="12" customHeight="1" thickBot="1">
      <c r="A28" s="595" t="s">
        <v>348</v>
      </c>
      <c r="B28" s="599" t="s">
        <v>705</v>
      </c>
      <c r="C28" s="579"/>
      <c r="D28" s="618"/>
      <c r="E28" s="574"/>
    </row>
    <row r="29" spans="1:5" s="545" customFormat="1" ht="12" customHeight="1" thickBot="1">
      <c r="A29" s="582" t="s">
        <v>11</v>
      </c>
      <c r="B29" s="390" t="s">
        <v>584</v>
      </c>
      <c r="C29" s="450">
        <f>+C30+C31+C32</f>
        <v>0</v>
      </c>
      <c r="D29" s="612">
        <f>+D30+D31+D32</f>
        <v>0</v>
      </c>
      <c r="E29" s="589">
        <f>+E30+E31+E32</f>
        <v>0</v>
      </c>
    </row>
    <row r="30" spans="1:5" s="545" customFormat="1" ht="12" customHeight="1">
      <c r="A30" s="596" t="s">
        <v>66</v>
      </c>
      <c r="B30" s="597" t="s">
        <v>366</v>
      </c>
      <c r="C30" s="104"/>
      <c r="D30" s="603"/>
      <c r="E30" s="576"/>
    </row>
    <row r="31" spans="1:5" s="545" customFormat="1" ht="12" customHeight="1">
      <c r="A31" s="596" t="s">
        <v>67</v>
      </c>
      <c r="B31" s="598" t="s">
        <v>367</v>
      </c>
      <c r="C31" s="451"/>
      <c r="D31" s="617"/>
      <c r="E31" s="575"/>
    </row>
    <row r="32" spans="1:5" s="545" customFormat="1" ht="12" customHeight="1" thickBot="1">
      <c r="A32" s="595" t="s">
        <v>68</v>
      </c>
      <c r="B32" s="581" t="s">
        <v>369</v>
      </c>
      <c r="C32" s="579"/>
      <c r="D32" s="618"/>
      <c r="E32" s="574"/>
    </row>
    <row r="33" spans="1:5" s="545" customFormat="1" ht="12" customHeight="1" thickBot="1">
      <c r="A33" s="582" t="s">
        <v>12</v>
      </c>
      <c r="B33" s="390" t="s">
        <v>494</v>
      </c>
      <c r="C33" s="42"/>
      <c r="D33" s="616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616"/>
      <c r="E34" s="588"/>
    </row>
    <row r="35" spans="1:5" s="545" customFormat="1" ht="12" customHeight="1" thickBot="1">
      <c r="A35" s="519" t="s">
        <v>14</v>
      </c>
      <c r="B35" s="390" t="s">
        <v>586</v>
      </c>
      <c r="C35" s="450">
        <f>+C8+C19+C24+C25+C29+C33+C34</f>
        <v>0</v>
      </c>
      <c r="D35" s="612">
        <f>+D8+D19+D24+D25+D29+D33+D34</f>
        <v>0</v>
      </c>
      <c r="E35" s="589">
        <f>+E8+E19+E24+E25+E29+E33+E34</f>
        <v>0</v>
      </c>
    </row>
    <row r="36" spans="1:5" s="572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612">
        <f>+D37+D38+D39</f>
        <v>0</v>
      </c>
      <c r="E36" s="589">
        <f>+E37+E38+E39</f>
        <v>0</v>
      </c>
    </row>
    <row r="37" spans="1:5" s="572" customFormat="1" ht="15" customHeight="1">
      <c r="A37" s="596" t="s">
        <v>588</v>
      </c>
      <c r="B37" s="597" t="s">
        <v>171</v>
      </c>
      <c r="C37" s="104"/>
      <c r="D37" s="603"/>
      <c r="E37" s="576"/>
    </row>
    <row r="38" spans="1:5" s="572" customFormat="1" ht="15" customHeight="1">
      <c r="A38" s="596" t="s">
        <v>589</v>
      </c>
      <c r="B38" s="598" t="s">
        <v>3</v>
      </c>
      <c r="C38" s="451"/>
      <c r="D38" s="617"/>
      <c r="E38" s="575"/>
    </row>
    <row r="39" spans="1:5" ht="13.5" thickBot="1">
      <c r="A39" s="595" t="s">
        <v>590</v>
      </c>
      <c r="B39" s="581" t="s">
        <v>591</v>
      </c>
      <c r="C39" s="579"/>
      <c r="D39" s="618"/>
      <c r="E39" s="574"/>
    </row>
    <row r="40" spans="1:5" s="571" customFormat="1" ht="16.5" customHeight="1" thickBot="1">
      <c r="A40" s="584" t="s">
        <v>16</v>
      </c>
      <c r="B40" s="585" t="s">
        <v>592</v>
      </c>
      <c r="C40" s="110">
        <f>+C35+C36</f>
        <v>0</v>
      </c>
      <c r="D40" s="619">
        <f>+D35+D36</f>
        <v>0</v>
      </c>
      <c r="E40" s="590">
        <f>+E35+E36</f>
        <v>0</v>
      </c>
    </row>
    <row r="41" spans="1:5" s="345" customFormat="1" ht="12" customHeight="1">
      <c r="A41" s="527"/>
      <c r="B41" s="528"/>
      <c r="C41" s="543"/>
      <c r="D41" s="543"/>
      <c r="E41" s="543"/>
    </row>
    <row r="42" spans="1:5" ht="12" customHeight="1" thickBot="1">
      <c r="A42" s="529"/>
      <c r="B42" s="530"/>
      <c r="C42" s="544"/>
      <c r="D42" s="544"/>
      <c r="E42" s="544"/>
    </row>
    <row r="43" spans="1:5" ht="12" customHeight="1" thickBot="1">
      <c r="A43" s="738" t="s">
        <v>45</v>
      </c>
      <c r="B43" s="739"/>
      <c r="C43" s="739"/>
      <c r="D43" s="739"/>
      <c r="E43" s="740"/>
    </row>
    <row r="44" spans="1:5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589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576"/>
    </row>
    <row r="46" spans="1:5" ht="12" customHeight="1">
      <c r="A46" s="595" t="s">
        <v>74</v>
      </c>
      <c r="B46" s="370" t="s">
        <v>135</v>
      </c>
      <c r="C46" s="444"/>
      <c r="D46" s="444"/>
      <c r="E46" s="600"/>
    </row>
    <row r="47" spans="1:5" ht="12" customHeight="1">
      <c r="A47" s="595" t="s">
        <v>75</v>
      </c>
      <c r="B47" s="370" t="s">
        <v>102</v>
      </c>
      <c r="C47" s="444"/>
      <c r="D47" s="444"/>
      <c r="E47" s="600"/>
    </row>
    <row r="48" spans="1:5" s="345" customFormat="1" ht="12" customHeight="1">
      <c r="A48" s="595" t="s">
        <v>76</v>
      </c>
      <c r="B48" s="370" t="s">
        <v>136</v>
      </c>
      <c r="C48" s="444"/>
      <c r="D48" s="444"/>
      <c r="E48" s="600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600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589">
        <f>SUM(E51:E53)</f>
        <v>0</v>
      </c>
    </row>
    <row r="51" spans="1:5" ht="12" customHeight="1">
      <c r="A51" s="595" t="s">
        <v>79</v>
      </c>
      <c r="B51" s="371" t="s">
        <v>161</v>
      </c>
      <c r="C51" s="104"/>
      <c r="D51" s="104"/>
      <c r="E51" s="576"/>
    </row>
    <row r="52" spans="1:5" ht="12" customHeight="1">
      <c r="A52" s="595" t="s">
        <v>80</v>
      </c>
      <c r="B52" s="370" t="s">
        <v>139</v>
      </c>
      <c r="C52" s="444"/>
      <c r="D52" s="444"/>
      <c r="E52" s="600"/>
    </row>
    <row r="53" spans="1:5" ht="15" customHeight="1">
      <c r="A53" s="595" t="s">
        <v>81</v>
      </c>
      <c r="B53" s="370" t="s">
        <v>46</v>
      </c>
      <c r="C53" s="444"/>
      <c r="D53" s="444"/>
      <c r="E53" s="600"/>
    </row>
    <row r="54" spans="1:5" ht="13.5" thickBot="1">
      <c r="A54" s="595" t="s">
        <v>82</v>
      </c>
      <c r="B54" s="370" t="s">
        <v>706</v>
      </c>
      <c r="C54" s="444"/>
      <c r="D54" s="444"/>
      <c r="E54" s="600"/>
    </row>
    <row r="55" spans="1:5" ht="15" customHeight="1" thickBot="1">
      <c r="A55" s="582" t="s">
        <v>9</v>
      </c>
      <c r="B55" s="586" t="s">
        <v>595</v>
      </c>
      <c r="C55" s="110">
        <f>+C44+C50</f>
        <v>0</v>
      </c>
      <c r="D55" s="110">
        <f>+D44+D50</f>
        <v>0</v>
      </c>
      <c r="E55" s="590">
        <f>+E44+E50</f>
        <v>0</v>
      </c>
    </row>
    <row r="56" spans="1:5" ht="13.5" thickBot="1">
      <c r="C56" s="591"/>
      <c r="D56" s="591"/>
      <c r="E56" s="591"/>
    </row>
    <row r="57" spans="1:5" ht="13.5" thickBot="1">
      <c r="A57" s="531" t="s">
        <v>694</v>
      </c>
      <c r="B57" s="532"/>
      <c r="C57" s="114"/>
      <c r="D57" s="114"/>
      <c r="E57" s="580"/>
    </row>
    <row r="58" spans="1:5" ht="13.5" thickBot="1">
      <c r="A58" s="531" t="s">
        <v>151</v>
      </c>
      <c r="B58" s="532"/>
      <c r="C58" s="114"/>
      <c r="D58" s="114"/>
      <c r="E58" s="580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+CONCATENATE("8.1.3. melléklet a ……/",LEFT(ÖSSZEFÜGGÉSEK!A4,4)+1,". (……) önkormányzati rendelethez")</f>
        <v>8.1.3. melléklet a ……/2015. (……) önkormányzati rendelethez</v>
      </c>
    </row>
    <row r="2" spans="1:5" s="569" customFormat="1" ht="25.5" customHeight="1">
      <c r="A2" s="549" t="s">
        <v>149</v>
      </c>
      <c r="B2" s="744" t="s">
        <v>152</v>
      </c>
      <c r="C2" s="745"/>
      <c r="D2" s="746"/>
      <c r="E2" s="592" t="s">
        <v>50</v>
      </c>
    </row>
    <row r="3" spans="1:5" s="569" customFormat="1" ht="24.75" thickBot="1">
      <c r="A3" s="567" t="s">
        <v>148</v>
      </c>
      <c r="B3" s="741" t="s">
        <v>714</v>
      </c>
      <c r="C3" s="747"/>
      <c r="D3" s="748"/>
      <c r="E3" s="593" t="s">
        <v>51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612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613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614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614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614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614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614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614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615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614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117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612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614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614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614"/>
      <c r="E22" s="116"/>
    </row>
    <row r="23" spans="1:5" s="545" customFormat="1" ht="12" customHeight="1" thickBot="1">
      <c r="A23" s="595" t="s">
        <v>82</v>
      </c>
      <c r="B23" s="370" t="s">
        <v>704</v>
      </c>
      <c r="C23" s="447"/>
      <c r="D23" s="614"/>
      <c r="E23" s="116"/>
    </row>
    <row r="24" spans="1:5" s="545" customFormat="1" ht="12" customHeight="1" thickBot="1">
      <c r="A24" s="582" t="s">
        <v>9</v>
      </c>
      <c r="B24" s="390" t="s">
        <v>126</v>
      </c>
      <c r="C24" s="42"/>
      <c r="D24" s="616"/>
      <c r="E24" s="588"/>
    </row>
    <row r="25" spans="1:5" s="545" customFormat="1" ht="12" customHeight="1" thickBot="1">
      <c r="A25" s="582" t="s">
        <v>10</v>
      </c>
      <c r="B25" s="390" t="s">
        <v>582</v>
      </c>
      <c r="C25" s="450">
        <f>+C26+C27</f>
        <v>0</v>
      </c>
      <c r="D25" s="612">
        <f>+D26+D27</f>
        <v>0</v>
      </c>
      <c r="E25" s="589">
        <f>+E26+E27</f>
        <v>0</v>
      </c>
    </row>
    <row r="26" spans="1:5" s="545" customFormat="1" ht="12" customHeight="1">
      <c r="A26" s="596" t="s">
        <v>340</v>
      </c>
      <c r="B26" s="597" t="s">
        <v>580</v>
      </c>
      <c r="C26" s="104"/>
      <c r="D26" s="603"/>
      <c r="E26" s="576"/>
    </row>
    <row r="27" spans="1:5" s="545" customFormat="1" ht="12" customHeight="1">
      <c r="A27" s="596" t="s">
        <v>346</v>
      </c>
      <c r="B27" s="598" t="s">
        <v>583</v>
      </c>
      <c r="C27" s="451"/>
      <c r="D27" s="617"/>
      <c r="E27" s="575"/>
    </row>
    <row r="28" spans="1:5" s="545" customFormat="1" ht="12" customHeight="1" thickBot="1">
      <c r="A28" s="595" t="s">
        <v>348</v>
      </c>
      <c r="B28" s="599" t="s">
        <v>705</v>
      </c>
      <c r="C28" s="579"/>
      <c r="D28" s="618"/>
      <c r="E28" s="574"/>
    </row>
    <row r="29" spans="1:5" s="545" customFormat="1" ht="12" customHeight="1" thickBot="1">
      <c r="A29" s="582" t="s">
        <v>11</v>
      </c>
      <c r="B29" s="390" t="s">
        <v>584</v>
      </c>
      <c r="C29" s="450">
        <f>+C30+C31+C32</f>
        <v>0</v>
      </c>
      <c r="D29" s="612">
        <f>+D30+D31+D32</f>
        <v>0</v>
      </c>
      <c r="E29" s="589">
        <f>+E30+E31+E32</f>
        <v>0</v>
      </c>
    </row>
    <row r="30" spans="1:5" s="545" customFormat="1" ht="12" customHeight="1">
      <c r="A30" s="596" t="s">
        <v>66</v>
      </c>
      <c r="B30" s="597" t="s">
        <v>366</v>
      </c>
      <c r="C30" s="104"/>
      <c r="D30" s="603"/>
      <c r="E30" s="576"/>
    </row>
    <row r="31" spans="1:5" s="545" customFormat="1" ht="12" customHeight="1">
      <c r="A31" s="596" t="s">
        <v>67</v>
      </c>
      <c r="B31" s="598" t="s">
        <v>367</v>
      </c>
      <c r="C31" s="451"/>
      <c r="D31" s="617"/>
      <c r="E31" s="575"/>
    </row>
    <row r="32" spans="1:5" s="545" customFormat="1" ht="12" customHeight="1" thickBot="1">
      <c r="A32" s="595" t="s">
        <v>68</v>
      </c>
      <c r="B32" s="581" t="s">
        <v>369</v>
      </c>
      <c r="C32" s="579"/>
      <c r="D32" s="618"/>
      <c r="E32" s="574"/>
    </row>
    <row r="33" spans="1:5" s="545" customFormat="1" ht="12" customHeight="1" thickBot="1">
      <c r="A33" s="582" t="s">
        <v>12</v>
      </c>
      <c r="B33" s="390" t="s">
        <v>494</v>
      </c>
      <c r="C33" s="42"/>
      <c r="D33" s="616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616"/>
      <c r="E34" s="588"/>
    </row>
    <row r="35" spans="1:5" s="545" customFormat="1" ht="12" customHeight="1" thickBot="1">
      <c r="A35" s="519" t="s">
        <v>14</v>
      </c>
      <c r="B35" s="390" t="s">
        <v>586</v>
      </c>
      <c r="C35" s="450">
        <f>+C8+C19+C24+C25+C29+C33+C34</f>
        <v>0</v>
      </c>
      <c r="D35" s="612">
        <f>+D8+D19+D24+D25+D29+D33+D34</f>
        <v>0</v>
      </c>
      <c r="E35" s="589">
        <f>+E8+E19+E24+E25+E29+E33+E34</f>
        <v>0</v>
      </c>
    </row>
    <row r="36" spans="1:5" s="572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612">
        <f>+D37+D38+D39</f>
        <v>0</v>
      </c>
      <c r="E36" s="589">
        <f>+E37+E38+E39</f>
        <v>0</v>
      </c>
    </row>
    <row r="37" spans="1:5" s="572" customFormat="1" ht="15" customHeight="1">
      <c r="A37" s="596" t="s">
        <v>588</v>
      </c>
      <c r="B37" s="597" t="s">
        <v>171</v>
      </c>
      <c r="C37" s="104"/>
      <c r="D37" s="603"/>
      <c r="E37" s="576"/>
    </row>
    <row r="38" spans="1:5" s="572" customFormat="1" ht="15" customHeight="1">
      <c r="A38" s="596" t="s">
        <v>589</v>
      </c>
      <c r="B38" s="598" t="s">
        <v>3</v>
      </c>
      <c r="C38" s="451"/>
      <c r="D38" s="617"/>
      <c r="E38" s="575"/>
    </row>
    <row r="39" spans="1:5" ht="13.5" thickBot="1">
      <c r="A39" s="595" t="s">
        <v>590</v>
      </c>
      <c r="B39" s="581" t="s">
        <v>591</v>
      </c>
      <c r="C39" s="579"/>
      <c r="D39" s="618"/>
      <c r="E39" s="574"/>
    </row>
    <row r="40" spans="1:5" s="571" customFormat="1" ht="16.5" customHeight="1" thickBot="1">
      <c r="A40" s="584" t="s">
        <v>16</v>
      </c>
      <c r="B40" s="585" t="s">
        <v>592</v>
      </c>
      <c r="C40" s="110">
        <f>+C35+C36</f>
        <v>0</v>
      </c>
      <c r="D40" s="619">
        <f>+D35+D36</f>
        <v>0</v>
      </c>
      <c r="E40" s="590">
        <f>+E35+E36</f>
        <v>0</v>
      </c>
    </row>
    <row r="41" spans="1:5" s="345" customFormat="1" ht="12" customHeight="1">
      <c r="A41" s="527"/>
      <c r="B41" s="528"/>
      <c r="C41" s="543"/>
      <c r="D41" s="543"/>
      <c r="E41" s="543"/>
    </row>
    <row r="42" spans="1:5" ht="12" customHeight="1" thickBot="1">
      <c r="A42" s="529"/>
      <c r="B42" s="530"/>
      <c r="C42" s="544"/>
      <c r="D42" s="544"/>
      <c r="E42" s="544"/>
    </row>
    <row r="43" spans="1:5" ht="12" customHeight="1" thickBot="1">
      <c r="A43" s="738" t="s">
        <v>45</v>
      </c>
      <c r="B43" s="739"/>
      <c r="C43" s="739"/>
      <c r="D43" s="739"/>
      <c r="E43" s="740"/>
    </row>
    <row r="44" spans="1:5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589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576"/>
    </row>
    <row r="46" spans="1:5" ht="12" customHeight="1">
      <c r="A46" s="595" t="s">
        <v>74</v>
      </c>
      <c r="B46" s="370" t="s">
        <v>135</v>
      </c>
      <c r="C46" s="444"/>
      <c r="D46" s="444"/>
      <c r="E46" s="600"/>
    </row>
    <row r="47" spans="1:5" ht="12" customHeight="1">
      <c r="A47" s="595" t="s">
        <v>75</v>
      </c>
      <c r="B47" s="370" t="s">
        <v>102</v>
      </c>
      <c r="C47" s="444"/>
      <c r="D47" s="444"/>
      <c r="E47" s="600"/>
    </row>
    <row r="48" spans="1:5" s="345" customFormat="1" ht="12" customHeight="1">
      <c r="A48" s="595" t="s">
        <v>76</v>
      </c>
      <c r="B48" s="370" t="s">
        <v>136</v>
      </c>
      <c r="C48" s="444"/>
      <c r="D48" s="444"/>
      <c r="E48" s="600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600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589">
        <f>SUM(E51:E53)</f>
        <v>0</v>
      </c>
    </row>
    <row r="51" spans="1:5" ht="12" customHeight="1">
      <c r="A51" s="595" t="s">
        <v>79</v>
      </c>
      <c r="B51" s="371" t="s">
        <v>161</v>
      </c>
      <c r="C51" s="104"/>
      <c r="D51" s="104"/>
      <c r="E51" s="576"/>
    </row>
    <row r="52" spans="1:5" ht="12" customHeight="1">
      <c r="A52" s="595" t="s">
        <v>80</v>
      </c>
      <c r="B52" s="370" t="s">
        <v>139</v>
      </c>
      <c r="C52" s="444"/>
      <c r="D52" s="444"/>
      <c r="E52" s="600"/>
    </row>
    <row r="53" spans="1:5" ht="15" customHeight="1">
      <c r="A53" s="595" t="s">
        <v>81</v>
      </c>
      <c r="B53" s="370" t="s">
        <v>46</v>
      </c>
      <c r="C53" s="444"/>
      <c r="D53" s="444"/>
      <c r="E53" s="600"/>
    </row>
    <row r="54" spans="1:5" ht="13.5" thickBot="1">
      <c r="A54" s="595" t="s">
        <v>82</v>
      </c>
      <c r="B54" s="370" t="s">
        <v>706</v>
      </c>
      <c r="C54" s="444"/>
      <c r="D54" s="444"/>
      <c r="E54" s="600"/>
    </row>
    <row r="55" spans="1:5" ht="15" customHeight="1" thickBot="1">
      <c r="A55" s="582" t="s">
        <v>9</v>
      </c>
      <c r="B55" s="586" t="s">
        <v>595</v>
      </c>
      <c r="C55" s="110">
        <f>+C44+C50</f>
        <v>0</v>
      </c>
      <c r="D55" s="110">
        <f>+D44+D50</f>
        <v>0</v>
      </c>
      <c r="E55" s="590">
        <f>+E44+E50</f>
        <v>0</v>
      </c>
    </row>
    <row r="56" spans="1:5" ht="13.5" thickBot="1">
      <c r="C56" s="591"/>
      <c r="D56" s="591"/>
      <c r="E56" s="591"/>
    </row>
    <row r="57" spans="1:5" ht="13.5" thickBot="1">
      <c r="A57" s="531" t="s">
        <v>694</v>
      </c>
      <c r="B57" s="532"/>
      <c r="C57" s="114"/>
      <c r="D57" s="114"/>
      <c r="E57" s="580"/>
    </row>
    <row r="58" spans="1:5" ht="13.5" thickBot="1">
      <c r="A58" s="531" t="s">
        <v>151</v>
      </c>
      <c r="B58" s="532"/>
      <c r="C58" s="114"/>
      <c r="D58" s="114"/>
      <c r="E58" s="580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8"/>
  <sheetViews>
    <sheetView zoomScaleSheetLayoutView="145" workbookViewId="0">
      <selection activeCell="E59" sqref="E59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6" width="0" style="33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+CONCATENATE("8.2. melléklet a ……/",LEFT(ÖSSZEFÜGGÉSEK!A4,4)+1,". (……) önkormányzati rendelethez")</f>
        <v>8.2. melléklet a ……/2015. (……) önkormányzati rendelethez</v>
      </c>
    </row>
    <row r="2" spans="1:6" s="569" customFormat="1" ht="25.5" customHeight="1">
      <c r="A2" s="549" t="s">
        <v>149</v>
      </c>
      <c r="B2" s="744" t="s">
        <v>153</v>
      </c>
      <c r="C2" s="745"/>
      <c r="D2" s="746"/>
      <c r="E2" s="592" t="s">
        <v>51</v>
      </c>
    </row>
    <row r="3" spans="1:6" s="569" customFormat="1" ht="24.75" thickBot="1">
      <c r="A3" s="567" t="s">
        <v>148</v>
      </c>
      <c r="B3" s="741" t="s">
        <v>567</v>
      </c>
      <c r="C3" s="747"/>
      <c r="D3" s="748"/>
      <c r="E3" s="593" t="s">
        <v>41</v>
      </c>
    </row>
    <row r="4" spans="1:6" s="570" customFormat="1" ht="15.95" customHeight="1" thickBot="1">
      <c r="A4" s="524"/>
      <c r="B4" s="524"/>
      <c r="C4" s="525"/>
      <c r="D4" s="525"/>
      <c r="E4" s="525" t="s">
        <v>42</v>
      </c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6" s="571" customFormat="1" ht="15.95" customHeight="1" thickBot="1">
      <c r="A7" s="738" t="s">
        <v>44</v>
      </c>
      <c r="B7" s="739"/>
      <c r="C7" s="739"/>
      <c r="D7" s="739"/>
      <c r="E7" s="740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612">
        <v>28603</v>
      </c>
      <c r="E8" s="589">
        <v>23518</v>
      </c>
      <c r="F8" s="545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613">
        <v>3601</v>
      </c>
      <c r="E9" s="578">
        <v>3601</v>
      </c>
      <c r="F9" s="545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614">
        <v>15867</v>
      </c>
      <c r="E10" s="116">
        <v>14867</v>
      </c>
      <c r="F10" s="545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614">
        <v>0</v>
      </c>
      <c r="E11" s="116">
        <v>0</v>
      </c>
      <c r="F11" s="545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614">
        <v>0</v>
      </c>
      <c r="E12" s="116">
        <v>0</v>
      </c>
      <c r="F12" s="545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614">
        <v>74</v>
      </c>
      <c r="E13" s="116">
        <v>61</v>
      </c>
      <c r="F13" s="545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614">
        <v>6000</v>
      </c>
      <c r="E14" s="116">
        <v>4928</v>
      </c>
      <c r="F14" s="545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614">
        <v>3061</v>
      </c>
      <c r="E15" s="116">
        <v>0</v>
      </c>
      <c r="F15" s="572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615">
        <v>0</v>
      </c>
      <c r="E16" s="577">
        <v>61</v>
      </c>
      <c r="F16" s="572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614">
        <v>0</v>
      </c>
      <c r="E17" s="116">
        <v>0</v>
      </c>
      <c r="F17" s="545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117">
        <v>0</v>
      </c>
      <c r="E18" s="573">
        <v>0</v>
      </c>
      <c r="F18" s="572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612">
        <v>67385</v>
      </c>
      <c r="E19" s="589">
        <v>66579</v>
      </c>
      <c r="F19" s="572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614">
        <v>0</v>
      </c>
      <c r="E20" s="116"/>
      <c r="F20" s="572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614">
        <v>0</v>
      </c>
      <c r="E21" s="116">
        <v>0</v>
      </c>
      <c r="F21" s="572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614">
        <v>67385</v>
      </c>
      <c r="E22" s="116">
        <v>66579</v>
      </c>
      <c r="F22" s="572" t="s">
        <v>767</v>
      </c>
    </row>
    <row r="23" spans="1:6" s="545" customFormat="1" ht="12" customHeight="1" thickBot="1">
      <c r="A23" s="595" t="s">
        <v>82</v>
      </c>
      <c r="B23" s="370" t="s">
        <v>704</v>
      </c>
      <c r="C23" s="447">
        <v>0</v>
      </c>
      <c r="D23" s="614">
        <v>0</v>
      </c>
      <c r="E23" s="116">
        <v>0</v>
      </c>
      <c r="F23" s="545" t="s">
        <v>768</v>
      </c>
    </row>
    <row r="24" spans="1:6" s="545" customFormat="1" ht="12" customHeight="1" thickBot="1">
      <c r="A24" s="582" t="s">
        <v>9</v>
      </c>
      <c r="B24" s="390" t="s">
        <v>126</v>
      </c>
      <c r="C24" s="42">
        <v>2009</v>
      </c>
      <c r="D24" s="616">
        <v>2102</v>
      </c>
      <c r="E24" s="588">
        <v>1936</v>
      </c>
      <c r="F24" s="545" t="s">
        <v>769</v>
      </c>
    </row>
    <row r="25" spans="1:6" s="545" customFormat="1" ht="12" customHeight="1" thickBot="1">
      <c r="A25" s="582" t="s">
        <v>10</v>
      </c>
      <c r="B25" s="390" t="s">
        <v>582</v>
      </c>
      <c r="C25" s="450">
        <v>23674</v>
      </c>
      <c r="D25" s="612">
        <v>35197</v>
      </c>
      <c r="E25" s="589">
        <v>35197</v>
      </c>
      <c r="F25" s="545" t="s">
        <v>770</v>
      </c>
    </row>
    <row r="26" spans="1:6" s="545" customFormat="1" ht="12" customHeight="1">
      <c r="A26" s="596" t="s">
        <v>340</v>
      </c>
      <c r="B26" s="597" t="s">
        <v>580</v>
      </c>
      <c r="C26" s="104">
        <v>0</v>
      </c>
      <c r="D26" s="603">
        <v>0</v>
      </c>
      <c r="E26" s="576">
        <v>0</v>
      </c>
      <c r="F26" s="545" t="s">
        <v>771</v>
      </c>
    </row>
    <row r="27" spans="1:6" s="545" customFormat="1" ht="12" customHeight="1">
      <c r="A27" s="596" t="s">
        <v>346</v>
      </c>
      <c r="B27" s="598" t="s">
        <v>583</v>
      </c>
      <c r="C27" s="451">
        <v>23674</v>
      </c>
      <c r="D27" s="617">
        <v>35197</v>
      </c>
      <c r="E27" s="575">
        <v>35197</v>
      </c>
      <c r="F27" s="545" t="s">
        <v>772</v>
      </c>
    </row>
    <row r="28" spans="1:6" s="545" customFormat="1" ht="12" customHeight="1" thickBot="1">
      <c r="A28" s="595" t="s">
        <v>348</v>
      </c>
      <c r="B28" s="599" t="s">
        <v>705</v>
      </c>
      <c r="C28" s="579">
        <v>18576</v>
      </c>
      <c r="D28" s="618">
        <v>20899</v>
      </c>
      <c r="E28" s="574">
        <v>35197</v>
      </c>
      <c r="F28" s="545" t="s">
        <v>773</v>
      </c>
    </row>
    <row r="29" spans="1:6" s="545" customFormat="1" ht="12" customHeight="1" thickBot="1">
      <c r="A29" s="582" t="s">
        <v>11</v>
      </c>
      <c r="B29" s="390" t="s">
        <v>584</v>
      </c>
      <c r="C29" s="450">
        <v>5216</v>
      </c>
      <c r="D29" s="612">
        <v>0</v>
      </c>
      <c r="E29" s="589">
        <v>0</v>
      </c>
      <c r="F29" s="545" t="s">
        <v>774</v>
      </c>
    </row>
    <row r="30" spans="1:6" s="545" customFormat="1" ht="12" customHeight="1">
      <c r="A30" s="596" t="s">
        <v>66</v>
      </c>
      <c r="B30" s="597" t="s">
        <v>366</v>
      </c>
      <c r="C30" s="104">
        <v>0</v>
      </c>
      <c r="D30" s="603">
        <v>0</v>
      </c>
      <c r="E30" s="576">
        <v>0</v>
      </c>
      <c r="F30" s="545" t="s">
        <v>775</v>
      </c>
    </row>
    <row r="31" spans="1:6" s="545" customFormat="1" ht="12" customHeight="1">
      <c r="A31" s="596" t="s">
        <v>67</v>
      </c>
      <c r="B31" s="598" t="s">
        <v>367</v>
      </c>
      <c r="C31" s="451">
        <v>5216</v>
      </c>
      <c r="D31" s="617">
        <v>0</v>
      </c>
      <c r="E31" s="575">
        <v>0</v>
      </c>
      <c r="F31" s="545" t="s">
        <v>776</v>
      </c>
    </row>
    <row r="32" spans="1:6" s="545" customFormat="1" ht="12" customHeight="1" thickBot="1">
      <c r="A32" s="595" t="s">
        <v>68</v>
      </c>
      <c r="B32" s="581" t="s">
        <v>369</v>
      </c>
      <c r="C32" s="579">
        <v>0</v>
      </c>
      <c r="D32" s="618">
        <v>0</v>
      </c>
      <c r="E32" s="574">
        <v>0</v>
      </c>
      <c r="F32" s="545" t="s">
        <v>777</v>
      </c>
    </row>
    <row r="33" spans="1:6" s="545" customFormat="1" ht="12" customHeight="1" thickBot="1">
      <c r="A33" s="582" t="s">
        <v>12</v>
      </c>
      <c r="B33" s="390" t="s">
        <v>494</v>
      </c>
      <c r="C33" s="42">
        <v>0</v>
      </c>
      <c r="D33" s="616">
        <v>1662</v>
      </c>
      <c r="E33" s="588">
        <v>1662</v>
      </c>
      <c r="F33" s="545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>
        <v>0</v>
      </c>
      <c r="D34" s="616">
        <v>0</v>
      </c>
      <c r="E34" s="588">
        <v>0</v>
      </c>
      <c r="F34" s="545" t="s">
        <v>779</v>
      </c>
    </row>
    <row r="35" spans="1:6" s="545" customFormat="1" ht="12" customHeight="1" thickBot="1">
      <c r="A35" s="519" t="s">
        <v>14</v>
      </c>
      <c r="B35" s="390" t="s">
        <v>586</v>
      </c>
      <c r="C35" s="450">
        <v>101551</v>
      </c>
      <c r="D35" s="612">
        <v>134949</v>
      </c>
      <c r="E35" s="589">
        <v>128892</v>
      </c>
      <c r="F35" s="545" t="s">
        <v>780</v>
      </c>
    </row>
    <row r="36" spans="1:6" s="572" customFormat="1" ht="12" customHeight="1" thickBot="1">
      <c r="A36" s="584" t="s">
        <v>15</v>
      </c>
      <c r="B36" s="390" t="s">
        <v>587</v>
      </c>
      <c r="C36" s="450">
        <v>0</v>
      </c>
      <c r="D36" s="612">
        <v>0</v>
      </c>
      <c r="E36" s="589">
        <v>0</v>
      </c>
      <c r="F36" s="572" t="s">
        <v>781</v>
      </c>
    </row>
    <row r="37" spans="1:6" s="572" customFormat="1" ht="15" customHeight="1">
      <c r="A37" s="596" t="s">
        <v>588</v>
      </c>
      <c r="B37" s="597" t="s">
        <v>171</v>
      </c>
      <c r="C37" s="104">
        <v>0</v>
      </c>
      <c r="D37" s="603">
        <v>0</v>
      </c>
      <c r="E37" s="576">
        <v>0</v>
      </c>
      <c r="F37" s="572" t="s">
        <v>782</v>
      </c>
    </row>
    <row r="38" spans="1:6" s="572" customFormat="1" ht="15" customHeight="1">
      <c r="A38" s="596" t="s">
        <v>589</v>
      </c>
      <c r="B38" s="598" t="s">
        <v>3</v>
      </c>
      <c r="C38" s="451">
        <v>0</v>
      </c>
      <c r="D38" s="617">
        <v>0</v>
      </c>
      <c r="E38" s="575">
        <v>0</v>
      </c>
      <c r="F38" s="572" t="s">
        <v>783</v>
      </c>
    </row>
    <row r="39" spans="1:6" ht="13.5" thickBot="1">
      <c r="A39" s="595" t="s">
        <v>590</v>
      </c>
      <c r="B39" s="581" t="s">
        <v>591</v>
      </c>
      <c r="C39" s="579">
        <v>0</v>
      </c>
      <c r="D39" s="618">
        <v>0</v>
      </c>
      <c r="E39" s="574">
        <v>0</v>
      </c>
      <c r="F39" s="33" t="s">
        <v>784</v>
      </c>
    </row>
    <row r="40" spans="1:6" s="571" customFormat="1" ht="16.5" customHeight="1" thickBot="1">
      <c r="A40" s="584" t="s">
        <v>16</v>
      </c>
      <c r="B40" s="585" t="s">
        <v>592</v>
      </c>
      <c r="C40" s="110">
        <v>101551</v>
      </c>
      <c r="D40" s="619">
        <v>134949</v>
      </c>
      <c r="E40" s="590">
        <v>128892</v>
      </c>
      <c r="F40" s="571" t="s">
        <v>785</v>
      </c>
    </row>
    <row r="41" spans="1:6" s="345" customFormat="1" ht="12" customHeight="1">
      <c r="A41" s="527"/>
      <c r="B41" s="528"/>
      <c r="C41" s="543"/>
      <c r="D41" s="543"/>
      <c r="E41" s="543"/>
    </row>
    <row r="42" spans="1:6" ht="12" customHeight="1" thickBot="1">
      <c r="A42" s="529"/>
      <c r="B42" s="530"/>
      <c r="C42" s="544"/>
      <c r="D42" s="544"/>
      <c r="E42" s="544"/>
    </row>
    <row r="43" spans="1:6" ht="12" customHeight="1" thickBot="1">
      <c r="A43" s="738" t="s">
        <v>45</v>
      </c>
      <c r="B43" s="739"/>
      <c r="C43" s="739"/>
      <c r="D43" s="739"/>
      <c r="E43" s="740"/>
    </row>
    <row r="44" spans="1:6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589">
        <v>132943</v>
      </c>
      <c r="F44" s="3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576">
        <v>58858</v>
      </c>
      <c r="F45" s="3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600">
        <v>8846</v>
      </c>
      <c r="F46" s="3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600">
        <v>36889</v>
      </c>
      <c r="F47" s="33" t="s">
        <v>756</v>
      </c>
    </row>
    <row r="48" spans="1:6" s="345" customFormat="1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600">
        <v>6725</v>
      </c>
      <c r="F48" s="345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600">
        <v>21625</v>
      </c>
      <c r="F49" s="3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589">
        <v>38213</v>
      </c>
      <c r="F50" s="33" t="s">
        <v>759</v>
      </c>
    </row>
    <row r="51" spans="1:6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576">
        <v>16471</v>
      </c>
      <c r="F51" s="3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600">
        <v>21742</v>
      </c>
      <c r="F52" s="33" t="s">
        <v>761</v>
      </c>
    </row>
    <row r="53" spans="1:6" ht="15" customHeight="1">
      <c r="A53" s="595" t="s">
        <v>81</v>
      </c>
      <c r="B53" s="370" t="s">
        <v>46</v>
      </c>
      <c r="C53" s="444">
        <v>200</v>
      </c>
      <c r="D53" s="444">
        <v>0</v>
      </c>
      <c r="E53" s="600">
        <v>0</v>
      </c>
      <c r="F53" s="33" t="s">
        <v>762</v>
      </c>
    </row>
    <row r="54" spans="1:6" ht="13.5" thickBot="1">
      <c r="A54" s="595" t="s">
        <v>82</v>
      </c>
      <c r="B54" s="370" t="s">
        <v>706</v>
      </c>
      <c r="C54" s="444">
        <v>0</v>
      </c>
      <c r="D54" s="444">
        <v>0</v>
      </c>
      <c r="E54" s="600">
        <v>0</v>
      </c>
      <c r="F54" s="33" t="s">
        <v>763</v>
      </c>
    </row>
    <row r="55" spans="1:6" ht="15" customHeight="1" thickBot="1">
      <c r="A55" s="582" t="s">
        <v>9</v>
      </c>
      <c r="B55" s="586" t="s">
        <v>595</v>
      </c>
      <c r="C55" s="110">
        <v>158823</v>
      </c>
      <c r="D55" s="110">
        <v>204566</v>
      </c>
      <c r="E55" s="590">
        <v>171156</v>
      </c>
      <c r="F55" s="33" t="s">
        <v>764</v>
      </c>
    </row>
    <row r="56" spans="1:6" ht="13.5" thickBot="1">
      <c r="C56" s="591"/>
      <c r="D56" s="591"/>
      <c r="E56" s="591"/>
    </row>
    <row r="57" spans="1:6" ht="13.5" thickBot="1">
      <c r="A57" s="531" t="s">
        <v>694</v>
      </c>
      <c r="B57" s="532"/>
      <c r="C57" s="114">
        <v>78</v>
      </c>
      <c r="D57" s="114">
        <v>78</v>
      </c>
      <c r="E57" s="580">
        <v>57</v>
      </c>
    </row>
    <row r="58" spans="1:6" ht="13.5" thickBot="1">
      <c r="A58" s="531" t="s">
        <v>151</v>
      </c>
      <c r="B58" s="532"/>
      <c r="C58" s="114">
        <v>74</v>
      </c>
      <c r="D58" s="114">
        <v>74</v>
      </c>
      <c r="E58" s="580">
        <v>54</v>
      </c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1" zoomScaleSheetLayoutView="145" workbookViewId="0">
      <selection activeCell="E58" sqref="E58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+CONCATENATE("8.2.1. melléklet a ……/",LEFT(ÖSSZEFÜGGÉSEK!A4,4)+1,". (……) önkormányzati rendelethez")</f>
        <v>8.2.1.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153</v>
      </c>
      <c r="C2" s="745"/>
      <c r="D2" s="746"/>
      <c r="E2" s="592" t="s">
        <v>51</v>
      </c>
      <c r="F2" s="691"/>
    </row>
    <row r="3" spans="1:6" s="569" customFormat="1" ht="24.75" thickBot="1">
      <c r="A3" s="567" t="s">
        <v>148</v>
      </c>
      <c r="B3" s="741" t="s">
        <v>713</v>
      </c>
      <c r="C3" s="747"/>
      <c r="D3" s="748"/>
      <c r="E3" s="593" t="s">
        <v>49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612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613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614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614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614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614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614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614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615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614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117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612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614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614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614">
        <v>67385</v>
      </c>
      <c r="E22" s="116">
        <v>66579</v>
      </c>
      <c r="F22" s="693" t="s">
        <v>767</v>
      </c>
    </row>
    <row r="23" spans="1:6" s="545" customFormat="1" ht="12" customHeight="1" thickBot="1">
      <c r="A23" s="595" t="s">
        <v>82</v>
      </c>
      <c r="B23" s="370" t="s">
        <v>704</v>
      </c>
      <c r="C23" s="447">
        <v>0</v>
      </c>
      <c r="D23" s="614">
        <v>0</v>
      </c>
      <c r="E23" s="116">
        <v>0</v>
      </c>
      <c r="F23" s="693" t="s">
        <v>768</v>
      </c>
    </row>
    <row r="24" spans="1:6" s="545" customFormat="1" ht="12" customHeight="1" thickBot="1">
      <c r="A24" s="582" t="s">
        <v>9</v>
      </c>
      <c r="B24" s="390" t="s">
        <v>126</v>
      </c>
      <c r="C24" s="42">
        <v>2009</v>
      </c>
      <c r="D24" s="616">
        <v>2102</v>
      </c>
      <c r="E24" s="588">
        <v>1936</v>
      </c>
      <c r="F24" s="693" t="s">
        <v>769</v>
      </c>
    </row>
    <row r="25" spans="1:6" s="545" customFormat="1" ht="12" customHeight="1" thickBot="1">
      <c r="A25" s="582" t="s">
        <v>10</v>
      </c>
      <c r="B25" s="390" t="s">
        <v>582</v>
      </c>
      <c r="C25" s="450">
        <v>23674</v>
      </c>
      <c r="D25" s="612">
        <v>35197</v>
      </c>
      <c r="E25" s="589">
        <v>35197</v>
      </c>
      <c r="F25" s="693" t="s">
        <v>770</v>
      </c>
    </row>
    <row r="26" spans="1:6" s="545" customFormat="1" ht="12" customHeight="1">
      <c r="A26" s="596" t="s">
        <v>340</v>
      </c>
      <c r="B26" s="597" t="s">
        <v>580</v>
      </c>
      <c r="C26" s="104">
        <v>0</v>
      </c>
      <c r="D26" s="603">
        <v>0</v>
      </c>
      <c r="E26" s="576">
        <v>0</v>
      </c>
      <c r="F26" s="693" t="s">
        <v>771</v>
      </c>
    </row>
    <row r="27" spans="1:6" s="545" customFormat="1" ht="12" customHeight="1">
      <c r="A27" s="596" t="s">
        <v>346</v>
      </c>
      <c r="B27" s="598" t="s">
        <v>583</v>
      </c>
      <c r="C27" s="451">
        <v>23674</v>
      </c>
      <c r="D27" s="617">
        <v>35197</v>
      </c>
      <c r="E27" s="575">
        <v>35197</v>
      </c>
      <c r="F27" s="693" t="s">
        <v>772</v>
      </c>
    </row>
    <row r="28" spans="1:6" s="545" customFormat="1" ht="12" customHeight="1" thickBot="1">
      <c r="A28" s="595" t="s">
        <v>348</v>
      </c>
      <c r="B28" s="599" t="s">
        <v>705</v>
      </c>
      <c r="C28" s="579">
        <v>18576</v>
      </c>
      <c r="D28" s="618">
        <v>20899</v>
      </c>
      <c r="E28" s="574">
        <v>35197</v>
      </c>
      <c r="F28" s="693" t="s">
        <v>773</v>
      </c>
    </row>
    <row r="29" spans="1:6" s="545" customFormat="1" ht="12" customHeight="1" thickBot="1">
      <c r="A29" s="582" t="s">
        <v>11</v>
      </c>
      <c r="B29" s="390" t="s">
        <v>584</v>
      </c>
      <c r="C29" s="450">
        <v>5216</v>
      </c>
      <c r="D29" s="612"/>
      <c r="E29" s="589"/>
      <c r="F29" s="693" t="s">
        <v>774</v>
      </c>
    </row>
    <row r="30" spans="1:6" s="545" customFormat="1" ht="12" customHeight="1">
      <c r="A30" s="596" t="s">
        <v>66</v>
      </c>
      <c r="B30" s="597" t="s">
        <v>366</v>
      </c>
      <c r="C30" s="104">
        <v>0</v>
      </c>
      <c r="D30" s="603">
        <v>0</v>
      </c>
      <c r="E30" s="576">
        <v>0</v>
      </c>
      <c r="F30" s="693" t="s">
        <v>775</v>
      </c>
    </row>
    <row r="31" spans="1:6" s="545" customFormat="1" ht="12" customHeight="1">
      <c r="A31" s="596" t="s">
        <v>67</v>
      </c>
      <c r="B31" s="598" t="s">
        <v>367</v>
      </c>
      <c r="C31" s="451">
        <v>5216</v>
      </c>
      <c r="D31" s="617">
        <v>0</v>
      </c>
      <c r="E31" s="575">
        <v>0</v>
      </c>
      <c r="F31" s="693" t="s">
        <v>776</v>
      </c>
    </row>
    <row r="32" spans="1:6" s="545" customFormat="1" ht="12" customHeight="1" thickBot="1">
      <c r="A32" s="595" t="s">
        <v>68</v>
      </c>
      <c r="B32" s="581" t="s">
        <v>369</v>
      </c>
      <c r="C32" s="579">
        <v>0</v>
      </c>
      <c r="D32" s="618">
        <v>0</v>
      </c>
      <c r="E32" s="574">
        <v>0</v>
      </c>
      <c r="F32" s="693" t="s">
        <v>777</v>
      </c>
    </row>
    <row r="33" spans="1:6" s="545" customFormat="1" ht="12" customHeight="1" thickBot="1">
      <c r="A33" s="582" t="s">
        <v>12</v>
      </c>
      <c r="B33" s="390" t="s">
        <v>494</v>
      </c>
      <c r="C33" s="42">
        <v>0</v>
      </c>
      <c r="D33" s="616">
        <v>1662</v>
      </c>
      <c r="E33" s="588">
        <v>1662</v>
      </c>
      <c r="F33" s="693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>
        <v>0</v>
      </c>
      <c r="D34" s="616">
        <v>0</v>
      </c>
      <c r="E34" s="588">
        <v>0</v>
      </c>
      <c r="F34" s="693" t="s">
        <v>779</v>
      </c>
    </row>
    <row r="35" spans="1:6" s="545" customFormat="1" ht="12" customHeight="1" thickBot="1">
      <c r="A35" s="519" t="s">
        <v>14</v>
      </c>
      <c r="B35" s="390" t="s">
        <v>586</v>
      </c>
      <c r="C35" s="450">
        <v>101551</v>
      </c>
      <c r="D35" s="612">
        <v>134949</v>
      </c>
      <c r="E35" s="589">
        <v>128892</v>
      </c>
      <c r="F35" s="693" t="s">
        <v>780</v>
      </c>
    </row>
    <row r="36" spans="1:6" s="572" customFormat="1" ht="12" customHeight="1" thickBot="1">
      <c r="A36" s="584" t="s">
        <v>15</v>
      </c>
      <c r="B36" s="390" t="s">
        <v>587</v>
      </c>
      <c r="C36" s="450"/>
      <c r="D36" s="612"/>
      <c r="E36" s="589"/>
      <c r="F36" s="693" t="s">
        <v>781</v>
      </c>
    </row>
    <row r="37" spans="1:6" s="572" customFormat="1" ht="15" customHeight="1">
      <c r="A37" s="596" t="s">
        <v>588</v>
      </c>
      <c r="B37" s="597" t="s">
        <v>171</v>
      </c>
      <c r="C37" s="104">
        <v>0</v>
      </c>
      <c r="D37" s="603">
        <v>0</v>
      </c>
      <c r="E37" s="576">
        <v>0</v>
      </c>
      <c r="F37" s="693" t="s">
        <v>782</v>
      </c>
    </row>
    <row r="38" spans="1:6" s="572" customFormat="1" ht="15" customHeight="1">
      <c r="A38" s="596" t="s">
        <v>589</v>
      </c>
      <c r="B38" s="598" t="s">
        <v>3</v>
      </c>
      <c r="C38" s="451">
        <v>0</v>
      </c>
      <c r="D38" s="617">
        <v>0</v>
      </c>
      <c r="E38" s="575">
        <v>0</v>
      </c>
      <c r="F38" s="693" t="s">
        <v>783</v>
      </c>
    </row>
    <row r="39" spans="1:6" ht="16.5" thickBot="1">
      <c r="A39" s="595" t="s">
        <v>590</v>
      </c>
      <c r="B39" s="581" t="s">
        <v>591</v>
      </c>
      <c r="C39" s="579">
        <v>0</v>
      </c>
      <c r="D39" s="618">
        <v>0</v>
      </c>
      <c r="E39" s="574">
        <v>0</v>
      </c>
      <c r="F39" s="693" t="s">
        <v>784</v>
      </c>
    </row>
    <row r="40" spans="1:6" s="571" customFormat="1" ht="16.5" customHeight="1" thickBot="1">
      <c r="A40" s="584" t="s">
        <v>16</v>
      </c>
      <c r="B40" s="585" t="s">
        <v>592</v>
      </c>
      <c r="C40" s="450">
        <v>101551</v>
      </c>
      <c r="D40" s="612">
        <v>134949</v>
      </c>
      <c r="E40" s="589">
        <v>128892</v>
      </c>
      <c r="F40" s="693" t="s">
        <v>785</v>
      </c>
    </row>
    <row r="41" spans="1:6" s="345" customFormat="1" ht="12" customHeight="1">
      <c r="A41" s="527"/>
      <c r="B41" s="528"/>
      <c r="C41" s="543"/>
      <c r="D41" s="543"/>
      <c r="E41" s="543"/>
      <c r="F41" s="693"/>
    </row>
    <row r="42" spans="1:6" ht="12" customHeight="1" thickBot="1">
      <c r="A42" s="529"/>
      <c r="B42" s="530"/>
      <c r="C42" s="544"/>
      <c r="D42" s="544"/>
      <c r="E42" s="544"/>
      <c r="F42" s="693"/>
    </row>
    <row r="43" spans="1:6" ht="12" customHeight="1" thickBot="1">
      <c r="A43" s="738" t="s">
        <v>45</v>
      </c>
      <c r="B43" s="739"/>
      <c r="C43" s="739"/>
      <c r="D43" s="739"/>
      <c r="E43" s="740"/>
      <c r="F43" s="571"/>
    </row>
    <row r="44" spans="1:6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589">
        <v>132943</v>
      </c>
      <c r="F44" s="69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576">
        <v>58858</v>
      </c>
      <c r="F45" s="69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600">
        <v>8846</v>
      </c>
      <c r="F46" s="69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600">
        <v>36889</v>
      </c>
      <c r="F47" s="693" t="s">
        <v>756</v>
      </c>
    </row>
    <row r="48" spans="1:6" s="345" customFormat="1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600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600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589">
        <v>38213</v>
      </c>
      <c r="F50" s="693" t="s">
        <v>759</v>
      </c>
    </row>
    <row r="51" spans="1:6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576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600">
        <v>21742</v>
      </c>
      <c r="F52" s="693" t="s">
        <v>761</v>
      </c>
    </row>
    <row r="53" spans="1:6" ht="15" customHeight="1">
      <c r="A53" s="595" t="s">
        <v>81</v>
      </c>
      <c r="B53" s="370" t="s">
        <v>46</v>
      </c>
      <c r="C53" s="444">
        <v>200</v>
      </c>
      <c r="D53" s="444">
        <v>0</v>
      </c>
      <c r="E53" s="600">
        <v>0</v>
      </c>
      <c r="F53" s="693" t="s">
        <v>762</v>
      </c>
    </row>
    <row r="54" spans="1:6" ht="16.5" thickBot="1">
      <c r="A54" s="595" t="s">
        <v>82</v>
      </c>
      <c r="B54" s="370" t="s">
        <v>706</v>
      </c>
      <c r="C54" s="444">
        <v>0</v>
      </c>
      <c r="D54" s="444">
        <v>0</v>
      </c>
      <c r="E54" s="600">
        <v>0</v>
      </c>
      <c r="F54" s="693" t="s">
        <v>763</v>
      </c>
    </row>
    <row r="55" spans="1:6" ht="15" customHeight="1" thickBot="1">
      <c r="A55" s="582" t="s">
        <v>9</v>
      </c>
      <c r="B55" s="586" t="s">
        <v>595</v>
      </c>
      <c r="C55" s="110">
        <v>158823</v>
      </c>
      <c r="D55" s="110">
        <v>204566</v>
      </c>
      <c r="E55" s="590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6.5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6.5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G6" sqref="G6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+CONCATENATE("8.2.2. melléklet a ……/",LEFT(ÖSSZEFÜGGÉSEK!A4,4)+1,". (……) önkormányzati rendelethez")</f>
        <v>8.2.2. melléklet a ……/2015. (……) önkormányzati rendelethez</v>
      </c>
    </row>
    <row r="2" spans="1:5" s="569" customFormat="1" ht="25.5" customHeight="1">
      <c r="A2" s="549" t="s">
        <v>149</v>
      </c>
      <c r="B2" s="744" t="s">
        <v>153</v>
      </c>
      <c r="C2" s="745"/>
      <c r="D2" s="746"/>
      <c r="E2" s="592" t="s">
        <v>51</v>
      </c>
    </row>
    <row r="3" spans="1:5" s="569" customFormat="1" ht="24.75" thickBot="1">
      <c r="A3" s="567" t="s">
        <v>148</v>
      </c>
      <c r="B3" s="741" t="s">
        <v>703</v>
      </c>
      <c r="C3" s="747"/>
      <c r="D3" s="748"/>
      <c r="E3" s="593" t="s">
        <v>50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612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613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614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614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614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614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614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614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615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614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117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612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614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614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614"/>
      <c r="E22" s="116"/>
    </row>
    <row r="23" spans="1:5" s="545" customFormat="1" ht="12" customHeight="1" thickBot="1">
      <c r="A23" s="595" t="s">
        <v>82</v>
      </c>
      <c r="B23" s="370" t="s">
        <v>704</v>
      </c>
      <c r="C23" s="447"/>
      <c r="D23" s="614"/>
      <c r="E23" s="116"/>
    </row>
    <row r="24" spans="1:5" s="545" customFormat="1" ht="12" customHeight="1" thickBot="1">
      <c r="A24" s="582" t="s">
        <v>9</v>
      </c>
      <c r="B24" s="390" t="s">
        <v>126</v>
      </c>
      <c r="C24" s="42"/>
      <c r="D24" s="616"/>
      <c r="E24" s="588"/>
    </row>
    <row r="25" spans="1:5" s="545" customFormat="1" ht="12" customHeight="1" thickBot="1">
      <c r="A25" s="582" t="s">
        <v>10</v>
      </c>
      <c r="B25" s="390" t="s">
        <v>582</v>
      </c>
      <c r="C25" s="450">
        <f>+C26+C27</f>
        <v>0</v>
      </c>
      <c r="D25" s="612">
        <f>+D26+D27</f>
        <v>0</v>
      </c>
      <c r="E25" s="589">
        <f>+E26+E27</f>
        <v>0</v>
      </c>
    </row>
    <row r="26" spans="1:5" s="545" customFormat="1" ht="12" customHeight="1">
      <c r="A26" s="596" t="s">
        <v>340</v>
      </c>
      <c r="B26" s="597" t="s">
        <v>580</v>
      </c>
      <c r="C26" s="104"/>
      <c r="D26" s="603"/>
      <c r="E26" s="576"/>
    </row>
    <row r="27" spans="1:5" s="545" customFormat="1" ht="12" customHeight="1">
      <c r="A27" s="596" t="s">
        <v>346</v>
      </c>
      <c r="B27" s="598" t="s">
        <v>583</v>
      </c>
      <c r="C27" s="451"/>
      <c r="D27" s="617"/>
      <c r="E27" s="575"/>
    </row>
    <row r="28" spans="1:5" s="545" customFormat="1" ht="12" customHeight="1" thickBot="1">
      <c r="A28" s="595" t="s">
        <v>348</v>
      </c>
      <c r="B28" s="599" t="s">
        <v>705</v>
      </c>
      <c r="C28" s="579"/>
      <c r="D28" s="618"/>
      <c r="E28" s="574"/>
    </row>
    <row r="29" spans="1:5" s="545" customFormat="1" ht="12" customHeight="1" thickBot="1">
      <c r="A29" s="582" t="s">
        <v>11</v>
      </c>
      <c r="B29" s="390" t="s">
        <v>584</v>
      </c>
      <c r="C29" s="450">
        <f>+C30+C31+C32</f>
        <v>0</v>
      </c>
      <c r="D29" s="612">
        <f>+D30+D31+D32</f>
        <v>0</v>
      </c>
      <c r="E29" s="589">
        <f>+E30+E31+E32</f>
        <v>0</v>
      </c>
    </row>
    <row r="30" spans="1:5" s="545" customFormat="1" ht="12" customHeight="1">
      <c r="A30" s="596" t="s">
        <v>66</v>
      </c>
      <c r="B30" s="597" t="s">
        <v>366</v>
      </c>
      <c r="C30" s="104"/>
      <c r="D30" s="603"/>
      <c r="E30" s="576"/>
    </row>
    <row r="31" spans="1:5" s="545" customFormat="1" ht="12" customHeight="1">
      <c r="A31" s="596" t="s">
        <v>67</v>
      </c>
      <c r="B31" s="598" t="s">
        <v>367</v>
      </c>
      <c r="C31" s="451"/>
      <c r="D31" s="617"/>
      <c r="E31" s="575"/>
    </row>
    <row r="32" spans="1:5" s="545" customFormat="1" ht="12" customHeight="1" thickBot="1">
      <c r="A32" s="595" t="s">
        <v>68</v>
      </c>
      <c r="B32" s="581" t="s">
        <v>369</v>
      </c>
      <c r="C32" s="579"/>
      <c r="D32" s="618"/>
      <c r="E32" s="574"/>
    </row>
    <row r="33" spans="1:5" s="545" customFormat="1" ht="12" customHeight="1" thickBot="1">
      <c r="A33" s="582" t="s">
        <v>12</v>
      </c>
      <c r="B33" s="390" t="s">
        <v>494</v>
      </c>
      <c r="C33" s="42"/>
      <c r="D33" s="616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616"/>
      <c r="E34" s="588"/>
    </row>
    <row r="35" spans="1:5" s="545" customFormat="1" ht="12" customHeight="1" thickBot="1">
      <c r="A35" s="519" t="s">
        <v>14</v>
      </c>
      <c r="B35" s="390" t="s">
        <v>586</v>
      </c>
      <c r="C35" s="450">
        <f>+C8+C19+C24+C25+C29+C33+C34</f>
        <v>0</v>
      </c>
      <c r="D35" s="612">
        <f>+D8+D19+D24+D25+D29+D33+D34</f>
        <v>0</v>
      </c>
      <c r="E35" s="589">
        <f>+E8+E19+E24+E25+E29+E33+E34</f>
        <v>0</v>
      </c>
    </row>
    <row r="36" spans="1:5" s="572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612">
        <f>+D37+D38+D39</f>
        <v>0</v>
      </c>
      <c r="E36" s="589">
        <f>+E37+E38+E39</f>
        <v>0</v>
      </c>
    </row>
    <row r="37" spans="1:5" s="572" customFormat="1" ht="15" customHeight="1">
      <c r="A37" s="596" t="s">
        <v>588</v>
      </c>
      <c r="B37" s="597" t="s">
        <v>171</v>
      </c>
      <c r="C37" s="104"/>
      <c r="D37" s="603"/>
      <c r="E37" s="576"/>
    </row>
    <row r="38" spans="1:5" s="572" customFormat="1" ht="15" customHeight="1">
      <c r="A38" s="596" t="s">
        <v>589</v>
      </c>
      <c r="B38" s="598" t="s">
        <v>3</v>
      </c>
      <c r="C38" s="451"/>
      <c r="D38" s="617"/>
      <c r="E38" s="575"/>
    </row>
    <row r="39" spans="1:5" ht="13.5" thickBot="1">
      <c r="A39" s="595" t="s">
        <v>590</v>
      </c>
      <c r="B39" s="581" t="s">
        <v>591</v>
      </c>
      <c r="C39" s="579"/>
      <c r="D39" s="618"/>
      <c r="E39" s="574"/>
    </row>
    <row r="40" spans="1:5" s="571" customFormat="1" ht="16.5" customHeight="1" thickBot="1">
      <c r="A40" s="584" t="s">
        <v>16</v>
      </c>
      <c r="B40" s="585" t="s">
        <v>592</v>
      </c>
      <c r="C40" s="110">
        <f>+C35+C36</f>
        <v>0</v>
      </c>
      <c r="D40" s="619">
        <f>+D35+D36</f>
        <v>0</v>
      </c>
      <c r="E40" s="590">
        <f>+E35+E36</f>
        <v>0</v>
      </c>
    </row>
    <row r="41" spans="1:5" s="345" customFormat="1" ht="12" customHeight="1">
      <c r="A41" s="527"/>
      <c r="B41" s="528"/>
      <c r="C41" s="543"/>
      <c r="D41" s="543"/>
      <c r="E41" s="543"/>
    </row>
    <row r="42" spans="1:5" ht="12" customHeight="1" thickBot="1">
      <c r="A42" s="529"/>
      <c r="B42" s="530"/>
      <c r="C42" s="544"/>
      <c r="D42" s="544"/>
      <c r="E42" s="544"/>
    </row>
    <row r="43" spans="1:5" ht="12" customHeight="1" thickBot="1">
      <c r="A43" s="738" t="s">
        <v>45</v>
      </c>
      <c r="B43" s="739"/>
      <c r="C43" s="739"/>
      <c r="D43" s="739"/>
      <c r="E43" s="740"/>
    </row>
    <row r="44" spans="1:5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589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576"/>
    </row>
    <row r="46" spans="1:5" ht="12" customHeight="1">
      <c r="A46" s="595" t="s">
        <v>74</v>
      </c>
      <c r="B46" s="370" t="s">
        <v>135</v>
      </c>
      <c r="C46" s="444"/>
      <c r="D46" s="444"/>
      <c r="E46" s="600"/>
    </row>
    <row r="47" spans="1:5" ht="12" customHeight="1">
      <c r="A47" s="595" t="s">
        <v>75</v>
      </c>
      <c r="B47" s="370" t="s">
        <v>102</v>
      </c>
      <c r="C47" s="444"/>
      <c r="D47" s="444"/>
      <c r="E47" s="600"/>
    </row>
    <row r="48" spans="1:5" s="345" customFormat="1" ht="12" customHeight="1">
      <c r="A48" s="595" t="s">
        <v>76</v>
      </c>
      <c r="B48" s="370" t="s">
        <v>136</v>
      </c>
      <c r="C48" s="444"/>
      <c r="D48" s="444"/>
      <c r="E48" s="600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600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589">
        <f>SUM(E51:E53)</f>
        <v>0</v>
      </c>
    </row>
    <row r="51" spans="1:5" ht="12" customHeight="1">
      <c r="A51" s="595" t="s">
        <v>79</v>
      </c>
      <c r="B51" s="371" t="s">
        <v>161</v>
      </c>
      <c r="C51" s="104"/>
      <c r="D51" s="104"/>
      <c r="E51" s="576"/>
    </row>
    <row r="52" spans="1:5" ht="12" customHeight="1">
      <c r="A52" s="595" t="s">
        <v>80</v>
      </c>
      <c r="B52" s="370" t="s">
        <v>139</v>
      </c>
      <c r="C52" s="444"/>
      <c r="D52" s="444"/>
      <c r="E52" s="600"/>
    </row>
    <row r="53" spans="1:5" ht="15" customHeight="1">
      <c r="A53" s="595" t="s">
        <v>81</v>
      </c>
      <c r="B53" s="370" t="s">
        <v>46</v>
      </c>
      <c r="C53" s="444"/>
      <c r="D53" s="444"/>
      <c r="E53" s="600"/>
    </row>
    <row r="54" spans="1:5" ht="13.5" thickBot="1">
      <c r="A54" s="595" t="s">
        <v>82</v>
      </c>
      <c r="B54" s="370" t="s">
        <v>706</v>
      </c>
      <c r="C54" s="444"/>
      <c r="D54" s="444"/>
      <c r="E54" s="600"/>
    </row>
    <row r="55" spans="1:5" ht="15" customHeight="1" thickBot="1">
      <c r="A55" s="582" t="s">
        <v>9</v>
      </c>
      <c r="B55" s="586" t="s">
        <v>595</v>
      </c>
      <c r="C55" s="110">
        <f>+C44+C50</f>
        <v>0</v>
      </c>
      <c r="D55" s="110">
        <f>+D44+D50</f>
        <v>0</v>
      </c>
      <c r="E55" s="590">
        <f>+E44+E50</f>
        <v>0</v>
      </c>
    </row>
    <row r="56" spans="1:5" ht="13.5" thickBot="1">
      <c r="C56" s="591"/>
      <c r="D56" s="591"/>
      <c r="E56" s="591"/>
    </row>
    <row r="57" spans="1:5" ht="13.5" thickBot="1">
      <c r="A57" s="531" t="s">
        <v>694</v>
      </c>
      <c r="B57" s="532"/>
      <c r="C57" s="114"/>
      <c r="D57" s="114"/>
      <c r="E57" s="580"/>
    </row>
    <row r="58" spans="1:5" ht="13.5" thickBot="1">
      <c r="A58" s="531" t="s">
        <v>151</v>
      </c>
      <c r="B58" s="532"/>
      <c r="C58" s="114"/>
      <c r="D58" s="114"/>
      <c r="E58" s="58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+CONCATENATE("8.2.3. melléklet a ……/",LEFT(ÖSSZEFÜGGÉSEK!A4,4)+1,". (……) önkormányzati rendelethez")</f>
        <v>8.2.3. melléklet a ……/2015. (……) önkormányzati rendelethez</v>
      </c>
    </row>
    <row r="2" spans="1:5" s="569" customFormat="1" ht="25.5" customHeight="1">
      <c r="A2" s="549" t="s">
        <v>149</v>
      </c>
      <c r="B2" s="744" t="s">
        <v>153</v>
      </c>
      <c r="C2" s="745"/>
      <c r="D2" s="746"/>
      <c r="E2" s="592" t="s">
        <v>51</v>
      </c>
    </row>
    <row r="3" spans="1:5" s="569" customFormat="1" ht="24.75" thickBot="1">
      <c r="A3" s="567" t="s">
        <v>148</v>
      </c>
      <c r="B3" s="741" t="s">
        <v>698</v>
      </c>
      <c r="C3" s="747"/>
      <c r="D3" s="748"/>
      <c r="E3" s="593" t="s">
        <v>51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612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613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614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614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614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614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614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614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615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614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117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612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614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614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614"/>
      <c r="E22" s="116"/>
    </row>
    <row r="23" spans="1:5" s="545" customFormat="1" ht="12" customHeight="1" thickBot="1">
      <c r="A23" s="595" t="s">
        <v>82</v>
      </c>
      <c r="B23" s="370" t="s">
        <v>704</v>
      </c>
      <c r="C23" s="447"/>
      <c r="D23" s="614"/>
      <c r="E23" s="116"/>
    </row>
    <row r="24" spans="1:5" s="545" customFormat="1" ht="12" customHeight="1" thickBot="1">
      <c r="A24" s="582" t="s">
        <v>9</v>
      </c>
      <c r="B24" s="390" t="s">
        <v>126</v>
      </c>
      <c r="C24" s="42"/>
      <c r="D24" s="616"/>
      <c r="E24" s="588"/>
    </row>
    <row r="25" spans="1:5" s="545" customFormat="1" ht="12" customHeight="1" thickBot="1">
      <c r="A25" s="582" t="s">
        <v>10</v>
      </c>
      <c r="B25" s="390" t="s">
        <v>582</v>
      </c>
      <c r="C25" s="450">
        <f>+C26+C27</f>
        <v>0</v>
      </c>
      <c r="D25" s="612">
        <f>+D26+D27</f>
        <v>0</v>
      </c>
      <c r="E25" s="589">
        <f>+E26+E27</f>
        <v>0</v>
      </c>
    </row>
    <row r="26" spans="1:5" s="545" customFormat="1" ht="12" customHeight="1">
      <c r="A26" s="596" t="s">
        <v>340</v>
      </c>
      <c r="B26" s="597" t="s">
        <v>580</v>
      </c>
      <c r="C26" s="104"/>
      <c r="D26" s="603"/>
      <c r="E26" s="576"/>
    </row>
    <row r="27" spans="1:5" s="545" customFormat="1" ht="12" customHeight="1">
      <c r="A27" s="596" t="s">
        <v>346</v>
      </c>
      <c r="B27" s="598" t="s">
        <v>583</v>
      </c>
      <c r="C27" s="451"/>
      <c r="D27" s="617"/>
      <c r="E27" s="575"/>
    </row>
    <row r="28" spans="1:5" s="545" customFormat="1" ht="12" customHeight="1" thickBot="1">
      <c r="A28" s="595" t="s">
        <v>348</v>
      </c>
      <c r="B28" s="599" t="s">
        <v>705</v>
      </c>
      <c r="C28" s="579"/>
      <c r="D28" s="618"/>
      <c r="E28" s="574"/>
    </row>
    <row r="29" spans="1:5" s="545" customFormat="1" ht="12" customHeight="1" thickBot="1">
      <c r="A29" s="582" t="s">
        <v>11</v>
      </c>
      <c r="B29" s="390" t="s">
        <v>584</v>
      </c>
      <c r="C29" s="450">
        <f>+C30+C31+C32</f>
        <v>0</v>
      </c>
      <c r="D29" s="612">
        <f>+D30+D31+D32</f>
        <v>0</v>
      </c>
      <c r="E29" s="589">
        <f>+E30+E31+E32</f>
        <v>0</v>
      </c>
    </row>
    <row r="30" spans="1:5" s="545" customFormat="1" ht="12" customHeight="1">
      <c r="A30" s="596" t="s">
        <v>66</v>
      </c>
      <c r="B30" s="597" t="s">
        <v>366</v>
      </c>
      <c r="C30" s="104"/>
      <c r="D30" s="603"/>
      <c r="E30" s="576"/>
    </row>
    <row r="31" spans="1:5" s="545" customFormat="1" ht="12" customHeight="1">
      <c r="A31" s="596" t="s">
        <v>67</v>
      </c>
      <c r="B31" s="598" t="s">
        <v>367</v>
      </c>
      <c r="C31" s="451"/>
      <c r="D31" s="617"/>
      <c r="E31" s="575"/>
    </row>
    <row r="32" spans="1:5" s="545" customFormat="1" ht="12" customHeight="1" thickBot="1">
      <c r="A32" s="595" t="s">
        <v>68</v>
      </c>
      <c r="B32" s="581" t="s">
        <v>369</v>
      </c>
      <c r="C32" s="579"/>
      <c r="D32" s="618"/>
      <c r="E32" s="574"/>
    </row>
    <row r="33" spans="1:5" s="545" customFormat="1" ht="12" customHeight="1" thickBot="1">
      <c r="A33" s="582" t="s">
        <v>12</v>
      </c>
      <c r="B33" s="390" t="s">
        <v>494</v>
      </c>
      <c r="C33" s="42"/>
      <c r="D33" s="616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616"/>
      <c r="E34" s="588"/>
    </row>
    <row r="35" spans="1:5" s="545" customFormat="1" ht="12" customHeight="1" thickBot="1">
      <c r="A35" s="519" t="s">
        <v>14</v>
      </c>
      <c r="B35" s="390" t="s">
        <v>586</v>
      </c>
      <c r="C35" s="450">
        <f>+C8+C19+C24+C25+C29+C33+C34</f>
        <v>0</v>
      </c>
      <c r="D35" s="612">
        <f>+D8+D19+D24+D25+D29+D33+D34</f>
        <v>0</v>
      </c>
      <c r="E35" s="589">
        <f>+E8+E19+E24+E25+E29+E33+E34</f>
        <v>0</v>
      </c>
    </row>
    <row r="36" spans="1:5" s="572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612">
        <f>+D37+D38+D39</f>
        <v>0</v>
      </c>
      <c r="E36" s="589">
        <f>+E37+E38+E39</f>
        <v>0</v>
      </c>
    </row>
    <row r="37" spans="1:5" s="572" customFormat="1" ht="15" customHeight="1">
      <c r="A37" s="596" t="s">
        <v>588</v>
      </c>
      <c r="B37" s="597" t="s">
        <v>171</v>
      </c>
      <c r="C37" s="104"/>
      <c r="D37" s="603"/>
      <c r="E37" s="576"/>
    </row>
    <row r="38" spans="1:5" s="572" customFormat="1" ht="15" customHeight="1">
      <c r="A38" s="596" t="s">
        <v>589</v>
      </c>
      <c r="B38" s="598" t="s">
        <v>3</v>
      </c>
      <c r="C38" s="451"/>
      <c r="D38" s="617"/>
      <c r="E38" s="575"/>
    </row>
    <row r="39" spans="1:5" ht="13.5" thickBot="1">
      <c r="A39" s="595" t="s">
        <v>590</v>
      </c>
      <c r="B39" s="581" t="s">
        <v>591</v>
      </c>
      <c r="C39" s="579"/>
      <c r="D39" s="618"/>
      <c r="E39" s="574"/>
    </row>
    <row r="40" spans="1:5" s="571" customFormat="1" ht="16.5" customHeight="1" thickBot="1">
      <c r="A40" s="584" t="s">
        <v>16</v>
      </c>
      <c r="B40" s="585" t="s">
        <v>592</v>
      </c>
      <c r="C40" s="110">
        <f>+C35+C36</f>
        <v>0</v>
      </c>
      <c r="D40" s="619">
        <f>+D35+D36</f>
        <v>0</v>
      </c>
      <c r="E40" s="590">
        <f>+E35+E36</f>
        <v>0</v>
      </c>
    </row>
    <row r="41" spans="1:5" s="345" customFormat="1" ht="12" customHeight="1">
      <c r="A41" s="527"/>
      <c r="B41" s="528"/>
      <c r="C41" s="543"/>
      <c r="D41" s="543"/>
      <c r="E41" s="543"/>
    </row>
    <row r="42" spans="1:5" ht="12" customHeight="1" thickBot="1">
      <c r="A42" s="529"/>
      <c r="B42" s="530"/>
      <c r="C42" s="544"/>
      <c r="D42" s="544"/>
      <c r="E42" s="544"/>
    </row>
    <row r="43" spans="1:5" ht="12" customHeight="1" thickBot="1">
      <c r="A43" s="738" t="s">
        <v>45</v>
      </c>
      <c r="B43" s="739"/>
      <c r="C43" s="739"/>
      <c r="D43" s="739"/>
      <c r="E43" s="740"/>
    </row>
    <row r="44" spans="1:5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589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576"/>
    </row>
    <row r="46" spans="1:5" ht="12" customHeight="1">
      <c r="A46" s="595" t="s">
        <v>74</v>
      </c>
      <c r="B46" s="370" t="s">
        <v>135</v>
      </c>
      <c r="C46" s="444"/>
      <c r="D46" s="444"/>
      <c r="E46" s="600"/>
    </row>
    <row r="47" spans="1:5" ht="12" customHeight="1">
      <c r="A47" s="595" t="s">
        <v>75</v>
      </c>
      <c r="B47" s="370" t="s">
        <v>102</v>
      </c>
      <c r="C47" s="444"/>
      <c r="D47" s="444"/>
      <c r="E47" s="600"/>
    </row>
    <row r="48" spans="1:5" s="345" customFormat="1" ht="12" customHeight="1">
      <c r="A48" s="595" t="s">
        <v>76</v>
      </c>
      <c r="B48" s="370" t="s">
        <v>136</v>
      </c>
      <c r="C48" s="444"/>
      <c r="D48" s="444"/>
      <c r="E48" s="600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600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589">
        <f>SUM(E51:E53)</f>
        <v>0</v>
      </c>
    </row>
    <row r="51" spans="1:5" ht="12" customHeight="1">
      <c r="A51" s="595" t="s">
        <v>79</v>
      </c>
      <c r="B51" s="371" t="s">
        <v>161</v>
      </c>
      <c r="C51" s="104"/>
      <c r="D51" s="104"/>
      <c r="E51" s="576"/>
    </row>
    <row r="52" spans="1:5" ht="12" customHeight="1">
      <c r="A52" s="595" t="s">
        <v>80</v>
      </c>
      <c r="B52" s="370" t="s">
        <v>139</v>
      </c>
      <c r="C52" s="444"/>
      <c r="D52" s="444"/>
      <c r="E52" s="600"/>
    </row>
    <row r="53" spans="1:5" ht="15" customHeight="1">
      <c r="A53" s="595" t="s">
        <v>81</v>
      </c>
      <c r="B53" s="370" t="s">
        <v>46</v>
      </c>
      <c r="C53" s="444"/>
      <c r="D53" s="444"/>
      <c r="E53" s="600"/>
    </row>
    <row r="54" spans="1:5" ht="13.5" thickBot="1">
      <c r="A54" s="595" t="s">
        <v>82</v>
      </c>
      <c r="B54" s="370" t="s">
        <v>706</v>
      </c>
      <c r="C54" s="444"/>
      <c r="D54" s="444"/>
      <c r="E54" s="600"/>
    </row>
    <row r="55" spans="1:5" ht="15" customHeight="1" thickBot="1">
      <c r="A55" s="582" t="s">
        <v>9</v>
      </c>
      <c r="B55" s="586" t="s">
        <v>595</v>
      </c>
      <c r="C55" s="110">
        <f>+C44+C50</f>
        <v>0</v>
      </c>
      <c r="D55" s="110">
        <f>+D44+D50</f>
        <v>0</v>
      </c>
      <c r="E55" s="590">
        <f>+E44+E50</f>
        <v>0</v>
      </c>
    </row>
    <row r="56" spans="1:5" ht="13.5" thickBot="1">
      <c r="C56" s="591"/>
      <c r="D56" s="591"/>
      <c r="E56" s="591"/>
    </row>
    <row r="57" spans="1:5" ht="13.5" thickBot="1">
      <c r="A57" s="531" t="s">
        <v>694</v>
      </c>
      <c r="B57" s="532"/>
      <c r="C57" s="114"/>
      <c r="D57" s="114"/>
      <c r="E57" s="580"/>
    </row>
    <row r="58" spans="1:5" ht="13.5" thickBot="1">
      <c r="A58" s="531" t="s">
        <v>151</v>
      </c>
      <c r="B58" s="532"/>
      <c r="C58" s="114"/>
      <c r="D58" s="114"/>
      <c r="E58" s="580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E59" sqref="E59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+CONCATENATE("8.3. melléklet a ……/",LEFT(ÖSSZEFÜGGÉSEK!A4,4)+1,". (……) önkormányzati rendelethez")</f>
        <v>8.3.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596</v>
      </c>
      <c r="C2" s="745"/>
      <c r="D2" s="746"/>
      <c r="E2" s="592" t="s">
        <v>52</v>
      </c>
      <c r="F2" s="691"/>
    </row>
    <row r="3" spans="1:6" s="569" customFormat="1" ht="24.75" thickBot="1">
      <c r="A3" s="567" t="s">
        <v>148</v>
      </c>
      <c r="B3" s="741" t="s">
        <v>567</v>
      </c>
      <c r="C3" s="747"/>
      <c r="D3" s="748"/>
      <c r="E3" s="593" t="s">
        <v>41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612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613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614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614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614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614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614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614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615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614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117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612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614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614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614">
        <v>67385</v>
      </c>
      <c r="E22" s="116">
        <v>66579</v>
      </c>
      <c r="F22" s="693" t="s">
        <v>767</v>
      </c>
    </row>
    <row r="23" spans="1:6" s="545" customFormat="1" ht="12" customHeight="1" thickBot="1">
      <c r="A23" s="595" t="s">
        <v>82</v>
      </c>
      <c r="B23" s="370" t="s">
        <v>704</v>
      </c>
      <c r="C23" s="447">
        <v>0</v>
      </c>
      <c r="D23" s="614">
        <v>0</v>
      </c>
      <c r="E23" s="116">
        <v>0</v>
      </c>
      <c r="F23" s="693" t="s">
        <v>768</v>
      </c>
    </row>
    <row r="24" spans="1:6" s="545" customFormat="1" ht="12" customHeight="1" thickBot="1">
      <c r="A24" s="582" t="s">
        <v>9</v>
      </c>
      <c r="B24" s="390" t="s">
        <v>126</v>
      </c>
      <c r="C24" s="42">
        <v>2009</v>
      </c>
      <c r="D24" s="616">
        <v>2102</v>
      </c>
      <c r="E24" s="588">
        <v>1936</v>
      </c>
      <c r="F24" s="693" t="s">
        <v>769</v>
      </c>
    </row>
    <row r="25" spans="1:6" s="545" customFormat="1" ht="12" customHeight="1" thickBot="1">
      <c r="A25" s="582" t="s">
        <v>10</v>
      </c>
      <c r="B25" s="390" t="s">
        <v>582</v>
      </c>
      <c r="C25" s="450">
        <v>23674</v>
      </c>
      <c r="D25" s="612">
        <v>35197</v>
      </c>
      <c r="E25" s="589">
        <v>35197</v>
      </c>
      <c r="F25" s="693" t="s">
        <v>770</v>
      </c>
    </row>
    <row r="26" spans="1:6" s="545" customFormat="1" ht="12" customHeight="1">
      <c r="A26" s="596" t="s">
        <v>340</v>
      </c>
      <c r="B26" s="597" t="s">
        <v>580</v>
      </c>
      <c r="C26" s="104">
        <v>0</v>
      </c>
      <c r="D26" s="603">
        <v>0</v>
      </c>
      <c r="E26" s="576">
        <v>0</v>
      </c>
      <c r="F26" s="693" t="s">
        <v>771</v>
      </c>
    </row>
    <row r="27" spans="1:6" s="545" customFormat="1" ht="12" customHeight="1">
      <c r="A27" s="596" t="s">
        <v>346</v>
      </c>
      <c r="B27" s="598" t="s">
        <v>583</v>
      </c>
      <c r="C27" s="451">
        <v>23674</v>
      </c>
      <c r="D27" s="617">
        <v>35197</v>
      </c>
      <c r="E27" s="575">
        <v>35197</v>
      </c>
      <c r="F27" s="693" t="s">
        <v>772</v>
      </c>
    </row>
    <row r="28" spans="1:6" s="545" customFormat="1" ht="12" customHeight="1" thickBot="1">
      <c r="A28" s="595" t="s">
        <v>348</v>
      </c>
      <c r="B28" s="599" t="s">
        <v>705</v>
      </c>
      <c r="C28" s="579">
        <v>18576</v>
      </c>
      <c r="D28" s="618">
        <v>20899</v>
      </c>
      <c r="E28" s="574">
        <v>35197</v>
      </c>
      <c r="F28" s="693" t="s">
        <v>773</v>
      </c>
    </row>
    <row r="29" spans="1:6" s="545" customFormat="1" ht="12" customHeight="1" thickBot="1">
      <c r="A29" s="582" t="s">
        <v>11</v>
      </c>
      <c r="B29" s="390" t="s">
        <v>584</v>
      </c>
      <c r="C29" s="450">
        <v>5216</v>
      </c>
      <c r="D29" s="612">
        <v>0</v>
      </c>
      <c r="E29" s="589">
        <v>0</v>
      </c>
      <c r="F29" s="693" t="s">
        <v>774</v>
      </c>
    </row>
    <row r="30" spans="1:6" s="545" customFormat="1" ht="12" customHeight="1">
      <c r="A30" s="596" t="s">
        <v>66</v>
      </c>
      <c r="B30" s="597" t="s">
        <v>366</v>
      </c>
      <c r="C30" s="104">
        <v>0</v>
      </c>
      <c r="D30" s="603">
        <v>0</v>
      </c>
      <c r="E30" s="576">
        <v>0</v>
      </c>
      <c r="F30" s="693" t="s">
        <v>775</v>
      </c>
    </row>
    <row r="31" spans="1:6" s="545" customFormat="1" ht="12" customHeight="1">
      <c r="A31" s="596" t="s">
        <v>67</v>
      </c>
      <c r="B31" s="598" t="s">
        <v>367</v>
      </c>
      <c r="C31" s="451">
        <v>5216</v>
      </c>
      <c r="D31" s="617">
        <v>0</v>
      </c>
      <c r="E31" s="575">
        <v>0</v>
      </c>
      <c r="F31" s="693" t="s">
        <v>776</v>
      </c>
    </row>
    <row r="32" spans="1:6" s="545" customFormat="1" ht="12" customHeight="1" thickBot="1">
      <c r="A32" s="595" t="s">
        <v>68</v>
      </c>
      <c r="B32" s="581" t="s">
        <v>369</v>
      </c>
      <c r="C32" s="579">
        <v>0</v>
      </c>
      <c r="D32" s="618">
        <v>0</v>
      </c>
      <c r="E32" s="574">
        <v>0</v>
      </c>
      <c r="F32" s="693" t="s">
        <v>777</v>
      </c>
    </row>
    <row r="33" spans="1:6" s="545" customFormat="1" ht="12" customHeight="1" thickBot="1">
      <c r="A33" s="582" t="s">
        <v>12</v>
      </c>
      <c r="B33" s="390" t="s">
        <v>494</v>
      </c>
      <c r="C33" s="42">
        <v>0</v>
      </c>
      <c r="D33" s="616">
        <v>1662</v>
      </c>
      <c r="E33" s="588">
        <v>1662</v>
      </c>
      <c r="F33" s="693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>
        <v>0</v>
      </c>
      <c r="D34" s="616">
        <v>0</v>
      </c>
      <c r="E34" s="588">
        <v>0</v>
      </c>
      <c r="F34" s="693" t="s">
        <v>779</v>
      </c>
    </row>
    <row r="35" spans="1:6" s="545" customFormat="1" ht="12" customHeight="1" thickBot="1">
      <c r="A35" s="519" t="s">
        <v>14</v>
      </c>
      <c r="B35" s="390" t="s">
        <v>586</v>
      </c>
      <c r="C35" s="450">
        <v>101551</v>
      </c>
      <c r="D35" s="612">
        <v>134949</v>
      </c>
      <c r="E35" s="589">
        <v>128892</v>
      </c>
      <c r="F35" s="693" t="s">
        <v>780</v>
      </c>
    </row>
    <row r="36" spans="1:6" s="572" customFormat="1" ht="12" customHeight="1" thickBot="1">
      <c r="A36" s="584" t="s">
        <v>15</v>
      </c>
      <c r="B36" s="390" t="s">
        <v>587</v>
      </c>
      <c r="C36" s="450"/>
      <c r="D36" s="612"/>
      <c r="E36" s="589"/>
      <c r="F36" s="693" t="s">
        <v>781</v>
      </c>
    </row>
    <row r="37" spans="1:6" s="572" customFormat="1" ht="15" customHeight="1">
      <c r="A37" s="596" t="s">
        <v>588</v>
      </c>
      <c r="B37" s="597" t="s">
        <v>171</v>
      </c>
      <c r="C37" s="104">
        <v>0</v>
      </c>
      <c r="D37" s="603">
        <v>0</v>
      </c>
      <c r="E37" s="576">
        <v>0</v>
      </c>
      <c r="F37" s="693" t="s">
        <v>782</v>
      </c>
    </row>
    <row r="38" spans="1:6" s="572" customFormat="1" ht="15" customHeight="1">
      <c r="A38" s="596" t="s">
        <v>589</v>
      </c>
      <c r="B38" s="598" t="s">
        <v>3</v>
      </c>
      <c r="C38" s="451">
        <v>0</v>
      </c>
      <c r="D38" s="617">
        <v>0</v>
      </c>
      <c r="E38" s="575">
        <v>0</v>
      </c>
      <c r="F38" s="693" t="s">
        <v>783</v>
      </c>
    </row>
    <row r="39" spans="1:6" ht="16.5" thickBot="1">
      <c r="A39" s="595" t="s">
        <v>590</v>
      </c>
      <c r="B39" s="581" t="s">
        <v>591</v>
      </c>
      <c r="C39" s="579">
        <v>0</v>
      </c>
      <c r="D39" s="618">
        <v>0</v>
      </c>
      <c r="E39" s="574">
        <v>0</v>
      </c>
      <c r="F39" s="693" t="s">
        <v>784</v>
      </c>
    </row>
    <row r="40" spans="1:6" s="571" customFormat="1" ht="16.5" customHeight="1" thickBot="1">
      <c r="A40" s="584" t="s">
        <v>16</v>
      </c>
      <c r="B40" s="585" t="s">
        <v>592</v>
      </c>
      <c r="C40" s="110">
        <v>101551</v>
      </c>
      <c r="D40" s="619">
        <v>134949</v>
      </c>
      <c r="E40" s="590">
        <v>128892</v>
      </c>
      <c r="F40" s="693" t="s">
        <v>785</v>
      </c>
    </row>
    <row r="41" spans="1:6" s="345" customFormat="1" ht="12" customHeight="1">
      <c r="A41" s="527"/>
      <c r="B41" s="528"/>
      <c r="C41" s="543"/>
      <c r="D41" s="543"/>
      <c r="E41" s="543"/>
      <c r="F41" s="693"/>
    </row>
    <row r="42" spans="1:6" ht="12" customHeight="1" thickBot="1">
      <c r="A42" s="529"/>
      <c r="B42" s="530"/>
      <c r="C42" s="544"/>
      <c r="D42" s="544"/>
      <c r="E42" s="544"/>
      <c r="F42" s="693"/>
    </row>
    <row r="43" spans="1:6" ht="12" customHeight="1" thickBot="1">
      <c r="A43" s="738" t="s">
        <v>45</v>
      </c>
      <c r="B43" s="739"/>
      <c r="C43" s="739"/>
      <c r="D43" s="739"/>
      <c r="E43" s="740"/>
      <c r="F43" s="571"/>
    </row>
    <row r="44" spans="1:6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589">
        <v>132943</v>
      </c>
      <c r="F44" s="69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576">
        <v>58858</v>
      </c>
      <c r="F45" s="69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600">
        <v>8846</v>
      </c>
      <c r="F46" s="69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600">
        <v>36889</v>
      </c>
      <c r="F47" s="693" t="s">
        <v>756</v>
      </c>
    </row>
    <row r="48" spans="1:6" s="345" customFormat="1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600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600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589">
        <v>38213</v>
      </c>
      <c r="F50" s="693" t="s">
        <v>759</v>
      </c>
    </row>
    <row r="51" spans="1:6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576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600">
        <v>21742</v>
      </c>
      <c r="F52" s="693" t="s">
        <v>761</v>
      </c>
    </row>
    <row r="53" spans="1:6" ht="15" customHeight="1">
      <c r="A53" s="595" t="s">
        <v>81</v>
      </c>
      <c r="B53" s="370" t="s">
        <v>46</v>
      </c>
      <c r="C53" s="444">
        <v>200</v>
      </c>
      <c r="D53" s="444">
        <v>0</v>
      </c>
      <c r="E53" s="600">
        <v>0</v>
      </c>
      <c r="F53" s="693" t="s">
        <v>762</v>
      </c>
    </row>
    <row r="54" spans="1:6" ht="16.5" thickBot="1">
      <c r="A54" s="595" t="s">
        <v>82</v>
      </c>
      <c r="B54" s="370" t="s">
        <v>706</v>
      </c>
      <c r="C54" s="444">
        <v>0</v>
      </c>
      <c r="D54" s="444">
        <v>0</v>
      </c>
      <c r="E54" s="600">
        <v>0</v>
      </c>
      <c r="F54" s="693" t="s">
        <v>763</v>
      </c>
    </row>
    <row r="55" spans="1:6" ht="15" customHeight="1" thickBot="1">
      <c r="A55" s="582" t="s">
        <v>9</v>
      </c>
      <c r="B55" s="586" t="s">
        <v>595</v>
      </c>
      <c r="C55" s="110">
        <v>158823</v>
      </c>
      <c r="D55" s="110">
        <v>204566</v>
      </c>
      <c r="E55" s="590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6.5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6.5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E58" sqref="E58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6" width="0" style="687" hidden="1" customWidth="1"/>
    <col min="7" max="16384" width="9.33203125" style="33"/>
  </cols>
  <sheetData>
    <row r="1" spans="1:6" s="522" customFormat="1" ht="21" customHeight="1" thickBot="1">
      <c r="A1" s="521"/>
      <c r="B1" s="523"/>
      <c r="C1" s="568"/>
      <c r="D1" s="568"/>
      <c r="E1" s="667" t="str">
        <f>+CONCATENATE("8.3.1. melléklet a ……/",LEFT(ÖSSZEFÜGGÉSEK!A4,4)+1,". (……) önkormányzati rendelethez")</f>
        <v>8.3.1. melléklet a ……/2015. (……) önkormányzati rendelethez</v>
      </c>
      <c r="F1" s="690"/>
    </row>
    <row r="2" spans="1:6" s="569" customFormat="1" ht="25.5" customHeight="1">
      <c r="A2" s="549" t="s">
        <v>149</v>
      </c>
      <c r="B2" s="744" t="s">
        <v>596</v>
      </c>
      <c r="C2" s="745"/>
      <c r="D2" s="746"/>
      <c r="E2" s="592" t="s">
        <v>52</v>
      </c>
      <c r="F2" s="691"/>
    </row>
    <row r="3" spans="1:6" s="569" customFormat="1" ht="24.75" thickBot="1">
      <c r="A3" s="567" t="s">
        <v>148</v>
      </c>
      <c r="B3" s="741" t="s">
        <v>695</v>
      </c>
      <c r="C3" s="747"/>
      <c r="D3" s="748"/>
      <c r="E3" s="593" t="s">
        <v>49</v>
      </c>
      <c r="F3" s="691"/>
    </row>
    <row r="4" spans="1:6" s="570" customFormat="1" ht="15.95" customHeight="1" thickBot="1">
      <c r="A4" s="524"/>
      <c r="B4" s="524"/>
      <c r="C4" s="525"/>
      <c r="D4" s="525"/>
      <c r="E4" s="525" t="s">
        <v>42</v>
      </c>
      <c r="F4" s="692"/>
    </row>
    <row r="5" spans="1:6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6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  <c r="F6" s="693"/>
    </row>
    <row r="7" spans="1:6" s="571" customFormat="1" ht="15.95" customHeight="1" thickBot="1">
      <c r="A7" s="738" t="s">
        <v>44</v>
      </c>
      <c r="B7" s="739"/>
      <c r="C7" s="739"/>
      <c r="D7" s="739"/>
      <c r="E7" s="740"/>
      <c r="F7" s="693"/>
    </row>
    <row r="8" spans="1:6" s="545" customFormat="1" ht="12" customHeight="1" thickBot="1">
      <c r="A8" s="519" t="s">
        <v>7</v>
      </c>
      <c r="B8" s="583" t="s">
        <v>576</v>
      </c>
      <c r="C8" s="450">
        <v>10758</v>
      </c>
      <c r="D8" s="612">
        <v>28603</v>
      </c>
      <c r="E8" s="589">
        <v>23518</v>
      </c>
      <c r="F8" s="693" t="s">
        <v>753</v>
      </c>
    </row>
    <row r="9" spans="1:6" s="545" customFormat="1" ht="12" customHeight="1">
      <c r="A9" s="594" t="s">
        <v>73</v>
      </c>
      <c r="B9" s="372" t="s">
        <v>353</v>
      </c>
      <c r="C9" s="107">
        <v>4296</v>
      </c>
      <c r="D9" s="613">
        <v>3601</v>
      </c>
      <c r="E9" s="578">
        <v>3601</v>
      </c>
      <c r="F9" s="693" t="s">
        <v>754</v>
      </c>
    </row>
    <row r="10" spans="1:6" s="545" customFormat="1" ht="12" customHeight="1">
      <c r="A10" s="595" t="s">
        <v>74</v>
      </c>
      <c r="B10" s="370" t="s">
        <v>354</v>
      </c>
      <c r="C10" s="447">
        <v>4000</v>
      </c>
      <c r="D10" s="614">
        <v>15867</v>
      </c>
      <c r="E10" s="116">
        <v>14867</v>
      </c>
      <c r="F10" s="693" t="s">
        <v>755</v>
      </c>
    </row>
    <row r="11" spans="1:6" s="545" customFormat="1" ht="12" customHeight="1">
      <c r="A11" s="595" t="s">
        <v>75</v>
      </c>
      <c r="B11" s="370" t="s">
        <v>355</v>
      </c>
      <c r="C11" s="447">
        <v>0</v>
      </c>
      <c r="D11" s="614">
        <v>0</v>
      </c>
      <c r="E11" s="116">
        <v>0</v>
      </c>
      <c r="F11" s="693" t="s">
        <v>756</v>
      </c>
    </row>
    <row r="12" spans="1:6" s="545" customFormat="1" ht="12" customHeight="1">
      <c r="A12" s="595" t="s">
        <v>76</v>
      </c>
      <c r="B12" s="370" t="s">
        <v>356</v>
      </c>
      <c r="C12" s="447">
        <v>0</v>
      </c>
      <c r="D12" s="614">
        <v>0</v>
      </c>
      <c r="E12" s="116">
        <v>0</v>
      </c>
      <c r="F12" s="693" t="s">
        <v>757</v>
      </c>
    </row>
    <row r="13" spans="1:6" s="545" customFormat="1" ht="12" customHeight="1">
      <c r="A13" s="595" t="s">
        <v>109</v>
      </c>
      <c r="B13" s="370" t="s">
        <v>357</v>
      </c>
      <c r="C13" s="447">
        <v>174</v>
      </c>
      <c r="D13" s="614">
        <v>74</v>
      </c>
      <c r="E13" s="116">
        <v>61</v>
      </c>
      <c r="F13" s="693" t="s">
        <v>758</v>
      </c>
    </row>
    <row r="14" spans="1:6" s="545" customFormat="1" ht="12" customHeight="1">
      <c r="A14" s="595" t="s">
        <v>77</v>
      </c>
      <c r="B14" s="370" t="s">
        <v>577</v>
      </c>
      <c r="C14" s="447">
        <v>2288</v>
      </c>
      <c r="D14" s="614">
        <v>6000</v>
      </c>
      <c r="E14" s="116">
        <v>4928</v>
      </c>
      <c r="F14" s="693" t="s">
        <v>759</v>
      </c>
    </row>
    <row r="15" spans="1:6" s="572" customFormat="1" ht="12" customHeight="1">
      <c r="A15" s="595" t="s">
        <v>78</v>
      </c>
      <c r="B15" s="369" t="s">
        <v>578</v>
      </c>
      <c r="C15" s="447">
        <v>0</v>
      </c>
      <c r="D15" s="614">
        <v>3061</v>
      </c>
      <c r="E15" s="116">
        <v>0</v>
      </c>
      <c r="F15" s="693" t="s">
        <v>760</v>
      </c>
    </row>
    <row r="16" spans="1:6" s="572" customFormat="1" ht="12" customHeight="1">
      <c r="A16" s="595" t="s">
        <v>86</v>
      </c>
      <c r="B16" s="370" t="s">
        <v>360</v>
      </c>
      <c r="C16" s="108">
        <v>0</v>
      </c>
      <c r="D16" s="615">
        <v>0</v>
      </c>
      <c r="E16" s="577">
        <v>61</v>
      </c>
      <c r="F16" s="693" t="s">
        <v>761</v>
      </c>
    </row>
    <row r="17" spans="1:6" s="545" customFormat="1" ht="12" customHeight="1">
      <c r="A17" s="595" t="s">
        <v>87</v>
      </c>
      <c r="B17" s="370" t="s">
        <v>362</v>
      </c>
      <c r="C17" s="447">
        <v>0</v>
      </c>
      <c r="D17" s="614">
        <v>0</v>
      </c>
      <c r="E17" s="116">
        <v>0</v>
      </c>
      <c r="F17" s="693" t="s">
        <v>762</v>
      </c>
    </row>
    <row r="18" spans="1:6" s="572" customFormat="1" ht="12" customHeight="1" thickBot="1">
      <c r="A18" s="595" t="s">
        <v>88</v>
      </c>
      <c r="B18" s="369" t="s">
        <v>364</v>
      </c>
      <c r="C18" s="449">
        <v>0</v>
      </c>
      <c r="D18" s="117">
        <v>0</v>
      </c>
      <c r="E18" s="573">
        <v>0</v>
      </c>
      <c r="F18" s="693" t="s">
        <v>763</v>
      </c>
    </row>
    <row r="19" spans="1:6" s="572" customFormat="1" ht="12" customHeight="1" thickBot="1">
      <c r="A19" s="519" t="s">
        <v>8</v>
      </c>
      <c r="B19" s="583" t="s">
        <v>579</v>
      </c>
      <c r="C19" s="450">
        <v>59894</v>
      </c>
      <c r="D19" s="612">
        <v>67385</v>
      </c>
      <c r="E19" s="589">
        <v>66579</v>
      </c>
      <c r="F19" s="693" t="s">
        <v>764</v>
      </c>
    </row>
    <row r="20" spans="1:6" s="572" customFormat="1" ht="12" customHeight="1">
      <c r="A20" s="595" t="s">
        <v>79</v>
      </c>
      <c r="B20" s="371" t="s">
        <v>326</v>
      </c>
      <c r="C20" s="447">
        <v>0</v>
      </c>
      <c r="D20" s="614">
        <v>0</v>
      </c>
      <c r="E20" s="116"/>
      <c r="F20" s="693" t="s">
        <v>765</v>
      </c>
    </row>
    <row r="21" spans="1:6" s="572" customFormat="1" ht="12" customHeight="1">
      <c r="A21" s="595" t="s">
        <v>80</v>
      </c>
      <c r="B21" s="370" t="s">
        <v>580</v>
      </c>
      <c r="C21" s="447">
        <v>0</v>
      </c>
      <c r="D21" s="614">
        <v>0</v>
      </c>
      <c r="E21" s="116">
        <v>0</v>
      </c>
      <c r="F21" s="693" t="s">
        <v>766</v>
      </c>
    </row>
    <row r="22" spans="1:6" s="572" customFormat="1" ht="12" customHeight="1">
      <c r="A22" s="595" t="s">
        <v>81</v>
      </c>
      <c r="B22" s="370" t="s">
        <v>581</v>
      </c>
      <c r="C22" s="447">
        <v>59894</v>
      </c>
      <c r="D22" s="614">
        <v>67385</v>
      </c>
      <c r="E22" s="116">
        <v>66579</v>
      </c>
      <c r="F22" s="693" t="s">
        <v>767</v>
      </c>
    </row>
    <row r="23" spans="1:6" s="545" customFormat="1" ht="12" customHeight="1" thickBot="1">
      <c r="A23" s="595" t="s">
        <v>82</v>
      </c>
      <c r="B23" s="370" t="s">
        <v>704</v>
      </c>
      <c r="C23" s="447">
        <v>0</v>
      </c>
      <c r="D23" s="614">
        <v>0</v>
      </c>
      <c r="E23" s="116">
        <v>0</v>
      </c>
      <c r="F23" s="693" t="s">
        <v>768</v>
      </c>
    </row>
    <row r="24" spans="1:6" s="545" customFormat="1" ht="12" customHeight="1" thickBot="1">
      <c r="A24" s="582" t="s">
        <v>9</v>
      </c>
      <c r="B24" s="390" t="s">
        <v>126</v>
      </c>
      <c r="C24" s="42">
        <v>2009</v>
      </c>
      <c r="D24" s="616">
        <v>2102</v>
      </c>
      <c r="E24" s="588">
        <v>1936</v>
      </c>
      <c r="F24" s="693" t="s">
        <v>769</v>
      </c>
    </row>
    <row r="25" spans="1:6" s="545" customFormat="1" ht="12" customHeight="1" thickBot="1">
      <c r="A25" s="582" t="s">
        <v>10</v>
      </c>
      <c r="B25" s="390" t="s">
        <v>582</v>
      </c>
      <c r="C25" s="450">
        <v>23674</v>
      </c>
      <c r="D25" s="612">
        <v>35197</v>
      </c>
      <c r="E25" s="589">
        <v>35197</v>
      </c>
      <c r="F25" s="693" t="s">
        <v>770</v>
      </c>
    </row>
    <row r="26" spans="1:6" s="545" customFormat="1" ht="12" customHeight="1">
      <c r="A26" s="596" t="s">
        <v>340</v>
      </c>
      <c r="B26" s="597" t="s">
        <v>580</v>
      </c>
      <c r="C26" s="104">
        <v>0</v>
      </c>
      <c r="D26" s="603">
        <v>0</v>
      </c>
      <c r="E26" s="576">
        <v>0</v>
      </c>
      <c r="F26" s="693" t="s">
        <v>771</v>
      </c>
    </row>
    <row r="27" spans="1:6" s="545" customFormat="1" ht="12" customHeight="1">
      <c r="A27" s="596" t="s">
        <v>346</v>
      </c>
      <c r="B27" s="598" t="s">
        <v>583</v>
      </c>
      <c r="C27" s="451">
        <v>23674</v>
      </c>
      <c r="D27" s="617">
        <v>35197</v>
      </c>
      <c r="E27" s="575">
        <v>35197</v>
      </c>
      <c r="F27" s="693" t="s">
        <v>772</v>
      </c>
    </row>
    <row r="28" spans="1:6" s="545" customFormat="1" ht="12" customHeight="1" thickBot="1">
      <c r="A28" s="595" t="s">
        <v>348</v>
      </c>
      <c r="B28" s="599" t="s">
        <v>705</v>
      </c>
      <c r="C28" s="579">
        <v>18576</v>
      </c>
      <c r="D28" s="618">
        <v>20899</v>
      </c>
      <c r="E28" s="574">
        <v>35197</v>
      </c>
      <c r="F28" s="693" t="s">
        <v>773</v>
      </c>
    </row>
    <row r="29" spans="1:6" s="545" customFormat="1" ht="12" customHeight="1" thickBot="1">
      <c r="A29" s="582" t="s">
        <v>11</v>
      </c>
      <c r="B29" s="390" t="s">
        <v>584</v>
      </c>
      <c r="C29" s="450">
        <v>5216</v>
      </c>
      <c r="D29" s="612">
        <v>0</v>
      </c>
      <c r="E29" s="589">
        <v>0</v>
      </c>
      <c r="F29" s="693" t="s">
        <v>774</v>
      </c>
    </row>
    <row r="30" spans="1:6" s="545" customFormat="1" ht="12" customHeight="1">
      <c r="A30" s="596" t="s">
        <v>66</v>
      </c>
      <c r="B30" s="597" t="s">
        <v>366</v>
      </c>
      <c r="C30" s="104">
        <v>0</v>
      </c>
      <c r="D30" s="603">
        <v>0</v>
      </c>
      <c r="E30" s="576">
        <v>0</v>
      </c>
      <c r="F30" s="693" t="s">
        <v>775</v>
      </c>
    </row>
    <row r="31" spans="1:6" s="545" customFormat="1" ht="12" customHeight="1">
      <c r="A31" s="596" t="s">
        <v>67</v>
      </c>
      <c r="B31" s="598" t="s">
        <v>367</v>
      </c>
      <c r="C31" s="451">
        <v>5216</v>
      </c>
      <c r="D31" s="617">
        <v>0</v>
      </c>
      <c r="E31" s="575">
        <v>0</v>
      </c>
      <c r="F31" s="693" t="s">
        <v>776</v>
      </c>
    </row>
    <row r="32" spans="1:6" s="545" customFormat="1" ht="12" customHeight="1" thickBot="1">
      <c r="A32" s="595" t="s">
        <v>68</v>
      </c>
      <c r="B32" s="581" t="s">
        <v>369</v>
      </c>
      <c r="C32" s="579">
        <v>0</v>
      </c>
      <c r="D32" s="618">
        <v>0</v>
      </c>
      <c r="E32" s="574">
        <v>0</v>
      </c>
      <c r="F32" s="693" t="s">
        <v>777</v>
      </c>
    </row>
    <row r="33" spans="1:6" s="545" customFormat="1" ht="12" customHeight="1" thickBot="1">
      <c r="A33" s="582" t="s">
        <v>12</v>
      </c>
      <c r="B33" s="390" t="s">
        <v>494</v>
      </c>
      <c r="C33" s="42">
        <v>0</v>
      </c>
      <c r="D33" s="616">
        <v>1662</v>
      </c>
      <c r="E33" s="588">
        <v>1662</v>
      </c>
      <c r="F33" s="693" t="s">
        <v>778</v>
      </c>
    </row>
    <row r="34" spans="1:6" s="545" customFormat="1" ht="12" customHeight="1" thickBot="1">
      <c r="A34" s="582" t="s">
        <v>13</v>
      </c>
      <c r="B34" s="390" t="s">
        <v>585</v>
      </c>
      <c r="C34" s="42">
        <v>0</v>
      </c>
      <c r="D34" s="616">
        <v>0</v>
      </c>
      <c r="E34" s="588">
        <v>0</v>
      </c>
      <c r="F34" s="693" t="s">
        <v>779</v>
      </c>
    </row>
    <row r="35" spans="1:6" s="545" customFormat="1" ht="12" customHeight="1" thickBot="1">
      <c r="A35" s="519" t="s">
        <v>14</v>
      </c>
      <c r="B35" s="390" t="s">
        <v>586</v>
      </c>
      <c r="C35" s="450">
        <v>101551</v>
      </c>
      <c r="D35" s="612">
        <v>134949</v>
      </c>
      <c r="E35" s="589">
        <v>128892</v>
      </c>
      <c r="F35" s="693" t="s">
        <v>780</v>
      </c>
    </row>
    <row r="36" spans="1:6" s="572" customFormat="1" ht="12" customHeight="1" thickBot="1">
      <c r="A36" s="584" t="s">
        <v>15</v>
      </c>
      <c r="B36" s="390" t="s">
        <v>587</v>
      </c>
      <c r="C36" s="450"/>
      <c r="D36" s="612"/>
      <c r="E36" s="589"/>
      <c r="F36" s="693" t="s">
        <v>781</v>
      </c>
    </row>
    <row r="37" spans="1:6" s="572" customFormat="1" ht="15" customHeight="1">
      <c r="A37" s="596" t="s">
        <v>588</v>
      </c>
      <c r="B37" s="597" t="s">
        <v>171</v>
      </c>
      <c r="C37" s="104">
        <v>0</v>
      </c>
      <c r="D37" s="603">
        <v>0</v>
      </c>
      <c r="E37" s="576">
        <v>0</v>
      </c>
      <c r="F37" s="693" t="s">
        <v>782</v>
      </c>
    </row>
    <row r="38" spans="1:6" s="572" customFormat="1" ht="15" customHeight="1">
      <c r="A38" s="596" t="s">
        <v>589</v>
      </c>
      <c r="B38" s="598" t="s">
        <v>3</v>
      </c>
      <c r="C38" s="451">
        <v>0</v>
      </c>
      <c r="D38" s="617">
        <v>0</v>
      </c>
      <c r="E38" s="575">
        <v>0</v>
      </c>
      <c r="F38" s="693" t="s">
        <v>783</v>
      </c>
    </row>
    <row r="39" spans="1:6" ht="16.5" thickBot="1">
      <c r="A39" s="595" t="s">
        <v>590</v>
      </c>
      <c r="B39" s="581" t="s">
        <v>591</v>
      </c>
      <c r="C39" s="579">
        <v>0</v>
      </c>
      <c r="D39" s="618">
        <v>0</v>
      </c>
      <c r="E39" s="574">
        <v>0</v>
      </c>
      <c r="F39" s="693" t="s">
        <v>784</v>
      </c>
    </row>
    <row r="40" spans="1:6" s="571" customFormat="1" ht="16.5" customHeight="1" thickBot="1">
      <c r="A40" s="584" t="s">
        <v>16</v>
      </c>
      <c r="B40" s="585" t="s">
        <v>592</v>
      </c>
      <c r="C40" s="110">
        <v>101551</v>
      </c>
      <c r="D40" s="619">
        <v>134949</v>
      </c>
      <c r="E40" s="590">
        <v>128892</v>
      </c>
      <c r="F40" s="693" t="s">
        <v>785</v>
      </c>
    </row>
    <row r="41" spans="1:6" s="345" customFormat="1" ht="12" customHeight="1">
      <c r="A41" s="527"/>
      <c r="B41" s="528"/>
      <c r="C41" s="543"/>
      <c r="D41" s="543"/>
      <c r="E41" s="543"/>
      <c r="F41" s="693"/>
    </row>
    <row r="42" spans="1:6" ht="12" customHeight="1" thickBot="1">
      <c r="A42" s="529"/>
      <c r="B42" s="530"/>
      <c r="C42" s="544"/>
      <c r="D42" s="544"/>
      <c r="E42" s="544"/>
      <c r="F42" s="693"/>
    </row>
    <row r="43" spans="1:6" ht="12" customHeight="1" thickBot="1">
      <c r="A43" s="738" t="s">
        <v>45</v>
      </c>
      <c r="B43" s="739"/>
      <c r="C43" s="739"/>
      <c r="D43" s="739"/>
      <c r="E43" s="740"/>
      <c r="F43" s="571"/>
    </row>
    <row r="44" spans="1:6" ht="12" customHeight="1" thickBot="1">
      <c r="A44" s="582" t="s">
        <v>7</v>
      </c>
      <c r="B44" s="390" t="s">
        <v>593</v>
      </c>
      <c r="C44" s="450">
        <v>129933</v>
      </c>
      <c r="D44" s="450">
        <v>158842</v>
      </c>
      <c r="E44" s="589">
        <v>132943</v>
      </c>
      <c r="F44" s="693" t="s">
        <v>753</v>
      </c>
    </row>
    <row r="45" spans="1:6" ht="12" customHeight="1">
      <c r="A45" s="595" t="s">
        <v>73</v>
      </c>
      <c r="B45" s="371" t="s">
        <v>37</v>
      </c>
      <c r="C45" s="104">
        <v>55970</v>
      </c>
      <c r="D45" s="104">
        <v>58998</v>
      </c>
      <c r="E45" s="576">
        <v>58858</v>
      </c>
      <c r="F45" s="693" t="s">
        <v>754</v>
      </c>
    </row>
    <row r="46" spans="1:6" ht="12" customHeight="1">
      <c r="A46" s="595" t="s">
        <v>74</v>
      </c>
      <c r="B46" s="370" t="s">
        <v>135</v>
      </c>
      <c r="C46" s="444">
        <v>8976</v>
      </c>
      <c r="D46" s="444">
        <v>8976</v>
      </c>
      <c r="E46" s="600">
        <v>8846</v>
      </c>
      <c r="F46" s="693" t="s">
        <v>755</v>
      </c>
    </row>
    <row r="47" spans="1:6" ht="12" customHeight="1">
      <c r="A47" s="595" t="s">
        <v>75</v>
      </c>
      <c r="B47" s="370" t="s">
        <v>102</v>
      </c>
      <c r="C47" s="444">
        <v>35692</v>
      </c>
      <c r="D47" s="444">
        <v>57768</v>
      </c>
      <c r="E47" s="600">
        <v>36889</v>
      </c>
      <c r="F47" s="693" t="s">
        <v>756</v>
      </c>
    </row>
    <row r="48" spans="1:6" s="345" customFormat="1" ht="12" customHeight="1">
      <c r="A48" s="595" t="s">
        <v>76</v>
      </c>
      <c r="B48" s="370" t="s">
        <v>136</v>
      </c>
      <c r="C48" s="444">
        <v>6225</v>
      </c>
      <c r="D48" s="444">
        <v>7645</v>
      </c>
      <c r="E48" s="600">
        <v>6725</v>
      </c>
      <c r="F48" s="693" t="s">
        <v>757</v>
      </c>
    </row>
    <row r="49" spans="1:6" ht="12" customHeight="1" thickBot="1">
      <c r="A49" s="595" t="s">
        <v>109</v>
      </c>
      <c r="B49" s="370" t="s">
        <v>137</v>
      </c>
      <c r="C49" s="444">
        <v>23070</v>
      </c>
      <c r="D49" s="444">
        <v>25455</v>
      </c>
      <c r="E49" s="600">
        <v>21625</v>
      </c>
      <c r="F49" s="693" t="s">
        <v>758</v>
      </c>
    </row>
    <row r="50" spans="1:6" ht="12" customHeight="1" thickBot="1">
      <c r="A50" s="582" t="s">
        <v>8</v>
      </c>
      <c r="B50" s="390" t="s">
        <v>594</v>
      </c>
      <c r="C50" s="450">
        <v>28890</v>
      </c>
      <c r="D50" s="450">
        <v>45724</v>
      </c>
      <c r="E50" s="589">
        <v>38213</v>
      </c>
      <c r="F50" s="693" t="s">
        <v>759</v>
      </c>
    </row>
    <row r="51" spans="1:6" ht="12" customHeight="1">
      <c r="A51" s="595" t="s">
        <v>79</v>
      </c>
      <c r="B51" s="371" t="s">
        <v>161</v>
      </c>
      <c r="C51" s="104">
        <v>15099</v>
      </c>
      <c r="D51" s="104">
        <v>19982</v>
      </c>
      <c r="E51" s="576">
        <v>16471</v>
      </c>
      <c r="F51" s="693" t="s">
        <v>760</v>
      </c>
    </row>
    <row r="52" spans="1:6" ht="12" customHeight="1">
      <c r="A52" s="595" t="s">
        <v>80</v>
      </c>
      <c r="B52" s="370" t="s">
        <v>139</v>
      </c>
      <c r="C52" s="444">
        <v>13591</v>
      </c>
      <c r="D52" s="444">
        <v>25742</v>
      </c>
      <c r="E52" s="600">
        <v>21742</v>
      </c>
      <c r="F52" s="693" t="s">
        <v>761</v>
      </c>
    </row>
    <row r="53" spans="1:6" ht="15" customHeight="1">
      <c r="A53" s="595" t="s">
        <v>81</v>
      </c>
      <c r="B53" s="370" t="s">
        <v>46</v>
      </c>
      <c r="C53" s="444">
        <v>200</v>
      </c>
      <c r="D53" s="444">
        <v>0</v>
      </c>
      <c r="E53" s="600">
        <v>0</v>
      </c>
      <c r="F53" s="693" t="s">
        <v>762</v>
      </c>
    </row>
    <row r="54" spans="1:6" ht="16.5" thickBot="1">
      <c r="A54" s="595" t="s">
        <v>82</v>
      </c>
      <c r="B54" s="370" t="s">
        <v>706</v>
      </c>
      <c r="C54" s="444">
        <v>0</v>
      </c>
      <c r="D54" s="444">
        <v>0</v>
      </c>
      <c r="E54" s="600">
        <v>0</v>
      </c>
      <c r="F54" s="693" t="s">
        <v>763</v>
      </c>
    </row>
    <row r="55" spans="1:6" ht="15" customHeight="1" thickBot="1">
      <c r="A55" s="582" t="s">
        <v>9</v>
      </c>
      <c r="B55" s="586" t="s">
        <v>595</v>
      </c>
      <c r="C55" s="110">
        <v>158823</v>
      </c>
      <c r="D55" s="110">
        <v>204566</v>
      </c>
      <c r="E55" s="590">
        <v>171156</v>
      </c>
      <c r="F55" s="693" t="s">
        <v>764</v>
      </c>
    </row>
    <row r="56" spans="1:6" ht="16.5" thickBot="1">
      <c r="C56" s="591"/>
      <c r="D56" s="591"/>
      <c r="E56" s="591"/>
      <c r="F56" s="693"/>
    </row>
    <row r="57" spans="1:6" ht="16.5" thickBot="1">
      <c r="A57" s="531" t="s">
        <v>694</v>
      </c>
      <c r="B57" s="532"/>
      <c r="C57" s="114">
        <v>78</v>
      </c>
      <c r="D57" s="114">
        <v>78</v>
      </c>
      <c r="E57" s="580">
        <v>57</v>
      </c>
      <c r="F57" s="693"/>
    </row>
    <row r="58" spans="1:6" ht="16.5" thickBot="1">
      <c r="A58" s="531" t="s">
        <v>151</v>
      </c>
      <c r="B58" s="532"/>
      <c r="C58" s="114">
        <v>74</v>
      </c>
      <c r="D58" s="114">
        <v>74</v>
      </c>
      <c r="E58" s="580">
        <v>54</v>
      </c>
      <c r="F58" s="693"/>
    </row>
    <row r="59" spans="1:6" ht="15.75">
      <c r="F59" s="693"/>
    </row>
    <row r="60" spans="1:6" ht="15.75">
      <c r="F60" s="693"/>
    </row>
    <row r="61" spans="1:6" ht="15.75">
      <c r="F61" s="693"/>
    </row>
    <row r="62" spans="1:6" ht="15.75">
      <c r="F62" s="693"/>
    </row>
    <row r="63" spans="1:6" ht="15.75">
      <c r="F63" s="693"/>
    </row>
    <row r="64" spans="1:6" ht="15.75">
      <c r="F64" s="693"/>
    </row>
    <row r="65" spans="6:6" ht="15.75">
      <c r="F65" s="693"/>
    </row>
    <row r="66" spans="6:6" ht="15.75">
      <c r="F66" s="693"/>
    </row>
    <row r="67" spans="6:6" ht="15.75">
      <c r="F67" s="693"/>
    </row>
    <row r="68" spans="6:6" ht="15.75">
      <c r="F68" s="693"/>
    </row>
    <row r="69" spans="6:6" ht="15.75">
      <c r="F69" s="693"/>
    </row>
    <row r="70" spans="6:6" ht="15.75">
      <c r="F70" s="693"/>
    </row>
    <row r="71" spans="6:6" ht="15.75">
      <c r="F71" s="693"/>
    </row>
    <row r="72" spans="6:6" ht="15.75">
      <c r="F72" s="693"/>
    </row>
    <row r="73" spans="6:6" ht="15.75">
      <c r="F73" s="693"/>
    </row>
    <row r="74" spans="6:6" ht="15.75">
      <c r="F74" s="693"/>
    </row>
    <row r="75" spans="6:6" ht="15.75">
      <c r="F75" s="693"/>
    </row>
    <row r="76" spans="6:6" ht="15.75">
      <c r="F76" s="693"/>
    </row>
    <row r="77" spans="6:6" ht="15.75">
      <c r="F77" s="693"/>
    </row>
    <row r="78" spans="6:6" ht="15.75">
      <c r="F78" s="693"/>
    </row>
    <row r="79" spans="6:6" ht="15.75">
      <c r="F79" s="693"/>
    </row>
    <row r="80" spans="6:6" ht="15.75">
      <c r="F80" s="693"/>
    </row>
    <row r="81" spans="6:6" ht="15.75">
      <c r="F81" s="693"/>
    </row>
    <row r="82" spans="6:6" ht="15.75">
      <c r="F82" s="693"/>
    </row>
    <row r="83" spans="6:6" ht="15.75">
      <c r="F83" s="693"/>
    </row>
    <row r="84" spans="6:6" ht="15.75">
      <c r="F84" s="693"/>
    </row>
    <row r="85" spans="6:6" ht="15.75">
      <c r="F85" s="693"/>
    </row>
    <row r="86" spans="6:6" ht="15.75">
      <c r="F86" s="693"/>
    </row>
    <row r="87" spans="6:6" ht="15.75">
      <c r="F87" s="693"/>
    </row>
    <row r="88" spans="6:6" ht="15">
      <c r="F88" s="694"/>
    </row>
    <row r="90" spans="6:6" ht="15.75">
      <c r="F90" s="693"/>
    </row>
    <row r="91" spans="6:6">
      <c r="F91" s="695"/>
    </row>
    <row r="92" spans="6:6">
      <c r="F92" s="695"/>
    </row>
    <row r="93" spans="6:6">
      <c r="F93" s="695"/>
    </row>
    <row r="94" spans="6:6">
      <c r="F94" s="695"/>
    </row>
    <row r="95" spans="6:6">
      <c r="F95" s="695"/>
    </row>
    <row r="96" spans="6:6">
      <c r="F96" s="695"/>
    </row>
    <row r="97" spans="6:6">
      <c r="F97" s="695"/>
    </row>
    <row r="98" spans="6:6">
      <c r="F98" s="695"/>
    </row>
    <row r="99" spans="6:6">
      <c r="F99" s="695"/>
    </row>
    <row r="100" spans="6:6">
      <c r="F100" s="695"/>
    </row>
    <row r="101" spans="6:6">
      <c r="F101" s="695"/>
    </row>
    <row r="102" spans="6:6">
      <c r="F102" s="695"/>
    </row>
    <row r="103" spans="6:6">
      <c r="F103" s="695"/>
    </row>
    <row r="104" spans="6:6">
      <c r="F104" s="695"/>
    </row>
    <row r="105" spans="6:6">
      <c r="F105" s="695"/>
    </row>
    <row r="106" spans="6:6">
      <c r="F106" s="695"/>
    </row>
    <row r="107" spans="6:6">
      <c r="F107" s="695"/>
    </row>
    <row r="108" spans="6:6">
      <c r="F108" s="695"/>
    </row>
    <row r="109" spans="6:6">
      <c r="F109" s="695"/>
    </row>
    <row r="110" spans="6:6">
      <c r="F110" s="695"/>
    </row>
    <row r="111" spans="6:6">
      <c r="F111" s="695"/>
    </row>
    <row r="112" spans="6:6">
      <c r="F112" s="695"/>
    </row>
    <row r="113" spans="6:6">
      <c r="F113" s="695"/>
    </row>
    <row r="114" spans="6:6">
      <c r="F114" s="695"/>
    </row>
    <row r="115" spans="6:6">
      <c r="F115" s="695"/>
    </row>
    <row r="116" spans="6:6">
      <c r="F116" s="695"/>
    </row>
    <row r="117" spans="6:6">
      <c r="F117" s="695"/>
    </row>
    <row r="118" spans="6:6">
      <c r="F118" s="695"/>
    </row>
    <row r="119" spans="6:6">
      <c r="F119" s="695"/>
    </row>
    <row r="120" spans="6:6">
      <c r="F120" s="695"/>
    </row>
    <row r="121" spans="6:6">
      <c r="F121" s="695"/>
    </row>
    <row r="122" spans="6:6">
      <c r="F122" s="695"/>
    </row>
    <row r="123" spans="6:6">
      <c r="F123" s="695"/>
    </row>
    <row r="124" spans="6:6">
      <c r="F124" s="695"/>
    </row>
    <row r="125" spans="6:6">
      <c r="F125" s="695"/>
    </row>
    <row r="126" spans="6:6">
      <c r="F126" s="695"/>
    </row>
    <row r="127" spans="6:6">
      <c r="F127" s="695"/>
    </row>
    <row r="128" spans="6:6">
      <c r="F128" s="695"/>
    </row>
    <row r="129" spans="6:6">
      <c r="F129" s="695"/>
    </row>
    <row r="130" spans="6:6">
      <c r="F130" s="695"/>
    </row>
    <row r="131" spans="6:6">
      <c r="F131" s="695"/>
    </row>
    <row r="132" spans="6:6">
      <c r="F132" s="695"/>
    </row>
    <row r="133" spans="6:6">
      <c r="F133" s="695"/>
    </row>
    <row r="134" spans="6:6">
      <c r="F134" s="695"/>
    </row>
    <row r="135" spans="6:6">
      <c r="F135" s="695"/>
    </row>
    <row r="136" spans="6:6">
      <c r="F136" s="695"/>
    </row>
    <row r="137" spans="6:6">
      <c r="F137" s="695"/>
    </row>
    <row r="138" spans="6:6">
      <c r="F138" s="695"/>
    </row>
    <row r="139" spans="6:6">
      <c r="F139" s="695"/>
    </row>
    <row r="140" spans="6:6">
      <c r="F140" s="695"/>
    </row>
    <row r="141" spans="6:6">
      <c r="F141" s="695"/>
    </row>
    <row r="142" spans="6:6">
      <c r="F142" s="695"/>
    </row>
    <row r="143" spans="6:6">
      <c r="F143" s="695"/>
    </row>
    <row r="144" spans="6:6">
      <c r="F144" s="695"/>
    </row>
    <row r="145" spans="6:6">
      <c r="F145" s="695"/>
    </row>
    <row r="146" spans="6:6">
      <c r="F146" s="695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B9" sqref="B9"/>
    </sheetView>
  </sheetViews>
  <sheetFormatPr defaultRowHeight="15.75"/>
  <cols>
    <col min="1" max="1" width="9.5" style="411" customWidth="1"/>
    <col min="2" max="2" width="60.83203125" style="411" customWidth="1"/>
    <col min="3" max="5" width="15.83203125" style="412" customWidth="1"/>
    <col min="6" max="6" width="9.33203125" style="422" hidden="1" customWidth="1"/>
    <col min="7" max="16384" width="9.33203125" style="422"/>
  </cols>
  <sheetData>
    <row r="1" spans="1:6" ht="15.95" customHeight="1">
      <c r="A1" s="696" t="s">
        <v>4</v>
      </c>
      <c r="B1" s="696"/>
      <c r="C1" s="696"/>
      <c r="D1" s="696"/>
      <c r="E1" s="696"/>
    </row>
    <row r="2" spans="1:6" ht="15.95" customHeight="1" thickBot="1">
      <c r="A2" s="46" t="s">
        <v>113</v>
      </c>
      <c r="B2" s="46"/>
      <c r="C2" s="409"/>
      <c r="D2" s="409"/>
      <c r="E2" s="409" t="s">
        <v>162</v>
      </c>
    </row>
    <row r="3" spans="1:6" ht="15.95" customHeight="1">
      <c r="A3" s="703" t="s">
        <v>61</v>
      </c>
      <c r="B3" s="699" t="s">
        <v>6</v>
      </c>
      <c r="C3" s="697" t="str">
        <f>+'1.1.sz.mell.'!C3:E3</f>
        <v>2014. évi</v>
      </c>
      <c r="D3" s="697"/>
      <c r="E3" s="698"/>
      <c r="F3" s="683"/>
    </row>
    <row r="4" spans="1:6" ht="38.1" customHeight="1" thickBot="1">
      <c r="A4" s="704"/>
      <c r="B4" s="700"/>
      <c r="C4" s="48" t="s">
        <v>184</v>
      </c>
      <c r="D4" s="48" t="s">
        <v>189</v>
      </c>
      <c r="E4" s="49" t="s">
        <v>190</v>
      </c>
      <c r="F4" s="683"/>
    </row>
    <row r="5" spans="1:6" s="423" customFormat="1" ht="12" customHeight="1" thickBot="1">
      <c r="A5" s="387" t="s">
        <v>434</v>
      </c>
      <c r="B5" s="388" t="s">
        <v>435</v>
      </c>
      <c r="C5" s="388" t="s">
        <v>436</v>
      </c>
      <c r="D5" s="388" t="s">
        <v>437</v>
      </c>
      <c r="E5" s="435" t="s">
        <v>438</v>
      </c>
      <c r="F5" s="684"/>
    </row>
    <row r="6" spans="1:6" s="424" customFormat="1" ht="12" customHeight="1" thickBot="1">
      <c r="A6" s="382" t="s">
        <v>7</v>
      </c>
      <c r="B6" s="383" t="s">
        <v>318</v>
      </c>
      <c r="C6" s="414">
        <v>57273</v>
      </c>
      <c r="D6" s="414">
        <v>46946</v>
      </c>
      <c r="E6" s="397">
        <v>46947</v>
      </c>
      <c r="F6" s="685" t="s">
        <v>753</v>
      </c>
    </row>
    <row r="7" spans="1:6" s="424" customFormat="1" ht="12" customHeight="1">
      <c r="A7" s="377" t="s">
        <v>73</v>
      </c>
      <c r="B7" s="425" t="s">
        <v>319</v>
      </c>
      <c r="C7" s="416">
        <v>18006</v>
      </c>
      <c r="D7" s="416">
        <v>18006</v>
      </c>
      <c r="E7" s="399">
        <v>18006</v>
      </c>
      <c r="F7" s="685" t="s">
        <v>754</v>
      </c>
    </row>
    <row r="8" spans="1:6" s="424" customFormat="1" ht="12" customHeight="1">
      <c r="A8" s="376" t="s">
        <v>74</v>
      </c>
      <c r="B8" s="426" t="s">
        <v>320</v>
      </c>
      <c r="C8" s="415">
        <v>0</v>
      </c>
      <c r="D8" s="415">
        <v>0</v>
      </c>
      <c r="E8" s="398">
        <v>0</v>
      </c>
      <c r="F8" s="685" t="s">
        <v>755</v>
      </c>
    </row>
    <row r="9" spans="1:6" s="424" customFormat="1" ht="12" customHeight="1">
      <c r="A9" s="376" t="s">
        <v>75</v>
      </c>
      <c r="B9" s="426" t="s">
        <v>321</v>
      </c>
      <c r="C9" s="415">
        <v>5910</v>
      </c>
      <c r="D9" s="415">
        <v>19777</v>
      </c>
      <c r="E9" s="398">
        <v>19777</v>
      </c>
      <c r="F9" s="685" t="s">
        <v>756</v>
      </c>
    </row>
    <row r="10" spans="1:6" s="424" customFormat="1" ht="12" customHeight="1">
      <c r="A10" s="376" t="s">
        <v>76</v>
      </c>
      <c r="B10" s="426" t="s">
        <v>322</v>
      </c>
      <c r="C10" s="415">
        <v>748</v>
      </c>
      <c r="D10" s="415">
        <v>748</v>
      </c>
      <c r="E10" s="398">
        <v>748</v>
      </c>
      <c r="F10" s="685" t="s">
        <v>757</v>
      </c>
    </row>
    <row r="11" spans="1:6" s="424" customFormat="1" ht="12" customHeight="1">
      <c r="A11" s="376" t="s">
        <v>109</v>
      </c>
      <c r="B11" s="426" t="s">
        <v>323</v>
      </c>
      <c r="C11" s="415">
        <v>44</v>
      </c>
      <c r="D11" s="415">
        <v>1021</v>
      </c>
      <c r="E11" s="398">
        <v>1021</v>
      </c>
      <c r="F11" s="685" t="s">
        <v>758</v>
      </c>
    </row>
    <row r="12" spans="1:6" s="424" customFormat="1" ht="12" customHeight="1" thickBot="1">
      <c r="A12" s="378" t="s">
        <v>77</v>
      </c>
      <c r="B12" s="427" t="s">
        <v>324</v>
      </c>
      <c r="C12" s="417">
        <v>32565</v>
      </c>
      <c r="D12" s="417">
        <v>7395</v>
      </c>
      <c r="E12" s="400">
        <v>7395</v>
      </c>
      <c r="F12" s="685" t="s">
        <v>759</v>
      </c>
    </row>
    <row r="13" spans="1:6" s="424" customFormat="1" ht="12" customHeight="1" thickBot="1">
      <c r="A13" s="382" t="s">
        <v>8</v>
      </c>
      <c r="B13" s="404" t="s">
        <v>325</v>
      </c>
      <c r="C13" s="414">
        <v>59894</v>
      </c>
      <c r="D13" s="414">
        <v>67385</v>
      </c>
      <c r="E13" s="397">
        <v>66557</v>
      </c>
      <c r="F13" s="685" t="s">
        <v>760</v>
      </c>
    </row>
    <row r="14" spans="1:6" s="424" customFormat="1" ht="12" customHeight="1">
      <c r="A14" s="377" t="s">
        <v>79</v>
      </c>
      <c r="B14" s="425" t="s">
        <v>326</v>
      </c>
      <c r="C14" s="416">
        <v>0</v>
      </c>
      <c r="D14" s="416">
        <v>0</v>
      </c>
      <c r="E14" s="399"/>
      <c r="F14" s="685" t="s">
        <v>761</v>
      </c>
    </row>
    <row r="15" spans="1:6" s="424" customFormat="1" ht="12" customHeight="1">
      <c r="A15" s="376" t="s">
        <v>80</v>
      </c>
      <c r="B15" s="426" t="s">
        <v>327</v>
      </c>
      <c r="C15" s="415">
        <v>0</v>
      </c>
      <c r="D15" s="415">
        <v>0</v>
      </c>
      <c r="E15" s="398">
        <v>0</v>
      </c>
      <c r="F15" s="685" t="s">
        <v>762</v>
      </c>
    </row>
    <row r="16" spans="1:6" s="424" customFormat="1" ht="12" customHeight="1">
      <c r="A16" s="376" t="s">
        <v>81</v>
      </c>
      <c r="B16" s="426" t="s">
        <v>328</v>
      </c>
      <c r="C16" s="415">
        <v>0</v>
      </c>
      <c r="D16" s="415">
        <v>0</v>
      </c>
      <c r="E16" s="398">
        <v>0</v>
      </c>
      <c r="F16" s="685" t="s">
        <v>763</v>
      </c>
    </row>
    <row r="17" spans="1:6" s="424" customFormat="1" ht="12" customHeight="1">
      <c r="A17" s="376" t="s">
        <v>82</v>
      </c>
      <c r="B17" s="426" t="s">
        <v>329</v>
      </c>
      <c r="C17" s="415">
        <v>0</v>
      </c>
      <c r="D17" s="415">
        <v>0</v>
      </c>
      <c r="E17" s="398">
        <v>0</v>
      </c>
      <c r="F17" s="685" t="s">
        <v>764</v>
      </c>
    </row>
    <row r="18" spans="1:6" s="424" customFormat="1" ht="12" customHeight="1">
      <c r="A18" s="376" t="s">
        <v>83</v>
      </c>
      <c r="B18" s="426" t="s">
        <v>330</v>
      </c>
      <c r="C18" s="415">
        <v>59894</v>
      </c>
      <c r="D18" s="415">
        <v>67385</v>
      </c>
      <c r="E18" s="398">
        <v>66557</v>
      </c>
      <c r="F18" s="685" t="s">
        <v>765</v>
      </c>
    </row>
    <row r="19" spans="1:6" s="424" customFormat="1" ht="12" customHeight="1" thickBot="1">
      <c r="A19" s="378" t="s">
        <v>90</v>
      </c>
      <c r="B19" s="427" t="s">
        <v>331</v>
      </c>
      <c r="C19" s="417">
        <v>0</v>
      </c>
      <c r="D19" s="417">
        <v>0</v>
      </c>
      <c r="E19" s="400">
        <v>0</v>
      </c>
      <c r="F19" s="685" t="s">
        <v>766</v>
      </c>
    </row>
    <row r="20" spans="1:6" s="424" customFormat="1" ht="12" customHeight="1" thickBot="1">
      <c r="A20" s="382" t="s">
        <v>9</v>
      </c>
      <c r="B20" s="383" t="s">
        <v>332</v>
      </c>
      <c r="C20" s="414">
        <v>23674</v>
      </c>
      <c r="D20" s="414">
        <v>57867</v>
      </c>
      <c r="E20" s="397">
        <v>57867</v>
      </c>
      <c r="F20" s="685" t="s">
        <v>767</v>
      </c>
    </row>
    <row r="21" spans="1:6" s="424" customFormat="1" ht="12" customHeight="1">
      <c r="A21" s="377" t="s">
        <v>62</v>
      </c>
      <c r="B21" s="425" t="s">
        <v>333</v>
      </c>
      <c r="C21" s="416">
        <v>0</v>
      </c>
      <c r="D21" s="416">
        <v>22670</v>
      </c>
      <c r="E21" s="399">
        <v>22670</v>
      </c>
      <c r="F21" s="685" t="s">
        <v>768</v>
      </c>
    </row>
    <row r="22" spans="1:6" s="424" customFormat="1" ht="12" customHeight="1">
      <c r="A22" s="376" t="s">
        <v>63</v>
      </c>
      <c r="B22" s="426" t="s">
        <v>334</v>
      </c>
      <c r="C22" s="415">
        <v>0</v>
      </c>
      <c r="D22" s="415">
        <v>0</v>
      </c>
      <c r="E22" s="398">
        <v>0</v>
      </c>
      <c r="F22" s="685" t="s">
        <v>769</v>
      </c>
    </row>
    <row r="23" spans="1:6" s="424" customFormat="1" ht="12" customHeight="1">
      <c r="A23" s="376" t="s">
        <v>64</v>
      </c>
      <c r="B23" s="426" t="s">
        <v>335</v>
      </c>
      <c r="C23" s="415">
        <v>0</v>
      </c>
      <c r="D23" s="415">
        <v>0</v>
      </c>
      <c r="E23" s="398">
        <v>0</v>
      </c>
      <c r="F23" s="685" t="s">
        <v>770</v>
      </c>
    </row>
    <row r="24" spans="1:6" s="424" customFormat="1" ht="12" customHeight="1">
      <c r="A24" s="376" t="s">
        <v>65</v>
      </c>
      <c r="B24" s="426" t="s">
        <v>336</v>
      </c>
      <c r="C24" s="415">
        <v>0</v>
      </c>
      <c r="D24" s="415">
        <v>0</v>
      </c>
      <c r="E24" s="398">
        <v>0</v>
      </c>
      <c r="F24" s="685" t="s">
        <v>771</v>
      </c>
    </row>
    <row r="25" spans="1:6" s="424" customFormat="1" ht="12" customHeight="1">
      <c r="A25" s="376" t="s">
        <v>123</v>
      </c>
      <c r="B25" s="426" t="s">
        <v>337</v>
      </c>
      <c r="C25" s="415">
        <v>23674</v>
      </c>
      <c r="D25" s="415">
        <v>35197</v>
      </c>
      <c r="E25" s="398">
        <v>35197</v>
      </c>
      <c r="F25" s="685" t="s">
        <v>772</v>
      </c>
    </row>
    <row r="26" spans="1:6" s="424" customFormat="1" ht="12" customHeight="1" thickBot="1">
      <c r="A26" s="378" t="s">
        <v>124</v>
      </c>
      <c r="B26" s="427" t="s">
        <v>338</v>
      </c>
      <c r="C26" s="417">
        <v>18576</v>
      </c>
      <c r="D26" s="417">
        <v>20899</v>
      </c>
      <c r="E26" s="400">
        <v>35197</v>
      </c>
      <c r="F26" s="685" t="s">
        <v>773</v>
      </c>
    </row>
    <row r="27" spans="1:6" s="424" customFormat="1" ht="12" customHeight="1" thickBot="1">
      <c r="A27" s="382" t="s">
        <v>125</v>
      </c>
      <c r="B27" s="383" t="s">
        <v>339</v>
      </c>
      <c r="C27" s="420">
        <v>2009</v>
      </c>
      <c r="D27" s="420">
        <v>2102</v>
      </c>
      <c r="E27" s="432">
        <v>1936</v>
      </c>
      <c r="F27" s="685" t="s">
        <v>774</v>
      </c>
    </row>
    <row r="28" spans="1:6" s="424" customFormat="1" ht="12" customHeight="1">
      <c r="A28" s="377" t="s">
        <v>340</v>
      </c>
      <c r="B28" s="425" t="s">
        <v>341</v>
      </c>
      <c r="C28" s="434">
        <v>1289</v>
      </c>
      <c r="D28" s="434">
        <v>1382</v>
      </c>
      <c r="E28" s="433">
        <v>1345</v>
      </c>
      <c r="F28" s="685" t="s">
        <v>775</v>
      </c>
    </row>
    <row r="29" spans="1:6" s="424" customFormat="1" ht="12" customHeight="1">
      <c r="A29" s="376" t="s">
        <v>342</v>
      </c>
      <c r="B29" s="426" t="s">
        <v>343</v>
      </c>
      <c r="C29" s="415">
        <v>400</v>
      </c>
      <c r="D29" s="415">
        <v>400</v>
      </c>
      <c r="E29" s="398">
        <v>345</v>
      </c>
      <c r="F29" s="685" t="s">
        <v>776</v>
      </c>
    </row>
    <row r="30" spans="1:6" s="424" customFormat="1" ht="12" customHeight="1">
      <c r="A30" s="376" t="s">
        <v>344</v>
      </c>
      <c r="B30" s="426" t="s">
        <v>345</v>
      </c>
      <c r="C30" s="415">
        <v>889</v>
      </c>
      <c r="D30" s="415">
        <v>982</v>
      </c>
      <c r="E30" s="398">
        <v>1001</v>
      </c>
      <c r="F30" s="685" t="s">
        <v>777</v>
      </c>
    </row>
    <row r="31" spans="1:6" s="424" customFormat="1" ht="12" customHeight="1">
      <c r="A31" s="376" t="s">
        <v>346</v>
      </c>
      <c r="B31" s="426" t="s">
        <v>347</v>
      </c>
      <c r="C31" s="415">
        <v>720</v>
      </c>
      <c r="D31" s="415">
        <v>720</v>
      </c>
      <c r="E31" s="398">
        <v>590</v>
      </c>
      <c r="F31" s="685" t="s">
        <v>778</v>
      </c>
    </row>
    <row r="32" spans="1:6" s="424" customFormat="1" ht="12" customHeight="1">
      <c r="A32" s="376" t="s">
        <v>348</v>
      </c>
      <c r="B32" s="426" t="s">
        <v>349</v>
      </c>
      <c r="C32" s="415">
        <v>0</v>
      </c>
      <c r="D32" s="415">
        <v>0</v>
      </c>
      <c r="E32" s="398">
        <v>0</v>
      </c>
      <c r="F32" s="685" t="s">
        <v>779</v>
      </c>
    </row>
    <row r="33" spans="1:6" s="424" customFormat="1" ht="12" customHeight="1" thickBot="1">
      <c r="A33" s="378" t="s">
        <v>350</v>
      </c>
      <c r="B33" s="427" t="s">
        <v>351</v>
      </c>
      <c r="C33" s="417">
        <v>0</v>
      </c>
      <c r="D33" s="417">
        <v>0</v>
      </c>
      <c r="E33" s="400">
        <v>0</v>
      </c>
      <c r="F33" s="685" t="s">
        <v>780</v>
      </c>
    </row>
    <row r="34" spans="1:6" s="424" customFormat="1" ht="12" customHeight="1" thickBot="1">
      <c r="A34" s="382" t="s">
        <v>11</v>
      </c>
      <c r="B34" s="383" t="s">
        <v>352</v>
      </c>
      <c r="C34" s="414">
        <v>10758</v>
      </c>
      <c r="D34" s="414">
        <v>28603</v>
      </c>
      <c r="E34" s="397">
        <v>23518</v>
      </c>
      <c r="F34" s="685" t="s">
        <v>781</v>
      </c>
    </row>
    <row r="35" spans="1:6" s="424" customFormat="1" ht="12" customHeight="1">
      <c r="A35" s="377" t="s">
        <v>66</v>
      </c>
      <c r="B35" s="425" t="s">
        <v>353</v>
      </c>
      <c r="C35" s="416">
        <v>4296</v>
      </c>
      <c r="D35" s="416">
        <v>3601</v>
      </c>
      <c r="E35" s="399">
        <v>3601</v>
      </c>
      <c r="F35" s="685" t="s">
        <v>782</v>
      </c>
    </row>
    <row r="36" spans="1:6" s="424" customFormat="1" ht="12" customHeight="1">
      <c r="A36" s="376" t="s">
        <v>67</v>
      </c>
      <c r="B36" s="426" t="s">
        <v>354</v>
      </c>
      <c r="C36" s="415">
        <v>4000</v>
      </c>
      <c r="D36" s="415">
        <v>15867</v>
      </c>
      <c r="E36" s="398">
        <v>14867</v>
      </c>
      <c r="F36" s="685" t="s">
        <v>783</v>
      </c>
    </row>
    <row r="37" spans="1:6" s="424" customFormat="1" ht="12" customHeight="1">
      <c r="A37" s="376" t="s">
        <v>68</v>
      </c>
      <c r="B37" s="426" t="s">
        <v>355</v>
      </c>
      <c r="C37" s="415">
        <v>0</v>
      </c>
      <c r="D37" s="415">
        <v>0</v>
      </c>
      <c r="E37" s="398">
        <v>0</v>
      </c>
      <c r="F37" s="685" t="s">
        <v>784</v>
      </c>
    </row>
    <row r="38" spans="1:6" s="424" customFormat="1" ht="12" customHeight="1">
      <c r="A38" s="376" t="s">
        <v>127</v>
      </c>
      <c r="B38" s="426" t="s">
        <v>356</v>
      </c>
      <c r="C38" s="415">
        <v>0</v>
      </c>
      <c r="D38" s="415">
        <v>0</v>
      </c>
      <c r="E38" s="398">
        <v>0</v>
      </c>
      <c r="F38" s="685" t="s">
        <v>785</v>
      </c>
    </row>
    <row r="39" spans="1:6" s="424" customFormat="1" ht="12" customHeight="1">
      <c r="A39" s="376" t="s">
        <v>128</v>
      </c>
      <c r="B39" s="426" t="s">
        <v>357</v>
      </c>
      <c r="C39" s="415">
        <v>174</v>
      </c>
      <c r="D39" s="415">
        <v>74</v>
      </c>
      <c r="E39" s="398">
        <v>61</v>
      </c>
      <c r="F39" s="685" t="s">
        <v>786</v>
      </c>
    </row>
    <row r="40" spans="1:6" s="424" customFormat="1" ht="12" customHeight="1">
      <c r="A40" s="376" t="s">
        <v>129</v>
      </c>
      <c r="B40" s="426" t="s">
        <v>358</v>
      </c>
      <c r="C40" s="415">
        <v>2288</v>
      </c>
      <c r="D40" s="415">
        <v>6000</v>
      </c>
      <c r="E40" s="398">
        <v>4928</v>
      </c>
      <c r="F40" s="685" t="s">
        <v>787</v>
      </c>
    </row>
    <row r="41" spans="1:6" s="424" customFormat="1" ht="12" customHeight="1">
      <c r="A41" s="376" t="s">
        <v>130</v>
      </c>
      <c r="B41" s="426" t="s">
        <v>359</v>
      </c>
      <c r="C41" s="415">
        <v>0</v>
      </c>
      <c r="D41" s="415">
        <v>3061</v>
      </c>
      <c r="E41" s="398">
        <v>0</v>
      </c>
      <c r="F41" s="685" t="s">
        <v>788</v>
      </c>
    </row>
    <row r="42" spans="1:6" s="424" customFormat="1" ht="12" customHeight="1">
      <c r="A42" s="376" t="s">
        <v>131</v>
      </c>
      <c r="B42" s="426" t="s">
        <v>360</v>
      </c>
      <c r="C42" s="415">
        <v>0</v>
      </c>
      <c r="D42" s="415">
        <v>0</v>
      </c>
      <c r="E42" s="398">
        <v>61</v>
      </c>
      <c r="F42" s="685" t="s">
        <v>789</v>
      </c>
    </row>
    <row r="43" spans="1:6" s="424" customFormat="1" ht="12" customHeight="1">
      <c r="A43" s="376" t="s">
        <v>361</v>
      </c>
      <c r="B43" s="426" t="s">
        <v>362</v>
      </c>
      <c r="C43" s="418">
        <v>0</v>
      </c>
      <c r="D43" s="418">
        <v>0</v>
      </c>
      <c r="E43" s="401">
        <v>0</v>
      </c>
      <c r="F43" s="685" t="s">
        <v>790</v>
      </c>
    </row>
    <row r="44" spans="1:6" s="424" customFormat="1" ht="12" customHeight="1" thickBot="1">
      <c r="A44" s="378" t="s">
        <v>363</v>
      </c>
      <c r="B44" s="427" t="s">
        <v>364</v>
      </c>
      <c r="C44" s="419">
        <v>0</v>
      </c>
      <c r="D44" s="419">
        <v>0</v>
      </c>
      <c r="E44" s="402">
        <v>0</v>
      </c>
      <c r="F44" s="685" t="s">
        <v>791</v>
      </c>
    </row>
    <row r="45" spans="1:6" s="424" customFormat="1" ht="12" customHeight="1" thickBot="1">
      <c r="A45" s="382" t="s">
        <v>12</v>
      </c>
      <c r="B45" s="383" t="s">
        <v>365</v>
      </c>
      <c r="C45" s="414">
        <v>5216</v>
      </c>
      <c r="D45" s="414">
        <v>0</v>
      </c>
      <c r="E45" s="397">
        <v>0</v>
      </c>
      <c r="F45" s="685" t="s">
        <v>792</v>
      </c>
    </row>
    <row r="46" spans="1:6" s="424" customFormat="1" ht="12" customHeight="1">
      <c r="A46" s="377" t="s">
        <v>69</v>
      </c>
      <c r="B46" s="425" t="s">
        <v>366</v>
      </c>
      <c r="C46" s="436">
        <v>0</v>
      </c>
      <c r="D46" s="436">
        <v>0</v>
      </c>
      <c r="E46" s="403">
        <v>0</v>
      </c>
      <c r="F46" s="685" t="s">
        <v>793</v>
      </c>
    </row>
    <row r="47" spans="1:6" s="424" customFormat="1" ht="12" customHeight="1">
      <c r="A47" s="376" t="s">
        <v>70</v>
      </c>
      <c r="B47" s="426" t="s">
        <v>367</v>
      </c>
      <c r="C47" s="418">
        <v>5216</v>
      </c>
      <c r="D47" s="418">
        <v>0</v>
      </c>
      <c r="E47" s="401">
        <v>0</v>
      </c>
      <c r="F47" s="685" t="s">
        <v>794</v>
      </c>
    </row>
    <row r="48" spans="1:6" s="424" customFormat="1" ht="12" customHeight="1">
      <c r="A48" s="376" t="s">
        <v>368</v>
      </c>
      <c r="B48" s="426" t="s">
        <v>369</v>
      </c>
      <c r="C48" s="418">
        <v>0</v>
      </c>
      <c r="D48" s="418">
        <v>0</v>
      </c>
      <c r="E48" s="401">
        <v>0</v>
      </c>
      <c r="F48" s="685" t="s">
        <v>795</v>
      </c>
    </row>
    <row r="49" spans="1:6" s="424" customFormat="1" ht="12" customHeight="1">
      <c r="A49" s="376" t="s">
        <v>370</v>
      </c>
      <c r="B49" s="426" t="s">
        <v>371</v>
      </c>
      <c r="C49" s="418">
        <v>0</v>
      </c>
      <c r="D49" s="418">
        <v>0</v>
      </c>
      <c r="E49" s="401">
        <v>0</v>
      </c>
      <c r="F49" s="685" t="s">
        <v>796</v>
      </c>
    </row>
    <row r="50" spans="1:6" s="424" customFormat="1" ht="12" customHeight="1" thickBot="1">
      <c r="A50" s="378" t="s">
        <v>372</v>
      </c>
      <c r="B50" s="427" t="s">
        <v>373</v>
      </c>
      <c r="C50" s="419">
        <v>0</v>
      </c>
      <c r="D50" s="419">
        <v>0</v>
      </c>
      <c r="E50" s="402">
        <v>0</v>
      </c>
      <c r="F50" s="685" t="s">
        <v>797</v>
      </c>
    </row>
    <row r="51" spans="1:6" s="424" customFormat="1" ht="17.25" customHeight="1" thickBot="1">
      <c r="A51" s="382" t="s">
        <v>132</v>
      </c>
      <c r="B51" s="383" t="s">
        <v>374</v>
      </c>
      <c r="C51" s="414">
        <v>0</v>
      </c>
      <c r="D51" s="414">
        <v>1662</v>
      </c>
      <c r="E51" s="397">
        <v>1662</v>
      </c>
      <c r="F51" s="685" t="s">
        <v>798</v>
      </c>
    </row>
    <row r="52" spans="1:6" s="424" customFormat="1" ht="12" customHeight="1">
      <c r="A52" s="377" t="s">
        <v>71</v>
      </c>
      <c r="B52" s="425" t="s">
        <v>375</v>
      </c>
      <c r="C52" s="416">
        <v>0</v>
      </c>
      <c r="D52" s="416">
        <v>0</v>
      </c>
      <c r="E52" s="399">
        <v>0</v>
      </c>
      <c r="F52" s="685" t="s">
        <v>799</v>
      </c>
    </row>
    <row r="53" spans="1:6" s="424" customFormat="1" ht="12" customHeight="1">
      <c r="A53" s="376" t="s">
        <v>72</v>
      </c>
      <c r="B53" s="426" t="s">
        <v>376</v>
      </c>
      <c r="C53" s="415">
        <v>0</v>
      </c>
      <c r="D53" s="415">
        <v>0</v>
      </c>
      <c r="E53" s="398">
        <v>0</v>
      </c>
      <c r="F53" s="685" t="s">
        <v>800</v>
      </c>
    </row>
    <row r="54" spans="1:6" s="424" customFormat="1" ht="12" customHeight="1">
      <c r="A54" s="376" t="s">
        <v>377</v>
      </c>
      <c r="B54" s="426" t="s">
        <v>378</v>
      </c>
      <c r="C54" s="415">
        <v>0</v>
      </c>
      <c r="D54" s="415">
        <v>1662</v>
      </c>
      <c r="E54" s="398">
        <v>1662</v>
      </c>
      <c r="F54" s="685" t="s">
        <v>801</v>
      </c>
    </row>
    <row r="55" spans="1:6" s="424" customFormat="1" ht="12" customHeight="1" thickBot="1">
      <c r="A55" s="378" t="s">
        <v>379</v>
      </c>
      <c r="B55" s="427" t="s">
        <v>380</v>
      </c>
      <c r="C55" s="417">
        <v>0</v>
      </c>
      <c r="D55" s="417">
        <v>0</v>
      </c>
      <c r="E55" s="400">
        <v>1662</v>
      </c>
      <c r="F55" s="685" t="s">
        <v>802</v>
      </c>
    </row>
    <row r="56" spans="1:6" s="424" customFormat="1" ht="12" customHeight="1" thickBot="1">
      <c r="A56" s="382" t="s">
        <v>14</v>
      </c>
      <c r="B56" s="404" t="s">
        <v>381</v>
      </c>
      <c r="C56" s="414">
        <v>0</v>
      </c>
      <c r="D56" s="414">
        <v>0</v>
      </c>
      <c r="E56" s="397">
        <v>0</v>
      </c>
      <c r="F56" s="685" t="s">
        <v>803</v>
      </c>
    </row>
    <row r="57" spans="1:6" s="424" customFormat="1" ht="12" customHeight="1">
      <c r="A57" s="377" t="s">
        <v>133</v>
      </c>
      <c r="B57" s="425" t="s">
        <v>382</v>
      </c>
      <c r="C57" s="418">
        <v>0</v>
      </c>
      <c r="D57" s="418">
        <v>0</v>
      </c>
      <c r="E57" s="401">
        <v>0</v>
      </c>
      <c r="F57" s="685" t="s">
        <v>804</v>
      </c>
    </row>
    <row r="58" spans="1:6" s="424" customFormat="1" ht="12" customHeight="1">
      <c r="A58" s="376" t="s">
        <v>134</v>
      </c>
      <c r="B58" s="426" t="s">
        <v>383</v>
      </c>
      <c r="C58" s="418">
        <v>0</v>
      </c>
      <c r="D58" s="418">
        <v>0</v>
      </c>
      <c r="E58" s="401">
        <v>0</v>
      </c>
      <c r="F58" s="685" t="s">
        <v>805</v>
      </c>
    </row>
    <row r="59" spans="1:6" s="424" customFormat="1" ht="12" customHeight="1">
      <c r="A59" s="376" t="s">
        <v>163</v>
      </c>
      <c r="B59" s="426" t="s">
        <v>384</v>
      </c>
      <c r="C59" s="418">
        <v>0</v>
      </c>
      <c r="D59" s="418">
        <v>0</v>
      </c>
      <c r="E59" s="401">
        <v>0</v>
      </c>
      <c r="F59" s="685" t="s">
        <v>806</v>
      </c>
    </row>
    <row r="60" spans="1:6" s="424" customFormat="1" ht="12" customHeight="1" thickBot="1">
      <c r="A60" s="378" t="s">
        <v>385</v>
      </c>
      <c r="B60" s="427" t="s">
        <v>386</v>
      </c>
      <c r="C60" s="418">
        <v>0</v>
      </c>
      <c r="D60" s="418">
        <v>0</v>
      </c>
      <c r="E60" s="401">
        <v>0</v>
      </c>
      <c r="F60" s="685" t="s">
        <v>807</v>
      </c>
    </row>
    <row r="61" spans="1:6" s="424" customFormat="1" ht="12" customHeight="1" thickBot="1">
      <c r="A61" s="382" t="s">
        <v>15</v>
      </c>
      <c r="B61" s="383" t="s">
        <v>387</v>
      </c>
      <c r="C61" s="420">
        <v>0</v>
      </c>
      <c r="D61" s="420">
        <v>0</v>
      </c>
      <c r="E61" s="432">
        <v>0</v>
      </c>
      <c r="F61" s="685" t="s">
        <v>808</v>
      </c>
    </row>
    <row r="62" spans="1:6" s="424" customFormat="1" ht="12" customHeight="1" thickBot="1">
      <c r="A62" s="437" t="s">
        <v>388</v>
      </c>
      <c r="B62" s="404" t="s">
        <v>389</v>
      </c>
      <c r="C62" s="414">
        <v>0</v>
      </c>
      <c r="D62" s="414">
        <v>0</v>
      </c>
      <c r="E62" s="397">
        <v>0</v>
      </c>
      <c r="F62" s="685" t="s">
        <v>809</v>
      </c>
    </row>
    <row r="63" spans="1:6" s="424" customFormat="1" ht="12" customHeight="1">
      <c r="A63" s="377" t="s">
        <v>390</v>
      </c>
      <c r="B63" s="425" t="s">
        <v>391</v>
      </c>
      <c r="C63" s="418">
        <v>0</v>
      </c>
      <c r="D63" s="418">
        <v>0</v>
      </c>
      <c r="E63" s="401">
        <v>0</v>
      </c>
      <c r="F63" s="685" t="s">
        <v>810</v>
      </c>
    </row>
    <row r="64" spans="1:6" s="424" customFormat="1" ht="12" customHeight="1">
      <c r="A64" s="376" t="s">
        <v>392</v>
      </c>
      <c r="B64" s="426" t="s">
        <v>393</v>
      </c>
      <c r="C64" s="418">
        <v>0</v>
      </c>
      <c r="D64" s="418">
        <v>0</v>
      </c>
      <c r="E64" s="401">
        <v>0</v>
      </c>
      <c r="F64" s="685" t="s">
        <v>811</v>
      </c>
    </row>
    <row r="65" spans="1:6" s="424" customFormat="1" ht="12" customHeight="1" thickBot="1">
      <c r="A65" s="378" t="s">
        <v>394</v>
      </c>
      <c r="B65" s="362" t="s">
        <v>439</v>
      </c>
      <c r="C65" s="418">
        <v>0</v>
      </c>
      <c r="D65" s="418">
        <v>0</v>
      </c>
      <c r="E65" s="401">
        <v>0</v>
      </c>
      <c r="F65" s="685" t="s">
        <v>812</v>
      </c>
    </row>
    <row r="66" spans="1:6" s="424" customFormat="1" ht="12" customHeight="1" thickBot="1">
      <c r="A66" s="437" t="s">
        <v>396</v>
      </c>
      <c r="B66" s="404" t="s">
        <v>397</v>
      </c>
      <c r="C66" s="414">
        <v>0</v>
      </c>
      <c r="D66" s="414">
        <v>0</v>
      </c>
      <c r="E66" s="397">
        <v>0</v>
      </c>
      <c r="F66" s="685" t="s">
        <v>813</v>
      </c>
    </row>
    <row r="67" spans="1:6" s="424" customFormat="1" ht="13.5" customHeight="1">
      <c r="A67" s="377" t="s">
        <v>110</v>
      </c>
      <c r="B67" s="425" t="s">
        <v>398</v>
      </c>
      <c r="C67" s="418">
        <v>0</v>
      </c>
      <c r="D67" s="418">
        <v>0</v>
      </c>
      <c r="E67" s="401">
        <v>0</v>
      </c>
      <c r="F67" s="685" t="s">
        <v>814</v>
      </c>
    </row>
    <row r="68" spans="1:6" s="424" customFormat="1" ht="12" customHeight="1">
      <c r="A68" s="376" t="s">
        <v>111</v>
      </c>
      <c r="B68" s="426" t="s">
        <v>399</v>
      </c>
      <c r="C68" s="418">
        <v>0</v>
      </c>
      <c r="D68" s="418">
        <v>0</v>
      </c>
      <c r="E68" s="401">
        <v>0</v>
      </c>
      <c r="F68" s="685" t="s">
        <v>815</v>
      </c>
    </row>
    <row r="69" spans="1:6" s="424" customFormat="1" ht="12" customHeight="1">
      <c r="A69" s="376" t="s">
        <v>400</v>
      </c>
      <c r="B69" s="426" t="s">
        <v>401</v>
      </c>
      <c r="C69" s="418">
        <v>0</v>
      </c>
      <c r="D69" s="418">
        <v>0</v>
      </c>
      <c r="E69" s="401">
        <v>0</v>
      </c>
      <c r="F69" s="685" t="s">
        <v>816</v>
      </c>
    </row>
    <row r="70" spans="1:6" s="424" customFormat="1" ht="12" customHeight="1" thickBot="1">
      <c r="A70" s="378" t="s">
        <v>402</v>
      </c>
      <c r="B70" s="427" t="s">
        <v>403</v>
      </c>
      <c r="C70" s="418">
        <v>0</v>
      </c>
      <c r="D70" s="418">
        <v>0</v>
      </c>
      <c r="E70" s="401">
        <v>0</v>
      </c>
      <c r="F70" s="685" t="s">
        <v>817</v>
      </c>
    </row>
    <row r="71" spans="1:6" s="424" customFormat="1" ht="12" customHeight="1" thickBot="1">
      <c r="A71" s="437" t="s">
        <v>404</v>
      </c>
      <c r="B71" s="404" t="s">
        <v>405</v>
      </c>
      <c r="C71" s="414">
        <v>0</v>
      </c>
      <c r="D71" s="414">
        <v>0</v>
      </c>
      <c r="E71" s="397">
        <v>0</v>
      </c>
      <c r="F71" s="685" t="s">
        <v>818</v>
      </c>
    </row>
    <row r="72" spans="1:6" s="424" customFormat="1" ht="12" customHeight="1">
      <c r="A72" s="377" t="s">
        <v>406</v>
      </c>
      <c r="B72" s="425" t="s">
        <v>407</v>
      </c>
      <c r="C72" s="418">
        <v>0</v>
      </c>
      <c r="D72" s="418">
        <v>0</v>
      </c>
      <c r="E72" s="401">
        <v>0</v>
      </c>
      <c r="F72" s="685" t="s">
        <v>819</v>
      </c>
    </row>
    <row r="73" spans="1:6" s="424" customFormat="1" ht="12" customHeight="1" thickBot="1">
      <c r="A73" s="378" t="s">
        <v>408</v>
      </c>
      <c r="B73" s="427" t="s">
        <v>409</v>
      </c>
      <c r="C73" s="418">
        <v>0</v>
      </c>
      <c r="D73" s="418">
        <v>0</v>
      </c>
      <c r="E73" s="401">
        <v>0</v>
      </c>
      <c r="F73" s="685" t="s">
        <v>820</v>
      </c>
    </row>
    <row r="74" spans="1:6" s="424" customFormat="1" ht="12" customHeight="1" thickBot="1">
      <c r="A74" s="437" t="s">
        <v>410</v>
      </c>
      <c r="B74" s="404" t="s">
        <v>411</v>
      </c>
      <c r="C74" s="414">
        <v>0</v>
      </c>
      <c r="D74" s="414">
        <v>0</v>
      </c>
      <c r="E74" s="397">
        <v>925</v>
      </c>
      <c r="F74" s="685" t="s">
        <v>821</v>
      </c>
    </row>
    <row r="75" spans="1:6" s="424" customFormat="1" ht="12" customHeight="1">
      <c r="A75" s="377" t="s">
        <v>412</v>
      </c>
      <c r="B75" s="425" t="s">
        <v>413</v>
      </c>
      <c r="C75" s="418">
        <v>0</v>
      </c>
      <c r="D75" s="418">
        <v>0</v>
      </c>
      <c r="E75" s="401">
        <v>925</v>
      </c>
      <c r="F75" s="685" t="s">
        <v>822</v>
      </c>
    </row>
    <row r="76" spans="1:6" s="424" customFormat="1" ht="12" customHeight="1">
      <c r="A76" s="376" t="s">
        <v>414</v>
      </c>
      <c r="B76" s="426" t="s">
        <v>415</v>
      </c>
      <c r="C76" s="418">
        <v>0</v>
      </c>
      <c r="D76" s="418">
        <v>0</v>
      </c>
      <c r="E76" s="401">
        <v>0</v>
      </c>
      <c r="F76" s="685" t="s">
        <v>823</v>
      </c>
    </row>
    <row r="77" spans="1:6" s="424" customFormat="1" ht="12" customHeight="1" thickBot="1">
      <c r="A77" s="378" t="s">
        <v>416</v>
      </c>
      <c r="B77" s="406" t="s">
        <v>417</v>
      </c>
      <c r="C77" s="418">
        <v>0</v>
      </c>
      <c r="D77" s="418">
        <v>0</v>
      </c>
      <c r="E77" s="401">
        <v>0</v>
      </c>
      <c r="F77" s="685" t="s">
        <v>824</v>
      </c>
    </row>
    <row r="78" spans="1:6" s="424" customFormat="1" ht="12" customHeight="1" thickBot="1">
      <c r="A78" s="437" t="s">
        <v>418</v>
      </c>
      <c r="B78" s="404" t="s">
        <v>419</v>
      </c>
      <c r="C78" s="414">
        <v>0</v>
      </c>
      <c r="D78" s="414">
        <v>0</v>
      </c>
      <c r="E78" s="397">
        <v>0</v>
      </c>
      <c r="F78" s="685" t="s">
        <v>825</v>
      </c>
    </row>
    <row r="79" spans="1:6" s="424" customFormat="1" ht="12" customHeight="1">
      <c r="A79" s="428" t="s">
        <v>420</v>
      </c>
      <c r="B79" s="425" t="s">
        <v>421</v>
      </c>
      <c r="C79" s="418">
        <v>0</v>
      </c>
      <c r="D79" s="418">
        <v>0</v>
      </c>
      <c r="E79" s="401">
        <v>0</v>
      </c>
      <c r="F79" s="685" t="s">
        <v>826</v>
      </c>
    </row>
    <row r="80" spans="1:6" s="424" customFormat="1" ht="12" customHeight="1">
      <c r="A80" s="429" t="s">
        <v>422</v>
      </c>
      <c r="B80" s="426" t="s">
        <v>423</v>
      </c>
      <c r="C80" s="418">
        <v>0</v>
      </c>
      <c r="D80" s="418">
        <v>0</v>
      </c>
      <c r="E80" s="401">
        <v>0</v>
      </c>
      <c r="F80" s="685" t="s">
        <v>827</v>
      </c>
    </row>
    <row r="81" spans="1:6" s="424" customFormat="1" ht="12" customHeight="1">
      <c r="A81" s="429" t="s">
        <v>424</v>
      </c>
      <c r="B81" s="426" t="s">
        <v>425</v>
      </c>
      <c r="C81" s="418">
        <v>0</v>
      </c>
      <c r="D81" s="418">
        <v>0</v>
      </c>
      <c r="E81" s="401">
        <v>0</v>
      </c>
      <c r="F81" s="685" t="s">
        <v>828</v>
      </c>
    </row>
    <row r="82" spans="1:6" s="424" customFormat="1" ht="12" customHeight="1" thickBot="1">
      <c r="A82" s="438" t="s">
        <v>426</v>
      </c>
      <c r="B82" s="406" t="s">
        <v>427</v>
      </c>
      <c r="C82" s="418">
        <v>0</v>
      </c>
      <c r="D82" s="418">
        <v>0</v>
      </c>
      <c r="E82" s="401">
        <v>0</v>
      </c>
      <c r="F82" s="685" t="s">
        <v>829</v>
      </c>
    </row>
    <row r="83" spans="1:6" s="424" customFormat="1" ht="12" customHeight="1" thickBot="1">
      <c r="A83" s="437" t="s">
        <v>428</v>
      </c>
      <c r="B83" s="404" t="s">
        <v>429</v>
      </c>
      <c r="C83" s="440">
        <v>0</v>
      </c>
      <c r="D83" s="440">
        <v>0</v>
      </c>
      <c r="E83" s="441">
        <v>0</v>
      </c>
      <c r="F83" s="685" t="s">
        <v>830</v>
      </c>
    </row>
    <row r="84" spans="1:6" s="424" customFormat="1" ht="12" customHeight="1" thickBot="1">
      <c r="A84" s="437" t="s">
        <v>430</v>
      </c>
      <c r="B84" s="360" t="s">
        <v>431</v>
      </c>
      <c r="C84" s="420">
        <v>0</v>
      </c>
      <c r="D84" s="420">
        <v>0</v>
      </c>
      <c r="E84" s="432">
        <v>925</v>
      </c>
      <c r="F84" s="685" t="s">
        <v>831</v>
      </c>
    </row>
    <row r="85" spans="1:6" s="424" customFormat="1" ht="12" customHeight="1" thickBot="1">
      <c r="A85" s="439" t="s">
        <v>432</v>
      </c>
      <c r="B85" s="363" t="s">
        <v>433</v>
      </c>
      <c r="C85" s="420">
        <v>158823</v>
      </c>
      <c r="D85" s="420">
        <v>204556</v>
      </c>
      <c r="E85" s="432">
        <v>199434</v>
      </c>
      <c r="F85" s="685" t="s">
        <v>832</v>
      </c>
    </row>
    <row r="86" spans="1:6" s="424" customFormat="1" ht="12" customHeight="1">
      <c r="A86" s="358"/>
      <c r="B86" s="358"/>
      <c r="C86" s="359"/>
      <c r="D86" s="359"/>
      <c r="E86" s="359"/>
      <c r="F86" s="685"/>
    </row>
    <row r="87" spans="1:6" ht="16.5" customHeight="1">
      <c r="A87" s="696" t="s">
        <v>36</v>
      </c>
      <c r="B87" s="696"/>
      <c r="C87" s="696"/>
      <c r="D87" s="696"/>
      <c r="E87" s="696"/>
      <c r="F87" s="683"/>
    </row>
    <row r="88" spans="1:6" s="430" customFormat="1" ht="16.5" customHeight="1" thickBot="1">
      <c r="A88" s="47" t="s">
        <v>114</v>
      </c>
      <c r="B88" s="47"/>
      <c r="C88" s="391"/>
      <c r="D88" s="391"/>
      <c r="E88" s="391" t="s">
        <v>162</v>
      </c>
      <c r="F88" s="686"/>
    </row>
    <row r="89" spans="1:6" s="430" customFormat="1" ht="16.5" customHeight="1">
      <c r="A89" s="703" t="s">
        <v>61</v>
      </c>
      <c r="B89" s="699" t="s">
        <v>183</v>
      </c>
      <c r="C89" s="697" t="str">
        <f>+C3</f>
        <v>2014. évi</v>
      </c>
      <c r="D89" s="697"/>
      <c r="E89" s="698"/>
      <c r="F89" s="686"/>
    </row>
    <row r="90" spans="1:6" ht="38.1" customHeight="1" thickBot="1">
      <c r="A90" s="704"/>
      <c r="B90" s="700"/>
      <c r="C90" s="48" t="s">
        <v>184</v>
      </c>
      <c r="D90" s="48" t="s">
        <v>189</v>
      </c>
      <c r="E90" s="49" t="s">
        <v>190</v>
      </c>
      <c r="F90" s="683"/>
    </row>
    <row r="91" spans="1:6" s="423" customFormat="1" ht="12" customHeight="1" thickBot="1">
      <c r="A91" s="387" t="s">
        <v>434</v>
      </c>
      <c r="B91" s="388" t="s">
        <v>435</v>
      </c>
      <c r="C91" s="388" t="s">
        <v>436</v>
      </c>
      <c r="D91" s="388" t="s">
        <v>437</v>
      </c>
      <c r="E91" s="389" t="s">
        <v>438</v>
      </c>
      <c r="F91" s="684"/>
    </row>
    <row r="92" spans="1:6" ht="12" customHeight="1" thickBot="1">
      <c r="A92" s="384" t="s">
        <v>7</v>
      </c>
      <c r="B92" s="386" t="s">
        <v>440</v>
      </c>
      <c r="C92" s="413">
        <v>129933</v>
      </c>
      <c r="D92" s="413">
        <v>158842</v>
      </c>
      <c r="E92" s="368">
        <v>132943</v>
      </c>
      <c r="F92" s="683" t="s">
        <v>753</v>
      </c>
    </row>
    <row r="93" spans="1:6" ht="12" customHeight="1">
      <c r="A93" s="379" t="s">
        <v>73</v>
      </c>
      <c r="B93" s="372" t="s">
        <v>37</v>
      </c>
      <c r="C93" s="99">
        <v>55970</v>
      </c>
      <c r="D93" s="99">
        <v>58998</v>
      </c>
      <c r="E93" s="367">
        <v>58858</v>
      </c>
      <c r="F93" s="683" t="s">
        <v>754</v>
      </c>
    </row>
    <row r="94" spans="1:6" ht="12" customHeight="1">
      <c r="A94" s="376" t="s">
        <v>74</v>
      </c>
      <c r="B94" s="370" t="s">
        <v>135</v>
      </c>
      <c r="C94" s="415">
        <v>8976</v>
      </c>
      <c r="D94" s="415">
        <v>8976</v>
      </c>
      <c r="E94" s="398">
        <v>8846</v>
      </c>
      <c r="F94" s="683" t="s">
        <v>755</v>
      </c>
    </row>
    <row r="95" spans="1:6" ht="12" customHeight="1">
      <c r="A95" s="376" t="s">
        <v>75</v>
      </c>
      <c r="B95" s="370" t="s">
        <v>102</v>
      </c>
      <c r="C95" s="417">
        <v>35692</v>
      </c>
      <c r="D95" s="417">
        <v>57768</v>
      </c>
      <c r="E95" s="400">
        <v>36889</v>
      </c>
      <c r="F95" s="683" t="s">
        <v>756</v>
      </c>
    </row>
    <row r="96" spans="1:6" ht="12" customHeight="1">
      <c r="A96" s="376" t="s">
        <v>76</v>
      </c>
      <c r="B96" s="373" t="s">
        <v>136</v>
      </c>
      <c r="C96" s="417">
        <v>6225</v>
      </c>
      <c r="D96" s="417">
        <v>7645</v>
      </c>
      <c r="E96" s="400">
        <v>6725</v>
      </c>
      <c r="F96" s="683" t="s">
        <v>757</v>
      </c>
    </row>
    <row r="97" spans="1:6" ht="12" customHeight="1">
      <c r="A97" s="376" t="s">
        <v>85</v>
      </c>
      <c r="B97" s="381" t="s">
        <v>137</v>
      </c>
      <c r="C97" s="417">
        <v>23070</v>
      </c>
      <c r="D97" s="417">
        <v>25455</v>
      </c>
      <c r="E97" s="400">
        <v>21625</v>
      </c>
      <c r="F97" s="683" t="s">
        <v>758</v>
      </c>
    </row>
    <row r="98" spans="1:6" ht="12" customHeight="1">
      <c r="A98" s="376" t="s">
        <v>77</v>
      </c>
      <c r="B98" s="370" t="s">
        <v>441</v>
      </c>
      <c r="C98" s="417">
        <v>0</v>
      </c>
      <c r="D98" s="417">
        <v>0</v>
      </c>
      <c r="E98" s="400">
        <v>0</v>
      </c>
      <c r="F98" s="683" t="s">
        <v>759</v>
      </c>
    </row>
    <row r="99" spans="1:6" ht="12" customHeight="1">
      <c r="A99" s="376" t="s">
        <v>78</v>
      </c>
      <c r="B99" s="393" t="s">
        <v>442</v>
      </c>
      <c r="C99" s="417">
        <v>0</v>
      </c>
      <c r="D99" s="417">
        <v>0</v>
      </c>
      <c r="E99" s="400">
        <v>0</v>
      </c>
      <c r="F99" s="683" t="s">
        <v>760</v>
      </c>
    </row>
    <row r="100" spans="1:6" ht="12" customHeight="1">
      <c r="A100" s="376" t="s">
        <v>86</v>
      </c>
      <c r="B100" s="394" t="s">
        <v>443</v>
      </c>
      <c r="C100" s="417">
        <v>0</v>
      </c>
      <c r="D100" s="417">
        <v>0</v>
      </c>
      <c r="E100" s="400">
        <v>0</v>
      </c>
      <c r="F100" s="683" t="s">
        <v>761</v>
      </c>
    </row>
    <row r="101" spans="1:6" ht="12" customHeight="1">
      <c r="A101" s="376" t="s">
        <v>87</v>
      </c>
      <c r="B101" s="394" t="s">
        <v>444</v>
      </c>
      <c r="C101" s="417">
        <v>0</v>
      </c>
      <c r="D101" s="417">
        <v>0</v>
      </c>
      <c r="E101" s="400">
        <v>0</v>
      </c>
      <c r="F101" s="683" t="s">
        <v>762</v>
      </c>
    </row>
    <row r="102" spans="1:6" ht="12" customHeight="1">
      <c r="A102" s="376" t="s">
        <v>88</v>
      </c>
      <c r="B102" s="393" t="s">
        <v>445</v>
      </c>
      <c r="C102" s="417">
        <v>20870</v>
      </c>
      <c r="D102" s="417">
        <v>20755</v>
      </c>
      <c r="E102" s="400">
        <v>18755</v>
      </c>
      <c r="F102" s="683" t="s">
        <v>763</v>
      </c>
    </row>
    <row r="103" spans="1:6" ht="12" customHeight="1">
      <c r="A103" s="376" t="s">
        <v>89</v>
      </c>
      <c r="B103" s="393" t="s">
        <v>446</v>
      </c>
      <c r="C103" s="417">
        <v>0</v>
      </c>
      <c r="D103" s="417">
        <v>0</v>
      </c>
      <c r="E103" s="400">
        <v>0</v>
      </c>
      <c r="F103" s="683" t="s">
        <v>764</v>
      </c>
    </row>
    <row r="104" spans="1:6" ht="12" customHeight="1">
      <c r="A104" s="376" t="s">
        <v>91</v>
      </c>
      <c r="B104" s="394" t="s">
        <v>447</v>
      </c>
      <c r="C104" s="417">
        <v>0</v>
      </c>
      <c r="D104" s="417">
        <v>0</v>
      </c>
      <c r="E104" s="400">
        <v>0</v>
      </c>
      <c r="F104" s="683" t="s">
        <v>765</v>
      </c>
    </row>
    <row r="105" spans="1:6" ht="12" customHeight="1">
      <c r="A105" s="375" t="s">
        <v>138</v>
      </c>
      <c r="B105" s="395" t="s">
        <v>448</v>
      </c>
      <c r="C105" s="417">
        <v>0</v>
      </c>
      <c r="D105" s="417">
        <v>0</v>
      </c>
      <c r="E105" s="400">
        <v>0</v>
      </c>
      <c r="F105" s="683" t="s">
        <v>766</v>
      </c>
    </row>
    <row r="106" spans="1:6" ht="12" customHeight="1">
      <c r="A106" s="376" t="s">
        <v>449</v>
      </c>
      <c r="B106" s="395" t="s">
        <v>450</v>
      </c>
      <c r="C106" s="417">
        <v>0</v>
      </c>
      <c r="D106" s="417">
        <v>0</v>
      </c>
      <c r="E106" s="400">
        <v>0</v>
      </c>
      <c r="F106" s="683" t="s">
        <v>767</v>
      </c>
    </row>
    <row r="107" spans="1:6" ht="12" customHeight="1" thickBot="1">
      <c r="A107" s="380" t="s">
        <v>451</v>
      </c>
      <c r="B107" s="396" t="s">
        <v>452</v>
      </c>
      <c r="C107" s="100">
        <v>700</v>
      </c>
      <c r="D107" s="100">
        <v>3200</v>
      </c>
      <c r="E107" s="361">
        <v>2870</v>
      </c>
      <c r="F107" s="683" t="s">
        <v>768</v>
      </c>
    </row>
    <row r="108" spans="1:6" ht="12" customHeight="1" thickBot="1">
      <c r="A108" s="382" t="s">
        <v>8</v>
      </c>
      <c r="B108" s="385" t="s">
        <v>453</v>
      </c>
      <c r="C108" s="414">
        <v>28890</v>
      </c>
      <c r="D108" s="414">
        <v>45724</v>
      </c>
      <c r="E108" s="397">
        <v>38213</v>
      </c>
      <c r="F108" s="683" t="s">
        <v>769</v>
      </c>
    </row>
    <row r="109" spans="1:6" ht="12" customHeight="1">
      <c r="A109" s="377" t="s">
        <v>79</v>
      </c>
      <c r="B109" s="370" t="s">
        <v>161</v>
      </c>
      <c r="C109" s="416">
        <v>15099</v>
      </c>
      <c r="D109" s="416">
        <v>19982</v>
      </c>
      <c r="E109" s="399">
        <v>16471</v>
      </c>
      <c r="F109" s="683" t="s">
        <v>770</v>
      </c>
    </row>
    <row r="110" spans="1:6" ht="12" customHeight="1">
      <c r="A110" s="377" t="s">
        <v>80</v>
      </c>
      <c r="B110" s="374" t="s">
        <v>454</v>
      </c>
      <c r="C110" s="416">
        <v>0</v>
      </c>
      <c r="D110" s="416">
        <v>0</v>
      </c>
      <c r="E110" s="399">
        <v>0</v>
      </c>
      <c r="F110" s="683" t="s">
        <v>771</v>
      </c>
    </row>
    <row r="111" spans="1:6">
      <c r="A111" s="377" t="s">
        <v>81</v>
      </c>
      <c r="B111" s="374" t="s">
        <v>139</v>
      </c>
      <c r="C111" s="415">
        <v>13591</v>
      </c>
      <c r="D111" s="415">
        <v>25742</v>
      </c>
      <c r="E111" s="398">
        <v>21742</v>
      </c>
      <c r="F111" s="683" t="s">
        <v>772</v>
      </c>
    </row>
    <row r="112" spans="1:6" ht="12" customHeight="1">
      <c r="A112" s="377" t="s">
        <v>82</v>
      </c>
      <c r="B112" s="374" t="s">
        <v>455</v>
      </c>
      <c r="C112" s="415">
        <v>0</v>
      </c>
      <c r="D112" s="415">
        <v>0</v>
      </c>
      <c r="E112" s="398">
        <v>0</v>
      </c>
      <c r="F112" s="683" t="s">
        <v>773</v>
      </c>
    </row>
    <row r="113" spans="1:6" ht="12" customHeight="1">
      <c r="A113" s="377" t="s">
        <v>83</v>
      </c>
      <c r="B113" s="406" t="s">
        <v>164</v>
      </c>
      <c r="C113" s="415">
        <v>200</v>
      </c>
      <c r="D113" s="415">
        <v>0</v>
      </c>
      <c r="E113" s="398">
        <v>0</v>
      </c>
      <c r="F113" s="683" t="s">
        <v>774</v>
      </c>
    </row>
    <row r="114" spans="1:6" ht="21.75" customHeight="1">
      <c r="A114" s="377" t="s">
        <v>90</v>
      </c>
      <c r="B114" s="405" t="s">
        <v>456</v>
      </c>
      <c r="C114" s="415">
        <v>0</v>
      </c>
      <c r="D114" s="415">
        <v>0</v>
      </c>
      <c r="E114" s="398">
        <v>0</v>
      </c>
      <c r="F114" s="683" t="s">
        <v>775</v>
      </c>
    </row>
    <row r="115" spans="1:6" ht="24" customHeight="1">
      <c r="A115" s="377" t="s">
        <v>92</v>
      </c>
      <c r="B115" s="421" t="s">
        <v>457</v>
      </c>
      <c r="C115" s="415">
        <v>0</v>
      </c>
      <c r="D115" s="415">
        <v>0</v>
      </c>
      <c r="E115" s="398">
        <v>0</v>
      </c>
      <c r="F115" s="683" t="s">
        <v>776</v>
      </c>
    </row>
    <row r="116" spans="1:6" ht="12" customHeight="1">
      <c r="A116" s="377" t="s">
        <v>140</v>
      </c>
      <c r="B116" s="394" t="s">
        <v>444</v>
      </c>
      <c r="C116" s="415">
        <v>0</v>
      </c>
      <c r="D116" s="415">
        <v>0</v>
      </c>
      <c r="E116" s="398">
        <v>0</v>
      </c>
      <c r="F116" s="683" t="s">
        <v>777</v>
      </c>
    </row>
    <row r="117" spans="1:6" ht="12" customHeight="1">
      <c r="A117" s="377" t="s">
        <v>141</v>
      </c>
      <c r="B117" s="394" t="s">
        <v>458</v>
      </c>
      <c r="C117" s="415">
        <v>0</v>
      </c>
      <c r="D117" s="415">
        <v>0</v>
      </c>
      <c r="E117" s="398">
        <v>0</v>
      </c>
      <c r="F117" s="683" t="s">
        <v>778</v>
      </c>
    </row>
    <row r="118" spans="1:6" ht="12" customHeight="1">
      <c r="A118" s="377" t="s">
        <v>142</v>
      </c>
      <c r="B118" s="394" t="s">
        <v>459</v>
      </c>
      <c r="C118" s="415">
        <v>0</v>
      </c>
      <c r="D118" s="415">
        <v>0</v>
      </c>
      <c r="E118" s="398">
        <v>0</v>
      </c>
      <c r="F118" s="683" t="s">
        <v>779</v>
      </c>
    </row>
    <row r="119" spans="1:6" s="442" customFormat="1" ht="12" customHeight="1">
      <c r="A119" s="377" t="s">
        <v>460</v>
      </c>
      <c r="B119" s="394" t="s">
        <v>447</v>
      </c>
      <c r="C119" s="415">
        <v>0</v>
      </c>
      <c r="D119" s="415">
        <v>0</v>
      </c>
      <c r="E119" s="398">
        <v>0</v>
      </c>
      <c r="F119" s="683" t="s">
        <v>780</v>
      </c>
    </row>
    <row r="120" spans="1:6" ht="12" customHeight="1">
      <c r="A120" s="377" t="s">
        <v>461</v>
      </c>
      <c r="B120" s="394" t="s">
        <v>462</v>
      </c>
      <c r="C120" s="415">
        <v>200</v>
      </c>
      <c r="D120" s="415">
        <v>0</v>
      </c>
      <c r="E120" s="398">
        <v>0</v>
      </c>
      <c r="F120" s="683" t="s">
        <v>781</v>
      </c>
    </row>
    <row r="121" spans="1:6" ht="12" customHeight="1" thickBot="1">
      <c r="A121" s="375" t="s">
        <v>463</v>
      </c>
      <c r="B121" s="394" t="s">
        <v>464</v>
      </c>
      <c r="C121" s="417">
        <v>0</v>
      </c>
      <c r="D121" s="417">
        <v>0</v>
      </c>
      <c r="E121" s="400">
        <v>0</v>
      </c>
      <c r="F121" s="683" t="s">
        <v>782</v>
      </c>
    </row>
    <row r="122" spans="1:6" ht="12" customHeight="1" thickBot="1">
      <c r="A122" s="382" t="s">
        <v>9</v>
      </c>
      <c r="B122" s="390" t="s">
        <v>465</v>
      </c>
      <c r="C122" s="414">
        <v>0</v>
      </c>
      <c r="D122" s="414">
        <v>0</v>
      </c>
      <c r="E122" s="397">
        <v>0</v>
      </c>
      <c r="F122" s="683" t="s">
        <v>783</v>
      </c>
    </row>
    <row r="123" spans="1:6" ht="12" customHeight="1">
      <c r="A123" s="377" t="s">
        <v>62</v>
      </c>
      <c r="B123" s="371" t="s">
        <v>47</v>
      </c>
      <c r="C123" s="416">
        <v>0</v>
      </c>
      <c r="D123" s="416">
        <v>0</v>
      </c>
      <c r="E123" s="399">
        <v>0</v>
      </c>
      <c r="F123" s="683" t="s">
        <v>784</v>
      </c>
    </row>
    <row r="124" spans="1:6" ht="12" customHeight="1" thickBot="1">
      <c r="A124" s="378" t="s">
        <v>63</v>
      </c>
      <c r="B124" s="374" t="s">
        <v>48</v>
      </c>
      <c r="C124" s="417">
        <v>0</v>
      </c>
      <c r="D124" s="417">
        <v>0</v>
      </c>
      <c r="E124" s="400">
        <v>0</v>
      </c>
      <c r="F124" s="683" t="s">
        <v>785</v>
      </c>
    </row>
    <row r="125" spans="1:6" ht="12" customHeight="1" thickBot="1">
      <c r="A125" s="382" t="s">
        <v>10</v>
      </c>
      <c r="B125" s="390" t="s">
        <v>466</v>
      </c>
      <c r="C125" s="414">
        <v>0</v>
      </c>
      <c r="D125" s="414">
        <v>0</v>
      </c>
      <c r="E125" s="397">
        <v>0</v>
      </c>
      <c r="F125" s="683" t="s">
        <v>786</v>
      </c>
    </row>
    <row r="126" spans="1:6" ht="12" customHeight="1" thickBot="1">
      <c r="A126" s="382" t="s">
        <v>11</v>
      </c>
      <c r="B126" s="390" t="s">
        <v>467</v>
      </c>
      <c r="C126" s="414">
        <v>0</v>
      </c>
      <c r="D126" s="414">
        <v>0</v>
      </c>
      <c r="E126" s="397">
        <v>0</v>
      </c>
      <c r="F126" s="683" t="s">
        <v>787</v>
      </c>
    </row>
    <row r="127" spans="1:6" ht="12" customHeight="1">
      <c r="A127" s="377" t="s">
        <v>66</v>
      </c>
      <c r="B127" s="371" t="s">
        <v>468</v>
      </c>
      <c r="C127" s="415">
        <v>0</v>
      </c>
      <c r="D127" s="415">
        <v>0</v>
      </c>
      <c r="E127" s="398">
        <v>0</v>
      </c>
      <c r="F127" s="683" t="s">
        <v>788</v>
      </c>
    </row>
    <row r="128" spans="1:6" ht="12" customHeight="1">
      <c r="A128" s="377" t="s">
        <v>67</v>
      </c>
      <c r="B128" s="371" t="s">
        <v>469</v>
      </c>
      <c r="C128" s="415">
        <v>0</v>
      </c>
      <c r="D128" s="415">
        <v>0</v>
      </c>
      <c r="E128" s="398">
        <v>0</v>
      </c>
      <c r="F128" s="683" t="s">
        <v>789</v>
      </c>
    </row>
    <row r="129" spans="1:9" ht="12" customHeight="1" thickBot="1">
      <c r="A129" s="375" t="s">
        <v>68</v>
      </c>
      <c r="B129" s="369" t="s">
        <v>470</v>
      </c>
      <c r="C129" s="415">
        <v>0</v>
      </c>
      <c r="D129" s="415">
        <v>0</v>
      </c>
      <c r="E129" s="398">
        <v>0</v>
      </c>
      <c r="F129" s="683" t="s">
        <v>790</v>
      </c>
    </row>
    <row r="130" spans="1:9" ht="12" customHeight="1" thickBot="1">
      <c r="A130" s="382" t="s">
        <v>12</v>
      </c>
      <c r="B130" s="390" t="s">
        <v>471</v>
      </c>
      <c r="C130" s="414">
        <v>0</v>
      </c>
      <c r="D130" s="414">
        <v>0</v>
      </c>
      <c r="E130" s="397">
        <v>0</v>
      </c>
      <c r="F130" s="683" t="s">
        <v>791</v>
      </c>
    </row>
    <row r="131" spans="1:9" ht="12" customHeight="1">
      <c r="A131" s="377" t="s">
        <v>69</v>
      </c>
      <c r="B131" s="371" t="s">
        <v>472</v>
      </c>
      <c r="C131" s="415">
        <v>0</v>
      </c>
      <c r="D131" s="415">
        <v>0</v>
      </c>
      <c r="E131" s="398">
        <v>0</v>
      </c>
      <c r="F131" s="683" t="s">
        <v>792</v>
      </c>
    </row>
    <row r="132" spans="1:9" ht="12" customHeight="1">
      <c r="A132" s="377" t="s">
        <v>70</v>
      </c>
      <c r="B132" s="371" t="s">
        <v>473</v>
      </c>
      <c r="C132" s="415">
        <v>0</v>
      </c>
      <c r="D132" s="415">
        <v>0</v>
      </c>
      <c r="E132" s="398">
        <v>0</v>
      </c>
      <c r="F132" s="683" t="s">
        <v>793</v>
      </c>
    </row>
    <row r="133" spans="1:9" ht="12" customHeight="1">
      <c r="A133" s="377" t="s">
        <v>368</v>
      </c>
      <c r="B133" s="371" t="s">
        <v>474</v>
      </c>
      <c r="C133" s="415">
        <v>0</v>
      </c>
      <c r="D133" s="415">
        <v>0</v>
      </c>
      <c r="E133" s="398">
        <v>0</v>
      </c>
      <c r="F133" s="683" t="s">
        <v>794</v>
      </c>
    </row>
    <row r="134" spans="1:9" ht="12" customHeight="1" thickBot="1">
      <c r="A134" s="375" t="s">
        <v>370</v>
      </c>
      <c r="B134" s="369" t="s">
        <v>475</v>
      </c>
      <c r="C134" s="415">
        <v>0</v>
      </c>
      <c r="D134" s="415">
        <v>0</v>
      </c>
      <c r="E134" s="398">
        <v>0</v>
      </c>
      <c r="F134" s="683" t="s">
        <v>795</v>
      </c>
    </row>
    <row r="135" spans="1:9" ht="12" customHeight="1" thickBot="1">
      <c r="A135" s="382" t="s">
        <v>13</v>
      </c>
      <c r="B135" s="390" t="s">
        <v>476</v>
      </c>
      <c r="C135" s="420">
        <v>0</v>
      </c>
      <c r="D135" s="420">
        <v>0</v>
      </c>
      <c r="E135" s="432">
        <v>3000</v>
      </c>
      <c r="F135" s="683" t="s">
        <v>796</v>
      </c>
    </row>
    <row r="136" spans="1:9" ht="12" customHeight="1">
      <c r="A136" s="377" t="s">
        <v>71</v>
      </c>
      <c r="B136" s="371" t="s">
        <v>477</v>
      </c>
      <c r="C136" s="415">
        <v>0</v>
      </c>
      <c r="D136" s="415">
        <v>0</v>
      </c>
      <c r="E136" s="398">
        <v>0</v>
      </c>
      <c r="F136" s="683" t="s">
        <v>797</v>
      </c>
    </row>
    <row r="137" spans="1:9" ht="12" customHeight="1">
      <c r="A137" s="377" t="s">
        <v>72</v>
      </c>
      <c r="B137" s="371" t="s">
        <v>478</v>
      </c>
      <c r="C137" s="415">
        <v>0</v>
      </c>
      <c r="D137" s="415">
        <v>0</v>
      </c>
      <c r="E137" s="398">
        <v>0</v>
      </c>
      <c r="F137" s="683" t="s">
        <v>798</v>
      </c>
    </row>
    <row r="138" spans="1:9" ht="12" customHeight="1">
      <c r="A138" s="377" t="s">
        <v>377</v>
      </c>
      <c r="B138" s="371" t="s">
        <v>479</v>
      </c>
      <c r="C138" s="415">
        <v>0</v>
      </c>
      <c r="D138" s="415">
        <v>0</v>
      </c>
      <c r="E138" s="398">
        <v>3000</v>
      </c>
      <c r="F138" s="683" t="s">
        <v>799</v>
      </c>
    </row>
    <row r="139" spans="1:9" ht="12" customHeight="1" thickBot="1">
      <c r="A139" s="375" t="s">
        <v>379</v>
      </c>
      <c r="B139" s="369" t="s">
        <v>480</v>
      </c>
      <c r="C139" s="415">
        <v>0</v>
      </c>
      <c r="D139" s="415">
        <v>0</v>
      </c>
      <c r="E139" s="398">
        <v>0</v>
      </c>
      <c r="F139" s="683" t="s">
        <v>800</v>
      </c>
    </row>
    <row r="140" spans="1:9" ht="15" customHeight="1" thickBot="1">
      <c r="A140" s="382" t="s">
        <v>14</v>
      </c>
      <c r="B140" s="390" t="s">
        <v>481</v>
      </c>
      <c r="C140" s="101">
        <v>0</v>
      </c>
      <c r="D140" s="101">
        <v>0</v>
      </c>
      <c r="E140" s="366">
        <v>0</v>
      </c>
      <c r="F140" s="683" t="s">
        <v>801</v>
      </c>
      <c r="G140" s="431"/>
      <c r="H140" s="431"/>
      <c r="I140" s="431"/>
    </row>
    <row r="141" spans="1:9" s="424" customFormat="1" ht="12.95" customHeight="1">
      <c r="A141" s="377" t="s">
        <v>133</v>
      </c>
      <c r="B141" s="371" t="s">
        <v>482</v>
      </c>
      <c r="C141" s="415">
        <v>0</v>
      </c>
      <c r="D141" s="415">
        <v>0</v>
      </c>
      <c r="E141" s="398">
        <v>0</v>
      </c>
      <c r="F141" s="683" t="s">
        <v>802</v>
      </c>
    </row>
    <row r="142" spans="1:9" ht="12.75" customHeight="1">
      <c r="A142" s="377" t="s">
        <v>134</v>
      </c>
      <c r="B142" s="371" t="s">
        <v>483</v>
      </c>
      <c r="C142" s="415">
        <v>0</v>
      </c>
      <c r="D142" s="415">
        <v>0</v>
      </c>
      <c r="E142" s="398">
        <v>0</v>
      </c>
      <c r="F142" s="683" t="s">
        <v>803</v>
      </c>
    </row>
    <row r="143" spans="1:9" ht="12.75" customHeight="1">
      <c r="A143" s="377" t="s">
        <v>163</v>
      </c>
      <c r="B143" s="371" t="s">
        <v>484</v>
      </c>
      <c r="C143" s="415">
        <v>0</v>
      </c>
      <c r="D143" s="415">
        <v>0</v>
      </c>
      <c r="E143" s="398">
        <v>0</v>
      </c>
      <c r="F143" s="683" t="s">
        <v>804</v>
      </c>
    </row>
    <row r="144" spans="1:9" ht="12.75" customHeight="1" thickBot="1">
      <c r="A144" s="377" t="s">
        <v>385</v>
      </c>
      <c r="B144" s="371" t="s">
        <v>485</v>
      </c>
      <c r="C144" s="415">
        <v>0</v>
      </c>
      <c r="D144" s="415">
        <v>0</v>
      </c>
      <c r="E144" s="398">
        <v>0</v>
      </c>
      <c r="F144" s="683" t="s">
        <v>805</v>
      </c>
    </row>
    <row r="145" spans="1:6" ht="16.5" thickBot="1">
      <c r="A145" s="382" t="s">
        <v>15</v>
      </c>
      <c r="B145" s="390" t="s">
        <v>486</v>
      </c>
      <c r="C145" s="364">
        <v>0</v>
      </c>
      <c r="D145" s="364">
        <v>0</v>
      </c>
      <c r="E145" s="365">
        <v>3000</v>
      </c>
      <c r="F145" s="683" t="s">
        <v>806</v>
      </c>
    </row>
    <row r="146" spans="1:6" ht="16.5" thickBot="1">
      <c r="A146" s="407" t="s">
        <v>16</v>
      </c>
      <c r="B146" s="410" t="s">
        <v>487</v>
      </c>
      <c r="C146" s="364">
        <v>158823</v>
      </c>
      <c r="D146" s="364">
        <v>204556</v>
      </c>
      <c r="E146" s="365">
        <v>174156</v>
      </c>
      <c r="F146" s="683" t="s">
        <v>807</v>
      </c>
    </row>
    <row r="148" spans="1:6" ht="18.75" customHeight="1">
      <c r="A148" s="701" t="s">
        <v>488</v>
      </c>
      <c r="B148" s="701"/>
      <c r="C148" s="701"/>
      <c r="D148" s="701"/>
      <c r="E148" s="701"/>
    </row>
    <row r="149" spans="1:6" ht="13.5" customHeight="1" thickBot="1">
      <c r="A149" s="392" t="s">
        <v>115</v>
      </c>
      <c r="B149" s="392"/>
      <c r="C149" s="422"/>
      <c r="E149" s="409" t="s">
        <v>162</v>
      </c>
    </row>
    <row r="150" spans="1:6" ht="21.75" thickBot="1">
      <c r="A150" s="382">
        <v>1</v>
      </c>
      <c r="B150" s="385" t="s">
        <v>489</v>
      </c>
      <c r="C150" s="408">
        <f>+C61-C125</f>
        <v>0</v>
      </c>
      <c r="D150" s="408">
        <f>+D61-D125</f>
        <v>0</v>
      </c>
      <c r="E150" s="408">
        <v>27282</v>
      </c>
    </row>
    <row r="151" spans="1:6" ht="21.75" thickBot="1">
      <c r="A151" s="382" t="s">
        <v>8</v>
      </c>
      <c r="B151" s="385" t="s">
        <v>490</v>
      </c>
      <c r="C151" s="408">
        <f>+C84-C145</f>
        <v>0</v>
      </c>
      <c r="D151" s="408">
        <f>+D84-D145</f>
        <v>0</v>
      </c>
      <c r="E151" s="408">
        <f>+E84-E145</f>
        <v>-2075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411" customFormat="1" ht="12.75" customHeight="1">
      <c r="C161" s="412"/>
      <c r="D161" s="412"/>
      <c r="E161" s="412"/>
      <c r="F161" s="422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0" r:id="rId1"/>
  <headerFooter alignWithMargins="0">
    <oddHeader>&amp;C&amp;12
Ura Község Önkormányzat
2014. ÉVI ZÁRSZÁMADÁS
KÖTELEZŐ FELADATAINAK MÉRLEGE 
&amp;R&amp;11 1.2. melléklet a ....../2015. (......)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+CONCATENATE("8.3.2. melléklet a ……/",LEFT(ÖSSZEFÜGGÉSEK!A4,4)+1,". (……) önkormányzati rendelethez")</f>
        <v>8.3.2. melléklet a ……/2015. (……) önkormányzati rendelethez</v>
      </c>
    </row>
    <row r="2" spans="1:5" s="569" customFormat="1" ht="25.5" customHeight="1">
      <c r="A2" s="549" t="s">
        <v>149</v>
      </c>
      <c r="B2" s="744" t="s">
        <v>596</v>
      </c>
      <c r="C2" s="745"/>
      <c r="D2" s="746"/>
      <c r="E2" s="592" t="s">
        <v>52</v>
      </c>
    </row>
    <row r="3" spans="1:5" s="569" customFormat="1" ht="24.75" thickBot="1">
      <c r="A3" s="567" t="s">
        <v>148</v>
      </c>
      <c r="B3" s="741" t="s">
        <v>697</v>
      </c>
      <c r="C3" s="747"/>
      <c r="D3" s="748"/>
      <c r="E3" s="593" t="s">
        <v>50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612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613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614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614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614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614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614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614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615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614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117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612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614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614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614"/>
      <c r="E22" s="116"/>
    </row>
    <row r="23" spans="1:5" s="545" customFormat="1" ht="12" customHeight="1" thickBot="1">
      <c r="A23" s="595" t="s">
        <v>82</v>
      </c>
      <c r="B23" s="370" t="s">
        <v>704</v>
      </c>
      <c r="C23" s="447"/>
      <c r="D23" s="614"/>
      <c r="E23" s="116"/>
    </row>
    <row r="24" spans="1:5" s="545" customFormat="1" ht="12" customHeight="1" thickBot="1">
      <c r="A24" s="582" t="s">
        <v>9</v>
      </c>
      <c r="B24" s="390" t="s">
        <v>126</v>
      </c>
      <c r="C24" s="42"/>
      <c r="D24" s="616"/>
      <c r="E24" s="588"/>
    </row>
    <row r="25" spans="1:5" s="545" customFormat="1" ht="12" customHeight="1" thickBot="1">
      <c r="A25" s="582" t="s">
        <v>10</v>
      </c>
      <c r="B25" s="390" t="s">
        <v>582</v>
      </c>
      <c r="C25" s="450">
        <f>+C26+C27</f>
        <v>0</v>
      </c>
      <c r="D25" s="612">
        <f>+D26+D27</f>
        <v>0</v>
      </c>
      <c r="E25" s="589">
        <f>+E26+E27</f>
        <v>0</v>
      </c>
    </row>
    <row r="26" spans="1:5" s="545" customFormat="1" ht="12" customHeight="1">
      <c r="A26" s="596" t="s">
        <v>340</v>
      </c>
      <c r="B26" s="597" t="s">
        <v>580</v>
      </c>
      <c r="C26" s="104"/>
      <c r="D26" s="603"/>
      <c r="E26" s="576"/>
    </row>
    <row r="27" spans="1:5" s="545" customFormat="1" ht="12" customHeight="1">
      <c r="A27" s="596" t="s">
        <v>346</v>
      </c>
      <c r="B27" s="598" t="s">
        <v>583</v>
      </c>
      <c r="C27" s="451"/>
      <c r="D27" s="617"/>
      <c r="E27" s="575"/>
    </row>
    <row r="28" spans="1:5" s="545" customFormat="1" ht="12" customHeight="1" thickBot="1">
      <c r="A28" s="595" t="s">
        <v>348</v>
      </c>
      <c r="B28" s="599" t="s">
        <v>705</v>
      </c>
      <c r="C28" s="579"/>
      <c r="D28" s="618"/>
      <c r="E28" s="574"/>
    </row>
    <row r="29" spans="1:5" s="545" customFormat="1" ht="12" customHeight="1" thickBot="1">
      <c r="A29" s="582" t="s">
        <v>11</v>
      </c>
      <c r="B29" s="390" t="s">
        <v>584</v>
      </c>
      <c r="C29" s="450">
        <f>+C30+C31+C32</f>
        <v>0</v>
      </c>
      <c r="D29" s="612">
        <f>+D30+D31+D32</f>
        <v>0</v>
      </c>
      <c r="E29" s="589">
        <f>+E30+E31+E32</f>
        <v>0</v>
      </c>
    </row>
    <row r="30" spans="1:5" s="545" customFormat="1" ht="12" customHeight="1">
      <c r="A30" s="596" t="s">
        <v>66</v>
      </c>
      <c r="B30" s="597" t="s">
        <v>366</v>
      </c>
      <c r="C30" s="104"/>
      <c r="D30" s="603"/>
      <c r="E30" s="576"/>
    </row>
    <row r="31" spans="1:5" s="545" customFormat="1" ht="12" customHeight="1">
      <c r="A31" s="596" t="s">
        <v>67</v>
      </c>
      <c r="B31" s="598" t="s">
        <v>367</v>
      </c>
      <c r="C31" s="451"/>
      <c r="D31" s="617"/>
      <c r="E31" s="575"/>
    </row>
    <row r="32" spans="1:5" s="545" customFormat="1" ht="12" customHeight="1" thickBot="1">
      <c r="A32" s="595" t="s">
        <v>68</v>
      </c>
      <c r="B32" s="581" t="s">
        <v>369</v>
      </c>
      <c r="C32" s="579"/>
      <c r="D32" s="618"/>
      <c r="E32" s="574"/>
    </row>
    <row r="33" spans="1:5" s="545" customFormat="1" ht="12" customHeight="1" thickBot="1">
      <c r="A33" s="582" t="s">
        <v>12</v>
      </c>
      <c r="B33" s="390" t="s">
        <v>494</v>
      </c>
      <c r="C33" s="42"/>
      <c r="D33" s="616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616"/>
      <c r="E34" s="588"/>
    </row>
    <row r="35" spans="1:5" s="545" customFormat="1" ht="12" customHeight="1" thickBot="1">
      <c r="A35" s="519" t="s">
        <v>14</v>
      </c>
      <c r="B35" s="390" t="s">
        <v>586</v>
      </c>
      <c r="C35" s="450">
        <f>+C8+C19+C24+C25+C29+C33+C34</f>
        <v>0</v>
      </c>
      <c r="D35" s="612">
        <f>+D8+D19+D24+D25+D29+D33+D34</f>
        <v>0</v>
      </c>
      <c r="E35" s="589">
        <f>+E8+E19+E24+E25+E29+E33+E34</f>
        <v>0</v>
      </c>
    </row>
    <row r="36" spans="1:5" s="572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612">
        <f>+D37+D38+D39</f>
        <v>0</v>
      </c>
      <c r="E36" s="589">
        <f>+E37+E38+E39</f>
        <v>0</v>
      </c>
    </row>
    <row r="37" spans="1:5" s="572" customFormat="1" ht="15" customHeight="1">
      <c r="A37" s="596" t="s">
        <v>588</v>
      </c>
      <c r="B37" s="597" t="s">
        <v>171</v>
      </c>
      <c r="C37" s="104"/>
      <c r="D37" s="603"/>
      <c r="E37" s="576"/>
    </row>
    <row r="38" spans="1:5" s="572" customFormat="1" ht="15" customHeight="1">
      <c r="A38" s="596" t="s">
        <v>589</v>
      </c>
      <c r="B38" s="598" t="s">
        <v>3</v>
      </c>
      <c r="C38" s="451"/>
      <c r="D38" s="617"/>
      <c r="E38" s="575"/>
    </row>
    <row r="39" spans="1:5" ht="13.5" thickBot="1">
      <c r="A39" s="595" t="s">
        <v>590</v>
      </c>
      <c r="B39" s="581" t="s">
        <v>591</v>
      </c>
      <c r="C39" s="579"/>
      <c r="D39" s="618"/>
      <c r="E39" s="574"/>
    </row>
    <row r="40" spans="1:5" s="571" customFormat="1" ht="16.5" customHeight="1" thickBot="1">
      <c r="A40" s="584" t="s">
        <v>16</v>
      </c>
      <c r="B40" s="585" t="s">
        <v>592</v>
      </c>
      <c r="C40" s="110">
        <f>+C35+C36</f>
        <v>0</v>
      </c>
      <c r="D40" s="619">
        <f>+D35+D36</f>
        <v>0</v>
      </c>
      <c r="E40" s="590">
        <f>+E35+E36</f>
        <v>0</v>
      </c>
    </row>
    <row r="41" spans="1:5" s="345" customFormat="1" ht="12" customHeight="1">
      <c r="A41" s="527"/>
      <c r="B41" s="528"/>
      <c r="C41" s="543"/>
      <c r="D41" s="543"/>
      <c r="E41" s="543"/>
    </row>
    <row r="42" spans="1:5" ht="12" customHeight="1" thickBot="1">
      <c r="A42" s="529"/>
      <c r="B42" s="530"/>
      <c r="C42" s="544"/>
      <c r="D42" s="544"/>
      <c r="E42" s="544"/>
    </row>
    <row r="43" spans="1:5" ht="12" customHeight="1" thickBot="1">
      <c r="A43" s="738" t="s">
        <v>45</v>
      </c>
      <c r="B43" s="739"/>
      <c r="C43" s="739"/>
      <c r="D43" s="739"/>
      <c r="E43" s="740"/>
    </row>
    <row r="44" spans="1:5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589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576"/>
    </row>
    <row r="46" spans="1:5" ht="12" customHeight="1">
      <c r="A46" s="595" t="s">
        <v>74</v>
      </c>
      <c r="B46" s="370" t="s">
        <v>135</v>
      </c>
      <c r="C46" s="444"/>
      <c r="D46" s="444"/>
      <c r="E46" s="600"/>
    </row>
    <row r="47" spans="1:5" ht="12" customHeight="1">
      <c r="A47" s="595" t="s">
        <v>75</v>
      </c>
      <c r="B47" s="370" t="s">
        <v>102</v>
      </c>
      <c r="C47" s="444"/>
      <c r="D47" s="444"/>
      <c r="E47" s="600"/>
    </row>
    <row r="48" spans="1:5" s="345" customFormat="1" ht="12" customHeight="1">
      <c r="A48" s="595" t="s">
        <v>76</v>
      </c>
      <c r="B48" s="370" t="s">
        <v>136</v>
      </c>
      <c r="C48" s="444"/>
      <c r="D48" s="444"/>
      <c r="E48" s="600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600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589">
        <f>SUM(E51:E53)</f>
        <v>0</v>
      </c>
    </row>
    <row r="51" spans="1:5" ht="12" customHeight="1">
      <c r="A51" s="595" t="s">
        <v>79</v>
      </c>
      <c r="B51" s="371" t="s">
        <v>161</v>
      </c>
      <c r="C51" s="104"/>
      <c r="D51" s="104"/>
      <c r="E51" s="576"/>
    </row>
    <row r="52" spans="1:5" ht="12" customHeight="1">
      <c r="A52" s="595" t="s">
        <v>80</v>
      </c>
      <c r="B52" s="370" t="s">
        <v>139</v>
      </c>
      <c r="C52" s="444"/>
      <c r="D52" s="444"/>
      <c r="E52" s="600"/>
    </row>
    <row r="53" spans="1:5" ht="15" customHeight="1">
      <c r="A53" s="595" t="s">
        <v>81</v>
      </c>
      <c r="B53" s="370" t="s">
        <v>46</v>
      </c>
      <c r="C53" s="444"/>
      <c r="D53" s="444"/>
      <c r="E53" s="600"/>
    </row>
    <row r="54" spans="1:5" ht="13.5" thickBot="1">
      <c r="A54" s="595" t="s">
        <v>82</v>
      </c>
      <c r="B54" s="370" t="s">
        <v>706</v>
      </c>
      <c r="C54" s="444"/>
      <c r="D54" s="444"/>
      <c r="E54" s="600"/>
    </row>
    <row r="55" spans="1:5" ht="15" customHeight="1" thickBot="1">
      <c r="A55" s="582" t="s">
        <v>9</v>
      </c>
      <c r="B55" s="586" t="s">
        <v>595</v>
      </c>
      <c r="C55" s="110">
        <f>+C44+C50</f>
        <v>0</v>
      </c>
      <c r="D55" s="110">
        <f>+D44+D50</f>
        <v>0</v>
      </c>
      <c r="E55" s="590">
        <f>+E44+E50</f>
        <v>0</v>
      </c>
    </row>
    <row r="56" spans="1:5" ht="13.5" thickBot="1">
      <c r="C56" s="591"/>
      <c r="D56" s="591"/>
      <c r="E56" s="591"/>
    </row>
    <row r="57" spans="1:5" ht="13.5" thickBot="1">
      <c r="A57" s="531" t="s">
        <v>694</v>
      </c>
      <c r="B57" s="532"/>
      <c r="C57" s="114"/>
      <c r="D57" s="114"/>
      <c r="E57" s="580"/>
    </row>
    <row r="58" spans="1:5" ht="13.5" thickBot="1">
      <c r="A58" s="531" t="s">
        <v>151</v>
      </c>
      <c r="B58" s="532"/>
      <c r="C58" s="114"/>
      <c r="D58" s="114"/>
      <c r="E58" s="580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587" customWidth="1"/>
    <col min="2" max="2" width="62" style="33" customWidth="1"/>
    <col min="3" max="5" width="15.83203125" style="33" customWidth="1"/>
    <col min="6" max="16384" width="9.33203125" style="33"/>
  </cols>
  <sheetData>
    <row r="1" spans="1:5" s="522" customFormat="1" ht="21" customHeight="1" thickBot="1">
      <c r="A1" s="521"/>
      <c r="B1" s="523"/>
      <c r="C1" s="568"/>
      <c r="D1" s="568"/>
      <c r="E1" s="667" t="str">
        <f>+CONCATENATE("8.3.3. melléklet a ……/",LEFT(ÖSSZEFÜGGÉSEK!A4,4)+1,". (……) önkormányzati rendelethez")</f>
        <v>8.3.3. melléklet a ……/2015. (……) önkormányzati rendelethez</v>
      </c>
    </row>
    <row r="2" spans="1:5" s="569" customFormat="1" ht="25.5" customHeight="1">
      <c r="A2" s="549" t="s">
        <v>149</v>
      </c>
      <c r="B2" s="744" t="s">
        <v>596</v>
      </c>
      <c r="C2" s="745"/>
      <c r="D2" s="746"/>
      <c r="E2" s="592" t="s">
        <v>52</v>
      </c>
    </row>
    <row r="3" spans="1:5" s="569" customFormat="1" ht="24.75" thickBot="1">
      <c r="A3" s="567" t="s">
        <v>148</v>
      </c>
      <c r="B3" s="741" t="s">
        <v>712</v>
      </c>
      <c r="C3" s="747"/>
      <c r="D3" s="748"/>
      <c r="E3" s="593" t="s">
        <v>51</v>
      </c>
    </row>
    <row r="4" spans="1:5" s="570" customFormat="1" ht="15.95" customHeight="1" thickBot="1">
      <c r="A4" s="524"/>
      <c r="B4" s="524"/>
      <c r="C4" s="525"/>
      <c r="D4" s="525"/>
      <c r="E4" s="525" t="s">
        <v>42</v>
      </c>
    </row>
    <row r="5" spans="1:5" ht="24.75" thickBot="1">
      <c r="A5" s="355" t="s">
        <v>150</v>
      </c>
      <c r="B5" s="356" t="s">
        <v>43</v>
      </c>
      <c r="C5" s="98" t="s">
        <v>184</v>
      </c>
      <c r="D5" s="98" t="s">
        <v>189</v>
      </c>
      <c r="E5" s="526" t="s">
        <v>190</v>
      </c>
    </row>
    <row r="6" spans="1:5" s="571" customFormat="1" ht="12.95" customHeight="1" thickBot="1">
      <c r="A6" s="519" t="s">
        <v>434</v>
      </c>
      <c r="B6" s="520" t="s">
        <v>435</v>
      </c>
      <c r="C6" s="520" t="s">
        <v>436</v>
      </c>
      <c r="D6" s="113" t="s">
        <v>437</v>
      </c>
      <c r="E6" s="111" t="s">
        <v>438</v>
      </c>
    </row>
    <row r="7" spans="1:5" s="571" customFormat="1" ht="15.95" customHeight="1" thickBot="1">
      <c r="A7" s="738" t="s">
        <v>44</v>
      </c>
      <c r="B7" s="739"/>
      <c r="C7" s="739"/>
      <c r="D7" s="739"/>
      <c r="E7" s="740"/>
    </row>
    <row r="8" spans="1:5" s="545" customFormat="1" ht="12" customHeight="1" thickBot="1">
      <c r="A8" s="519" t="s">
        <v>7</v>
      </c>
      <c r="B8" s="583" t="s">
        <v>576</v>
      </c>
      <c r="C8" s="450">
        <f>SUM(C9:C18)</f>
        <v>0</v>
      </c>
      <c r="D8" s="612">
        <f>SUM(D9:D18)</f>
        <v>0</v>
      </c>
      <c r="E8" s="589">
        <f>SUM(E9:E18)</f>
        <v>0</v>
      </c>
    </row>
    <row r="9" spans="1:5" s="545" customFormat="1" ht="12" customHeight="1">
      <c r="A9" s="594" t="s">
        <v>73</v>
      </c>
      <c r="B9" s="372" t="s">
        <v>353</v>
      </c>
      <c r="C9" s="107"/>
      <c r="D9" s="613"/>
      <c r="E9" s="578"/>
    </row>
    <row r="10" spans="1:5" s="545" customFormat="1" ht="12" customHeight="1">
      <c r="A10" s="595" t="s">
        <v>74</v>
      </c>
      <c r="B10" s="370" t="s">
        <v>354</v>
      </c>
      <c r="C10" s="447"/>
      <c r="D10" s="614"/>
      <c r="E10" s="116"/>
    </row>
    <row r="11" spans="1:5" s="545" customFormat="1" ht="12" customHeight="1">
      <c r="A11" s="595" t="s">
        <v>75</v>
      </c>
      <c r="B11" s="370" t="s">
        <v>355</v>
      </c>
      <c r="C11" s="447"/>
      <c r="D11" s="614"/>
      <c r="E11" s="116"/>
    </row>
    <row r="12" spans="1:5" s="545" customFormat="1" ht="12" customHeight="1">
      <c r="A12" s="595" t="s">
        <v>76</v>
      </c>
      <c r="B12" s="370" t="s">
        <v>356</v>
      </c>
      <c r="C12" s="447"/>
      <c r="D12" s="614"/>
      <c r="E12" s="116"/>
    </row>
    <row r="13" spans="1:5" s="545" customFormat="1" ht="12" customHeight="1">
      <c r="A13" s="595" t="s">
        <v>109</v>
      </c>
      <c r="B13" s="370" t="s">
        <v>357</v>
      </c>
      <c r="C13" s="447"/>
      <c r="D13" s="614"/>
      <c r="E13" s="116"/>
    </row>
    <row r="14" spans="1:5" s="545" customFormat="1" ht="12" customHeight="1">
      <c r="A14" s="595" t="s">
        <v>77</v>
      </c>
      <c r="B14" s="370" t="s">
        <v>577</v>
      </c>
      <c r="C14" s="447"/>
      <c r="D14" s="614"/>
      <c r="E14" s="116"/>
    </row>
    <row r="15" spans="1:5" s="572" customFormat="1" ht="12" customHeight="1">
      <c r="A15" s="595" t="s">
        <v>78</v>
      </c>
      <c r="B15" s="369" t="s">
        <v>578</v>
      </c>
      <c r="C15" s="447"/>
      <c r="D15" s="614"/>
      <c r="E15" s="116"/>
    </row>
    <row r="16" spans="1:5" s="572" customFormat="1" ht="12" customHeight="1">
      <c r="A16" s="595" t="s">
        <v>86</v>
      </c>
      <c r="B16" s="370" t="s">
        <v>360</v>
      </c>
      <c r="C16" s="108"/>
      <c r="D16" s="615"/>
      <c r="E16" s="577"/>
    </row>
    <row r="17" spans="1:5" s="545" customFormat="1" ht="12" customHeight="1">
      <c r="A17" s="595" t="s">
        <v>87</v>
      </c>
      <c r="B17" s="370" t="s">
        <v>362</v>
      </c>
      <c r="C17" s="447"/>
      <c r="D17" s="614"/>
      <c r="E17" s="116"/>
    </row>
    <row r="18" spans="1:5" s="572" customFormat="1" ht="12" customHeight="1" thickBot="1">
      <c r="A18" s="595" t="s">
        <v>88</v>
      </c>
      <c r="B18" s="369" t="s">
        <v>364</v>
      </c>
      <c r="C18" s="449"/>
      <c r="D18" s="117"/>
      <c r="E18" s="573"/>
    </row>
    <row r="19" spans="1:5" s="572" customFormat="1" ht="12" customHeight="1" thickBot="1">
      <c r="A19" s="519" t="s">
        <v>8</v>
      </c>
      <c r="B19" s="583" t="s">
        <v>579</v>
      </c>
      <c r="C19" s="450">
        <f>SUM(C20:C22)</f>
        <v>0</v>
      </c>
      <c r="D19" s="612">
        <f>SUM(D20:D22)</f>
        <v>0</v>
      </c>
      <c r="E19" s="589">
        <f>SUM(E20:E22)</f>
        <v>0</v>
      </c>
    </row>
    <row r="20" spans="1:5" s="572" customFormat="1" ht="12" customHeight="1">
      <c r="A20" s="595" t="s">
        <v>79</v>
      </c>
      <c r="B20" s="371" t="s">
        <v>326</v>
      </c>
      <c r="C20" s="447"/>
      <c r="D20" s="614"/>
      <c r="E20" s="116"/>
    </row>
    <row r="21" spans="1:5" s="572" customFormat="1" ht="12" customHeight="1">
      <c r="A21" s="595" t="s">
        <v>80</v>
      </c>
      <c r="B21" s="370" t="s">
        <v>580</v>
      </c>
      <c r="C21" s="447"/>
      <c r="D21" s="614"/>
      <c r="E21" s="116"/>
    </row>
    <row r="22" spans="1:5" s="572" customFormat="1" ht="12" customHeight="1">
      <c r="A22" s="595" t="s">
        <v>81</v>
      </c>
      <c r="B22" s="370" t="s">
        <v>581</v>
      </c>
      <c r="C22" s="447"/>
      <c r="D22" s="614"/>
      <c r="E22" s="116"/>
    </row>
    <row r="23" spans="1:5" s="545" customFormat="1" ht="12" customHeight="1" thickBot="1">
      <c r="A23" s="595" t="s">
        <v>82</v>
      </c>
      <c r="B23" s="370" t="s">
        <v>704</v>
      </c>
      <c r="C23" s="447"/>
      <c r="D23" s="614"/>
      <c r="E23" s="116"/>
    </row>
    <row r="24" spans="1:5" s="545" customFormat="1" ht="12" customHeight="1" thickBot="1">
      <c r="A24" s="582" t="s">
        <v>9</v>
      </c>
      <c r="B24" s="390" t="s">
        <v>126</v>
      </c>
      <c r="C24" s="42"/>
      <c r="D24" s="616"/>
      <c r="E24" s="588"/>
    </row>
    <row r="25" spans="1:5" s="545" customFormat="1" ht="12" customHeight="1" thickBot="1">
      <c r="A25" s="582" t="s">
        <v>10</v>
      </c>
      <c r="B25" s="390" t="s">
        <v>582</v>
      </c>
      <c r="C25" s="450">
        <f>+C26+C27</f>
        <v>0</v>
      </c>
      <c r="D25" s="612">
        <f>+D26+D27</f>
        <v>0</v>
      </c>
      <c r="E25" s="589">
        <f>+E26+E27</f>
        <v>0</v>
      </c>
    </row>
    <row r="26" spans="1:5" s="545" customFormat="1" ht="12" customHeight="1">
      <c r="A26" s="596" t="s">
        <v>340</v>
      </c>
      <c r="B26" s="597" t="s">
        <v>580</v>
      </c>
      <c r="C26" s="104"/>
      <c r="D26" s="603"/>
      <c r="E26" s="576"/>
    </row>
    <row r="27" spans="1:5" s="545" customFormat="1" ht="12" customHeight="1">
      <c r="A27" s="596" t="s">
        <v>346</v>
      </c>
      <c r="B27" s="598" t="s">
        <v>583</v>
      </c>
      <c r="C27" s="451"/>
      <c r="D27" s="617"/>
      <c r="E27" s="575"/>
    </row>
    <row r="28" spans="1:5" s="545" customFormat="1" ht="12" customHeight="1" thickBot="1">
      <c r="A28" s="595" t="s">
        <v>348</v>
      </c>
      <c r="B28" s="599" t="s">
        <v>705</v>
      </c>
      <c r="C28" s="579"/>
      <c r="D28" s="618"/>
      <c r="E28" s="574"/>
    </row>
    <row r="29" spans="1:5" s="545" customFormat="1" ht="12" customHeight="1" thickBot="1">
      <c r="A29" s="582" t="s">
        <v>11</v>
      </c>
      <c r="B29" s="390" t="s">
        <v>584</v>
      </c>
      <c r="C29" s="450">
        <f>+C30+C31+C32</f>
        <v>0</v>
      </c>
      <c r="D29" s="612">
        <f>+D30+D31+D32</f>
        <v>0</v>
      </c>
      <c r="E29" s="589">
        <f>+E30+E31+E32</f>
        <v>0</v>
      </c>
    </row>
    <row r="30" spans="1:5" s="545" customFormat="1" ht="12" customHeight="1">
      <c r="A30" s="596" t="s">
        <v>66</v>
      </c>
      <c r="B30" s="597" t="s">
        <v>366</v>
      </c>
      <c r="C30" s="104"/>
      <c r="D30" s="603"/>
      <c r="E30" s="576"/>
    </row>
    <row r="31" spans="1:5" s="545" customFormat="1" ht="12" customHeight="1">
      <c r="A31" s="596" t="s">
        <v>67</v>
      </c>
      <c r="B31" s="598" t="s">
        <v>367</v>
      </c>
      <c r="C31" s="451"/>
      <c r="D31" s="617"/>
      <c r="E31" s="575"/>
    </row>
    <row r="32" spans="1:5" s="545" customFormat="1" ht="12" customHeight="1" thickBot="1">
      <c r="A32" s="595" t="s">
        <v>68</v>
      </c>
      <c r="B32" s="581" t="s">
        <v>369</v>
      </c>
      <c r="C32" s="579"/>
      <c r="D32" s="618"/>
      <c r="E32" s="574"/>
    </row>
    <row r="33" spans="1:5" s="545" customFormat="1" ht="12" customHeight="1" thickBot="1">
      <c r="A33" s="582" t="s">
        <v>12</v>
      </c>
      <c r="B33" s="390" t="s">
        <v>494</v>
      </c>
      <c r="C33" s="42"/>
      <c r="D33" s="616"/>
      <c r="E33" s="588"/>
    </row>
    <row r="34" spans="1:5" s="545" customFormat="1" ht="12" customHeight="1" thickBot="1">
      <c r="A34" s="582" t="s">
        <v>13</v>
      </c>
      <c r="B34" s="390" t="s">
        <v>585</v>
      </c>
      <c r="C34" s="42"/>
      <c r="D34" s="616"/>
      <c r="E34" s="588"/>
    </row>
    <row r="35" spans="1:5" s="545" customFormat="1" ht="12" customHeight="1" thickBot="1">
      <c r="A35" s="519" t="s">
        <v>14</v>
      </c>
      <c r="B35" s="390" t="s">
        <v>586</v>
      </c>
      <c r="C35" s="450">
        <f>+C8+C19+C24+C25+C29+C33+C34</f>
        <v>0</v>
      </c>
      <c r="D35" s="612">
        <f>+D8+D19+D24+D25+D29+D33+D34</f>
        <v>0</v>
      </c>
      <c r="E35" s="589">
        <f>+E8+E19+E24+E25+E29+E33+E34</f>
        <v>0</v>
      </c>
    </row>
    <row r="36" spans="1:5" s="572" customFormat="1" ht="12" customHeight="1" thickBot="1">
      <c r="A36" s="584" t="s">
        <v>15</v>
      </c>
      <c r="B36" s="390" t="s">
        <v>587</v>
      </c>
      <c r="C36" s="450">
        <f>+C37+C38+C39</f>
        <v>0</v>
      </c>
      <c r="D36" s="612">
        <f>+D37+D38+D39</f>
        <v>0</v>
      </c>
      <c r="E36" s="589">
        <f>+E37+E38+E39</f>
        <v>0</v>
      </c>
    </row>
    <row r="37" spans="1:5" s="572" customFormat="1" ht="15" customHeight="1">
      <c r="A37" s="596" t="s">
        <v>588</v>
      </c>
      <c r="B37" s="597" t="s">
        <v>171</v>
      </c>
      <c r="C37" s="104"/>
      <c r="D37" s="603"/>
      <c r="E37" s="576"/>
    </row>
    <row r="38" spans="1:5" s="572" customFormat="1" ht="15" customHeight="1">
      <c r="A38" s="596" t="s">
        <v>589</v>
      </c>
      <c r="B38" s="598" t="s">
        <v>3</v>
      </c>
      <c r="C38" s="451"/>
      <c r="D38" s="617"/>
      <c r="E38" s="575"/>
    </row>
    <row r="39" spans="1:5" ht="13.5" thickBot="1">
      <c r="A39" s="595" t="s">
        <v>590</v>
      </c>
      <c r="B39" s="581" t="s">
        <v>591</v>
      </c>
      <c r="C39" s="579"/>
      <c r="D39" s="618"/>
      <c r="E39" s="574"/>
    </row>
    <row r="40" spans="1:5" s="571" customFormat="1" ht="16.5" customHeight="1" thickBot="1">
      <c r="A40" s="584" t="s">
        <v>16</v>
      </c>
      <c r="B40" s="585" t="s">
        <v>592</v>
      </c>
      <c r="C40" s="110">
        <f>+C35+C36</f>
        <v>0</v>
      </c>
      <c r="D40" s="619">
        <f>+D35+D36</f>
        <v>0</v>
      </c>
      <c r="E40" s="590">
        <f>+E35+E36</f>
        <v>0</v>
      </c>
    </row>
    <row r="41" spans="1:5" s="345" customFormat="1" ht="12" customHeight="1">
      <c r="A41" s="527"/>
      <c r="B41" s="528"/>
      <c r="C41" s="543"/>
      <c r="D41" s="543"/>
      <c r="E41" s="543"/>
    </row>
    <row r="42" spans="1:5" ht="12" customHeight="1" thickBot="1">
      <c r="A42" s="529"/>
      <c r="B42" s="530"/>
      <c r="C42" s="544"/>
      <c r="D42" s="544"/>
      <c r="E42" s="544"/>
    </row>
    <row r="43" spans="1:5" ht="12" customHeight="1" thickBot="1">
      <c r="A43" s="738" t="s">
        <v>45</v>
      </c>
      <c r="B43" s="739"/>
      <c r="C43" s="739"/>
      <c r="D43" s="739"/>
      <c r="E43" s="740"/>
    </row>
    <row r="44" spans="1:5" ht="12" customHeight="1" thickBot="1">
      <c r="A44" s="582" t="s">
        <v>7</v>
      </c>
      <c r="B44" s="390" t="s">
        <v>593</v>
      </c>
      <c r="C44" s="450">
        <f>SUM(C45:C49)</f>
        <v>0</v>
      </c>
      <c r="D44" s="450">
        <f>SUM(D45:D49)</f>
        <v>0</v>
      </c>
      <c r="E44" s="589">
        <f>SUM(E45:E49)</f>
        <v>0</v>
      </c>
    </row>
    <row r="45" spans="1:5" ht="12" customHeight="1">
      <c r="A45" s="595" t="s">
        <v>73</v>
      </c>
      <c r="B45" s="371" t="s">
        <v>37</v>
      </c>
      <c r="C45" s="104"/>
      <c r="D45" s="104"/>
      <c r="E45" s="576"/>
    </row>
    <row r="46" spans="1:5" ht="12" customHeight="1">
      <c r="A46" s="595" t="s">
        <v>74</v>
      </c>
      <c r="B46" s="370" t="s">
        <v>135</v>
      </c>
      <c r="C46" s="444"/>
      <c r="D46" s="444"/>
      <c r="E46" s="600"/>
    </row>
    <row r="47" spans="1:5" ht="12" customHeight="1">
      <c r="A47" s="595" t="s">
        <v>75</v>
      </c>
      <c r="B47" s="370" t="s">
        <v>102</v>
      </c>
      <c r="C47" s="444"/>
      <c r="D47" s="444"/>
      <c r="E47" s="600"/>
    </row>
    <row r="48" spans="1:5" s="345" customFormat="1" ht="12" customHeight="1">
      <c r="A48" s="595" t="s">
        <v>76</v>
      </c>
      <c r="B48" s="370" t="s">
        <v>136</v>
      </c>
      <c r="C48" s="444"/>
      <c r="D48" s="444"/>
      <c r="E48" s="600"/>
    </row>
    <row r="49" spans="1:5" ht="12" customHeight="1" thickBot="1">
      <c r="A49" s="595" t="s">
        <v>109</v>
      </c>
      <c r="B49" s="370" t="s">
        <v>137</v>
      </c>
      <c r="C49" s="444"/>
      <c r="D49" s="444"/>
      <c r="E49" s="600"/>
    </row>
    <row r="50" spans="1:5" ht="12" customHeight="1" thickBot="1">
      <c r="A50" s="582" t="s">
        <v>8</v>
      </c>
      <c r="B50" s="390" t="s">
        <v>594</v>
      </c>
      <c r="C50" s="450">
        <f>SUM(C51:C53)</f>
        <v>0</v>
      </c>
      <c r="D50" s="450">
        <f>SUM(D51:D53)</f>
        <v>0</v>
      </c>
      <c r="E50" s="589">
        <f>SUM(E51:E53)</f>
        <v>0</v>
      </c>
    </row>
    <row r="51" spans="1:5" ht="12" customHeight="1">
      <c r="A51" s="595" t="s">
        <v>79</v>
      </c>
      <c r="B51" s="371" t="s">
        <v>161</v>
      </c>
      <c r="C51" s="104"/>
      <c r="D51" s="104"/>
      <c r="E51" s="576"/>
    </row>
    <row r="52" spans="1:5" ht="12" customHeight="1">
      <c r="A52" s="595" t="s">
        <v>80</v>
      </c>
      <c r="B52" s="370" t="s">
        <v>139</v>
      </c>
      <c r="C52" s="444"/>
      <c r="D52" s="444"/>
      <c r="E52" s="600"/>
    </row>
    <row r="53" spans="1:5" ht="15" customHeight="1">
      <c r="A53" s="595" t="s">
        <v>81</v>
      </c>
      <c r="B53" s="370" t="s">
        <v>46</v>
      </c>
      <c r="C53" s="444"/>
      <c r="D53" s="444"/>
      <c r="E53" s="600"/>
    </row>
    <row r="54" spans="1:5" ht="13.5" thickBot="1">
      <c r="A54" s="595" t="s">
        <v>82</v>
      </c>
      <c r="B54" s="370" t="s">
        <v>706</v>
      </c>
      <c r="C54" s="444"/>
      <c r="D54" s="444"/>
      <c r="E54" s="600"/>
    </row>
    <row r="55" spans="1:5" ht="15" customHeight="1" thickBot="1">
      <c r="A55" s="582" t="s">
        <v>9</v>
      </c>
      <c r="B55" s="586" t="s">
        <v>595</v>
      </c>
      <c r="C55" s="110">
        <f>+C44+C50</f>
        <v>0</v>
      </c>
      <c r="D55" s="110">
        <f>+D44+D50</f>
        <v>0</v>
      </c>
      <c r="E55" s="590">
        <f>+E44+E50</f>
        <v>0</v>
      </c>
    </row>
    <row r="56" spans="1:5" ht="13.5" thickBot="1">
      <c r="C56" s="591"/>
      <c r="D56" s="591"/>
      <c r="E56" s="591"/>
    </row>
    <row r="57" spans="1:5" ht="13.5" thickBot="1">
      <c r="A57" s="531" t="s">
        <v>694</v>
      </c>
      <c r="B57" s="532"/>
      <c r="C57" s="114"/>
      <c r="D57" s="114"/>
      <c r="E57" s="580"/>
    </row>
    <row r="58" spans="1:5" ht="13.5" thickBot="1">
      <c r="A58" s="531" t="s">
        <v>151</v>
      </c>
      <c r="B58" s="532"/>
      <c r="C58" s="114"/>
      <c r="D58" s="114"/>
      <c r="E58" s="580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36"/>
  <sheetViews>
    <sheetView workbookViewId="0">
      <selection activeCell="I7" sqref="I7"/>
    </sheetView>
  </sheetViews>
  <sheetFormatPr defaultRowHeight="12.75"/>
  <cols>
    <col min="1" max="1" width="7" style="343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">
        <v>53</v>
      </c>
    </row>
    <row r="2" spans="1:7" ht="17.25" customHeight="1" thickBot="1">
      <c r="A2" s="755" t="s">
        <v>5</v>
      </c>
      <c r="B2" s="753" t="s">
        <v>317</v>
      </c>
      <c r="C2" s="753" t="s">
        <v>707</v>
      </c>
      <c r="D2" s="753" t="s">
        <v>751</v>
      </c>
      <c r="E2" s="751" t="s">
        <v>708</v>
      </c>
      <c r="F2" s="751"/>
      <c r="G2" s="752"/>
    </row>
    <row r="3" spans="1:7" s="344" customFormat="1" ht="57.75" customHeight="1" thickBot="1">
      <c r="A3" s="756"/>
      <c r="B3" s="754"/>
      <c r="C3" s="754"/>
      <c r="D3" s="754"/>
      <c r="E3" s="31" t="s">
        <v>709</v>
      </c>
      <c r="F3" s="31" t="s">
        <v>710</v>
      </c>
      <c r="G3" s="682" t="s">
        <v>711</v>
      </c>
    </row>
    <row r="4" spans="1:7" s="345" customFormat="1" ht="15" customHeight="1" thickBot="1">
      <c r="A4" s="519" t="s">
        <v>434</v>
      </c>
      <c r="B4" s="520" t="s">
        <v>435</v>
      </c>
      <c r="C4" s="520" t="s">
        <v>436</v>
      </c>
      <c r="D4" s="520" t="s">
        <v>437</v>
      </c>
      <c r="E4" s="520" t="s">
        <v>752</v>
      </c>
      <c r="F4" s="520" t="s">
        <v>515</v>
      </c>
      <c r="G4" s="604" t="s">
        <v>516</v>
      </c>
    </row>
    <row r="5" spans="1:7" ht="15" customHeight="1">
      <c r="A5" s="346" t="s">
        <v>7</v>
      </c>
      <c r="B5" s="347" t="s">
        <v>833</v>
      </c>
      <c r="C5" s="348">
        <v>25278</v>
      </c>
      <c r="D5" s="348"/>
      <c r="E5" s="349">
        <v>25278</v>
      </c>
      <c r="F5" s="348">
        <v>11221</v>
      </c>
      <c r="G5" s="350">
        <v>14057</v>
      </c>
    </row>
    <row r="6" spans="1:7" ht="15" customHeight="1">
      <c r="A6" s="351" t="s">
        <v>8</v>
      </c>
      <c r="B6" s="352"/>
      <c r="C6" s="2"/>
      <c r="D6" s="2"/>
      <c r="E6" s="349">
        <f t="shared" ref="E6:E29" si="0">C6+D6</f>
        <v>0</v>
      </c>
      <c r="F6" s="2"/>
      <c r="G6" s="182"/>
    </row>
    <row r="7" spans="1:7" ht="15" customHeight="1">
      <c r="A7" s="351" t="s">
        <v>9</v>
      </c>
      <c r="B7" s="352"/>
      <c r="C7" s="2"/>
      <c r="D7" s="2"/>
      <c r="E7" s="349">
        <f t="shared" si="0"/>
        <v>0</v>
      </c>
      <c r="F7" s="2"/>
      <c r="G7" s="182"/>
    </row>
    <row r="8" spans="1:7" ht="15" customHeight="1">
      <c r="A8" s="351" t="s">
        <v>10</v>
      </c>
      <c r="B8" s="352"/>
      <c r="C8" s="2"/>
      <c r="D8" s="2"/>
      <c r="E8" s="349">
        <f t="shared" si="0"/>
        <v>0</v>
      </c>
      <c r="F8" s="2"/>
      <c r="G8" s="182"/>
    </row>
    <row r="9" spans="1:7" ht="15" customHeight="1">
      <c r="A9" s="351" t="s">
        <v>11</v>
      </c>
      <c r="B9" s="352"/>
      <c r="C9" s="2"/>
      <c r="D9" s="2"/>
      <c r="E9" s="349">
        <f t="shared" si="0"/>
        <v>0</v>
      </c>
      <c r="F9" s="2"/>
      <c r="G9" s="182"/>
    </row>
    <row r="10" spans="1:7" ht="15" customHeight="1">
      <c r="A10" s="351" t="s">
        <v>12</v>
      </c>
      <c r="B10" s="352"/>
      <c r="C10" s="2"/>
      <c r="D10" s="2"/>
      <c r="E10" s="349">
        <f t="shared" si="0"/>
        <v>0</v>
      </c>
      <c r="F10" s="2"/>
      <c r="G10" s="182"/>
    </row>
    <row r="11" spans="1:7" ht="15" customHeight="1">
      <c r="A11" s="351" t="s">
        <v>13</v>
      </c>
      <c r="B11" s="352"/>
      <c r="C11" s="2"/>
      <c r="D11" s="2"/>
      <c r="E11" s="349">
        <f t="shared" si="0"/>
        <v>0</v>
      </c>
      <c r="F11" s="2"/>
      <c r="G11" s="182"/>
    </row>
    <row r="12" spans="1:7" ht="15" customHeight="1">
      <c r="A12" s="351" t="s">
        <v>14</v>
      </c>
      <c r="B12" s="352"/>
      <c r="C12" s="2"/>
      <c r="D12" s="2"/>
      <c r="E12" s="349">
        <f t="shared" si="0"/>
        <v>0</v>
      </c>
      <c r="F12" s="2"/>
      <c r="G12" s="182"/>
    </row>
    <row r="13" spans="1:7" ht="15" customHeight="1">
      <c r="A13" s="351" t="s">
        <v>15</v>
      </c>
      <c r="B13" s="352"/>
      <c r="C13" s="2"/>
      <c r="D13" s="2"/>
      <c r="E13" s="349">
        <f t="shared" si="0"/>
        <v>0</v>
      </c>
      <c r="F13" s="2"/>
      <c r="G13" s="182"/>
    </row>
    <row r="14" spans="1:7" ht="15" customHeight="1">
      <c r="A14" s="351" t="s">
        <v>16</v>
      </c>
      <c r="B14" s="352"/>
      <c r="C14" s="2"/>
      <c r="D14" s="2"/>
      <c r="E14" s="349">
        <f t="shared" si="0"/>
        <v>0</v>
      </c>
      <c r="F14" s="2"/>
      <c r="G14" s="182"/>
    </row>
    <row r="15" spans="1:7" ht="15" customHeight="1">
      <c r="A15" s="351" t="s">
        <v>17</v>
      </c>
      <c r="B15" s="352"/>
      <c r="C15" s="2"/>
      <c r="D15" s="2"/>
      <c r="E15" s="349">
        <f t="shared" si="0"/>
        <v>0</v>
      </c>
      <c r="F15" s="2"/>
      <c r="G15" s="182"/>
    </row>
    <row r="16" spans="1:7" ht="15" customHeight="1">
      <c r="A16" s="351" t="s">
        <v>18</v>
      </c>
      <c r="B16" s="352"/>
      <c r="C16" s="2"/>
      <c r="D16" s="2"/>
      <c r="E16" s="349">
        <f t="shared" si="0"/>
        <v>0</v>
      </c>
      <c r="F16" s="2"/>
      <c r="G16" s="182"/>
    </row>
    <row r="17" spans="1:7" ht="15" customHeight="1">
      <c r="A17" s="351" t="s">
        <v>19</v>
      </c>
      <c r="B17" s="352"/>
      <c r="C17" s="2"/>
      <c r="D17" s="2"/>
      <c r="E17" s="349">
        <f t="shared" si="0"/>
        <v>0</v>
      </c>
      <c r="F17" s="2"/>
      <c r="G17" s="182"/>
    </row>
    <row r="18" spans="1:7" ht="15" customHeight="1">
      <c r="A18" s="351" t="s">
        <v>20</v>
      </c>
      <c r="B18" s="352"/>
      <c r="C18" s="2"/>
      <c r="D18" s="2"/>
      <c r="E18" s="349">
        <f t="shared" si="0"/>
        <v>0</v>
      </c>
      <c r="F18" s="2"/>
      <c r="G18" s="182"/>
    </row>
    <row r="19" spans="1:7" ht="15" customHeight="1">
      <c r="A19" s="351" t="s">
        <v>21</v>
      </c>
      <c r="B19" s="352"/>
      <c r="C19" s="2"/>
      <c r="D19" s="2"/>
      <c r="E19" s="349">
        <f t="shared" si="0"/>
        <v>0</v>
      </c>
      <c r="F19" s="2"/>
      <c r="G19" s="182"/>
    </row>
    <row r="20" spans="1:7" ht="15" customHeight="1">
      <c r="A20" s="351" t="s">
        <v>22</v>
      </c>
      <c r="B20" s="352"/>
      <c r="C20" s="2"/>
      <c r="D20" s="2"/>
      <c r="E20" s="349">
        <f t="shared" si="0"/>
        <v>0</v>
      </c>
      <c r="F20" s="2"/>
      <c r="G20" s="182"/>
    </row>
    <row r="21" spans="1:7" ht="15" customHeight="1">
      <c r="A21" s="351" t="s">
        <v>23</v>
      </c>
      <c r="B21" s="352"/>
      <c r="C21" s="2"/>
      <c r="D21" s="2"/>
      <c r="E21" s="349">
        <f t="shared" si="0"/>
        <v>0</v>
      </c>
      <c r="F21" s="2"/>
      <c r="G21" s="182"/>
    </row>
    <row r="22" spans="1:7" ht="15" customHeight="1">
      <c r="A22" s="351" t="s">
        <v>24</v>
      </c>
      <c r="B22" s="352"/>
      <c r="C22" s="2"/>
      <c r="D22" s="2"/>
      <c r="E22" s="349">
        <f t="shared" si="0"/>
        <v>0</v>
      </c>
      <c r="F22" s="2"/>
      <c r="G22" s="182"/>
    </row>
    <row r="23" spans="1:7" ht="15" customHeight="1">
      <c r="A23" s="351" t="s">
        <v>25</v>
      </c>
      <c r="B23" s="352"/>
      <c r="C23" s="2"/>
      <c r="D23" s="2"/>
      <c r="E23" s="349">
        <f t="shared" si="0"/>
        <v>0</v>
      </c>
      <c r="F23" s="2"/>
      <c r="G23" s="182"/>
    </row>
    <row r="24" spans="1:7" ht="15" customHeight="1">
      <c r="A24" s="351" t="s">
        <v>26</v>
      </c>
      <c r="B24" s="352"/>
      <c r="C24" s="2"/>
      <c r="D24" s="2"/>
      <c r="E24" s="349">
        <f t="shared" si="0"/>
        <v>0</v>
      </c>
      <c r="F24" s="2"/>
      <c r="G24" s="182"/>
    </row>
    <row r="25" spans="1:7" ht="15" customHeight="1">
      <c r="A25" s="351" t="s">
        <v>27</v>
      </c>
      <c r="B25" s="352"/>
      <c r="C25" s="2"/>
      <c r="D25" s="2"/>
      <c r="E25" s="349">
        <f t="shared" si="0"/>
        <v>0</v>
      </c>
      <c r="F25" s="2"/>
      <c r="G25" s="182"/>
    </row>
    <row r="26" spans="1:7" ht="15" customHeight="1">
      <c r="A26" s="351" t="s">
        <v>28</v>
      </c>
      <c r="B26" s="352"/>
      <c r="C26" s="2"/>
      <c r="D26" s="2"/>
      <c r="E26" s="349">
        <f t="shared" si="0"/>
        <v>0</v>
      </c>
      <c r="F26" s="2"/>
      <c r="G26" s="182"/>
    </row>
    <row r="27" spans="1:7" ht="15" customHeight="1">
      <c r="A27" s="351" t="s">
        <v>29</v>
      </c>
      <c r="B27" s="352"/>
      <c r="C27" s="2"/>
      <c r="D27" s="2"/>
      <c r="E27" s="349">
        <f t="shared" si="0"/>
        <v>0</v>
      </c>
      <c r="F27" s="2"/>
      <c r="G27" s="182"/>
    </row>
    <row r="28" spans="1:7" ht="15" customHeight="1">
      <c r="A28" s="351" t="s">
        <v>30</v>
      </c>
      <c r="B28" s="352"/>
      <c r="C28" s="2"/>
      <c r="D28" s="2"/>
      <c r="E28" s="349">
        <f t="shared" si="0"/>
        <v>0</v>
      </c>
      <c r="F28" s="2"/>
      <c r="G28" s="182"/>
    </row>
    <row r="29" spans="1:7" ht="15" customHeight="1">
      <c r="A29" s="351" t="s">
        <v>31</v>
      </c>
      <c r="B29" s="352"/>
      <c r="C29" s="2"/>
      <c r="D29" s="2"/>
      <c r="E29" s="349">
        <f t="shared" si="0"/>
        <v>0</v>
      </c>
      <c r="F29" s="2"/>
      <c r="G29" s="182"/>
    </row>
    <row r="30" spans="1:7" ht="15" customHeight="1">
      <c r="A30" s="351" t="s">
        <v>32</v>
      </c>
      <c r="B30" s="352"/>
      <c r="C30" s="2"/>
      <c r="D30" s="2"/>
      <c r="E30" s="349"/>
      <c r="F30" s="2"/>
      <c r="G30" s="182"/>
    </row>
    <row r="31" spans="1:7" ht="15" customHeight="1">
      <c r="A31" s="351" t="s">
        <v>33</v>
      </c>
      <c r="B31" s="352"/>
      <c r="C31" s="2"/>
      <c r="D31" s="2"/>
      <c r="E31" s="349">
        <f>C31+D31</f>
        <v>0</v>
      </c>
      <c r="F31" s="2"/>
      <c r="G31" s="182"/>
    </row>
    <row r="32" spans="1:7" ht="15" customHeight="1">
      <c r="A32" s="351" t="s">
        <v>34</v>
      </c>
      <c r="B32" s="352"/>
      <c r="C32" s="2"/>
      <c r="D32" s="2"/>
      <c r="E32" s="349">
        <f>C32+D32</f>
        <v>0</v>
      </c>
      <c r="F32" s="2"/>
      <c r="G32" s="182"/>
    </row>
    <row r="33" spans="1:7" ht="15" customHeight="1">
      <c r="A33" s="351" t="s">
        <v>35</v>
      </c>
      <c r="B33" s="352"/>
      <c r="C33" s="2"/>
      <c r="D33" s="2"/>
      <c r="E33" s="349">
        <f>C33+D33</f>
        <v>0</v>
      </c>
      <c r="F33" s="2"/>
      <c r="G33" s="182"/>
    </row>
    <row r="34" spans="1:7" ht="15" customHeight="1">
      <c r="A34" s="351" t="s">
        <v>93</v>
      </c>
      <c r="B34" s="352"/>
      <c r="C34" s="2"/>
      <c r="D34" s="2"/>
      <c r="E34" s="349">
        <f>C34+D34</f>
        <v>0</v>
      </c>
      <c r="F34" s="2"/>
      <c r="G34" s="182"/>
    </row>
    <row r="35" spans="1:7" ht="15" customHeight="1" thickBot="1">
      <c r="A35" s="351" t="s">
        <v>193</v>
      </c>
      <c r="B35" s="353"/>
      <c r="C35" s="3"/>
      <c r="D35" s="3"/>
      <c r="E35" s="349">
        <f>C35+D35</f>
        <v>0</v>
      </c>
      <c r="F35" s="3"/>
      <c r="G35" s="354"/>
    </row>
    <row r="36" spans="1:7" ht="15" customHeight="1" thickBot="1">
      <c r="A36" s="749" t="s">
        <v>40</v>
      </c>
      <c r="B36" s="750"/>
      <c r="C36" s="15">
        <f>SUM(C5:C35)</f>
        <v>25278</v>
      </c>
      <c r="D36" s="15">
        <f>SUM(D5:D35)</f>
        <v>0</v>
      </c>
      <c r="E36" s="15">
        <f>SUM(E5:E35)</f>
        <v>25278</v>
      </c>
      <c r="F36" s="15">
        <f>SUM(F5:F35)</f>
        <v>11221</v>
      </c>
      <c r="G36" s="16">
        <f>SUM(G5:G35)</f>
        <v>14057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scale="80" orientation="portrait" verticalDpi="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……/2015.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57"/>
  <sheetViews>
    <sheetView view="pageLayout" zoomScaleNormal="120" zoomScaleSheetLayoutView="100" workbookViewId="0">
      <selection activeCell="B9" sqref="B9"/>
    </sheetView>
  </sheetViews>
  <sheetFormatPr defaultRowHeight="15.75"/>
  <cols>
    <col min="1" max="1" width="9" style="411" customWidth="1"/>
    <col min="2" max="2" width="64.83203125" style="411" customWidth="1"/>
    <col min="3" max="3" width="17.33203125" style="411" customWidth="1"/>
    <col min="4" max="5" width="17.33203125" style="412" customWidth="1"/>
    <col min="6" max="6" width="0" style="683" hidden="1" customWidth="1"/>
    <col min="7" max="16384" width="9.33203125" style="422"/>
  </cols>
  <sheetData>
    <row r="1" spans="1:6" ht="15.95" customHeight="1">
      <c r="A1" s="696" t="s">
        <v>4</v>
      </c>
      <c r="B1" s="696"/>
      <c r="C1" s="696"/>
      <c r="D1" s="696"/>
      <c r="E1" s="696"/>
    </row>
    <row r="2" spans="1:6" ht="15.95" customHeight="1" thickBot="1">
      <c r="A2" s="46" t="s">
        <v>113</v>
      </c>
      <c r="B2" s="46"/>
      <c r="C2" s="46"/>
      <c r="D2" s="409"/>
      <c r="E2" s="409" t="s">
        <v>162</v>
      </c>
    </row>
    <row r="3" spans="1:6" ht="15.95" customHeight="1">
      <c r="A3" s="703" t="s">
        <v>61</v>
      </c>
      <c r="B3" s="699" t="s">
        <v>6</v>
      </c>
      <c r="C3" s="757" t="str">
        <f>+CONCATENATE(LEFT(ÖSSZEFÜGGÉSEK!A4,4)-1,". évi tény")</f>
        <v>2013. évi tény</v>
      </c>
      <c r="D3" s="697" t="str">
        <f>+CONCATENATE(LEFT(ÖSSZEFÜGGÉSEK!A4,4),". évi")</f>
        <v>2014. évi</v>
      </c>
      <c r="E3" s="698"/>
    </row>
    <row r="4" spans="1:6" ht="38.1" customHeight="1" thickBot="1">
      <c r="A4" s="704"/>
      <c r="B4" s="700"/>
      <c r="C4" s="758"/>
      <c r="D4" s="48" t="s">
        <v>189</v>
      </c>
      <c r="E4" s="49" t="s">
        <v>190</v>
      </c>
    </row>
    <row r="5" spans="1:6" s="423" customFormat="1" ht="12" customHeight="1" thickBot="1">
      <c r="A5" s="387" t="s">
        <v>434</v>
      </c>
      <c r="B5" s="388" t="s">
        <v>435</v>
      </c>
      <c r="C5" s="388" t="s">
        <v>436</v>
      </c>
      <c r="D5" s="388" t="s">
        <v>438</v>
      </c>
      <c r="E5" s="389" t="s">
        <v>515</v>
      </c>
      <c r="F5" s="684"/>
    </row>
    <row r="6" spans="1:6" s="424" customFormat="1" ht="12" customHeight="1" thickBot="1">
      <c r="A6" s="382" t="s">
        <v>7</v>
      </c>
      <c r="B6" s="620" t="s">
        <v>318</v>
      </c>
      <c r="C6" s="414">
        <f>+C7+C8+C9+C10+C11+C12</f>
        <v>53239</v>
      </c>
      <c r="D6" s="414">
        <f>+D7+D8+D9+D10+D11+D12</f>
        <v>46947</v>
      </c>
      <c r="E6" s="397">
        <f>+E7+E8+E9+E10+E11+E12</f>
        <v>46947</v>
      </c>
      <c r="F6" s="685" t="s">
        <v>753</v>
      </c>
    </row>
    <row r="7" spans="1:6" s="424" customFormat="1" ht="12" customHeight="1">
      <c r="A7" s="377" t="s">
        <v>73</v>
      </c>
      <c r="B7" s="621" t="s">
        <v>319</v>
      </c>
      <c r="C7" s="416">
        <v>15876</v>
      </c>
      <c r="D7" s="416">
        <v>18006</v>
      </c>
      <c r="E7" s="399">
        <v>18006</v>
      </c>
      <c r="F7" s="685" t="s">
        <v>754</v>
      </c>
    </row>
    <row r="8" spans="1:6" s="424" customFormat="1" ht="12" customHeight="1">
      <c r="A8" s="376" t="s">
        <v>74</v>
      </c>
      <c r="B8" s="622" t="s">
        <v>320</v>
      </c>
      <c r="C8" s="415"/>
      <c r="D8" s="415"/>
      <c r="E8" s="398"/>
      <c r="F8" s="685" t="s">
        <v>755</v>
      </c>
    </row>
    <row r="9" spans="1:6" s="424" customFormat="1" ht="12" customHeight="1">
      <c r="A9" s="376" t="s">
        <v>75</v>
      </c>
      <c r="B9" s="622" t="s">
        <v>321</v>
      </c>
      <c r="C9" s="415">
        <v>24205</v>
      </c>
      <c r="D9" s="415">
        <v>19777</v>
      </c>
      <c r="E9" s="398">
        <v>19777</v>
      </c>
      <c r="F9" s="685" t="s">
        <v>756</v>
      </c>
    </row>
    <row r="10" spans="1:6" s="424" customFormat="1" ht="12" customHeight="1">
      <c r="A10" s="376" t="s">
        <v>76</v>
      </c>
      <c r="B10" s="622" t="s">
        <v>322</v>
      </c>
      <c r="C10" s="415">
        <v>743</v>
      </c>
      <c r="D10" s="415">
        <v>748</v>
      </c>
      <c r="E10" s="398">
        <v>748</v>
      </c>
      <c r="F10" s="685" t="s">
        <v>757</v>
      </c>
    </row>
    <row r="11" spans="1:6" s="424" customFormat="1" ht="12" customHeight="1">
      <c r="A11" s="376" t="s">
        <v>109</v>
      </c>
      <c r="B11" s="622" t="s">
        <v>323</v>
      </c>
      <c r="C11" s="610">
        <v>1048</v>
      </c>
      <c r="D11" s="415">
        <v>1021</v>
      </c>
      <c r="E11" s="398">
        <v>1021</v>
      </c>
      <c r="F11" s="685" t="s">
        <v>758</v>
      </c>
    </row>
    <row r="12" spans="1:6" s="424" customFormat="1" ht="12" customHeight="1" thickBot="1">
      <c r="A12" s="378" t="s">
        <v>77</v>
      </c>
      <c r="B12" s="623" t="s">
        <v>324</v>
      </c>
      <c r="C12" s="611">
        <v>11367</v>
      </c>
      <c r="D12" s="417">
        <v>7395</v>
      </c>
      <c r="E12" s="400">
        <v>7395</v>
      </c>
      <c r="F12" s="685" t="s">
        <v>759</v>
      </c>
    </row>
    <row r="13" spans="1:6" s="424" customFormat="1" ht="12" customHeight="1" thickBot="1">
      <c r="A13" s="382" t="s">
        <v>8</v>
      </c>
      <c r="B13" s="624" t="s">
        <v>325</v>
      </c>
      <c r="C13" s="414">
        <f>+C14+C15+C16+C17+C18</f>
        <v>53630</v>
      </c>
      <c r="D13" s="414">
        <f>+D14+D15+D16+D17+D18</f>
        <v>67385</v>
      </c>
      <c r="E13" s="397">
        <f>+E14+E15+E16+E17+E18</f>
        <v>66579</v>
      </c>
      <c r="F13" s="685" t="s">
        <v>760</v>
      </c>
    </row>
    <row r="14" spans="1:6" s="424" customFormat="1" ht="12" customHeight="1">
      <c r="A14" s="377" t="s">
        <v>79</v>
      </c>
      <c r="B14" s="621" t="s">
        <v>326</v>
      </c>
      <c r="C14" s="416"/>
      <c r="D14" s="416"/>
      <c r="E14" s="399"/>
      <c r="F14" s="685" t="s">
        <v>761</v>
      </c>
    </row>
    <row r="15" spans="1:6" s="424" customFormat="1" ht="12" customHeight="1">
      <c r="A15" s="376" t="s">
        <v>80</v>
      </c>
      <c r="B15" s="622" t="s">
        <v>327</v>
      </c>
      <c r="C15" s="415"/>
      <c r="D15" s="415"/>
      <c r="E15" s="398"/>
      <c r="F15" s="685" t="s">
        <v>762</v>
      </c>
    </row>
    <row r="16" spans="1:6" s="424" customFormat="1" ht="12" customHeight="1">
      <c r="A16" s="376" t="s">
        <v>81</v>
      </c>
      <c r="B16" s="622" t="s">
        <v>328</v>
      </c>
      <c r="C16" s="415"/>
      <c r="D16" s="415"/>
      <c r="E16" s="398"/>
      <c r="F16" s="685" t="s">
        <v>763</v>
      </c>
    </row>
    <row r="17" spans="1:6" s="424" customFormat="1" ht="12" customHeight="1">
      <c r="A17" s="376" t="s">
        <v>82</v>
      </c>
      <c r="B17" s="622" t="s">
        <v>329</v>
      </c>
      <c r="C17" s="415"/>
      <c r="D17" s="415"/>
      <c r="E17" s="398"/>
      <c r="F17" s="685" t="s">
        <v>764</v>
      </c>
    </row>
    <row r="18" spans="1:6" s="424" customFormat="1" ht="12" customHeight="1">
      <c r="A18" s="376" t="s">
        <v>83</v>
      </c>
      <c r="B18" s="622" t="s">
        <v>330</v>
      </c>
      <c r="C18" s="415">
        <v>53630</v>
      </c>
      <c r="D18" s="415">
        <v>67385</v>
      </c>
      <c r="E18" s="398">
        <v>66579</v>
      </c>
      <c r="F18" s="685" t="s">
        <v>765</v>
      </c>
    </row>
    <row r="19" spans="1:6" s="424" customFormat="1" ht="12" customHeight="1" thickBot="1">
      <c r="A19" s="378" t="s">
        <v>90</v>
      </c>
      <c r="B19" s="623" t="s">
        <v>331</v>
      </c>
      <c r="C19" s="417"/>
      <c r="D19" s="417"/>
      <c r="E19" s="400"/>
      <c r="F19" s="685" t="s">
        <v>766</v>
      </c>
    </row>
    <row r="20" spans="1:6" s="424" customFormat="1" ht="12" customHeight="1" thickBot="1">
      <c r="A20" s="382" t="s">
        <v>9</v>
      </c>
      <c r="B20" s="620" t="s">
        <v>332</v>
      </c>
      <c r="C20" s="414">
        <f>+C21+C22+C23+C24+C25</f>
        <v>54011</v>
      </c>
      <c r="D20" s="414">
        <f>+D21+D22+D23+D24+D25</f>
        <v>57867</v>
      </c>
      <c r="E20" s="397">
        <f>+E21+E22+E23+E24+E25</f>
        <v>57867</v>
      </c>
      <c r="F20" s="685" t="s">
        <v>767</v>
      </c>
    </row>
    <row r="21" spans="1:6" s="424" customFormat="1" ht="12" customHeight="1">
      <c r="A21" s="377" t="s">
        <v>62</v>
      </c>
      <c r="B21" s="621" t="s">
        <v>333</v>
      </c>
      <c r="C21" s="416">
        <v>2397</v>
      </c>
      <c r="D21" s="416">
        <v>22670</v>
      </c>
      <c r="E21" s="399">
        <v>22670</v>
      </c>
      <c r="F21" s="685" t="s">
        <v>768</v>
      </c>
    </row>
    <row r="22" spans="1:6" s="424" customFormat="1" ht="12" customHeight="1">
      <c r="A22" s="376" t="s">
        <v>63</v>
      </c>
      <c r="B22" s="622" t="s">
        <v>334</v>
      </c>
      <c r="C22" s="415"/>
      <c r="D22" s="415"/>
      <c r="E22" s="398"/>
      <c r="F22" s="685" t="s">
        <v>769</v>
      </c>
    </row>
    <row r="23" spans="1:6" s="424" customFormat="1" ht="12" customHeight="1">
      <c r="A23" s="376" t="s">
        <v>64</v>
      </c>
      <c r="B23" s="622" t="s">
        <v>335</v>
      </c>
      <c r="C23" s="415"/>
      <c r="D23" s="415"/>
      <c r="E23" s="398"/>
      <c r="F23" s="685" t="s">
        <v>770</v>
      </c>
    </row>
    <row r="24" spans="1:6" s="424" customFormat="1" ht="12" customHeight="1">
      <c r="A24" s="376" t="s">
        <v>65</v>
      </c>
      <c r="B24" s="622" t="s">
        <v>336</v>
      </c>
      <c r="C24" s="415"/>
      <c r="D24" s="415"/>
      <c r="E24" s="398"/>
      <c r="F24" s="685" t="s">
        <v>771</v>
      </c>
    </row>
    <row r="25" spans="1:6" s="424" customFormat="1" ht="12" customHeight="1">
      <c r="A25" s="376" t="s">
        <v>123</v>
      </c>
      <c r="B25" s="622" t="s">
        <v>337</v>
      </c>
      <c r="C25" s="415">
        <v>51614</v>
      </c>
      <c r="D25" s="415">
        <v>35197</v>
      </c>
      <c r="E25" s="398">
        <v>35197</v>
      </c>
      <c r="F25" s="685" t="s">
        <v>772</v>
      </c>
    </row>
    <row r="26" spans="1:6" s="424" customFormat="1" ht="12" customHeight="1" thickBot="1">
      <c r="A26" s="378" t="s">
        <v>124</v>
      </c>
      <c r="B26" s="623" t="s">
        <v>338</v>
      </c>
      <c r="C26" s="417"/>
      <c r="D26" s="417"/>
      <c r="E26" s="400"/>
      <c r="F26" s="685" t="s">
        <v>773</v>
      </c>
    </row>
    <row r="27" spans="1:6" s="424" customFormat="1" ht="12" customHeight="1" thickBot="1">
      <c r="A27" s="382" t="s">
        <v>125</v>
      </c>
      <c r="B27" s="620" t="s">
        <v>339</v>
      </c>
      <c r="C27" s="420">
        <f>+C28+C31+C32+C33</f>
        <v>2048</v>
      </c>
      <c r="D27" s="420">
        <f>+D28+D31+D32+D33</f>
        <v>2102</v>
      </c>
      <c r="E27" s="432">
        <f>+E28+E31+E32+E33</f>
        <v>1936</v>
      </c>
      <c r="F27" s="685" t="s">
        <v>774</v>
      </c>
    </row>
    <row r="28" spans="1:6" s="424" customFormat="1" ht="12" customHeight="1">
      <c r="A28" s="377" t="s">
        <v>340</v>
      </c>
      <c r="B28" s="621" t="s">
        <v>341</v>
      </c>
      <c r="C28" s="434">
        <f>+C29+C30</f>
        <v>1326</v>
      </c>
      <c r="D28" s="434">
        <f>+D29+D30</f>
        <v>1382</v>
      </c>
      <c r="E28" s="433">
        <f>+E29+E30</f>
        <v>1346</v>
      </c>
      <c r="F28" s="685" t="s">
        <v>775</v>
      </c>
    </row>
    <row r="29" spans="1:6" s="424" customFormat="1" ht="12" customHeight="1">
      <c r="A29" s="376" t="s">
        <v>342</v>
      </c>
      <c r="B29" s="622" t="s">
        <v>343</v>
      </c>
      <c r="C29" s="415">
        <v>374</v>
      </c>
      <c r="D29" s="415">
        <v>400</v>
      </c>
      <c r="E29" s="398">
        <v>345</v>
      </c>
      <c r="F29" s="685" t="s">
        <v>776</v>
      </c>
    </row>
    <row r="30" spans="1:6" s="424" customFormat="1" ht="12" customHeight="1">
      <c r="A30" s="376" t="s">
        <v>344</v>
      </c>
      <c r="B30" s="622" t="s">
        <v>345</v>
      </c>
      <c r="C30" s="415">
        <v>952</v>
      </c>
      <c r="D30" s="415">
        <v>982</v>
      </c>
      <c r="E30" s="398">
        <v>1001</v>
      </c>
      <c r="F30" s="685" t="s">
        <v>777</v>
      </c>
    </row>
    <row r="31" spans="1:6" s="424" customFormat="1" ht="12" customHeight="1">
      <c r="A31" s="376" t="s">
        <v>346</v>
      </c>
      <c r="B31" s="622" t="s">
        <v>347</v>
      </c>
      <c r="C31" s="415">
        <v>659</v>
      </c>
      <c r="D31" s="415">
        <v>720</v>
      </c>
      <c r="E31" s="398">
        <v>590</v>
      </c>
      <c r="F31" s="685" t="s">
        <v>778</v>
      </c>
    </row>
    <row r="32" spans="1:6" s="424" customFormat="1" ht="12" customHeight="1">
      <c r="A32" s="376" t="s">
        <v>348</v>
      </c>
      <c r="B32" s="622" t="s">
        <v>349</v>
      </c>
      <c r="C32" s="415"/>
      <c r="D32" s="415"/>
      <c r="E32" s="398"/>
      <c r="F32" s="685" t="s">
        <v>779</v>
      </c>
    </row>
    <row r="33" spans="1:6" s="424" customFormat="1" ht="12" customHeight="1" thickBot="1">
      <c r="A33" s="378" t="s">
        <v>350</v>
      </c>
      <c r="B33" s="623" t="s">
        <v>351</v>
      </c>
      <c r="C33" s="417">
        <v>63</v>
      </c>
      <c r="D33" s="417"/>
      <c r="E33" s="400"/>
      <c r="F33" s="685" t="s">
        <v>780</v>
      </c>
    </row>
    <row r="34" spans="1:6" s="424" customFormat="1" ht="12" customHeight="1" thickBot="1">
      <c r="A34" s="382" t="s">
        <v>11</v>
      </c>
      <c r="B34" s="620" t="s">
        <v>352</v>
      </c>
      <c r="C34" s="414">
        <f>SUM(C35:C44)</f>
        <v>34488</v>
      </c>
      <c r="D34" s="414">
        <f>SUM(D35:D44)</f>
        <v>28603</v>
      </c>
      <c r="E34" s="397">
        <f>SUM(E35:E44)</f>
        <v>23518</v>
      </c>
      <c r="F34" s="685" t="s">
        <v>781</v>
      </c>
    </row>
    <row r="35" spans="1:6" s="424" customFormat="1" ht="12" customHeight="1">
      <c r="A35" s="377" t="s">
        <v>66</v>
      </c>
      <c r="B35" s="621" t="s">
        <v>353</v>
      </c>
      <c r="C35" s="416">
        <v>6941</v>
      </c>
      <c r="D35" s="416">
        <v>3601</v>
      </c>
      <c r="E35" s="399">
        <v>3601</v>
      </c>
      <c r="F35" s="685" t="s">
        <v>782</v>
      </c>
    </row>
    <row r="36" spans="1:6" s="424" customFormat="1" ht="12" customHeight="1">
      <c r="A36" s="376" t="s">
        <v>67</v>
      </c>
      <c r="B36" s="622" t="s">
        <v>354</v>
      </c>
      <c r="C36" s="415">
        <v>6032</v>
      </c>
      <c r="D36" s="415">
        <v>15867</v>
      </c>
      <c r="E36" s="398">
        <v>14867</v>
      </c>
      <c r="F36" s="685" t="s">
        <v>783</v>
      </c>
    </row>
    <row r="37" spans="1:6" s="424" customFormat="1" ht="12" customHeight="1">
      <c r="A37" s="376" t="s">
        <v>68</v>
      </c>
      <c r="B37" s="622" t="s">
        <v>355</v>
      </c>
      <c r="C37" s="415">
        <v>1403</v>
      </c>
      <c r="D37" s="415"/>
      <c r="E37" s="398"/>
      <c r="F37" s="685" t="s">
        <v>784</v>
      </c>
    </row>
    <row r="38" spans="1:6" s="424" customFormat="1" ht="12" customHeight="1">
      <c r="A38" s="376" t="s">
        <v>127</v>
      </c>
      <c r="B38" s="622" t="s">
        <v>356</v>
      </c>
      <c r="C38" s="415"/>
      <c r="D38" s="415"/>
      <c r="E38" s="398"/>
      <c r="F38" s="685" t="s">
        <v>785</v>
      </c>
    </row>
    <row r="39" spans="1:6" s="424" customFormat="1" ht="12" customHeight="1">
      <c r="A39" s="376" t="s">
        <v>128</v>
      </c>
      <c r="B39" s="622" t="s">
        <v>357</v>
      </c>
      <c r="C39" s="415">
        <v>73</v>
      </c>
      <c r="D39" s="415">
        <v>74</v>
      </c>
      <c r="E39" s="398">
        <v>61</v>
      </c>
      <c r="F39" s="685" t="s">
        <v>786</v>
      </c>
    </row>
    <row r="40" spans="1:6" s="424" customFormat="1" ht="12" customHeight="1">
      <c r="A40" s="376" t="s">
        <v>129</v>
      </c>
      <c r="B40" s="622" t="s">
        <v>358</v>
      </c>
      <c r="C40" s="415">
        <v>16480</v>
      </c>
      <c r="D40" s="415">
        <v>6000</v>
      </c>
      <c r="E40" s="398">
        <v>4928</v>
      </c>
      <c r="F40" s="685" t="s">
        <v>787</v>
      </c>
    </row>
    <row r="41" spans="1:6" s="424" customFormat="1" ht="12" customHeight="1">
      <c r="A41" s="376" t="s">
        <v>130</v>
      </c>
      <c r="B41" s="622" t="s">
        <v>359</v>
      </c>
      <c r="C41" s="415">
        <v>3550</v>
      </c>
      <c r="D41" s="415">
        <v>3061</v>
      </c>
      <c r="E41" s="398"/>
      <c r="F41" s="685" t="s">
        <v>788</v>
      </c>
    </row>
    <row r="42" spans="1:6" s="424" customFormat="1" ht="12" customHeight="1">
      <c r="A42" s="376" t="s">
        <v>131</v>
      </c>
      <c r="B42" s="622" t="s">
        <v>360</v>
      </c>
      <c r="C42" s="415">
        <v>9</v>
      </c>
      <c r="D42" s="415"/>
      <c r="E42" s="398">
        <v>61</v>
      </c>
      <c r="F42" s="685" t="s">
        <v>789</v>
      </c>
    </row>
    <row r="43" spans="1:6" s="424" customFormat="1" ht="12" customHeight="1">
      <c r="A43" s="376" t="s">
        <v>361</v>
      </c>
      <c r="B43" s="622" t="s">
        <v>362</v>
      </c>
      <c r="C43" s="418"/>
      <c r="D43" s="418"/>
      <c r="E43" s="401"/>
      <c r="F43" s="685" t="s">
        <v>790</v>
      </c>
    </row>
    <row r="44" spans="1:6" s="424" customFormat="1" ht="12" customHeight="1" thickBot="1">
      <c r="A44" s="378" t="s">
        <v>363</v>
      </c>
      <c r="B44" s="623" t="s">
        <v>364</v>
      </c>
      <c r="C44" s="419"/>
      <c r="D44" s="419"/>
      <c r="E44" s="402"/>
      <c r="F44" s="685" t="s">
        <v>791</v>
      </c>
    </row>
    <row r="45" spans="1:6" s="424" customFormat="1" ht="12" customHeight="1" thickBot="1">
      <c r="A45" s="382" t="s">
        <v>12</v>
      </c>
      <c r="B45" s="620" t="s">
        <v>365</v>
      </c>
      <c r="C45" s="414">
        <f>SUM(C46:C50)</f>
        <v>9515</v>
      </c>
      <c r="D45" s="414">
        <f>SUM(D46:D50)</f>
        <v>0</v>
      </c>
      <c r="E45" s="397">
        <f>SUM(E46:E50)</f>
        <v>0</v>
      </c>
      <c r="F45" s="685" t="s">
        <v>792</v>
      </c>
    </row>
    <row r="46" spans="1:6" s="424" customFormat="1" ht="12" customHeight="1">
      <c r="A46" s="377" t="s">
        <v>69</v>
      </c>
      <c r="B46" s="621" t="s">
        <v>366</v>
      </c>
      <c r="C46" s="436"/>
      <c r="D46" s="436"/>
      <c r="E46" s="403"/>
      <c r="F46" s="685" t="s">
        <v>793</v>
      </c>
    </row>
    <row r="47" spans="1:6" s="424" customFormat="1" ht="12" customHeight="1">
      <c r="A47" s="376" t="s">
        <v>70</v>
      </c>
      <c r="B47" s="622" t="s">
        <v>367</v>
      </c>
      <c r="C47" s="418"/>
      <c r="D47" s="418"/>
      <c r="E47" s="401"/>
      <c r="F47" s="685" t="s">
        <v>794</v>
      </c>
    </row>
    <row r="48" spans="1:6" s="424" customFormat="1" ht="12" customHeight="1">
      <c r="A48" s="376" t="s">
        <v>368</v>
      </c>
      <c r="B48" s="622" t="s">
        <v>369</v>
      </c>
      <c r="C48" s="418">
        <v>9515</v>
      </c>
      <c r="D48" s="418"/>
      <c r="E48" s="401"/>
      <c r="F48" s="685" t="s">
        <v>795</v>
      </c>
    </row>
    <row r="49" spans="1:6" s="424" customFormat="1" ht="12" customHeight="1">
      <c r="A49" s="376" t="s">
        <v>370</v>
      </c>
      <c r="B49" s="622" t="s">
        <v>371</v>
      </c>
      <c r="C49" s="418"/>
      <c r="D49" s="418"/>
      <c r="E49" s="401"/>
      <c r="F49" s="685" t="s">
        <v>796</v>
      </c>
    </row>
    <row r="50" spans="1:6" s="424" customFormat="1" ht="12" customHeight="1" thickBot="1">
      <c r="A50" s="378" t="s">
        <v>372</v>
      </c>
      <c r="B50" s="623" t="s">
        <v>373</v>
      </c>
      <c r="C50" s="419"/>
      <c r="D50" s="419"/>
      <c r="E50" s="402"/>
      <c r="F50" s="685" t="s">
        <v>797</v>
      </c>
    </row>
    <row r="51" spans="1:6" s="424" customFormat="1" ht="13.5" thickBot="1">
      <c r="A51" s="382" t="s">
        <v>132</v>
      </c>
      <c r="B51" s="620" t="s">
        <v>374</v>
      </c>
      <c r="C51" s="414">
        <f>SUM(C52:C54)</f>
        <v>93</v>
      </c>
      <c r="D51" s="414">
        <f>SUM(D52:D54)</f>
        <v>1662</v>
      </c>
      <c r="E51" s="397">
        <f>SUM(E52:E54)</f>
        <v>1662</v>
      </c>
      <c r="F51" s="685" t="s">
        <v>798</v>
      </c>
    </row>
    <row r="52" spans="1:6" s="424" customFormat="1" ht="12.75">
      <c r="A52" s="377" t="s">
        <v>71</v>
      </c>
      <c r="B52" s="621" t="s">
        <v>375</v>
      </c>
      <c r="C52" s="416"/>
      <c r="D52" s="416"/>
      <c r="E52" s="399"/>
      <c r="F52" s="685" t="s">
        <v>799</v>
      </c>
    </row>
    <row r="53" spans="1:6" s="424" customFormat="1" ht="14.25" customHeight="1">
      <c r="A53" s="376" t="s">
        <v>72</v>
      </c>
      <c r="B53" s="622" t="s">
        <v>597</v>
      </c>
      <c r="C53" s="415"/>
      <c r="D53" s="415"/>
      <c r="E53" s="398"/>
      <c r="F53" s="685" t="s">
        <v>800</v>
      </c>
    </row>
    <row r="54" spans="1:6" s="424" customFormat="1" ht="12.75">
      <c r="A54" s="376" t="s">
        <v>377</v>
      </c>
      <c r="B54" s="622" t="s">
        <v>378</v>
      </c>
      <c r="C54" s="415">
        <v>93</v>
      </c>
      <c r="D54" s="415">
        <v>1662</v>
      </c>
      <c r="E54" s="398">
        <v>1662</v>
      </c>
      <c r="F54" s="685" t="s">
        <v>801</v>
      </c>
    </row>
    <row r="55" spans="1:6" s="424" customFormat="1" ht="13.5" thickBot="1">
      <c r="A55" s="378" t="s">
        <v>379</v>
      </c>
      <c r="B55" s="623" t="s">
        <v>380</v>
      </c>
      <c r="C55" s="417"/>
      <c r="D55" s="417"/>
      <c r="E55" s="400"/>
      <c r="F55" s="685" t="s">
        <v>802</v>
      </c>
    </row>
    <row r="56" spans="1:6" s="424" customFormat="1" ht="13.5" thickBot="1">
      <c r="A56" s="382" t="s">
        <v>14</v>
      </c>
      <c r="B56" s="624" t="s">
        <v>381</v>
      </c>
      <c r="C56" s="414">
        <f>SUM(C57:C59)</f>
        <v>0</v>
      </c>
      <c r="D56" s="414">
        <f>SUM(D57:D59)</f>
        <v>0</v>
      </c>
      <c r="E56" s="397">
        <f>SUM(E57:E59)</f>
        <v>0</v>
      </c>
      <c r="F56" s="685" t="s">
        <v>803</v>
      </c>
    </row>
    <row r="57" spans="1:6" s="424" customFormat="1" ht="12.75">
      <c r="A57" s="376" t="s">
        <v>133</v>
      </c>
      <c r="B57" s="621" t="s">
        <v>382</v>
      </c>
      <c r="C57" s="418"/>
      <c r="D57" s="418"/>
      <c r="E57" s="401"/>
      <c r="F57" s="685" t="s">
        <v>804</v>
      </c>
    </row>
    <row r="58" spans="1:6" s="424" customFormat="1" ht="12.75" customHeight="1">
      <c r="A58" s="376" t="s">
        <v>134</v>
      </c>
      <c r="B58" s="622" t="s">
        <v>598</v>
      </c>
      <c r="C58" s="418"/>
      <c r="D58" s="418"/>
      <c r="E58" s="401"/>
      <c r="F58" s="685" t="s">
        <v>805</v>
      </c>
    </row>
    <row r="59" spans="1:6" s="424" customFormat="1" ht="12.75">
      <c r="A59" s="376" t="s">
        <v>163</v>
      </c>
      <c r="B59" s="622" t="s">
        <v>384</v>
      </c>
      <c r="C59" s="418"/>
      <c r="D59" s="418"/>
      <c r="E59" s="401"/>
      <c r="F59" s="685" t="s">
        <v>806</v>
      </c>
    </row>
    <row r="60" spans="1:6" s="424" customFormat="1" ht="13.5" thickBot="1">
      <c r="A60" s="376" t="s">
        <v>385</v>
      </c>
      <c r="B60" s="623" t="s">
        <v>386</v>
      </c>
      <c r="C60" s="418"/>
      <c r="D60" s="418"/>
      <c r="E60" s="401"/>
      <c r="F60" s="685" t="s">
        <v>807</v>
      </c>
    </row>
    <row r="61" spans="1:6" s="424" customFormat="1" ht="13.5" thickBot="1">
      <c r="A61" s="382" t="s">
        <v>15</v>
      </c>
      <c r="B61" s="620" t="s">
        <v>387</v>
      </c>
      <c r="C61" s="420">
        <f>+C6+C13+C20+C27+C34+C45+C51+C56</f>
        <v>207024</v>
      </c>
      <c r="D61" s="420">
        <f>+D6+D13+D20+D27+D34+D45+D51+D56</f>
        <v>204566</v>
      </c>
      <c r="E61" s="432">
        <f>+E6+E13+E20+E27+E34+E45+E51+E56</f>
        <v>198509</v>
      </c>
      <c r="F61" s="685" t="s">
        <v>808</v>
      </c>
    </row>
    <row r="62" spans="1:6" s="424" customFormat="1" ht="13.5" thickBot="1">
      <c r="A62" s="437" t="s">
        <v>388</v>
      </c>
      <c r="B62" s="624" t="s">
        <v>715</v>
      </c>
      <c r="C62" s="414">
        <f>SUM(C63:C65)</f>
        <v>0</v>
      </c>
      <c r="D62" s="414">
        <f>SUM(D63:D65)</f>
        <v>0</v>
      </c>
      <c r="E62" s="397">
        <f>SUM(E63:E65)</f>
        <v>0</v>
      </c>
      <c r="F62" s="685" t="s">
        <v>809</v>
      </c>
    </row>
    <row r="63" spans="1:6" s="424" customFormat="1" ht="12.75">
      <c r="A63" s="376" t="s">
        <v>390</v>
      </c>
      <c r="B63" s="621" t="s">
        <v>391</v>
      </c>
      <c r="C63" s="418"/>
      <c r="D63" s="418"/>
      <c r="E63" s="401"/>
      <c r="F63" s="685" t="s">
        <v>810</v>
      </c>
    </row>
    <row r="64" spans="1:6" s="424" customFormat="1" ht="12.75">
      <c r="A64" s="376" t="s">
        <v>392</v>
      </c>
      <c r="B64" s="622" t="s">
        <v>393</v>
      </c>
      <c r="C64" s="418"/>
      <c r="D64" s="418"/>
      <c r="E64" s="401"/>
      <c r="F64" s="685" t="s">
        <v>811</v>
      </c>
    </row>
    <row r="65" spans="1:6" s="424" customFormat="1" ht="13.5" thickBot="1">
      <c r="A65" s="376" t="s">
        <v>394</v>
      </c>
      <c r="B65" s="362" t="s">
        <v>439</v>
      </c>
      <c r="C65" s="418"/>
      <c r="D65" s="418"/>
      <c r="E65" s="401"/>
      <c r="F65" s="685" t="s">
        <v>812</v>
      </c>
    </row>
    <row r="66" spans="1:6" s="424" customFormat="1" ht="13.5" thickBot="1">
      <c r="A66" s="437" t="s">
        <v>396</v>
      </c>
      <c r="B66" s="624" t="s">
        <v>397</v>
      </c>
      <c r="C66" s="414">
        <f>SUM(C67:C70)</f>
        <v>0</v>
      </c>
      <c r="D66" s="414">
        <f>SUM(D67:D70)</f>
        <v>0</v>
      </c>
      <c r="E66" s="397">
        <f>SUM(E67:E70)</f>
        <v>0</v>
      </c>
      <c r="F66" s="685" t="s">
        <v>813</v>
      </c>
    </row>
    <row r="67" spans="1:6" s="424" customFormat="1" ht="12.75">
      <c r="A67" s="376" t="s">
        <v>110</v>
      </c>
      <c r="B67" s="621" t="s">
        <v>398</v>
      </c>
      <c r="C67" s="418"/>
      <c r="D67" s="418"/>
      <c r="E67" s="401"/>
      <c r="F67" s="685" t="s">
        <v>814</v>
      </c>
    </row>
    <row r="68" spans="1:6" s="424" customFormat="1" ht="12.75">
      <c r="A68" s="376" t="s">
        <v>111</v>
      </c>
      <c r="B68" s="622" t="s">
        <v>399</v>
      </c>
      <c r="C68" s="418"/>
      <c r="D68" s="418"/>
      <c r="E68" s="401"/>
      <c r="F68" s="685" t="s">
        <v>815</v>
      </c>
    </row>
    <row r="69" spans="1:6" s="424" customFormat="1" ht="12" customHeight="1">
      <c r="A69" s="376" t="s">
        <v>400</v>
      </c>
      <c r="B69" s="622" t="s">
        <v>401</v>
      </c>
      <c r="C69" s="418"/>
      <c r="D69" s="418"/>
      <c r="E69" s="401"/>
      <c r="F69" s="685" t="s">
        <v>816</v>
      </c>
    </row>
    <row r="70" spans="1:6" s="424" customFormat="1" ht="12" customHeight="1" thickBot="1">
      <c r="A70" s="376" t="s">
        <v>402</v>
      </c>
      <c r="B70" s="623" t="s">
        <v>403</v>
      </c>
      <c r="C70" s="418"/>
      <c r="D70" s="418"/>
      <c r="E70" s="401"/>
      <c r="F70" s="685" t="s">
        <v>817</v>
      </c>
    </row>
    <row r="71" spans="1:6" s="424" customFormat="1" ht="12" customHeight="1" thickBot="1">
      <c r="A71" s="437" t="s">
        <v>404</v>
      </c>
      <c r="B71" s="624" t="s">
        <v>405</v>
      </c>
      <c r="C71" s="414">
        <f>SUM(C72:C73)</f>
        <v>13213</v>
      </c>
      <c r="D71" s="414">
        <f>SUM(D72:D73)</f>
        <v>0</v>
      </c>
      <c r="E71" s="397">
        <f>SUM(E72:E73)</f>
        <v>0</v>
      </c>
      <c r="F71" s="685" t="s">
        <v>818</v>
      </c>
    </row>
    <row r="72" spans="1:6" s="424" customFormat="1" ht="12" customHeight="1">
      <c r="A72" s="376" t="s">
        <v>406</v>
      </c>
      <c r="B72" s="621" t="s">
        <v>407</v>
      </c>
      <c r="C72" s="418">
        <v>13213</v>
      </c>
      <c r="D72" s="418"/>
      <c r="E72" s="401"/>
      <c r="F72" s="685" t="s">
        <v>819</v>
      </c>
    </row>
    <row r="73" spans="1:6" s="424" customFormat="1" ht="12" customHeight="1" thickBot="1">
      <c r="A73" s="376" t="s">
        <v>408</v>
      </c>
      <c r="B73" s="623" t="s">
        <v>409</v>
      </c>
      <c r="C73" s="418"/>
      <c r="D73" s="418"/>
      <c r="E73" s="401"/>
      <c r="F73" s="685" t="s">
        <v>820</v>
      </c>
    </row>
    <row r="74" spans="1:6" s="424" customFormat="1" ht="12" customHeight="1" thickBot="1">
      <c r="A74" s="437" t="s">
        <v>410</v>
      </c>
      <c r="B74" s="624" t="s">
        <v>411</v>
      </c>
      <c r="C74" s="414">
        <f>SUM(C75:C77)</f>
        <v>0</v>
      </c>
      <c r="D74" s="414">
        <f>SUM(D75:D77)</f>
        <v>0</v>
      </c>
      <c r="E74" s="397">
        <f>SUM(E75:E77)</f>
        <v>0</v>
      </c>
      <c r="F74" s="685" t="s">
        <v>821</v>
      </c>
    </row>
    <row r="75" spans="1:6" s="424" customFormat="1" ht="12" customHeight="1">
      <c r="A75" s="376" t="s">
        <v>412</v>
      </c>
      <c r="B75" s="621" t="s">
        <v>413</v>
      </c>
      <c r="C75" s="418"/>
      <c r="D75" s="418"/>
      <c r="E75" s="401"/>
      <c r="F75" s="685" t="s">
        <v>822</v>
      </c>
    </row>
    <row r="76" spans="1:6" s="424" customFormat="1" ht="12" customHeight="1">
      <c r="A76" s="376" t="s">
        <v>414</v>
      </c>
      <c r="B76" s="622" t="s">
        <v>415</v>
      </c>
      <c r="C76" s="418"/>
      <c r="D76" s="418"/>
      <c r="E76" s="401"/>
      <c r="F76" s="685" t="s">
        <v>823</v>
      </c>
    </row>
    <row r="77" spans="1:6" s="424" customFormat="1" ht="12" customHeight="1" thickBot="1">
      <c r="A77" s="376" t="s">
        <v>416</v>
      </c>
      <c r="B77" s="623" t="s">
        <v>417</v>
      </c>
      <c r="C77" s="418"/>
      <c r="D77" s="418"/>
      <c r="E77" s="401"/>
      <c r="F77" s="685" t="s">
        <v>824</v>
      </c>
    </row>
    <row r="78" spans="1:6" s="424" customFormat="1" ht="12" customHeight="1" thickBot="1">
      <c r="A78" s="437" t="s">
        <v>418</v>
      </c>
      <c r="B78" s="624" t="s">
        <v>419</v>
      </c>
      <c r="C78" s="414">
        <f>SUM(C79:C82)</f>
        <v>0</v>
      </c>
      <c r="D78" s="414">
        <f>SUM(D79:D82)</f>
        <v>0</v>
      </c>
      <c r="E78" s="397">
        <f>SUM(E79:E82)</f>
        <v>0</v>
      </c>
      <c r="F78" s="685" t="s">
        <v>825</v>
      </c>
    </row>
    <row r="79" spans="1:6" s="424" customFormat="1" ht="12" customHeight="1">
      <c r="A79" s="608" t="s">
        <v>420</v>
      </c>
      <c r="B79" s="621" t="s">
        <v>421</v>
      </c>
      <c r="C79" s="418"/>
      <c r="D79" s="418"/>
      <c r="E79" s="401"/>
      <c r="F79" s="685" t="s">
        <v>826</v>
      </c>
    </row>
    <row r="80" spans="1:6" s="424" customFormat="1" ht="12" customHeight="1">
      <c r="A80" s="609" t="s">
        <v>422</v>
      </c>
      <c r="B80" s="622" t="s">
        <v>423</v>
      </c>
      <c r="C80" s="418"/>
      <c r="D80" s="418"/>
      <c r="E80" s="401"/>
      <c r="F80" s="685" t="s">
        <v>827</v>
      </c>
    </row>
    <row r="81" spans="1:6" s="424" customFormat="1" ht="12" customHeight="1">
      <c r="A81" s="609" t="s">
        <v>424</v>
      </c>
      <c r="B81" s="622" t="s">
        <v>425</v>
      </c>
      <c r="C81" s="418"/>
      <c r="D81" s="418"/>
      <c r="E81" s="401"/>
      <c r="F81" s="685" t="s">
        <v>828</v>
      </c>
    </row>
    <row r="82" spans="1:6" s="424" customFormat="1" ht="12" customHeight="1" thickBot="1">
      <c r="A82" s="438" t="s">
        <v>426</v>
      </c>
      <c r="B82" s="623" t="s">
        <v>427</v>
      </c>
      <c r="C82" s="418"/>
      <c r="D82" s="418"/>
      <c r="E82" s="401"/>
      <c r="F82" s="685" t="s">
        <v>829</v>
      </c>
    </row>
    <row r="83" spans="1:6" s="424" customFormat="1" ht="12" customHeight="1" thickBot="1">
      <c r="A83" s="437" t="s">
        <v>428</v>
      </c>
      <c r="B83" s="624" t="s">
        <v>429</v>
      </c>
      <c r="C83" s="440"/>
      <c r="D83" s="440"/>
      <c r="E83" s="441"/>
      <c r="F83" s="685" t="s">
        <v>830</v>
      </c>
    </row>
    <row r="84" spans="1:6" s="424" customFormat="1" ht="13.5" customHeight="1" thickBot="1">
      <c r="A84" s="437" t="s">
        <v>430</v>
      </c>
      <c r="B84" s="360" t="s">
        <v>431</v>
      </c>
      <c r="C84" s="420">
        <f>+C62+C66+C71+C74+C78+C83</f>
        <v>13213</v>
      </c>
      <c r="D84" s="420">
        <f>+D62+D66+D71+D74+D78+D83</f>
        <v>0</v>
      </c>
      <c r="E84" s="432">
        <f>+E62+E66+E71+E74+E78+E83</f>
        <v>0</v>
      </c>
      <c r="F84" s="685" t="s">
        <v>831</v>
      </c>
    </row>
    <row r="85" spans="1:6" s="424" customFormat="1" ht="12" customHeight="1" thickBot="1">
      <c r="A85" s="439" t="s">
        <v>432</v>
      </c>
      <c r="B85" s="363" t="s">
        <v>433</v>
      </c>
      <c r="C85" s="420">
        <f>+C61+C84</f>
        <v>220237</v>
      </c>
      <c r="D85" s="420">
        <f>+D61+D84</f>
        <v>204566</v>
      </c>
      <c r="E85" s="432">
        <f>+E61+E84</f>
        <v>198509</v>
      </c>
      <c r="F85" s="685" t="s">
        <v>832</v>
      </c>
    </row>
    <row r="86" spans="1:6" ht="16.5" customHeight="1">
      <c r="A86" s="696" t="s">
        <v>36</v>
      </c>
      <c r="B86" s="696"/>
      <c r="C86" s="696"/>
      <c r="D86" s="696"/>
      <c r="E86" s="696"/>
    </row>
    <row r="87" spans="1:6" s="430" customFormat="1" ht="16.5" customHeight="1" thickBot="1">
      <c r="A87" s="47" t="s">
        <v>114</v>
      </c>
      <c r="B87" s="47"/>
      <c r="C87" s="47"/>
      <c r="D87" s="391"/>
      <c r="E87" s="391" t="s">
        <v>162</v>
      </c>
      <c r="F87" s="686"/>
    </row>
    <row r="88" spans="1:6" s="430" customFormat="1" ht="16.5" customHeight="1">
      <c r="A88" s="703" t="s">
        <v>61</v>
      </c>
      <c r="B88" s="699" t="s">
        <v>183</v>
      </c>
      <c r="C88" s="757" t="str">
        <f>+C3</f>
        <v>2013. évi tény</v>
      </c>
      <c r="D88" s="697" t="str">
        <f>+D3</f>
        <v>2014. évi</v>
      </c>
      <c r="E88" s="698"/>
      <c r="F88" s="686"/>
    </row>
    <row r="89" spans="1:6" ht="38.1" customHeight="1" thickBot="1">
      <c r="A89" s="704"/>
      <c r="B89" s="700"/>
      <c r="C89" s="758"/>
      <c r="D89" s="48" t="s">
        <v>189</v>
      </c>
      <c r="E89" s="49" t="s">
        <v>190</v>
      </c>
    </row>
    <row r="90" spans="1:6" s="423" customFormat="1" ht="12" customHeight="1" thickBot="1">
      <c r="A90" s="387" t="s">
        <v>434</v>
      </c>
      <c r="B90" s="388" t="s">
        <v>435</v>
      </c>
      <c r="C90" s="388" t="s">
        <v>436</v>
      </c>
      <c r="D90" s="388" t="s">
        <v>438</v>
      </c>
      <c r="E90" s="435" t="s">
        <v>515</v>
      </c>
      <c r="F90" s="684"/>
    </row>
    <row r="91" spans="1:6" ht="12" customHeight="1" thickBot="1">
      <c r="A91" s="384" t="s">
        <v>7</v>
      </c>
      <c r="B91" s="386" t="s">
        <v>599</v>
      </c>
      <c r="C91" s="413">
        <f>SUM(C92:C96)</f>
        <v>143050</v>
      </c>
      <c r="D91" s="413">
        <f>+D92+D93+D94+D95+D96</f>
        <v>158842</v>
      </c>
      <c r="E91" s="368">
        <f>+E92+E93+E94+E95+E96</f>
        <v>132943</v>
      </c>
      <c r="F91" s="683" t="s">
        <v>753</v>
      </c>
    </row>
    <row r="92" spans="1:6" ht="12" customHeight="1">
      <c r="A92" s="379" t="s">
        <v>73</v>
      </c>
      <c r="B92" s="625" t="s">
        <v>37</v>
      </c>
      <c r="C92" s="99">
        <v>52542</v>
      </c>
      <c r="D92" s="99">
        <v>58998</v>
      </c>
      <c r="E92" s="367">
        <v>58858</v>
      </c>
      <c r="F92" s="683" t="s">
        <v>754</v>
      </c>
    </row>
    <row r="93" spans="1:6" ht="12" customHeight="1">
      <c r="A93" s="376" t="s">
        <v>74</v>
      </c>
      <c r="B93" s="626" t="s">
        <v>135</v>
      </c>
      <c r="C93" s="415">
        <v>8388</v>
      </c>
      <c r="D93" s="415">
        <v>8976</v>
      </c>
      <c r="E93" s="398">
        <v>8846</v>
      </c>
      <c r="F93" s="683" t="s">
        <v>755</v>
      </c>
    </row>
    <row r="94" spans="1:6" ht="12" customHeight="1">
      <c r="A94" s="376" t="s">
        <v>75</v>
      </c>
      <c r="B94" s="626" t="s">
        <v>102</v>
      </c>
      <c r="C94" s="417">
        <v>46468</v>
      </c>
      <c r="D94" s="417">
        <v>57768</v>
      </c>
      <c r="E94" s="400">
        <v>36889</v>
      </c>
      <c r="F94" s="683" t="s">
        <v>756</v>
      </c>
    </row>
    <row r="95" spans="1:6" ht="12" customHeight="1">
      <c r="A95" s="376" t="s">
        <v>76</v>
      </c>
      <c r="B95" s="627" t="s">
        <v>136</v>
      </c>
      <c r="C95" s="417">
        <v>14345</v>
      </c>
      <c r="D95" s="417">
        <v>7645</v>
      </c>
      <c r="E95" s="400">
        <v>6725</v>
      </c>
      <c r="F95" s="683" t="s">
        <v>757</v>
      </c>
    </row>
    <row r="96" spans="1:6" ht="12" customHeight="1">
      <c r="A96" s="376" t="s">
        <v>85</v>
      </c>
      <c r="B96" s="628" t="s">
        <v>137</v>
      </c>
      <c r="C96" s="417">
        <v>21307</v>
      </c>
      <c r="D96" s="417">
        <v>25455</v>
      </c>
      <c r="E96" s="400">
        <v>21625</v>
      </c>
      <c r="F96" s="683" t="s">
        <v>758</v>
      </c>
    </row>
    <row r="97" spans="1:6" ht="12" customHeight="1">
      <c r="A97" s="376" t="s">
        <v>77</v>
      </c>
      <c r="B97" s="626" t="s">
        <v>441</v>
      </c>
      <c r="C97" s="417"/>
      <c r="D97" s="417"/>
      <c r="E97" s="400"/>
      <c r="F97" s="683" t="s">
        <v>759</v>
      </c>
    </row>
    <row r="98" spans="1:6" ht="12" customHeight="1">
      <c r="A98" s="376" t="s">
        <v>78</v>
      </c>
      <c r="B98" s="629" t="s">
        <v>442</v>
      </c>
      <c r="C98" s="417"/>
      <c r="D98" s="417"/>
      <c r="E98" s="400"/>
      <c r="F98" s="683" t="s">
        <v>760</v>
      </c>
    </row>
    <row r="99" spans="1:6" ht="12" customHeight="1">
      <c r="A99" s="376" t="s">
        <v>86</v>
      </c>
      <c r="B99" s="626" t="s">
        <v>443</v>
      </c>
      <c r="C99" s="417"/>
      <c r="D99" s="417"/>
      <c r="E99" s="400"/>
      <c r="F99" s="683" t="s">
        <v>761</v>
      </c>
    </row>
    <row r="100" spans="1:6" ht="12" customHeight="1">
      <c r="A100" s="376" t="s">
        <v>87</v>
      </c>
      <c r="B100" s="626" t="s">
        <v>444</v>
      </c>
      <c r="C100" s="417"/>
      <c r="D100" s="417"/>
      <c r="E100" s="400"/>
      <c r="F100" s="683" t="s">
        <v>762</v>
      </c>
    </row>
    <row r="101" spans="1:6" ht="12" customHeight="1">
      <c r="A101" s="376" t="s">
        <v>88</v>
      </c>
      <c r="B101" s="629" t="s">
        <v>445</v>
      </c>
      <c r="C101" s="417"/>
      <c r="D101" s="417"/>
      <c r="E101" s="400"/>
      <c r="F101" s="683" t="s">
        <v>763</v>
      </c>
    </row>
    <row r="102" spans="1:6" ht="12" customHeight="1">
      <c r="A102" s="376" t="s">
        <v>89</v>
      </c>
      <c r="B102" s="629" t="s">
        <v>446</v>
      </c>
      <c r="C102" s="417"/>
      <c r="D102" s="417"/>
      <c r="E102" s="400"/>
      <c r="F102" s="683" t="s">
        <v>764</v>
      </c>
    </row>
    <row r="103" spans="1:6" ht="12" customHeight="1">
      <c r="A103" s="376" t="s">
        <v>91</v>
      </c>
      <c r="B103" s="626" t="s">
        <v>447</v>
      </c>
      <c r="C103" s="417"/>
      <c r="D103" s="417"/>
      <c r="E103" s="400"/>
      <c r="F103" s="683" t="s">
        <v>765</v>
      </c>
    </row>
    <row r="104" spans="1:6" ht="12" customHeight="1">
      <c r="A104" s="375" t="s">
        <v>138</v>
      </c>
      <c r="B104" s="630" t="s">
        <v>448</v>
      </c>
      <c r="C104" s="417"/>
      <c r="D104" s="417"/>
      <c r="E104" s="400"/>
      <c r="F104" s="683" t="s">
        <v>766</v>
      </c>
    </row>
    <row r="105" spans="1:6" ht="12" customHeight="1">
      <c r="A105" s="376" t="s">
        <v>449</v>
      </c>
      <c r="B105" s="630" t="s">
        <v>450</v>
      </c>
      <c r="C105" s="417"/>
      <c r="D105" s="417"/>
      <c r="E105" s="400"/>
      <c r="F105" s="683" t="s">
        <v>767</v>
      </c>
    </row>
    <row r="106" spans="1:6" ht="12" customHeight="1" thickBot="1">
      <c r="A106" s="380" t="s">
        <v>451</v>
      </c>
      <c r="B106" s="631" t="s">
        <v>452</v>
      </c>
      <c r="C106" s="100"/>
      <c r="D106" s="100"/>
      <c r="E106" s="361"/>
      <c r="F106" s="683" t="s">
        <v>768</v>
      </c>
    </row>
    <row r="107" spans="1:6" ht="12" customHeight="1" thickBot="1">
      <c r="A107" s="382" t="s">
        <v>8</v>
      </c>
      <c r="B107" s="385" t="s">
        <v>600</v>
      </c>
      <c r="C107" s="414">
        <f>+C108+C110+C112</f>
        <v>61731</v>
      </c>
      <c r="D107" s="414">
        <f>+D108+D110+D112</f>
        <v>45724</v>
      </c>
      <c r="E107" s="397">
        <f>+E108+E110+E112</f>
        <v>38213</v>
      </c>
      <c r="F107" s="683" t="s">
        <v>769</v>
      </c>
    </row>
    <row r="108" spans="1:6" ht="12" customHeight="1">
      <c r="A108" s="377" t="s">
        <v>79</v>
      </c>
      <c r="B108" s="626" t="s">
        <v>161</v>
      </c>
      <c r="C108" s="416">
        <v>42347</v>
      </c>
      <c r="D108" s="416">
        <v>19982</v>
      </c>
      <c r="E108" s="399">
        <v>16471</v>
      </c>
      <c r="F108" s="683" t="s">
        <v>770</v>
      </c>
    </row>
    <row r="109" spans="1:6" ht="12" customHeight="1">
      <c r="A109" s="377" t="s">
        <v>80</v>
      </c>
      <c r="B109" s="630" t="s">
        <v>454</v>
      </c>
      <c r="C109" s="416"/>
      <c r="D109" s="416"/>
      <c r="E109" s="399"/>
      <c r="F109" s="683" t="s">
        <v>771</v>
      </c>
    </row>
    <row r="110" spans="1:6">
      <c r="A110" s="377" t="s">
        <v>81</v>
      </c>
      <c r="B110" s="630" t="s">
        <v>139</v>
      </c>
      <c r="C110" s="415">
        <v>17121</v>
      </c>
      <c r="D110" s="415">
        <v>25742</v>
      </c>
      <c r="E110" s="398">
        <v>21742</v>
      </c>
      <c r="F110" s="683" t="s">
        <v>772</v>
      </c>
    </row>
    <row r="111" spans="1:6" ht="12" customHeight="1">
      <c r="A111" s="377" t="s">
        <v>82</v>
      </c>
      <c r="B111" s="630" t="s">
        <v>455</v>
      </c>
      <c r="C111" s="415"/>
      <c r="D111" s="415"/>
      <c r="E111" s="398"/>
      <c r="F111" s="683" t="s">
        <v>773</v>
      </c>
    </row>
    <row r="112" spans="1:6" ht="12" customHeight="1">
      <c r="A112" s="377" t="s">
        <v>83</v>
      </c>
      <c r="B112" s="623" t="s">
        <v>164</v>
      </c>
      <c r="C112" s="415">
        <v>2263</v>
      </c>
      <c r="D112" s="415"/>
      <c r="E112" s="398"/>
      <c r="F112" s="683" t="s">
        <v>774</v>
      </c>
    </row>
    <row r="113" spans="1:6">
      <c r="A113" s="377" t="s">
        <v>90</v>
      </c>
      <c r="B113" s="622" t="s">
        <v>456</v>
      </c>
      <c r="C113" s="415"/>
      <c r="D113" s="415"/>
      <c r="E113" s="398"/>
      <c r="F113" s="683" t="s">
        <v>775</v>
      </c>
    </row>
    <row r="114" spans="1:6">
      <c r="A114" s="377" t="s">
        <v>92</v>
      </c>
      <c r="B114" s="632" t="s">
        <v>457</v>
      </c>
      <c r="C114" s="415"/>
      <c r="D114" s="415"/>
      <c r="E114" s="398"/>
      <c r="F114" s="683" t="s">
        <v>776</v>
      </c>
    </row>
    <row r="115" spans="1:6" ht="12" customHeight="1">
      <c r="A115" s="377" t="s">
        <v>140</v>
      </c>
      <c r="B115" s="626" t="s">
        <v>444</v>
      </c>
      <c r="C115" s="415"/>
      <c r="D115" s="415"/>
      <c r="E115" s="398"/>
      <c r="F115" s="683" t="s">
        <v>777</v>
      </c>
    </row>
    <row r="116" spans="1:6" ht="12" customHeight="1">
      <c r="A116" s="377" t="s">
        <v>141</v>
      </c>
      <c r="B116" s="626" t="s">
        <v>458</v>
      </c>
      <c r="C116" s="415"/>
      <c r="D116" s="415"/>
      <c r="E116" s="398"/>
      <c r="F116" s="683" t="s">
        <v>778</v>
      </c>
    </row>
    <row r="117" spans="1:6" ht="12" customHeight="1">
      <c r="A117" s="377" t="s">
        <v>142</v>
      </c>
      <c r="B117" s="626" t="s">
        <v>459</v>
      </c>
      <c r="C117" s="415"/>
      <c r="D117" s="415"/>
      <c r="E117" s="398"/>
      <c r="F117" s="683" t="s">
        <v>779</v>
      </c>
    </row>
    <row r="118" spans="1:6" s="442" customFormat="1" ht="12" customHeight="1">
      <c r="A118" s="377" t="s">
        <v>460</v>
      </c>
      <c r="B118" s="626" t="s">
        <v>447</v>
      </c>
      <c r="C118" s="415"/>
      <c r="D118" s="415"/>
      <c r="E118" s="398"/>
      <c r="F118" s="683" t="s">
        <v>780</v>
      </c>
    </row>
    <row r="119" spans="1:6" ht="12" customHeight="1">
      <c r="A119" s="377" t="s">
        <v>461</v>
      </c>
      <c r="B119" s="626" t="s">
        <v>462</v>
      </c>
      <c r="C119" s="415"/>
      <c r="D119" s="415"/>
      <c r="E119" s="398"/>
      <c r="F119" s="683" t="s">
        <v>781</v>
      </c>
    </row>
    <row r="120" spans="1:6" ht="12" customHeight="1" thickBot="1">
      <c r="A120" s="375" t="s">
        <v>463</v>
      </c>
      <c r="B120" s="626" t="s">
        <v>464</v>
      </c>
      <c r="C120" s="417"/>
      <c r="D120" s="417"/>
      <c r="E120" s="400"/>
      <c r="F120" s="683" t="s">
        <v>782</v>
      </c>
    </row>
    <row r="121" spans="1:6" ht="12" customHeight="1" thickBot="1">
      <c r="A121" s="382" t="s">
        <v>9</v>
      </c>
      <c r="B121" s="602" t="s">
        <v>465</v>
      </c>
      <c r="C121" s="414">
        <f>+C122+C123</f>
        <v>0</v>
      </c>
      <c r="D121" s="414">
        <f>+D122+D123</f>
        <v>0</v>
      </c>
      <c r="E121" s="397">
        <f>+E122+E123</f>
        <v>0</v>
      </c>
      <c r="F121" s="683" t="s">
        <v>783</v>
      </c>
    </row>
    <row r="122" spans="1:6" ht="12" customHeight="1">
      <c r="A122" s="377" t="s">
        <v>62</v>
      </c>
      <c r="B122" s="632" t="s">
        <v>47</v>
      </c>
      <c r="C122" s="416"/>
      <c r="D122" s="416"/>
      <c r="E122" s="399"/>
      <c r="F122" s="683" t="s">
        <v>784</v>
      </c>
    </row>
    <row r="123" spans="1:6" ht="12" customHeight="1" thickBot="1">
      <c r="A123" s="378" t="s">
        <v>63</v>
      </c>
      <c r="B123" s="630" t="s">
        <v>48</v>
      </c>
      <c r="C123" s="417"/>
      <c r="D123" s="417"/>
      <c r="E123" s="400"/>
      <c r="F123" s="683" t="s">
        <v>785</v>
      </c>
    </row>
    <row r="124" spans="1:6" ht="12" customHeight="1" thickBot="1">
      <c r="A124" s="382" t="s">
        <v>10</v>
      </c>
      <c r="B124" s="602" t="s">
        <v>466</v>
      </c>
      <c r="C124" s="414">
        <f>+C91+C107+C121</f>
        <v>204781</v>
      </c>
      <c r="D124" s="414">
        <f>+D91+D107+D121</f>
        <v>204566</v>
      </c>
      <c r="E124" s="397">
        <f>+E91+E107+E121</f>
        <v>171156</v>
      </c>
      <c r="F124" s="683" t="s">
        <v>786</v>
      </c>
    </row>
    <row r="125" spans="1:6" ht="12" customHeight="1" thickBot="1">
      <c r="A125" s="382" t="s">
        <v>11</v>
      </c>
      <c r="B125" s="602" t="s">
        <v>467</v>
      </c>
      <c r="C125" s="414">
        <f>+C126+C127+C128</f>
        <v>0</v>
      </c>
      <c r="D125" s="414">
        <f>+D126+D127+D128</f>
        <v>0</v>
      </c>
      <c r="E125" s="397">
        <f>+E126+E127+E128</f>
        <v>0</v>
      </c>
      <c r="F125" s="683" t="s">
        <v>787</v>
      </c>
    </row>
    <row r="126" spans="1:6" ht="12" customHeight="1">
      <c r="A126" s="377" t="s">
        <v>66</v>
      </c>
      <c r="B126" s="632" t="s">
        <v>601</v>
      </c>
      <c r="C126" s="415"/>
      <c r="D126" s="415"/>
      <c r="E126" s="398"/>
      <c r="F126" s="683" t="s">
        <v>788</v>
      </c>
    </row>
    <row r="127" spans="1:6" ht="12" customHeight="1">
      <c r="A127" s="377" t="s">
        <v>67</v>
      </c>
      <c r="B127" s="632" t="s">
        <v>602</v>
      </c>
      <c r="C127" s="415"/>
      <c r="D127" s="415"/>
      <c r="E127" s="398"/>
      <c r="F127" s="683" t="s">
        <v>789</v>
      </c>
    </row>
    <row r="128" spans="1:6" ht="12" customHeight="1" thickBot="1">
      <c r="A128" s="375" t="s">
        <v>68</v>
      </c>
      <c r="B128" s="633" t="s">
        <v>603</v>
      </c>
      <c r="C128" s="415"/>
      <c r="D128" s="415"/>
      <c r="E128" s="398"/>
      <c r="F128" s="683" t="s">
        <v>790</v>
      </c>
    </row>
    <row r="129" spans="1:9" ht="12" customHeight="1" thickBot="1">
      <c r="A129" s="382" t="s">
        <v>12</v>
      </c>
      <c r="B129" s="602" t="s">
        <v>471</v>
      </c>
      <c r="C129" s="414">
        <f>+C130+C131+C132+C133</f>
        <v>0</v>
      </c>
      <c r="D129" s="414">
        <f>+D130+D131+D132+D133</f>
        <v>0</v>
      </c>
      <c r="E129" s="397">
        <f>+E130+E131+E132+E133</f>
        <v>0</v>
      </c>
      <c r="F129" s="683" t="s">
        <v>791</v>
      </c>
    </row>
    <row r="130" spans="1:9" ht="12" customHeight="1">
      <c r="A130" s="377" t="s">
        <v>69</v>
      </c>
      <c r="B130" s="632" t="s">
        <v>604</v>
      </c>
      <c r="C130" s="415"/>
      <c r="D130" s="415"/>
      <c r="E130" s="398"/>
      <c r="F130" s="683" t="s">
        <v>792</v>
      </c>
    </row>
    <row r="131" spans="1:9" ht="12" customHeight="1">
      <c r="A131" s="377" t="s">
        <v>70</v>
      </c>
      <c r="B131" s="632" t="s">
        <v>605</v>
      </c>
      <c r="C131" s="415"/>
      <c r="D131" s="415"/>
      <c r="E131" s="398"/>
      <c r="F131" s="683" t="s">
        <v>793</v>
      </c>
    </row>
    <row r="132" spans="1:9" ht="12" customHeight="1">
      <c r="A132" s="377" t="s">
        <v>368</v>
      </c>
      <c r="B132" s="632" t="s">
        <v>606</v>
      </c>
      <c r="C132" s="415"/>
      <c r="D132" s="415"/>
      <c r="E132" s="398"/>
      <c r="F132" s="683" t="s">
        <v>794</v>
      </c>
    </row>
    <row r="133" spans="1:9" ht="12" customHeight="1" thickBot="1">
      <c r="A133" s="375" t="s">
        <v>370</v>
      </c>
      <c r="B133" s="633" t="s">
        <v>607</v>
      </c>
      <c r="C133" s="415"/>
      <c r="D133" s="415"/>
      <c r="E133" s="398"/>
      <c r="F133" s="683" t="s">
        <v>795</v>
      </c>
    </row>
    <row r="134" spans="1:9" ht="12" customHeight="1" thickBot="1">
      <c r="A134" s="382" t="s">
        <v>13</v>
      </c>
      <c r="B134" s="602" t="s">
        <v>476</v>
      </c>
      <c r="C134" s="420">
        <f>+C135+C136+C137+C138</f>
        <v>0</v>
      </c>
      <c r="D134" s="420">
        <f>+D135+D136+D137+D138</f>
        <v>0</v>
      </c>
      <c r="E134" s="432">
        <f>+E135+E136+E137+E138</f>
        <v>0</v>
      </c>
      <c r="F134" s="683" t="s">
        <v>796</v>
      </c>
    </row>
    <row r="135" spans="1:9" ht="12" customHeight="1">
      <c r="A135" s="377" t="s">
        <v>71</v>
      </c>
      <c r="B135" s="632" t="s">
        <v>477</v>
      </c>
      <c r="C135" s="415"/>
      <c r="D135" s="415"/>
      <c r="E135" s="398"/>
      <c r="F135" s="683" t="s">
        <v>797</v>
      </c>
    </row>
    <row r="136" spans="1:9" ht="12" customHeight="1">
      <c r="A136" s="377" t="s">
        <v>72</v>
      </c>
      <c r="B136" s="632" t="s">
        <v>478</v>
      </c>
      <c r="C136" s="415"/>
      <c r="D136" s="415"/>
      <c r="E136" s="398"/>
      <c r="F136" s="683" t="s">
        <v>798</v>
      </c>
    </row>
    <row r="137" spans="1:9" ht="12" customHeight="1">
      <c r="A137" s="377" t="s">
        <v>377</v>
      </c>
      <c r="B137" s="632" t="s">
        <v>608</v>
      </c>
      <c r="C137" s="415"/>
      <c r="D137" s="415"/>
      <c r="E137" s="398"/>
      <c r="F137" s="683" t="s">
        <v>799</v>
      </c>
    </row>
    <row r="138" spans="1:9" ht="12" customHeight="1" thickBot="1">
      <c r="A138" s="375" t="s">
        <v>379</v>
      </c>
      <c r="B138" s="633" t="s">
        <v>522</v>
      </c>
      <c r="C138" s="415"/>
      <c r="D138" s="415"/>
      <c r="E138" s="398"/>
      <c r="F138" s="683" t="s">
        <v>800</v>
      </c>
    </row>
    <row r="139" spans="1:9" ht="15" customHeight="1" thickBot="1">
      <c r="A139" s="382" t="s">
        <v>14</v>
      </c>
      <c r="B139" s="602" t="s">
        <v>573</v>
      </c>
      <c r="C139" s="101">
        <f>+C140+C141+C142+C143</f>
        <v>0</v>
      </c>
      <c r="D139" s="101">
        <f>+D140+D141+D142+D143</f>
        <v>0</v>
      </c>
      <c r="E139" s="366">
        <f>+E140+E141+E142+E143</f>
        <v>0</v>
      </c>
      <c r="F139" s="683" t="s">
        <v>801</v>
      </c>
      <c r="G139" s="431"/>
      <c r="H139" s="431"/>
      <c r="I139" s="431"/>
    </row>
    <row r="140" spans="1:9" s="424" customFormat="1" ht="12.95" customHeight="1">
      <c r="A140" s="377" t="s">
        <v>133</v>
      </c>
      <c r="B140" s="632" t="s">
        <v>482</v>
      </c>
      <c r="C140" s="415"/>
      <c r="D140" s="415"/>
      <c r="E140" s="398"/>
      <c r="F140" s="683" t="s">
        <v>802</v>
      </c>
    </row>
    <row r="141" spans="1:9" ht="13.5" customHeight="1">
      <c r="A141" s="377" t="s">
        <v>134</v>
      </c>
      <c r="B141" s="632" t="s">
        <v>483</v>
      </c>
      <c r="C141" s="415"/>
      <c r="D141" s="415"/>
      <c r="E141" s="398"/>
      <c r="F141" s="683" t="s">
        <v>803</v>
      </c>
    </row>
    <row r="142" spans="1:9" ht="13.5" customHeight="1">
      <c r="A142" s="377" t="s">
        <v>163</v>
      </c>
      <c r="B142" s="632" t="s">
        <v>484</v>
      </c>
      <c r="C142" s="415"/>
      <c r="D142" s="415"/>
      <c r="E142" s="398"/>
      <c r="F142" s="683" t="s">
        <v>804</v>
      </c>
    </row>
    <row r="143" spans="1:9" ht="13.5" customHeight="1" thickBot="1">
      <c r="A143" s="377" t="s">
        <v>385</v>
      </c>
      <c r="B143" s="632" t="s">
        <v>485</v>
      </c>
      <c r="C143" s="415"/>
      <c r="D143" s="415"/>
      <c r="E143" s="398"/>
      <c r="F143" s="683" t="s">
        <v>805</v>
      </c>
    </row>
    <row r="144" spans="1:9" ht="12.75" customHeight="1" thickBot="1">
      <c r="A144" s="382" t="s">
        <v>15</v>
      </c>
      <c r="B144" s="602" t="s">
        <v>486</v>
      </c>
      <c r="C144" s="364">
        <f>+C125+C129+C134+C139</f>
        <v>0</v>
      </c>
      <c r="D144" s="364">
        <f>+D125+D129+D134+D139</f>
        <v>0</v>
      </c>
      <c r="E144" s="365">
        <f>+E125+E129+E134+E139</f>
        <v>0</v>
      </c>
      <c r="F144" s="683" t="s">
        <v>806</v>
      </c>
    </row>
    <row r="145" spans="1:6" ht="13.5" customHeight="1" thickBot="1">
      <c r="A145" s="407" t="s">
        <v>16</v>
      </c>
      <c r="B145" s="634" t="s">
        <v>487</v>
      </c>
      <c r="C145" s="364">
        <f>+C124+C144</f>
        <v>204781</v>
      </c>
      <c r="D145" s="364">
        <f>+D124+D144</f>
        <v>204566</v>
      </c>
      <c r="E145" s="365">
        <f>+E124+E144</f>
        <v>171156</v>
      </c>
      <c r="F145" s="683" t="s">
        <v>807</v>
      </c>
    </row>
    <row r="146" spans="1:6" ht="13.5" customHeight="1"/>
    <row r="147" spans="1:6" ht="13.5" customHeight="1"/>
    <row r="148" spans="1:6" ht="7.5" customHeight="1"/>
    <row r="150" spans="1:6" ht="12.75" customHeight="1"/>
    <row r="151" spans="1:6" ht="12.75" customHeight="1"/>
    <row r="152" spans="1:6" ht="12.75" customHeight="1"/>
    <row r="153" spans="1:6" ht="12.75" customHeight="1"/>
    <row r="154" spans="1:6" ht="12.75" customHeight="1"/>
    <row r="155" spans="1:6" ht="12.75" customHeight="1"/>
    <row r="156" spans="1:6" ht="12.75" customHeight="1"/>
    <row r="157" spans="1:6" ht="12.75" customHeight="1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0" r:id="rId1"/>
  <headerFooter alignWithMargins="0">
    <oddHeader>&amp;C&amp;12
Ura Község Önkormányzat
2014. ÉVI ZÁRSZÁMADÁSÁNAK PÉNZÜGYI MÉRLEGE&amp;10
&amp;R&amp;11 1. tájékoztató tábla a ....../2015. (......) önkormányzati rendelethez</oddHeader>
  </headerFooter>
  <rowBreaks count="1" manualBreakCount="1">
    <brk id="85" min="1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8"/>
  <sheetViews>
    <sheetView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19"/>
      <c r="B1" s="120"/>
      <c r="C1" s="120"/>
      <c r="D1" s="120"/>
      <c r="E1" s="120"/>
      <c r="F1" s="120"/>
      <c r="G1" s="120"/>
      <c r="H1" s="120"/>
      <c r="I1" s="120"/>
      <c r="J1" s="121" t="s">
        <v>53</v>
      </c>
      <c r="K1" s="714" t="str">
        <f>+CONCATENATE("2. tájékoztató tábla a ......../",LEFT(ÖSSZEFÜGGÉSEK!A4,4)+1,". (........) önkormányzati rendelethez")</f>
        <v>2. tájékoztató tábla a ......../2015. (........) önkormányzati rendelethez</v>
      </c>
    </row>
    <row r="2" spans="1:11" s="125" customFormat="1" ht="26.25" customHeight="1">
      <c r="A2" s="759" t="s">
        <v>61</v>
      </c>
      <c r="B2" s="763" t="s">
        <v>194</v>
      </c>
      <c r="C2" s="763" t="s">
        <v>195</v>
      </c>
      <c r="D2" s="763" t="s">
        <v>196</v>
      </c>
      <c r="E2" s="763" t="str">
        <f>+CONCATENATE(LEFT(ÖSSZEFÜGGÉSEK!A4,4),". évi teljesítés")</f>
        <v>2014. évi teljesítés</v>
      </c>
      <c r="F2" s="122" t="s">
        <v>197</v>
      </c>
      <c r="G2" s="123"/>
      <c r="H2" s="123"/>
      <c r="I2" s="124"/>
      <c r="J2" s="761" t="s">
        <v>198</v>
      </c>
      <c r="K2" s="714"/>
    </row>
    <row r="3" spans="1:11" s="129" customFormat="1" ht="32.25" customHeight="1" thickBot="1">
      <c r="A3" s="760"/>
      <c r="B3" s="765"/>
      <c r="C3" s="765"/>
      <c r="D3" s="764"/>
      <c r="E3" s="764"/>
      <c r="F3" s="126" t="str">
        <f>+CONCATENATE(LEFT(ÖSSZEFÜGGÉSEK!A4,4)+1,".")</f>
        <v>2015.</v>
      </c>
      <c r="G3" s="127" t="str">
        <f>+CONCATENATE(LEFT(ÖSSZEFÜGGÉSEK!A4,4)+2,".")</f>
        <v>2016.</v>
      </c>
      <c r="H3" s="127" t="str">
        <f>+CONCATENATE(LEFT(ÖSSZEFÜGGÉSEK!A4,4)+3,".")</f>
        <v>2017.</v>
      </c>
      <c r="I3" s="128" t="str">
        <f>+CONCATENATE(LEFT(ÖSSZEFÜGGÉSEK!A4,4)+3,". után")</f>
        <v>2017. után</v>
      </c>
      <c r="J3" s="762"/>
      <c r="K3" s="714"/>
    </row>
    <row r="4" spans="1:11" s="131" customFormat="1" ht="14.1" customHeight="1" thickBot="1">
      <c r="A4" s="605" t="s">
        <v>434</v>
      </c>
      <c r="B4" s="130" t="s">
        <v>609</v>
      </c>
      <c r="C4" s="606" t="s">
        <v>436</v>
      </c>
      <c r="D4" s="606" t="s">
        <v>437</v>
      </c>
      <c r="E4" s="606" t="s">
        <v>438</v>
      </c>
      <c r="F4" s="606" t="s">
        <v>515</v>
      </c>
      <c r="G4" s="606" t="s">
        <v>516</v>
      </c>
      <c r="H4" s="606" t="s">
        <v>517</v>
      </c>
      <c r="I4" s="606" t="s">
        <v>518</v>
      </c>
      <c r="J4" s="607" t="s">
        <v>716</v>
      </c>
      <c r="K4" s="714"/>
    </row>
    <row r="5" spans="1:11" ht="33.75" customHeight="1">
      <c r="A5" s="132" t="s">
        <v>7</v>
      </c>
      <c r="B5" s="133" t="s">
        <v>199</v>
      </c>
      <c r="C5" s="134"/>
      <c r="D5" s="135">
        <f t="shared" ref="D5:I5" si="0">SUM(D6:D7)</f>
        <v>0</v>
      </c>
      <c r="E5" s="135">
        <f t="shared" si="0"/>
        <v>0</v>
      </c>
      <c r="F5" s="135">
        <f t="shared" si="0"/>
        <v>0</v>
      </c>
      <c r="G5" s="135">
        <f t="shared" si="0"/>
        <v>0</v>
      </c>
      <c r="H5" s="135">
        <f t="shared" si="0"/>
        <v>0</v>
      </c>
      <c r="I5" s="136">
        <f t="shared" si="0"/>
        <v>0</v>
      </c>
      <c r="J5" s="137">
        <f t="shared" ref="J5:J17" si="1">SUM(F5:I5)</f>
        <v>0</v>
      </c>
      <c r="K5" s="714"/>
    </row>
    <row r="6" spans="1:11" ht="21" customHeight="1">
      <c r="A6" s="138" t="s">
        <v>8</v>
      </c>
      <c r="B6" s="139" t="s">
        <v>200</v>
      </c>
      <c r="C6" s="140"/>
      <c r="D6" s="2"/>
      <c r="E6" s="2"/>
      <c r="F6" s="2"/>
      <c r="G6" s="2"/>
      <c r="H6" s="2"/>
      <c r="I6" s="51"/>
      <c r="J6" s="141">
        <f t="shared" si="1"/>
        <v>0</v>
      </c>
      <c r="K6" s="714"/>
    </row>
    <row r="7" spans="1:11" ht="21" customHeight="1">
      <c r="A7" s="138" t="s">
        <v>9</v>
      </c>
      <c r="B7" s="139" t="s">
        <v>200</v>
      </c>
      <c r="C7" s="140"/>
      <c r="D7" s="2"/>
      <c r="E7" s="2"/>
      <c r="F7" s="2"/>
      <c r="G7" s="2"/>
      <c r="H7" s="2"/>
      <c r="I7" s="51"/>
      <c r="J7" s="141">
        <f t="shared" si="1"/>
        <v>0</v>
      </c>
      <c r="K7" s="714"/>
    </row>
    <row r="8" spans="1:11" ht="36" customHeight="1">
      <c r="A8" s="138" t="s">
        <v>10</v>
      </c>
      <c r="B8" s="142" t="s">
        <v>201</v>
      </c>
      <c r="C8" s="143"/>
      <c r="D8" s="144">
        <f t="shared" ref="D8:I8" si="2">SUM(D9:D10)</f>
        <v>0</v>
      </c>
      <c r="E8" s="144">
        <f t="shared" si="2"/>
        <v>0</v>
      </c>
      <c r="F8" s="144">
        <f t="shared" si="2"/>
        <v>0</v>
      </c>
      <c r="G8" s="144">
        <f t="shared" si="2"/>
        <v>0</v>
      </c>
      <c r="H8" s="144">
        <f t="shared" si="2"/>
        <v>0</v>
      </c>
      <c r="I8" s="145">
        <f t="shared" si="2"/>
        <v>0</v>
      </c>
      <c r="J8" s="146">
        <f t="shared" si="1"/>
        <v>0</v>
      </c>
      <c r="K8" s="714"/>
    </row>
    <row r="9" spans="1:11" ht="21" customHeight="1">
      <c r="A9" s="138" t="s">
        <v>11</v>
      </c>
      <c r="B9" s="139" t="s">
        <v>200</v>
      </c>
      <c r="C9" s="140"/>
      <c r="D9" s="2"/>
      <c r="E9" s="2"/>
      <c r="F9" s="2"/>
      <c r="G9" s="2"/>
      <c r="H9" s="2"/>
      <c r="I9" s="51"/>
      <c r="J9" s="141">
        <f t="shared" si="1"/>
        <v>0</v>
      </c>
      <c r="K9" s="714"/>
    </row>
    <row r="10" spans="1:11" ht="18" customHeight="1">
      <c r="A10" s="138" t="s">
        <v>12</v>
      </c>
      <c r="B10" s="139" t="s">
        <v>200</v>
      </c>
      <c r="C10" s="140"/>
      <c r="D10" s="2"/>
      <c r="E10" s="2"/>
      <c r="F10" s="2"/>
      <c r="G10" s="2"/>
      <c r="H10" s="2"/>
      <c r="I10" s="51"/>
      <c r="J10" s="141">
        <f t="shared" si="1"/>
        <v>0</v>
      </c>
      <c r="K10" s="714"/>
    </row>
    <row r="11" spans="1:11" ht="21" customHeight="1">
      <c r="A11" s="138" t="s">
        <v>13</v>
      </c>
      <c r="B11" s="147" t="s">
        <v>202</v>
      </c>
      <c r="C11" s="143"/>
      <c r="D11" s="144">
        <f t="shared" ref="D11:I11" si="3">SUM(D12:D12)</f>
        <v>0</v>
      </c>
      <c r="E11" s="144">
        <f t="shared" si="3"/>
        <v>0</v>
      </c>
      <c r="F11" s="144">
        <f t="shared" si="3"/>
        <v>0</v>
      </c>
      <c r="G11" s="144">
        <f t="shared" si="3"/>
        <v>0</v>
      </c>
      <c r="H11" s="144">
        <f t="shared" si="3"/>
        <v>0</v>
      </c>
      <c r="I11" s="145">
        <f t="shared" si="3"/>
        <v>0</v>
      </c>
      <c r="J11" s="146">
        <f t="shared" si="1"/>
        <v>0</v>
      </c>
      <c r="K11" s="714"/>
    </row>
    <row r="12" spans="1:11" ht="21" customHeight="1">
      <c r="A12" s="138" t="s">
        <v>14</v>
      </c>
      <c r="B12" s="139" t="s">
        <v>200</v>
      </c>
      <c r="C12" s="140"/>
      <c r="D12" s="2"/>
      <c r="E12" s="2"/>
      <c r="F12" s="2"/>
      <c r="G12" s="2"/>
      <c r="H12" s="2"/>
      <c r="I12" s="51"/>
      <c r="J12" s="141">
        <f t="shared" si="1"/>
        <v>0</v>
      </c>
      <c r="K12" s="714"/>
    </row>
    <row r="13" spans="1:11" ht="21" customHeight="1">
      <c r="A13" s="138" t="s">
        <v>15</v>
      </c>
      <c r="B13" s="147" t="s">
        <v>203</v>
      </c>
      <c r="C13" s="143"/>
      <c r="D13" s="144">
        <f t="shared" ref="D13:I13" si="4">SUM(D14:D14)</f>
        <v>0</v>
      </c>
      <c r="E13" s="144">
        <f t="shared" si="4"/>
        <v>0</v>
      </c>
      <c r="F13" s="144">
        <f t="shared" si="4"/>
        <v>0</v>
      </c>
      <c r="G13" s="144">
        <f t="shared" si="4"/>
        <v>0</v>
      </c>
      <c r="H13" s="144">
        <f t="shared" si="4"/>
        <v>0</v>
      </c>
      <c r="I13" s="145">
        <f t="shared" si="4"/>
        <v>0</v>
      </c>
      <c r="J13" s="146">
        <f t="shared" si="1"/>
        <v>0</v>
      </c>
      <c r="K13" s="714"/>
    </row>
    <row r="14" spans="1:11" ht="21" customHeight="1">
      <c r="A14" s="138" t="s">
        <v>16</v>
      </c>
      <c r="B14" s="139" t="s">
        <v>200</v>
      </c>
      <c r="C14" s="140"/>
      <c r="D14" s="2"/>
      <c r="E14" s="2"/>
      <c r="F14" s="2"/>
      <c r="G14" s="2"/>
      <c r="H14" s="2"/>
      <c r="I14" s="51"/>
      <c r="J14" s="141">
        <f t="shared" si="1"/>
        <v>0</v>
      </c>
      <c r="K14" s="714"/>
    </row>
    <row r="15" spans="1:11" ht="21" customHeight="1">
      <c r="A15" s="148" t="s">
        <v>17</v>
      </c>
      <c r="B15" s="149" t="s">
        <v>204</v>
      </c>
      <c r="C15" s="150"/>
      <c r="D15" s="151">
        <f t="shared" ref="D15:I15" si="5">SUM(D16:D17)</f>
        <v>0</v>
      </c>
      <c r="E15" s="151">
        <f t="shared" si="5"/>
        <v>0</v>
      </c>
      <c r="F15" s="151">
        <f t="shared" si="5"/>
        <v>0</v>
      </c>
      <c r="G15" s="151">
        <f t="shared" si="5"/>
        <v>0</v>
      </c>
      <c r="H15" s="151">
        <f t="shared" si="5"/>
        <v>0</v>
      </c>
      <c r="I15" s="152">
        <f t="shared" si="5"/>
        <v>0</v>
      </c>
      <c r="J15" s="146">
        <f t="shared" si="1"/>
        <v>0</v>
      </c>
      <c r="K15" s="714"/>
    </row>
    <row r="16" spans="1:11" ht="21" customHeight="1">
      <c r="A16" s="148" t="s">
        <v>18</v>
      </c>
      <c r="B16" s="139" t="s">
        <v>200</v>
      </c>
      <c r="C16" s="140"/>
      <c r="D16" s="2"/>
      <c r="E16" s="2"/>
      <c r="F16" s="2"/>
      <c r="G16" s="2"/>
      <c r="H16" s="2"/>
      <c r="I16" s="51"/>
      <c r="J16" s="141">
        <f t="shared" si="1"/>
        <v>0</v>
      </c>
      <c r="K16" s="714"/>
    </row>
    <row r="17" spans="1:11" ht="21" customHeight="1" thickBot="1">
      <c r="A17" s="148" t="s">
        <v>19</v>
      </c>
      <c r="B17" s="139" t="s">
        <v>200</v>
      </c>
      <c r="C17" s="153"/>
      <c r="D17" s="154"/>
      <c r="E17" s="154"/>
      <c r="F17" s="154"/>
      <c r="G17" s="154"/>
      <c r="H17" s="154"/>
      <c r="I17" s="155"/>
      <c r="J17" s="141">
        <f t="shared" si="1"/>
        <v>0</v>
      </c>
      <c r="K17" s="714"/>
    </row>
    <row r="18" spans="1:11" ht="21" customHeight="1" thickBot="1">
      <c r="A18" s="156" t="s">
        <v>20</v>
      </c>
      <c r="B18" s="157" t="s">
        <v>205</v>
      </c>
      <c r="C18" s="158"/>
      <c r="D18" s="159">
        <f t="shared" ref="D18:J18" si="6">D5+D8+D11+D13+D15</f>
        <v>0</v>
      </c>
      <c r="E18" s="159">
        <f t="shared" si="6"/>
        <v>0</v>
      </c>
      <c r="F18" s="159">
        <f t="shared" si="6"/>
        <v>0</v>
      </c>
      <c r="G18" s="159">
        <f t="shared" si="6"/>
        <v>0</v>
      </c>
      <c r="H18" s="159">
        <f t="shared" si="6"/>
        <v>0</v>
      </c>
      <c r="I18" s="160">
        <f t="shared" si="6"/>
        <v>0</v>
      </c>
      <c r="J18" s="161">
        <f t="shared" si="6"/>
        <v>0</v>
      </c>
      <c r="K18" s="714"/>
    </row>
  </sheetData>
  <sheetProtection sheet="1" objects="1" scenarios="1"/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779527559055118" bottom="0.98425196850393704" header="0.51181102362204722" footer="0.51181102362204722"/>
  <pageSetup paperSize="9" orientation="landscape" verticalDpi="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20"/>
  <sheetViews>
    <sheetView workbookViewId="0">
      <selection activeCell="I1" sqref="I1:I19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62"/>
      <c r="H1" s="163" t="s">
        <v>53</v>
      </c>
      <c r="I1" s="769" t="str">
        <f>+CONCATENATE("3. tájékoztató tábla a ......../",LEFT(ÖSSZEFÜGGÉSEK!A4,4)+1,". (........) önkormányzati rendelethez")</f>
        <v>3. tájékoztató tábla a ......../2015. (........) önkormányzati rendelethez</v>
      </c>
    </row>
    <row r="2" spans="1:9" s="125" customFormat="1" ht="26.25" customHeight="1">
      <c r="A2" s="723" t="s">
        <v>61</v>
      </c>
      <c r="B2" s="775" t="s">
        <v>206</v>
      </c>
      <c r="C2" s="723" t="s">
        <v>207</v>
      </c>
      <c r="D2" s="723" t="s">
        <v>208</v>
      </c>
      <c r="E2" s="772" t="str">
        <f>+CONCATENATE("Hitel, kölcsön állomány ",LEFT(ÖSSZEFÜGGÉSEK!A4,4),". dec. 31-én")</f>
        <v>Hitel, kölcsön állomány 2014. dec. 31-én</v>
      </c>
      <c r="F2" s="770" t="s">
        <v>209</v>
      </c>
      <c r="G2" s="771"/>
      <c r="H2" s="767" t="str">
        <f>+CONCATENATE(LEFT(ÖSSZEFÜGGÉSEK!A4,4)+2,". után")</f>
        <v>2016. után</v>
      </c>
      <c r="I2" s="769"/>
    </row>
    <row r="3" spans="1:9" s="129" customFormat="1" ht="40.5" customHeight="1" thickBot="1">
      <c r="A3" s="766"/>
      <c r="B3" s="774"/>
      <c r="C3" s="774"/>
      <c r="D3" s="766"/>
      <c r="E3" s="773"/>
      <c r="F3" s="164" t="str">
        <f>+CONCATENATE(LEFT(ÖSSZEFÜGGÉSEK!A4,4)+1,".")</f>
        <v>2015.</v>
      </c>
      <c r="G3" s="165" t="str">
        <f>+CONCATENATE(LEFT(ÖSSZEFÜGGÉSEK!A4,4)+2,".")</f>
        <v>2016.</v>
      </c>
      <c r="H3" s="768"/>
      <c r="I3" s="769"/>
    </row>
    <row r="4" spans="1:9" s="169" customFormat="1" ht="12.95" customHeight="1" thickBot="1">
      <c r="A4" s="166" t="s">
        <v>434</v>
      </c>
      <c r="B4" s="118" t="s">
        <v>435</v>
      </c>
      <c r="C4" s="118" t="s">
        <v>436</v>
      </c>
      <c r="D4" s="167" t="s">
        <v>437</v>
      </c>
      <c r="E4" s="166" t="s">
        <v>438</v>
      </c>
      <c r="F4" s="167" t="s">
        <v>515</v>
      </c>
      <c r="G4" s="167" t="s">
        <v>516</v>
      </c>
      <c r="H4" s="168" t="s">
        <v>517</v>
      </c>
      <c r="I4" s="769"/>
    </row>
    <row r="5" spans="1:9" ht="22.5" customHeight="1" thickBot="1">
      <c r="A5" s="170" t="s">
        <v>7</v>
      </c>
      <c r="B5" s="171" t="s">
        <v>210</v>
      </c>
      <c r="C5" s="172"/>
      <c r="D5" s="173"/>
      <c r="E5" s="174">
        <f>SUM(E6:E11)</f>
        <v>0</v>
      </c>
      <c r="F5" s="175">
        <f>SUM(F6:F11)</f>
        <v>0</v>
      </c>
      <c r="G5" s="175">
        <f>SUM(G6:G11)</f>
        <v>0</v>
      </c>
      <c r="H5" s="176">
        <f>SUM(H6:H11)</f>
        <v>0</v>
      </c>
      <c r="I5" s="769"/>
    </row>
    <row r="6" spans="1:9" ht="22.5" customHeight="1">
      <c r="A6" s="177" t="s">
        <v>8</v>
      </c>
      <c r="B6" s="178" t="s">
        <v>200</v>
      </c>
      <c r="C6" s="179"/>
      <c r="D6" s="180"/>
      <c r="E6" s="181"/>
      <c r="F6" s="2"/>
      <c r="G6" s="2"/>
      <c r="H6" s="182"/>
      <c r="I6" s="769"/>
    </row>
    <row r="7" spans="1:9" ht="22.5" customHeight="1">
      <c r="A7" s="177" t="s">
        <v>9</v>
      </c>
      <c r="B7" s="178" t="s">
        <v>200</v>
      </c>
      <c r="C7" s="179"/>
      <c r="D7" s="180"/>
      <c r="E7" s="181"/>
      <c r="F7" s="2"/>
      <c r="G7" s="2"/>
      <c r="H7" s="182"/>
      <c r="I7" s="769"/>
    </row>
    <row r="8" spans="1:9" ht="22.5" customHeight="1">
      <c r="A8" s="177" t="s">
        <v>10</v>
      </c>
      <c r="B8" s="178" t="s">
        <v>200</v>
      </c>
      <c r="C8" s="179"/>
      <c r="D8" s="180"/>
      <c r="E8" s="181"/>
      <c r="F8" s="2"/>
      <c r="G8" s="2"/>
      <c r="H8" s="182"/>
      <c r="I8" s="769"/>
    </row>
    <row r="9" spans="1:9" ht="22.5" customHeight="1">
      <c r="A9" s="177" t="s">
        <v>11</v>
      </c>
      <c r="B9" s="178" t="s">
        <v>200</v>
      </c>
      <c r="C9" s="179"/>
      <c r="D9" s="180"/>
      <c r="E9" s="181"/>
      <c r="F9" s="2"/>
      <c r="G9" s="2"/>
      <c r="H9" s="182"/>
      <c r="I9" s="769"/>
    </row>
    <row r="10" spans="1:9" ht="22.5" customHeight="1">
      <c r="A10" s="177" t="s">
        <v>12</v>
      </c>
      <c r="B10" s="178" t="s">
        <v>200</v>
      </c>
      <c r="C10" s="179"/>
      <c r="D10" s="180"/>
      <c r="E10" s="181"/>
      <c r="F10" s="2"/>
      <c r="G10" s="2"/>
      <c r="H10" s="182"/>
      <c r="I10" s="769"/>
    </row>
    <row r="11" spans="1:9" ht="22.5" customHeight="1" thickBot="1">
      <c r="A11" s="177" t="s">
        <v>13</v>
      </c>
      <c r="B11" s="178" t="s">
        <v>200</v>
      </c>
      <c r="C11" s="179"/>
      <c r="D11" s="180"/>
      <c r="E11" s="181"/>
      <c r="F11" s="2"/>
      <c r="G11" s="2"/>
      <c r="H11" s="182"/>
      <c r="I11" s="769"/>
    </row>
    <row r="12" spans="1:9" ht="22.5" customHeight="1" thickBot="1">
      <c r="A12" s="170" t="s">
        <v>14</v>
      </c>
      <c r="B12" s="171" t="s">
        <v>211</v>
      </c>
      <c r="C12" s="183"/>
      <c r="D12" s="184"/>
      <c r="E12" s="174">
        <f>SUM(E13:E18)</f>
        <v>0</v>
      </c>
      <c r="F12" s="175">
        <f>SUM(F13:F18)</f>
        <v>0</v>
      </c>
      <c r="G12" s="175">
        <f>SUM(G13:G18)</f>
        <v>0</v>
      </c>
      <c r="H12" s="176">
        <f>SUM(H13:H18)</f>
        <v>0</v>
      </c>
      <c r="I12" s="769"/>
    </row>
    <row r="13" spans="1:9" ht="22.5" customHeight="1">
      <c r="A13" s="177" t="s">
        <v>15</v>
      </c>
      <c r="B13" s="178" t="s">
        <v>200</v>
      </c>
      <c r="C13" s="179"/>
      <c r="D13" s="180"/>
      <c r="E13" s="181"/>
      <c r="F13" s="2"/>
      <c r="G13" s="2"/>
      <c r="H13" s="182"/>
      <c r="I13" s="769"/>
    </row>
    <row r="14" spans="1:9" ht="22.5" customHeight="1">
      <c r="A14" s="177" t="s">
        <v>16</v>
      </c>
      <c r="B14" s="178" t="s">
        <v>200</v>
      </c>
      <c r="C14" s="179"/>
      <c r="D14" s="180"/>
      <c r="E14" s="181"/>
      <c r="F14" s="2"/>
      <c r="G14" s="2"/>
      <c r="H14" s="182"/>
      <c r="I14" s="769"/>
    </row>
    <row r="15" spans="1:9" ht="22.5" customHeight="1">
      <c r="A15" s="177" t="s">
        <v>17</v>
      </c>
      <c r="B15" s="178" t="s">
        <v>200</v>
      </c>
      <c r="C15" s="179"/>
      <c r="D15" s="180"/>
      <c r="E15" s="181"/>
      <c r="F15" s="2"/>
      <c r="G15" s="2"/>
      <c r="H15" s="182"/>
      <c r="I15" s="769"/>
    </row>
    <row r="16" spans="1:9" ht="22.5" customHeight="1">
      <c r="A16" s="177" t="s">
        <v>18</v>
      </c>
      <c r="B16" s="178" t="s">
        <v>200</v>
      </c>
      <c r="C16" s="179"/>
      <c r="D16" s="180"/>
      <c r="E16" s="181"/>
      <c r="F16" s="2"/>
      <c r="G16" s="2"/>
      <c r="H16" s="182"/>
      <c r="I16" s="769"/>
    </row>
    <row r="17" spans="1:9" ht="22.5" customHeight="1">
      <c r="A17" s="177" t="s">
        <v>19</v>
      </c>
      <c r="B17" s="178" t="s">
        <v>200</v>
      </c>
      <c r="C17" s="179"/>
      <c r="D17" s="180"/>
      <c r="E17" s="181"/>
      <c r="F17" s="2"/>
      <c r="G17" s="2"/>
      <c r="H17" s="182"/>
      <c r="I17" s="769"/>
    </row>
    <row r="18" spans="1:9" ht="22.5" customHeight="1" thickBot="1">
      <c r="A18" s="177" t="s">
        <v>20</v>
      </c>
      <c r="B18" s="178" t="s">
        <v>200</v>
      </c>
      <c r="C18" s="179"/>
      <c r="D18" s="180"/>
      <c r="E18" s="181"/>
      <c r="F18" s="2"/>
      <c r="G18" s="2"/>
      <c r="H18" s="182"/>
      <c r="I18" s="769"/>
    </row>
    <row r="19" spans="1:9" ht="22.5" customHeight="1" thickBot="1">
      <c r="A19" s="170" t="s">
        <v>21</v>
      </c>
      <c r="B19" s="171" t="s">
        <v>717</v>
      </c>
      <c r="C19" s="172"/>
      <c r="D19" s="173"/>
      <c r="E19" s="174">
        <f>E5+E12</f>
        <v>0</v>
      </c>
      <c r="F19" s="175">
        <f>F5+F12</f>
        <v>0</v>
      </c>
      <c r="G19" s="175">
        <f>G5+G12</f>
        <v>0</v>
      </c>
      <c r="H19" s="176">
        <f>H5+H12</f>
        <v>0</v>
      </c>
      <c r="I19" s="769"/>
    </row>
    <row r="20" spans="1:9" ht="20.100000000000001" customHeight="1"/>
  </sheetData>
  <sheetProtection sheet="1" objects="1" scenarios="1"/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landscape" verticalDpi="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9"/>
  <sheetViews>
    <sheetView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8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2014. december 31-én</v>
      </c>
      <c r="B1" s="787"/>
      <c r="C1" s="787"/>
      <c r="D1" s="787"/>
      <c r="E1" s="787"/>
      <c r="F1" s="787"/>
      <c r="G1" s="787"/>
      <c r="H1" s="787"/>
      <c r="I1" s="787"/>
      <c r="J1" s="769" t="str">
        <f>+CONCATENATE("4. tájékoztató tábla a ......../",LEFT(ÖSSZEFÜGGÉSEK!A4,4)+1,". (........) önkormányzati rendelethez")</f>
        <v>4. tájékoztató tábla a ......../2015. (........) önkormányzati rendelethez</v>
      </c>
    </row>
    <row r="2" spans="1:10" ht="14.25" thickBot="1">
      <c r="H2" s="798" t="s">
        <v>212</v>
      </c>
      <c r="I2" s="798"/>
      <c r="J2" s="769"/>
    </row>
    <row r="3" spans="1:10" ht="13.5" thickBot="1">
      <c r="A3" s="796" t="s">
        <v>5</v>
      </c>
      <c r="B3" s="794" t="s">
        <v>213</v>
      </c>
      <c r="C3" s="792" t="s">
        <v>214</v>
      </c>
      <c r="D3" s="790" t="s">
        <v>215</v>
      </c>
      <c r="E3" s="791"/>
      <c r="F3" s="791"/>
      <c r="G3" s="791"/>
      <c r="H3" s="791"/>
      <c r="I3" s="788" t="s">
        <v>216</v>
      </c>
      <c r="J3" s="769"/>
    </row>
    <row r="4" spans="1:10" s="21" customFormat="1" ht="42" customHeight="1" thickBot="1">
      <c r="A4" s="797"/>
      <c r="B4" s="795"/>
      <c r="C4" s="793"/>
      <c r="D4" s="185" t="s">
        <v>217</v>
      </c>
      <c r="E4" s="185" t="s">
        <v>218</v>
      </c>
      <c r="F4" s="185" t="s">
        <v>219</v>
      </c>
      <c r="G4" s="186" t="s">
        <v>220</v>
      </c>
      <c r="H4" s="186" t="s">
        <v>221</v>
      </c>
      <c r="I4" s="789"/>
      <c r="J4" s="769"/>
    </row>
    <row r="5" spans="1:10" s="21" customFormat="1" ht="12" customHeight="1" thickBot="1">
      <c r="A5" s="601" t="s">
        <v>434</v>
      </c>
      <c r="B5" s="187" t="s">
        <v>435</v>
      </c>
      <c r="C5" s="187" t="s">
        <v>436</v>
      </c>
      <c r="D5" s="187" t="s">
        <v>437</v>
      </c>
      <c r="E5" s="187" t="s">
        <v>438</v>
      </c>
      <c r="F5" s="187" t="s">
        <v>515</v>
      </c>
      <c r="G5" s="187" t="s">
        <v>516</v>
      </c>
      <c r="H5" s="187" t="s">
        <v>610</v>
      </c>
      <c r="I5" s="188" t="s">
        <v>611</v>
      </c>
      <c r="J5" s="769"/>
    </row>
    <row r="6" spans="1:10" s="21" customFormat="1" ht="18" customHeight="1">
      <c r="A6" s="781" t="s">
        <v>222</v>
      </c>
      <c r="B6" s="782"/>
      <c r="C6" s="782"/>
      <c r="D6" s="782"/>
      <c r="E6" s="782"/>
      <c r="F6" s="782"/>
      <c r="G6" s="782"/>
      <c r="H6" s="782"/>
      <c r="I6" s="783"/>
      <c r="J6" s="769"/>
    </row>
    <row r="7" spans="1:10" ht="15.95" customHeight="1">
      <c r="A7" s="34" t="s">
        <v>7</v>
      </c>
      <c r="B7" s="32" t="s">
        <v>223</v>
      </c>
      <c r="C7" s="24"/>
      <c r="D7" s="24"/>
      <c r="E7" s="24"/>
      <c r="F7" s="24"/>
      <c r="G7" s="190"/>
      <c r="H7" s="191">
        <f t="shared" ref="H7:H13" si="0">SUM(D7:G7)</f>
        <v>0</v>
      </c>
      <c r="I7" s="35">
        <f t="shared" ref="I7:I13" si="1">C7+H7</f>
        <v>0</v>
      </c>
      <c r="J7" s="769"/>
    </row>
    <row r="8" spans="1:10" ht="22.5">
      <c r="A8" s="34" t="s">
        <v>8</v>
      </c>
      <c r="B8" s="32" t="s">
        <v>154</v>
      </c>
      <c r="C8" s="24"/>
      <c r="D8" s="24"/>
      <c r="E8" s="24"/>
      <c r="F8" s="24"/>
      <c r="G8" s="190"/>
      <c r="H8" s="191">
        <f t="shared" si="0"/>
        <v>0</v>
      </c>
      <c r="I8" s="35">
        <f t="shared" si="1"/>
        <v>0</v>
      </c>
      <c r="J8" s="769"/>
    </row>
    <row r="9" spans="1:10" ht="22.5">
      <c r="A9" s="34" t="s">
        <v>9</v>
      </c>
      <c r="B9" s="32" t="s">
        <v>155</v>
      </c>
      <c r="C9" s="24"/>
      <c r="D9" s="24"/>
      <c r="E9" s="24"/>
      <c r="F9" s="24"/>
      <c r="G9" s="190"/>
      <c r="H9" s="191">
        <f t="shared" si="0"/>
        <v>0</v>
      </c>
      <c r="I9" s="35">
        <f t="shared" si="1"/>
        <v>0</v>
      </c>
      <c r="J9" s="769"/>
    </row>
    <row r="10" spans="1:10" ht="15.95" customHeight="1">
      <c r="A10" s="34" t="s">
        <v>10</v>
      </c>
      <c r="B10" s="32" t="s">
        <v>156</v>
      </c>
      <c r="C10" s="24"/>
      <c r="D10" s="24"/>
      <c r="E10" s="24"/>
      <c r="F10" s="24"/>
      <c r="G10" s="190"/>
      <c r="H10" s="191">
        <f t="shared" si="0"/>
        <v>0</v>
      </c>
      <c r="I10" s="35">
        <f t="shared" si="1"/>
        <v>0</v>
      </c>
      <c r="J10" s="769"/>
    </row>
    <row r="11" spans="1:10" ht="22.5">
      <c r="A11" s="34" t="s">
        <v>11</v>
      </c>
      <c r="B11" s="32" t="s">
        <v>157</v>
      </c>
      <c r="C11" s="24"/>
      <c r="D11" s="24"/>
      <c r="E11" s="24"/>
      <c r="F11" s="24"/>
      <c r="G11" s="190"/>
      <c r="H11" s="191">
        <f t="shared" si="0"/>
        <v>0</v>
      </c>
      <c r="I11" s="35">
        <f t="shared" si="1"/>
        <v>0</v>
      </c>
      <c r="J11" s="769"/>
    </row>
    <row r="12" spans="1:10" ht="15.95" customHeight="1">
      <c r="A12" s="36" t="s">
        <v>12</v>
      </c>
      <c r="B12" s="37" t="s">
        <v>224</v>
      </c>
      <c r="C12" s="25"/>
      <c r="D12" s="25"/>
      <c r="E12" s="25"/>
      <c r="F12" s="25"/>
      <c r="G12" s="192"/>
      <c r="H12" s="191">
        <f t="shared" si="0"/>
        <v>0</v>
      </c>
      <c r="I12" s="35">
        <f t="shared" si="1"/>
        <v>0</v>
      </c>
      <c r="J12" s="769"/>
    </row>
    <row r="13" spans="1:10" ht="15.95" customHeight="1" thickBot="1">
      <c r="A13" s="193" t="s">
        <v>13</v>
      </c>
      <c r="B13" s="194" t="s">
        <v>225</v>
      </c>
      <c r="C13" s="196"/>
      <c r="D13" s="196"/>
      <c r="E13" s="196"/>
      <c r="F13" s="196"/>
      <c r="G13" s="197"/>
      <c r="H13" s="191">
        <f t="shared" si="0"/>
        <v>0</v>
      </c>
      <c r="I13" s="35">
        <f t="shared" si="1"/>
        <v>0</v>
      </c>
      <c r="J13" s="769"/>
    </row>
    <row r="14" spans="1:10" s="26" customFormat="1" ht="18" customHeight="1" thickBot="1">
      <c r="A14" s="784" t="s">
        <v>226</v>
      </c>
      <c r="B14" s="785"/>
      <c r="C14" s="38">
        <f t="shared" ref="C14:I14" si="2">SUM(C7:C13)</f>
        <v>0</v>
      </c>
      <c r="D14" s="38">
        <f t="shared" si="2"/>
        <v>0</v>
      </c>
      <c r="E14" s="38">
        <f t="shared" si="2"/>
        <v>0</v>
      </c>
      <c r="F14" s="38">
        <f t="shared" si="2"/>
        <v>0</v>
      </c>
      <c r="G14" s="198">
        <f t="shared" si="2"/>
        <v>0</v>
      </c>
      <c r="H14" s="198">
        <f t="shared" si="2"/>
        <v>0</v>
      </c>
      <c r="I14" s="39">
        <f t="shared" si="2"/>
        <v>0</v>
      </c>
      <c r="J14" s="769"/>
    </row>
    <row r="15" spans="1:10" s="23" customFormat="1" ht="18" customHeight="1">
      <c r="A15" s="776" t="s">
        <v>227</v>
      </c>
      <c r="B15" s="777"/>
      <c r="C15" s="777"/>
      <c r="D15" s="777"/>
      <c r="E15" s="777"/>
      <c r="F15" s="777"/>
      <c r="G15" s="777"/>
      <c r="H15" s="777"/>
      <c r="I15" s="778"/>
      <c r="J15" s="769"/>
    </row>
    <row r="16" spans="1:10" s="23" customFormat="1">
      <c r="A16" s="34" t="s">
        <v>7</v>
      </c>
      <c r="B16" s="32" t="s">
        <v>228</v>
      </c>
      <c r="C16" s="24"/>
      <c r="D16" s="24"/>
      <c r="E16" s="24"/>
      <c r="F16" s="24"/>
      <c r="G16" s="190"/>
      <c r="H16" s="191">
        <f>SUM(D16:G16)</f>
        <v>0</v>
      </c>
      <c r="I16" s="35">
        <f>C16+H16</f>
        <v>0</v>
      </c>
      <c r="J16" s="769"/>
    </row>
    <row r="17" spans="1:10" ht="13.5" thickBot="1">
      <c r="A17" s="193" t="s">
        <v>8</v>
      </c>
      <c r="B17" s="194" t="s">
        <v>225</v>
      </c>
      <c r="C17" s="196"/>
      <c r="D17" s="196"/>
      <c r="E17" s="196"/>
      <c r="F17" s="196"/>
      <c r="G17" s="197"/>
      <c r="H17" s="191">
        <f>SUM(D17:G17)</f>
        <v>0</v>
      </c>
      <c r="I17" s="199">
        <f>C17+H17</f>
        <v>0</v>
      </c>
      <c r="J17" s="769"/>
    </row>
    <row r="18" spans="1:10" ht="15.95" customHeight="1" thickBot="1">
      <c r="A18" s="784" t="s">
        <v>229</v>
      </c>
      <c r="B18" s="785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8">
        <f t="shared" si="3"/>
        <v>0</v>
      </c>
      <c r="H18" s="198">
        <f t="shared" si="3"/>
        <v>0</v>
      </c>
      <c r="I18" s="39">
        <f t="shared" si="3"/>
        <v>0</v>
      </c>
      <c r="J18" s="769"/>
    </row>
    <row r="19" spans="1:10" ht="18" customHeight="1" thickBot="1">
      <c r="A19" s="779" t="s">
        <v>230</v>
      </c>
      <c r="B19" s="780"/>
      <c r="C19" s="200">
        <f t="shared" ref="C19:I19" si="4">C14+C18</f>
        <v>0</v>
      </c>
      <c r="D19" s="200">
        <f t="shared" si="4"/>
        <v>0</v>
      </c>
      <c r="E19" s="200">
        <f t="shared" si="4"/>
        <v>0</v>
      </c>
      <c r="F19" s="200">
        <f t="shared" si="4"/>
        <v>0</v>
      </c>
      <c r="G19" s="200">
        <f t="shared" si="4"/>
        <v>0</v>
      </c>
      <c r="H19" s="200">
        <f t="shared" si="4"/>
        <v>0</v>
      </c>
      <c r="I19" s="39">
        <f t="shared" si="4"/>
        <v>0</v>
      </c>
      <c r="J19" s="769"/>
    </row>
  </sheetData>
  <sheetProtection sheet="1" objects="1" scenarios="1"/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78740157480314965" right="0.78740157480314965" top="1.1811023622047245" bottom="0.98425196850393704" header="0.51181102362204722" footer="0.51181102362204722"/>
  <pageSetup paperSize="9" orientation="landscape" verticalDpi="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0"/>
  <sheetViews>
    <sheetView workbookViewId="0">
      <selection activeCell="J23" sqref="J23"/>
    </sheetView>
  </sheetViews>
  <sheetFormatPr defaultRowHeight="12.75"/>
  <cols>
    <col min="1" max="1" width="5.83203125" style="220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62"/>
      <c r="D1" s="163" t="s">
        <v>53</v>
      </c>
    </row>
    <row r="2" spans="1:4" s="21" customFormat="1" ht="48" customHeight="1" thickBot="1">
      <c r="A2" s="201" t="s">
        <v>5</v>
      </c>
      <c r="B2" s="185" t="s">
        <v>6</v>
      </c>
      <c r="C2" s="185" t="s">
        <v>231</v>
      </c>
      <c r="D2" s="202" t="s">
        <v>232</v>
      </c>
    </row>
    <row r="3" spans="1:4" s="21" customFormat="1" ht="14.1" customHeight="1" thickBot="1">
      <c r="A3" s="203" t="s">
        <v>434</v>
      </c>
      <c r="B3" s="204" t="s">
        <v>435</v>
      </c>
      <c r="C3" s="204" t="s">
        <v>436</v>
      </c>
      <c r="D3" s="205" t="s">
        <v>437</v>
      </c>
    </row>
    <row r="4" spans="1:4" ht="18" customHeight="1">
      <c r="A4" s="206" t="s">
        <v>7</v>
      </c>
      <c r="B4" s="207" t="s">
        <v>233</v>
      </c>
      <c r="C4" s="208"/>
      <c r="D4" s="209"/>
    </row>
    <row r="5" spans="1:4" ht="18" customHeight="1">
      <c r="A5" s="210" t="s">
        <v>8</v>
      </c>
      <c r="B5" s="211" t="s">
        <v>234</v>
      </c>
      <c r="C5" s="212"/>
      <c r="D5" s="213"/>
    </row>
    <row r="6" spans="1:4" ht="18" customHeight="1">
      <c r="A6" s="210" t="s">
        <v>9</v>
      </c>
      <c r="B6" s="211" t="s">
        <v>235</v>
      </c>
      <c r="C6" s="212"/>
      <c r="D6" s="213"/>
    </row>
    <row r="7" spans="1:4" ht="18" customHeight="1">
      <c r="A7" s="210" t="s">
        <v>10</v>
      </c>
      <c r="B7" s="211" t="s">
        <v>236</v>
      </c>
      <c r="C7" s="212"/>
      <c r="D7" s="213"/>
    </row>
    <row r="8" spans="1:4" ht="18" customHeight="1">
      <c r="A8" s="214" t="s">
        <v>11</v>
      </c>
      <c r="B8" s="211" t="s">
        <v>237</v>
      </c>
      <c r="C8" s="212"/>
      <c r="D8" s="213"/>
    </row>
    <row r="9" spans="1:4" ht="18" customHeight="1">
      <c r="A9" s="210" t="s">
        <v>12</v>
      </c>
      <c r="B9" s="211" t="s">
        <v>238</v>
      </c>
      <c r="C9" s="212"/>
      <c r="D9" s="213"/>
    </row>
    <row r="10" spans="1:4" ht="18" customHeight="1">
      <c r="A10" s="214" t="s">
        <v>13</v>
      </c>
      <c r="B10" s="215" t="s">
        <v>239</v>
      </c>
      <c r="C10" s="212"/>
      <c r="D10" s="213"/>
    </row>
    <row r="11" spans="1:4" ht="18" customHeight="1">
      <c r="A11" s="214" t="s">
        <v>14</v>
      </c>
      <c r="B11" s="215" t="s">
        <v>240</v>
      </c>
      <c r="C11" s="212"/>
      <c r="D11" s="213"/>
    </row>
    <row r="12" spans="1:4" ht="18" customHeight="1">
      <c r="A12" s="210" t="s">
        <v>15</v>
      </c>
      <c r="B12" s="215" t="s">
        <v>241</v>
      </c>
      <c r="C12" s="212"/>
      <c r="D12" s="213"/>
    </row>
    <row r="13" spans="1:4" ht="18" customHeight="1">
      <c r="A13" s="214" t="s">
        <v>16</v>
      </c>
      <c r="B13" s="215" t="s">
        <v>242</v>
      </c>
      <c r="C13" s="212"/>
      <c r="D13" s="213"/>
    </row>
    <row r="14" spans="1:4" ht="22.5">
      <c r="A14" s="210" t="s">
        <v>17</v>
      </c>
      <c r="B14" s="215" t="s">
        <v>243</v>
      </c>
      <c r="C14" s="212"/>
      <c r="D14" s="213"/>
    </row>
    <row r="15" spans="1:4" ht="18" customHeight="1">
      <c r="A15" s="214" t="s">
        <v>18</v>
      </c>
      <c r="B15" s="211" t="s">
        <v>244</v>
      </c>
      <c r="C15" s="212"/>
      <c r="D15" s="213"/>
    </row>
    <row r="16" spans="1:4" ht="18" customHeight="1">
      <c r="A16" s="210" t="s">
        <v>19</v>
      </c>
      <c r="B16" s="211" t="s">
        <v>245</v>
      </c>
      <c r="C16" s="212"/>
      <c r="D16" s="213"/>
    </row>
    <row r="17" spans="1:4" ht="18" customHeight="1">
      <c r="A17" s="214" t="s">
        <v>20</v>
      </c>
      <c r="B17" s="211" t="s">
        <v>246</v>
      </c>
      <c r="C17" s="212"/>
      <c r="D17" s="213"/>
    </row>
    <row r="18" spans="1:4" ht="18" customHeight="1">
      <c r="A18" s="210" t="s">
        <v>21</v>
      </c>
      <c r="B18" s="211" t="s">
        <v>247</v>
      </c>
      <c r="C18" s="212"/>
      <c r="D18" s="213"/>
    </row>
    <row r="19" spans="1:4" ht="18" customHeight="1">
      <c r="A19" s="214" t="s">
        <v>22</v>
      </c>
      <c r="B19" s="211" t="s">
        <v>248</v>
      </c>
      <c r="C19" s="212"/>
      <c r="D19" s="213"/>
    </row>
    <row r="20" spans="1:4" ht="18" customHeight="1">
      <c r="A20" s="210" t="s">
        <v>23</v>
      </c>
      <c r="B20" s="189"/>
      <c r="C20" s="212"/>
      <c r="D20" s="213"/>
    </row>
    <row r="21" spans="1:4" ht="18" customHeight="1">
      <c r="A21" s="214" t="s">
        <v>24</v>
      </c>
      <c r="B21" s="189"/>
      <c r="C21" s="212"/>
      <c r="D21" s="213"/>
    </row>
    <row r="22" spans="1:4" ht="18" customHeight="1">
      <c r="A22" s="210" t="s">
        <v>25</v>
      </c>
      <c r="B22" s="189"/>
      <c r="C22" s="212"/>
      <c r="D22" s="213"/>
    </row>
    <row r="23" spans="1:4" ht="18" customHeight="1">
      <c r="A23" s="214" t="s">
        <v>26</v>
      </c>
      <c r="B23" s="189"/>
      <c r="C23" s="212"/>
      <c r="D23" s="213"/>
    </row>
    <row r="24" spans="1:4" ht="18" customHeight="1">
      <c r="A24" s="210" t="s">
        <v>27</v>
      </c>
      <c r="B24" s="189"/>
      <c r="C24" s="212"/>
      <c r="D24" s="213"/>
    </row>
    <row r="25" spans="1:4" ht="18" customHeight="1">
      <c r="A25" s="214" t="s">
        <v>28</v>
      </c>
      <c r="B25" s="189"/>
      <c r="C25" s="212"/>
      <c r="D25" s="213"/>
    </row>
    <row r="26" spans="1:4" ht="18" customHeight="1">
      <c r="A26" s="210" t="s">
        <v>29</v>
      </c>
      <c r="B26" s="189"/>
      <c r="C26" s="212"/>
      <c r="D26" s="213"/>
    </row>
    <row r="27" spans="1:4" ht="18" customHeight="1">
      <c r="A27" s="214" t="s">
        <v>30</v>
      </c>
      <c r="B27" s="189"/>
      <c r="C27" s="212"/>
      <c r="D27" s="213"/>
    </row>
    <row r="28" spans="1:4" ht="18" customHeight="1" thickBot="1">
      <c r="A28" s="216" t="s">
        <v>31</v>
      </c>
      <c r="B28" s="195"/>
      <c r="C28" s="217"/>
      <c r="D28" s="218"/>
    </row>
    <row r="29" spans="1:4" ht="18" customHeight="1" thickBot="1">
      <c r="A29" s="313" t="s">
        <v>32</v>
      </c>
      <c r="B29" s="314" t="s">
        <v>40</v>
      </c>
      <c r="C29" s="315">
        <f>+C4+C5+C6+C7+C8+C15+C16+C17+C18+C19+C20+C21+C22+C23+C24+C25+C26+C27+C28</f>
        <v>0</v>
      </c>
      <c r="D29" s="316">
        <f>+D4+D5+D6+D7+D8+D15+D16+D17+D18+D19+D20+D21+D22+D23+D24+D25+D26+D27+D28</f>
        <v>0</v>
      </c>
    </row>
    <row r="30" spans="1:4" ht="25.5" customHeight="1">
      <c r="A30" s="219"/>
      <c r="B30" s="799" t="s">
        <v>249</v>
      </c>
      <c r="C30" s="799"/>
      <c r="D30" s="799"/>
    </row>
  </sheetData>
  <sheetProtection sheet="1" objects="1" scenarios="1"/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verticalDpi="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......../2015.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36"/>
  <sheetViews>
    <sheetView workbookViewId="0">
      <selection activeCell="E5" sqref="E5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221"/>
      <c r="D1" s="221"/>
      <c r="E1" s="221" t="s">
        <v>212</v>
      </c>
    </row>
    <row r="2" spans="1:5" ht="42.75" customHeight="1" thickBot="1">
      <c r="A2" s="222" t="s">
        <v>61</v>
      </c>
      <c r="B2" s="223" t="s">
        <v>250</v>
      </c>
      <c r="C2" s="223" t="s">
        <v>251</v>
      </c>
      <c r="D2" s="224" t="s">
        <v>252</v>
      </c>
      <c r="E2" s="225" t="s">
        <v>253</v>
      </c>
    </row>
    <row r="3" spans="1:5" ht="15.95" customHeight="1">
      <c r="A3" s="226" t="s">
        <v>7</v>
      </c>
      <c r="B3" s="227" t="s">
        <v>834</v>
      </c>
      <c r="C3" s="227" t="s">
        <v>835</v>
      </c>
      <c r="D3" s="228">
        <v>700</v>
      </c>
      <c r="E3" s="229">
        <v>670</v>
      </c>
    </row>
    <row r="4" spans="1:5" ht="15.95" customHeight="1">
      <c r="A4" s="230" t="s">
        <v>8</v>
      </c>
      <c r="B4" s="231" t="s">
        <v>834</v>
      </c>
      <c r="C4" s="231" t="s">
        <v>836</v>
      </c>
      <c r="D4" s="232">
        <v>2500</v>
      </c>
      <c r="E4" s="233">
        <v>2200</v>
      </c>
    </row>
    <row r="5" spans="1:5" ht="15.95" customHeight="1">
      <c r="A5" s="230" t="s">
        <v>9</v>
      </c>
      <c r="B5" s="231"/>
      <c r="C5" s="231"/>
      <c r="D5" s="232"/>
      <c r="E5" s="233"/>
    </row>
    <row r="6" spans="1:5" ht="15.95" customHeight="1">
      <c r="A6" s="230" t="s">
        <v>10</v>
      </c>
      <c r="B6" s="231"/>
      <c r="C6" s="231"/>
      <c r="D6" s="232"/>
      <c r="E6" s="233"/>
    </row>
    <row r="7" spans="1:5" ht="15.95" customHeight="1">
      <c r="A7" s="230" t="s">
        <v>11</v>
      </c>
      <c r="B7" s="231"/>
      <c r="C7" s="231"/>
      <c r="D7" s="232"/>
      <c r="E7" s="233"/>
    </row>
    <row r="8" spans="1:5" ht="15.95" customHeight="1">
      <c r="A8" s="230" t="s">
        <v>12</v>
      </c>
      <c r="B8" s="231"/>
      <c r="C8" s="231"/>
      <c r="D8" s="232"/>
      <c r="E8" s="233"/>
    </row>
    <row r="9" spans="1:5" ht="15.95" customHeight="1">
      <c r="A9" s="230" t="s">
        <v>13</v>
      </c>
      <c r="B9" s="231"/>
      <c r="C9" s="231"/>
      <c r="D9" s="232"/>
      <c r="E9" s="233"/>
    </row>
    <row r="10" spans="1:5" ht="15.95" customHeight="1">
      <c r="A10" s="230" t="s">
        <v>14</v>
      </c>
      <c r="B10" s="231"/>
      <c r="C10" s="231"/>
      <c r="D10" s="232"/>
      <c r="E10" s="233"/>
    </row>
    <row r="11" spans="1:5" ht="15.95" customHeight="1">
      <c r="A11" s="230" t="s">
        <v>15</v>
      </c>
      <c r="B11" s="231"/>
      <c r="C11" s="231"/>
      <c r="D11" s="232"/>
      <c r="E11" s="233"/>
    </row>
    <row r="12" spans="1:5" ht="15.95" customHeight="1">
      <c r="A12" s="230" t="s">
        <v>16</v>
      </c>
      <c r="B12" s="231"/>
      <c r="C12" s="231"/>
      <c r="D12" s="232"/>
      <c r="E12" s="233"/>
    </row>
    <row r="13" spans="1:5" ht="15.95" customHeight="1">
      <c r="A13" s="230" t="s">
        <v>17</v>
      </c>
      <c r="B13" s="231"/>
      <c r="C13" s="231"/>
      <c r="D13" s="232"/>
      <c r="E13" s="233"/>
    </row>
    <row r="14" spans="1:5" ht="15.95" customHeight="1">
      <c r="A14" s="230" t="s">
        <v>18</v>
      </c>
      <c r="B14" s="231"/>
      <c r="C14" s="231"/>
      <c r="D14" s="232"/>
      <c r="E14" s="233"/>
    </row>
    <row r="15" spans="1:5" ht="15.95" customHeight="1">
      <c r="A15" s="230" t="s">
        <v>19</v>
      </c>
      <c r="B15" s="231"/>
      <c r="C15" s="231"/>
      <c r="D15" s="232"/>
      <c r="E15" s="233"/>
    </row>
    <row r="16" spans="1:5" ht="15.95" customHeight="1">
      <c r="A16" s="230" t="s">
        <v>20</v>
      </c>
      <c r="B16" s="231"/>
      <c r="C16" s="231"/>
      <c r="D16" s="232"/>
      <c r="E16" s="233"/>
    </row>
    <row r="17" spans="1:5" ht="15.95" customHeight="1">
      <c r="A17" s="230" t="s">
        <v>21</v>
      </c>
      <c r="B17" s="231"/>
      <c r="C17" s="231"/>
      <c r="D17" s="232"/>
      <c r="E17" s="233"/>
    </row>
    <row r="18" spans="1:5" ht="15.95" customHeight="1">
      <c r="A18" s="230" t="s">
        <v>22</v>
      </c>
      <c r="B18" s="231"/>
      <c r="C18" s="231"/>
      <c r="D18" s="232"/>
      <c r="E18" s="233"/>
    </row>
    <row r="19" spans="1:5" ht="15.95" customHeight="1">
      <c r="A19" s="230" t="s">
        <v>23</v>
      </c>
      <c r="B19" s="231"/>
      <c r="C19" s="231"/>
      <c r="D19" s="232"/>
      <c r="E19" s="233"/>
    </row>
    <row r="20" spans="1:5" ht="15.95" customHeight="1">
      <c r="A20" s="230" t="s">
        <v>24</v>
      </c>
      <c r="B20" s="231"/>
      <c r="C20" s="231"/>
      <c r="D20" s="232"/>
      <c r="E20" s="233"/>
    </row>
    <row r="21" spans="1:5" ht="15.95" customHeight="1">
      <c r="A21" s="230" t="s">
        <v>25</v>
      </c>
      <c r="B21" s="231"/>
      <c r="C21" s="231"/>
      <c r="D21" s="232"/>
      <c r="E21" s="233"/>
    </row>
    <row r="22" spans="1:5" ht="15.95" customHeight="1">
      <c r="A22" s="230" t="s">
        <v>26</v>
      </c>
      <c r="B22" s="231"/>
      <c r="C22" s="231"/>
      <c r="D22" s="232"/>
      <c r="E22" s="233"/>
    </row>
    <row r="23" spans="1:5" ht="15.95" customHeight="1">
      <c r="A23" s="230" t="s">
        <v>27</v>
      </c>
      <c r="B23" s="231"/>
      <c r="C23" s="231"/>
      <c r="D23" s="232"/>
      <c r="E23" s="233"/>
    </row>
    <row r="24" spans="1:5" ht="15.95" customHeight="1">
      <c r="A24" s="230" t="s">
        <v>28</v>
      </c>
      <c r="B24" s="231"/>
      <c r="C24" s="231"/>
      <c r="D24" s="232"/>
      <c r="E24" s="233"/>
    </row>
    <row r="25" spans="1:5" ht="15.95" customHeight="1">
      <c r="A25" s="230" t="s">
        <v>29</v>
      </c>
      <c r="B25" s="231"/>
      <c r="C25" s="231"/>
      <c r="D25" s="232"/>
      <c r="E25" s="233"/>
    </row>
    <row r="26" spans="1:5" ht="15.95" customHeight="1">
      <c r="A26" s="230" t="s">
        <v>30</v>
      </c>
      <c r="B26" s="231"/>
      <c r="C26" s="231"/>
      <c r="D26" s="232"/>
      <c r="E26" s="233"/>
    </row>
    <row r="27" spans="1:5" ht="15.95" customHeight="1">
      <c r="A27" s="230" t="s">
        <v>31</v>
      </c>
      <c r="B27" s="231"/>
      <c r="C27" s="231"/>
      <c r="D27" s="232"/>
      <c r="E27" s="233"/>
    </row>
    <row r="28" spans="1:5" ht="15.95" customHeight="1">
      <c r="A28" s="230" t="s">
        <v>32</v>
      </c>
      <c r="B28" s="231"/>
      <c r="C28" s="231"/>
      <c r="D28" s="232"/>
      <c r="E28" s="233"/>
    </row>
    <row r="29" spans="1:5" ht="15.95" customHeight="1">
      <c r="A29" s="230" t="s">
        <v>33</v>
      </c>
      <c r="B29" s="231"/>
      <c r="C29" s="231"/>
      <c r="D29" s="232"/>
      <c r="E29" s="233"/>
    </row>
    <row r="30" spans="1:5" ht="15.95" customHeight="1">
      <c r="A30" s="230" t="s">
        <v>34</v>
      </c>
      <c r="B30" s="231"/>
      <c r="C30" s="231"/>
      <c r="D30" s="232"/>
      <c r="E30" s="233"/>
    </row>
    <row r="31" spans="1:5" ht="15.95" customHeight="1">
      <c r="A31" s="230" t="s">
        <v>35</v>
      </c>
      <c r="B31" s="231"/>
      <c r="C31" s="231"/>
      <c r="D31" s="232"/>
      <c r="E31" s="233"/>
    </row>
    <row r="32" spans="1:5" ht="15.95" customHeight="1">
      <c r="A32" s="230" t="s">
        <v>93</v>
      </c>
      <c r="B32" s="231"/>
      <c r="C32" s="231"/>
      <c r="D32" s="232"/>
      <c r="E32" s="233"/>
    </row>
    <row r="33" spans="1:5" ht="15.95" customHeight="1">
      <c r="A33" s="230" t="s">
        <v>193</v>
      </c>
      <c r="B33" s="231"/>
      <c r="C33" s="231"/>
      <c r="D33" s="232"/>
      <c r="E33" s="233"/>
    </row>
    <row r="34" spans="1:5" ht="15.95" customHeight="1">
      <c r="A34" s="230" t="s">
        <v>254</v>
      </c>
      <c r="B34" s="231"/>
      <c r="C34" s="231"/>
      <c r="D34" s="232"/>
      <c r="E34" s="233"/>
    </row>
    <row r="35" spans="1:5" ht="15.95" customHeight="1" thickBot="1">
      <c r="A35" s="234" t="s">
        <v>255</v>
      </c>
      <c r="B35" s="235"/>
      <c r="C35" s="235"/>
      <c r="D35" s="236"/>
      <c r="E35" s="237"/>
    </row>
    <row r="36" spans="1:5" ht="15.95" customHeight="1" thickBot="1">
      <c r="A36" s="800" t="s">
        <v>40</v>
      </c>
      <c r="B36" s="801"/>
      <c r="C36" s="238"/>
      <c r="D36" s="239">
        <f>SUM(D3:D35)</f>
        <v>3200</v>
      </c>
      <c r="E36" s="240">
        <f>SUM(E3:E35)</f>
        <v>2870</v>
      </c>
    </row>
  </sheetData>
  <sheetProtection sheet="1" objects="1" scenarios="1"/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verticalDpi="0" r:id="rId1"/>
  <headerFooter alignWithMargins="0">
    <oddHeader>&amp;C&amp;"Times New Roman CE,Félkövér"&amp;12
K I M U T A T Á S
a 2014. évi céljelleggel juttatott támogatások felhasználásáról&amp;R&amp;"Times New Roman CE,Félkövér dőlt"&amp;11 6. tájékoztató tábla a ......../2015.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73"/>
  <sheetViews>
    <sheetView zoomScaleSheetLayoutView="120" workbookViewId="0">
      <selection activeCell="C66" sqref="C66"/>
    </sheetView>
  </sheetViews>
  <sheetFormatPr defaultColWidth="12" defaultRowHeight="15.75"/>
  <cols>
    <col min="1" max="1" width="67.1640625" style="635" customWidth="1"/>
    <col min="2" max="2" width="6.1640625" style="636" customWidth="1"/>
    <col min="3" max="4" width="12.1640625" style="635" customWidth="1"/>
    <col min="5" max="5" width="12.1640625" style="660" customWidth="1"/>
    <col min="6" max="16384" width="12" style="635"/>
  </cols>
  <sheetData>
    <row r="1" spans="1:5" ht="49.5" customHeight="1">
      <c r="A1" s="809" t="str">
        <f>+CONCATENATE("VAGYONKIMUTATÁS",CHAR(10),"a könyvviteli mérlegben értékkel szereplő eszközökről",CHAR(10),LEFT(ÖSSZEFÜGGÉSEK!A4,4),".")</f>
        <v>VAGYONKIMUTATÁS
a könyvviteli mérlegben értékkel szereplő eszközökről
2014.</v>
      </c>
      <c r="B1" s="810"/>
      <c r="C1" s="810"/>
      <c r="D1" s="810"/>
      <c r="E1" s="810"/>
    </row>
    <row r="2" spans="1:5" ht="16.5" thickBot="1">
      <c r="C2" s="803" t="s">
        <v>256</v>
      </c>
      <c r="D2" s="803"/>
      <c r="E2" s="803"/>
    </row>
    <row r="3" spans="1:5" ht="15.75" customHeight="1">
      <c r="A3" s="804" t="s">
        <v>257</v>
      </c>
      <c r="B3" s="813" t="s">
        <v>258</v>
      </c>
      <c r="C3" s="807" t="s">
        <v>259</v>
      </c>
      <c r="D3" s="807" t="s">
        <v>260</v>
      </c>
      <c r="E3" s="816" t="s">
        <v>261</v>
      </c>
    </row>
    <row r="4" spans="1:5" ht="11.25" customHeight="1">
      <c r="A4" s="805"/>
      <c r="B4" s="814"/>
      <c r="C4" s="808"/>
      <c r="D4" s="808"/>
      <c r="E4" s="817"/>
    </row>
    <row r="5" spans="1:5">
      <c r="A5" s="806"/>
      <c r="B5" s="815"/>
      <c r="C5" s="811" t="s">
        <v>262</v>
      </c>
      <c r="D5" s="811"/>
      <c r="E5" s="812"/>
    </row>
    <row r="6" spans="1:5" s="640" customFormat="1" ht="16.5" thickBot="1">
      <c r="A6" s="637" t="s">
        <v>674</v>
      </c>
      <c r="B6" s="638" t="s">
        <v>435</v>
      </c>
      <c r="C6" s="638" t="s">
        <v>436</v>
      </c>
      <c r="D6" s="638" t="s">
        <v>437</v>
      </c>
      <c r="E6" s="639" t="s">
        <v>438</v>
      </c>
    </row>
    <row r="7" spans="1:5" s="645" customFormat="1">
      <c r="A7" s="641" t="s">
        <v>612</v>
      </c>
      <c r="B7" s="642" t="s">
        <v>263</v>
      </c>
      <c r="C7" s="643">
        <v>1650</v>
      </c>
      <c r="D7" s="643"/>
      <c r="E7" s="644"/>
    </row>
    <row r="8" spans="1:5" s="645" customFormat="1">
      <c r="A8" s="646" t="s">
        <v>613</v>
      </c>
      <c r="B8" s="256" t="s">
        <v>264</v>
      </c>
      <c r="C8" s="647">
        <f>+C9+C14+C19+C24+C29</f>
        <v>284291</v>
      </c>
      <c r="D8" s="647">
        <f>+D9+D14+D19+D24+D29</f>
        <v>0</v>
      </c>
      <c r="E8" s="648">
        <f>+E9+E14+E19+E24+E29</f>
        <v>0</v>
      </c>
    </row>
    <row r="9" spans="1:5" s="645" customFormat="1">
      <c r="A9" s="646" t="s">
        <v>614</v>
      </c>
      <c r="B9" s="256" t="s">
        <v>265</v>
      </c>
      <c r="C9" s="647">
        <f>+C10+C11+C12+C13</f>
        <v>261151</v>
      </c>
      <c r="D9" s="647">
        <f>+D10+D11+D12+D13</f>
        <v>0</v>
      </c>
      <c r="E9" s="648">
        <f>+E10+E11+E12+E13</f>
        <v>0</v>
      </c>
    </row>
    <row r="10" spans="1:5" s="645" customFormat="1">
      <c r="A10" s="649" t="s">
        <v>615</v>
      </c>
      <c r="B10" s="256" t="s">
        <v>266</v>
      </c>
      <c r="C10" s="244"/>
      <c r="D10" s="244"/>
      <c r="E10" s="650"/>
    </row>
    <row r="11" spans="1:5" s="645" customFormat="1" ht="26.25" customHeight="1">
      <c r="A11" s="649" t="s">
        <v>616</v>
      </c>
      <c r="B11" s="256" t="s">
        <v>267</v>
      </c>
      <c r="C11" s="242">
        <v>168497</v>
      </c>
      <c r="D11" s="242"/>
      <c r="E11" s="243"/>
    </row>
    <row r="12" spans="1:5" s="645" customFormat="1" ht="22.5">
      <c r="A12" s="649" t="s">
        <v>617</v>
      </c>
      <c r="B12" s="256" t="s">
        <v>268</v>
      </c>
      <c r="C12" s="242">
        <v>92654</v>
      </c>
      <c r="D12" s="242"/>
      <c r="E12" s="243"/>
    </row>
    <row r="13" spans="1:5" s="645" customFormat="1">
      <c r="A13" s="649" t="s">
        <v>618</v>
      </c>
      <c r="B13" s="256" t="s">
        <v>269</v>
      </c>
      <c r="C13" s="242"/>
      <c r="D13" s="242"/>
      <c r="E13" s="243"/>
    </row>
    <row r="14" spans="1:5" s="645" customFormat="1">
      <c r="A14" s="646" t="s">
        <v>619</v>
      </c>
      <c r="B14" s="256" t="s">
        <v>270</v>
      </c>
      <c r="C14" s="651">
        <f>+C15+C16+C17+C18</f>
        <v>23140</v>
      </c>
      <c r="D14" s="651">
        <f>+D15+D16+D17+D18</f>
        <v>0</v>
      </c>
      <c r="E14" s="652">
        <f>+E15+E16+E17+E18</f>
        <v>0</v>
      </c>
    </row>
    <row r="15" spans="1:5" s="645" customFormat="1">
      <c r="A15" s="649" t="s">
        <v>620</v>
      </c>
      <c r="B15" s="256" t="s">
        <v>271</v>
      </c>
      <c r="C15" s="242"/>
      <c r="D15" s="242"/>
      <c r="E15" s="243"/>
    </row>
    <row r="16" spans="1:5" s="645" customFormat="1" ht="22.5">
      <c r="A16" s="649" t="s">
        <v>621</v>
      </c>
      <c r="B16" s="256" t="s">
        <v>16</v>
      </c>
      <c r="C16" s="242"/>
      <c r="D16" s="242"/>
      <c r="E16" s="243"/>
    </row>
    <row r="17" spans="1:5" s="645" customFormat="1">
      <c r="A17" s="649" t="s">
        <v>622</v>
      </c>
      <c r="B17" s="256" t="s">
        <v>17</v>
      </c>
      <c r="C17" s="242">
        <v>23140</v>
      </c>
      <c r="D17" s="242"/>
      <c r="E17" s="243"/>
    </row>
    <row r="18" spans="1:5" s="645" customFormat="1">
      <c r="A18" s="649" t="s">
        <v>623</v>
      </c>
      <c r="B18" s="256" t="s">
        <v>18</v>
      </c>
      <c r="C18" s="242"/>
      <c r="D18" s="242"/>
      <c r="E18" s="243"/>
    </row>
    <row r="19" spans="1:5" s="645" customFormat="1">
      <c r="A19" s="646" t="s">
        <v>624</v>
      </c>
      <c r="B19" s="256" t="s">
        <v>19</v>
      </c>
      <c r="C19" s="651">
        <f>+C20+C21+C22+C23</f>
        <v>0</v>
      </c>
      <c r="D19" s="651">
        <f>+D20+D21+D22+D23</f>
        <v>0</v>
      </c>
      <c r="E19" s="652">
        <f>+E20+E21+E22+E23</f>
        <v>0</v>
      </c>
    </row>
    <row r="20" spans="1:5" s="645" customFormat="1">
      <c r="A20" s="649" t="s">
        <v>625</v>
      </c>
      <c r="B20" s="256" t="s">
        <v>20</v>
      </c>
      <c r="C20" s="242"/>
      <c r="D20" s="242"/>
      <c r="E20" s="243"/>
    </row>
    <row r="21" spans="1:5" s="645" customFormat="1">
      <c r="A21" s="649" t="s">
        <v>626</v>
      </c>
      <c r="B21" s="256" t="s">
        <v>21</v>
      </c>
      <c r="C21" s="242"/>
      <c r="D21" s="242"/>
      <c r="E21" s="243"/>
    </row>
    <row r="22" spans="1:5" s="645" customFormat="1">
      <c r="A22" s="649" t="s">
        <v>627</v>
      </c>
      <c r="B22" s="256" t="s">
        <v>22</v>
      </c>
      <c r="C22" s="242"/>
      <c r="D22" s="242"/>
      <c r="E22" s="243"/>
    </row>
    <row r="23" spans="1:5" s="645" customFormat="1">
      <c r="A23" s="649" t="s">
        <v>628</v>
      </c>
      <c r="B23" s="256" t="s">
        <v>23</v>
      </c>
      <c r="C23" s="242"/>
      <c r="D23" s="242"/>
      <c r="E23" s="243"/>
    </row>
    <row r="24" spans="1:5" s="645" customFormat="1">
      <c r="A24" s="646" t="s">
        <v>629</v>
      </c>
      <c r="B24" s="256" t="s">
        <v>24</v>
      </c>
      <c r="C24" s="651">
        <f>+C25+C26+C27+C28</f>
        <v>0</v>
      </c>
      <c r="D24" s="651">
        <f>+D25+D26+D27+D28</f>
        <v>0</v>
      </c>
      <c r="E24" s="652">
        <f>+E25+E26+E27+E28</f>
        <v>0</v>
      </c>
    </row>
    <row r="25" spans="1:5" s="645" customFormat="1">
      <c r="A25" s="649" t="s">
        <v>630</v>
      </c>
      <c r="B25" s="256" t="s">
        <v>25</v>
      </c>
      <c r="C25" s="242"/>
      <c r="D25" s="242"/>
      <c r="E25" s="243"/>
    </row>
    <row r="26" spans="1:5" s="645" customFormat="1">
      <c r="A26" s="649" t="s">
        <v>631</v>
      </c>
      <c r="B26" s="256" t="s">
        <v>26</v>
      </c>
      <c r="C26" s="242"/>
      <c r="D26" s="242"/>
      <c r="E26" s="243"/>
    </row>
    <row r="27" spans="1:5" s="645" customFormat="1">
      <c r="A27" s="649" t="s">
        <v>632</v>
      </c>
      <c r="B27" s="256" t="s">
        <v>27</v>
      </c>
      <c r="C27" s="242"/>
      <c r="D27" s="242"/>
      <c r="E27" s="243"/>
    </row>
    <row r="28" spans="1:5" s="645" customFormat="1">
      <c r="A28" s="649" t="s">
        <v>633</v>
      </c>
      <c r="B28" s="256" t="s">
        <v>28</v>
      </c>
      <c r="C28" s="242"/>
      <c r="D28" s="242"/>
      <c r="E28" s="243"/>
    </row>
    <row r="29" spans="1:5" s="645" customFormat="1">
      <c r="A29" s="646" t="s">
        <v>634</v>
      </c>
      <c r="B29" s="256" t="s">
        <v>29</v>
      </c>
      <c r="C29" s="651">
        <f>+C30+C31+C32+C33</f>
        <v>0</v>
      </c>
      <c r="D29" s="651">
        <f>+D30+D31+D32+D33</f>
        <v>0</v>
      </c>
      <c r="E29" s="652">
        <f>+E30+E31+E32+E33</f>
        <v>0</v>
      </c>
    </row>
    <row r="30" spans="1:5" s="645" customFormat="1">
      <c r="A30" s="649" t="s">
        <v>635</v>
      </c>
      <c r="B30" s="256" t="s">
        <v>30</v>
      </c>
      <c r="C30" s="242"/>
      <c r="D30" s="242"/>
      <c r="E30" s="243"/>
    </row>
    <row r="31" spans="1:5" s="645" customFormat="1" ht="22.5">
      <c r="A31" s="649" t="s">
        <v>636</v>
      </c>
      <c r="B31" s="256" t="s">
        <v>31</v>
      </c>
      <c r="C31" s="242"/>
      <c r="D31" s="242"/>
      <c r="E31" s="243"/>
    </row>
    <row r="32" spans="1:5" s="645" customFormat="1">
      <c r="A32" s="649" t="s">
        <v>637</v>
      </c>
      <c r="B32" s="256" t="s">
        <v>32</v>
      </c>
      <c r="C32" s="242"/>
      <c r="D32" s="242"/>
      <c r="E32" s="243"/>
    </row>
    <row r="33" spans="1:5" s="645" customFormat="1">
      <c r="A33" s="649" t="s">
        <v>638</v>
      </c>
      <c r="B33" s="256" t="s">
        <v>33</v>
      </c>
      <c r="C33" s="242"/>
      <c r="D33" s="242"/>
      <c r="E33" s="243"/>
    </row>
    <row r="34" spans="1:5" s="645" customFormat="1">
      <c r="A34" s="646" t="s">
        <v>639</v>
      </c>
      <c r="B34" s="256" t="s">
        <v>34</v>
      </c>
      <c r="C34" s="651">
        <f>+C35+C40+C45</f>
        <v>38</v>
      </c>
      <c r="D34" s="651">
        <f>+D35+D40+D45</f>
        <v>0</v>
      </c>
      <c r="E34" s="652">
        <f>+E35+E40+E45</f>
        <v>0</v>
      </c>
    </row>
    <row r="35" spans="1:5" s="645" customFormat="1">
      <c r="A35" s="646" t="s">
        <v>640</v>
      </c>
      <c r="B35" s="256" t="s">
        <v>35</v>
      </c>
      <c r="C35" s="651">
        <f>+C36+C37+C38+C39</f>
        <v>38</v>
      </c>
      <c r="D35" s="651">
        <f>+D36+D37+D38+D39</f>
        <v>0</v>
      </c>
      <c r="E35" s="652">
        <f>+E36+E37+E38+E39</f>
        <v>0</v>
      </c>
    </row>
    <row r="36" spans="1:5" s="645" customFormat="1">
      <c r="A36" s="649" t="s">
        <v>641</v>
      </c>
      <c r="B36" s="256" t="s">
        <v>93</v>
      </c>
      <c r="C36" s="242"/>
      <c r="D36" s="242"/>
      <c r="E36" s="243"/>
    </row>
    <row r="37" spans="1:5" s="645" customFormat="1">
      <c r="A37" s="649" t="s">
        <v>642</v>
      </c>
      <c r="B37" s="256" t="s">
        <v>193</v>
      </c>
      <c r="C37" s="242"/>
      <c r="D37" s="242"/>
      <c r="E37" s="243"/>
    </row>
    <row r="38" spans="1:5" s="645" customFormat="1">
      <c r="A38" s="649" t="s">
        <v>643</v>
      </c>
      <c r="B38" s="256" t="s">
        <v>254</v>
      </c>
      <c r="C38" s="242">
        <v>38</v>
      </c>
      <c r="D38" s="242"/>
      <c r="E38" s="243"/>
    </row>
    <row r="39" spans="1:5" s="645" customFormat="1">
      <c r="A39" s="649" t="s">
        <v>644</v>
      </c>
      <c r="B39" s="256" t="s">
        <v>255</v>
      </c>
      <c r="C39" s="242"/>
      <c r="D39" s="242"/>
      <c r="E39" s="243"/>
    </row>
    <row r="40" spans="1:5" s="645" customFormat="1">
      <c r="A40" s="646" t="s">
        <v>645</v>
      </c>
      <c r="B40" s="256" t="s">
        <v>272</v>
      </c>
      <c r="C40" s="651">
        <f>+C41+C42+C43+C44</f>
        <v>0</v>
      </c>
      <c r="D40" s="651">
        <f>+D41+D42+D43+D44</f>
        <v>0</v>
      </c>
      <c r="E40" s="652">
        <f>+E41+E42+E43+E44</f>
        <v>0</v>
      </c>
    </row>
    <row r="41" spans="1:5" s="645" customFormat="1">
      <c r="A41" s="649" t="s">
        <v>646</v>
      </c>
      <c r="B41" s="256" t="s">
        <v>273</v>
      </c>
      <c r="C41" s="242"/>
      <c r="D41" s="242"/>
      <c r="E41" s="243"/>
    </row>
    <row r="42" spans="1:5" s="645" customFormat="1" ht="22.5">
      <c r="A42" s="649" t="s">
        <v>647</v>
      </c>
      <c r="B42" s="256" t="s">
        <v>274</v>
      </c>
      <c r="C42" s="242"/>
      <c r="D42" s="242"/>
      <c r="E42" s="243"/>
    </row>
    <row r="43" spans="1:5" s="645" customFormat="1">
      <c r="A43" s="649" t="s">
        <v>648</v>
      </c>
      <c r="B43" s="256" t="s">
        <v>275</v>
      </c>
      <c r="C43" s="242"/>
      <c r="D43" s="242"/>
      <c r="E43" s="243"/>
    </row>
    <row r="44" spans="1:5" s="645" customFormat="1">
      <c r="A44" s="649" t="s">
        <v>649</v>
      </c>
      <c r="B44" s="256" t="s">
        <v>276</v>
      </c>
      <c r="C44" s="242"/>
      <c r="D44" s="242"/>
      <c r="E44" s="243"/>
    </row>
    <row r="45" spans="1:5" s="645" customFormat="1">
      <c r="A45" s="646" t="s">
        <v>650</v>
      </c>
      <c r="B45" s="256" t="s">
        <v>277</v>
      </c>
      <c r="C45" s="651">
        <f>+C46+C47+C48+C49</f>
        <v>0</v>
      </c>
      <c r="D45" s="651">
        <f>+D46+D47+D48+D49</f>
        <v>0</v>
      </c>
      <c r="E45" s="652">
        <f>+E46+E47+E48+E49</f>
        <v>0</v>
      </c>
    </row>
    <row r="46" spans="1:5" s="645" customFormat="1">
      <c r="A46" s="649" t="s">
        <v>651</v>
      </c>
      <c r="B46" s="256" t="s">
        <v>278</v>
      </c>
      <c r="C46" s="242"/>
      <c r="D46" s="242"/>
      <c r="E46" s="243"/>
    </row>
    <row r="47" spans="1:5" s="645" customFormat="1" ht="22.5">
      <c r="A47" s="649" t="s">
        <v>652</v>
      </c>
      <c r="B47" s="256" t="s">
        <v>279</v>
      </c>
      <c r="C47" s="242"/>
      <c r="D47" s="242"/>
      <c r="E47" s="243"/>
    </row>
    <row r="48" spans="1:5" s="645" customFormat="1">
      <c r="A48" s="649" t="s">
        <v>653</v>
      </c>
      <c r="B48" s="256" t="s">
        <v>280</v>
      </c>
      <c r="C48" s="242"/>
      <c r="D48" s="242"/>
      <c r="E48" s="243"/>
    </row>
    <row r="49" spans="1:5" s="645" customFormat="1">
      <c r="A49" s="649" t="s">
        <v>654</v>
      </c>
      <c r="B49" s="256" t="s">
        <v>281</v>
      </c>
      <c r="C49" s="242"/>
      <c r="D49" s="242"/>
      <c r="E49" s="243"/>
    </row>
    <row r="50" spans="1:5" s="645" customFormat="1">
      <c r="A50" s="646" t="s">
        <v>655</v>
      </c>
      <c r="B50" s="256" t="s">
        <v>282</v>
      </c>
      <c r="C50" s="242"/>
      <c r="D50" s="242"/>
      <c r="E50" s="243"/>
    </row>
    <row r="51" spans="1:5" s="645" customFormat="1" ht="21">
      <c r="A51" s="646" t="s">
        <v>656</v>
      </c>
      <c r="B51" s="256" t="s">
        <v>283</v>
      </c>
      <c r="C51" s="651">
        <f>+C7+C8+C34+C50</f>
        <v>285979</v>
      </c>
      <c r="D51" s="651">
        <f>+D7+D8+D34+D50</f>
        <v>0</v>
      </c>
      <c r="E51" s="652">
        <f>+E7+E8+E34+E50</f>
        <v>0</v>
      </c>
    </row>
    <row r="52" spans="1:5" s="645" customFormat="1">
      <c r="A52" s="646" t="s">
        <v>657</v>
      </c>
      <c r="B52" s="256" t="s">
        <v>284</v>
      </c>
      <c r="C52" s="242">
        <v>344</v>
      </c>
      <c r="D52" s="242"/>
      <c r="E52" s="243"/>
    </row>
    <row r="53" spans="1:5" s="645" customFormat="1">
      <c r="A53" s="646" t="s">
        <v>658</v>
      </c>
      <c r="B53" s="256" t="s">
        <v>285</v>
      </c>
      <c r="C53" s="242"/>
      <c r="D53" s="242"/>
      <c r="E53" s="243"/>
    </row>
    <row r="54" spans="1:5" s="645" customFormat="1">
      <c r="A54" s="646" t="s">
        <v>659</v>
      </c>
      <c r="B54" s="256" t="s">
        <v>286</v>
      </c>
      <c r="C54" s="651">
        <f>+C52+C53</f>
        <v>344</v>
      </c>
      <c r="D54" s="651">
        <f>+D52+D53</f>
        <v>0</v>
      </c>
      <c r="E54" s="652">
        <f>+E52+E53</f>
        <v>0</v>
      </c>
    </row>
    <row r="55" spans="1:5" s="645" customFormat="1">
      <c r="A55" s="646" t="s">
        <v>660</v>
      </c>
      <c r="B55" s="256" t="s">
        <v>287</v>
      </c>
      <c r="C55" s="242"/>
      <c r="D55" s="242"/>
      <c r="E55" s="243"/>
    </row>
    <row r="56" spans="1:5" s="645" customFormat="1">
      <c r="A56" s="646" t="s">
        <v>661</v>
      </c>
      <c r="B56" s="256" t="s">
        <v>288</v>
      </c>
      <c r="C56" s="242">
        <v>377</v>
      </c>
      <c r="D56" s="242"/>
      <c r="E56" s="243"/>
    </row>
    <row r="57" spans="1:5" s="645" customFormat="1">
      <c r="A57" s="646" t="s">
        <v>662</v>
      </c>
      <c r="B57" s="256" t="s">
        <v>289</v>
      </c>
      <c r="C57" s="242">
        <v>36625</v>
      </c>
      <c r="D57" s="242"/>
      <c r="E57" s="243"/>
    </row>
    <row r="58" spans="1:5" s="645" customFormat="1">
      <c r="A58" s="646" t="s">
        <v>663</v>
      </c>
      <c r="B58" s="256" t="s">
        <v>290</v>
      </c>
      <c r="C58" s="242"/>
      <c r="D58" s="242"/>
      <c r="E58" s="243"/>
    </row>
    <row r="59" spans="1:5" s="645" customFormat="1">
      <c r="A59" s="646" t="s">
        <v>664</v>
      </c>
      <c r="B59" s="256" t="s">
        <v>291</v>
      </c>
      <c r="C59" s="651">
        <f>+C55+C56+C57+C58</f>
        <v>37002</v>
      </c>
      <c r="D59" s="651">
        <f>+D55+D56+D57+D58</f>
        <v>0</v>
      </c>
      <c r="E59" s="652">
        <f>+E55+E56+E57+E58</f>
        <v>0</v>
      </c>
    </row>
    <row r="60" spans="1:5" s="645" customFormat="1">
      <c r="A60" s="646" t="s">
        <v>665</v>
      </c>
      <c r="B60" s="256" t="s">
        <v>292</v>
      </c>
      <c r="C60" s="242">
        <v>6230</v>
      </c>
      <c r="D60" s="242"/>
      <c r="E60" s="243"/>
    </row>
    <row r="61" spans="1:5" s="645" customFormat="1">
      <c r="A61" s="646" t="s">
        <v>666</v>
      </c>
      <c r="B61" s="256" t="s">
        <v>293</v>
      </c>
      <c r="C61" s="242">
        <v>0</v>
      </c>
      <c r="D61" s="242"/>
      <c r="E61" s="243"/>
    </row>
    <row r="62" spans="1:5" s="645" customFormat="1">
      <c r="A62" s="646" t="s">
        <v>667</v>
      </c>
      <c r="B62" s="256" t="s">
        <v>294</v>
      </c>
      <c r="C62" s="242">
        <v>1187</v>
      </c>
      <c r="D62" s="242"/>
      <c r="E62" s="243"/>
    </row>
    <row r="63" spans="1:5" s="645" customFormat="1">
      <c r="A63" s="646" t="s">
        <v>668</v>
      </c>
      <c r="B63" s="256" t="s">
        <v>295</v>
      </c>
      <c r="C63" s="651">
        <f>+C60+C61+C62</f>
        <v>7417</v>
      </c>
      <c r="D63" s="651">
        <f>+D60+D61+D62</f>
        <v>0</v>
      </c>
      <c r="E63" s="652">
        <f>+E60+E61+E62</f>
        <v>0</v>
      </c>
    </row>
    <row r="64" spans="1:5" s="645" customFormat="1">
      <c r="A64" s="646" t="s">
        <v>669</v>
      </c>
      <c r="B64" s="256" t="s">
        <v>296</v>
      </c>
      <c r="C64" s="242"/>
      <c r="D64" s="242"/>
      <c r="E64" s="243"/>
    </row>
    <row r="65" spans="1:5" s="645" customFormat="1" ht="21">
      <c r="A65" s="646" t="s">
        <v>670</v>
      </c>
      <c r="B65" s="256" t="s">
        <v>297</v>
      </c>
      <c r="C65" s="242"/>
      <c r="D65" s="242"/>
      <c r="E65" s="243"/>
    </row>
    <row r="66" spans="1:5" s="645" customFormat="1">
      <c r="A66" s="646" t="s">
        <v>671</v>
      </c>
      <c r="B66" s="256" t="s">
        <v>298</v>
      </c>
      <c r="C66" s="651">
        <f>+C64+C65</f>
        <v>0</v>
      </c>
      <c r="D66" s="651">
        <f>+D64+D65</f>
        <v>0</v>
      </c>
      <c r="E66" s="652">
        <f>+E64+E65</f>
        <v>0</v>
      </c>
    </row>
    <row r="67" spans="1:5" s="645" customFormat="1">
      <c r="A67" s="646" t="s">
        <v>672</v>
      </c>
      <c r="B67" s="256" t="s">
        <v>299</v>
      </c>
      <c r="C67" s="242"/>
      <c r="D67" s="242"/>
      <c r="E67" s="243"/>
    </row>
    <row r="68" spans="1:5" s="645" customFormat="1" ht="16.5" thickBot="1">
      <c r="A68" s="653" t="s">
        <v>673</v>
      </c>
      <c r="B68" s="260" t="s">
        <v>300</v>
      </c>
      <c r="C68" s="654">
        <f>+C51+C54+C59+C63+C66+C67</f>
        <v>330742</v>
      </c>
      <c r="D68" s="654">
        <f>+D51+D54+D59+D63+D66+D67</f>
        <v>0</v>
      </c>
      <c r="E68" s="655">
        <f>+E51+E54+E59+E63+E66+E67</f>
        <v>0</v>
      </c>
    </row>
    <row r="69" spans="1:5">
      <c r="A69" s="656"/>
      <c r="C69" s="657"/>
      <c r="D69" s="657"/>
      <c r="E69" s="658"/>
    </row>
    <row r="70" spans="1:5">
      <c r="A70" s="656"/>
      <c r="C70" s="657"/>
      <c r="D70" s="657"/>
      <c r="E70" s="658"/>
    </row>
    <row r="71" spans="1:5">
      <c r="A71" s="659"/>
      <c r="C71" s="657"/>
      <c r="D71" s="657"/>
      <c r="E71" s="658"/>
    </row>
    <row r="72" spans="1:5">
      <c r="A72" s="802"/>
      <c r="B72" s="802"/>
      <c r="C72" s="802"/>
      <c r="D72" s="802"/>
      <c r="E72" s="802"/>
    </row>
    <row r="73" spans="1:5">
      <c r="A73" s="802"/>
      <c r="B73" s="802"/>
      <c r="C73" s="802"/>
      <c r="D73" s="802"/>
      <c r="E73" s="802"/>
    </row>
  </sheetData>
  <sheetProtection sheet="1" objects="1" scenarios="1"/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677165354330717" top="1.1023622047244095" bottom="0.98425196850393704" header="0.51181102362204722" footer="0.51181102362204722"/>
  <pageSetup paperSize="9" scale="80" orientation="portrait" verticalDpi="0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106" zoomScaleNormal="130" zoomScaleSheetLayoutView="100" workbookViewId="0">
      <selection activeCell="C146" sqref="C146"/>
    </sheetView>
  </sheetViews>
  <sheetFormatPr defaultRowHeight="15.75"/>
  <cols>
    <col min="1" max="1" width="9.5" style="411" customWidth="1"/>
    <col min="2" max="2" width="60.83203125" style="411" customWidth="1"/>
    <col min="3" max="5" width="15.83203125" style="412" customWidth="1"/>
    <col min="6" max="6" width="9.33203125" style="422" hidden="1" customWidth="1"/>
    <col min="7" max="16384" width="9.33203125" style="422"/>
  </cols>
  <sheetData>
    <row r="1" spans="1:6" ht="15.95" customHeight="1">
      <c r="A1" s="696" t="s">
        <v>4</v>
      </c>
      <c r="B1" s="696"/>
      <c r="C1" s="696"/>
      <c r="D1" s="696"/>
      <c r="E1" s="696"/>
    </row>
    <row r="2" spans="1:6" ht="15.95" customHeight="1" thickBot="1">
      <c r="A2" s="46" t="s">
        <v>113</v>
      </c>
      <c r="B2" s="46"/>
      <c r="C2" s="409"/>
      <c r="D2" s="409"/>
      <c r="E2" s="409" t="s">
        <v>162</v>
      </c>
    </row>
    <row r="3" spans="1:6" ht="15.95" customHeight="1">
      <c r="A3" s="703" t="s">
        <v>61</v>
      </c>
      <c r="B3" s="699" t="s">
        <v>6</v>
      </c>
      <c r="C3" s="697" t="str">
        <f>+'1.1.sz.mell.'!C3:E3</f>
        <v>2014. évi</v>
      </c>
      <c r="D3" s="697"/>
      <c r="E3" s="698"/>
      <c r="F3" s="683"/>
    </row>
    <row r="4" spans="1:6" ht="38.1" customHeight="1" thickBot="1">
      <c r="A4" s="704"/>
      <c r="B4" s="700"/>
      <c r="C4" s="48" t="s">
        <v>184</v>
      </c>
      <c r="D4" s="48" t="s">
        <v>189</v>
      </c>
      <c r="E4" s="49" t="s">
        <v>190</v>
      </c>
      <c r="F4" s="683"/>
    </row>
    <row r="5" spans="1:6" s="423" customFormat="1" ht="12" customHeight="1" thickBot="1">
      <c r="A5" s="387" t="s">
        <v>434</v>
      </c>
      <c r="B5" s="388" t="s">
        <v>435</v>
      </c>
      <c r="C5" s="388" t="s">
        <v>436</v>
      </c>
      <c r="D5" s="388" t="s">
        <v>437</v>
      </c>
      <c r="E5" s="435" t="s">
        <v>438</v>
      </c>
      <c r="F5" s="684"/>
    </row>
    <row r="6" spans="1:6" s="424" customFormat="1" ht="12" customHeight="1" thickBot="1">
      <c r="A6" s="382" t="s">
        <v>7</v>
      </c>
      <c r="B6" s="383" t="s">
        <v>318</v>
      </c>
      <c r="C6" s="414"/>
      <c r="D6" s="414"/>
      <c r="E6" s="397"/>
      <c r="F6" s="685" t="s">
        <v>753</v>
      </c>
    </row>
    <row r="7" spans="1:6" s="424" customFormat="1" ht="12" customHeight="1">
      <c r="A7" s="377" t="s">
        <v>73</v>
      </c>
      <c r="B7" s="425" t="s">
        <v>319</v>
      </c>
      <c r="C7" s="416"/>
      <c r="D7" s="416"/>
      <c r="E7" s="399"/>
      <c r="F7" s="685" t="s">
        <v>754</v>
      </c>
    </row>
    <row r="8" spans="1:6" s="424" customFormat="1" ht="12" customHeight="1">
      <c r="A8" s="376" t="s">
        <v>74</v>
      </c>
      <c r="B8" s="426" t="s">
        <v>320</v>
      </c>
      <c r="C8" s="415">
        <v>0</v>
      </c>
      <c r="D8" s="415">
        <v>0</v>
      </c>
      <c r="E8" s="398">
        <v>0</v>
      </c>
      <c r="F8" s="685" t="s">
        <v>755</v>
      </c>
    </row>
    <row r="9" spans="1:6" s="424" customFormat="1" ht="12" customHeight="1">
      <c r="A9" s="376" t="s">
        <v>75</v>
      </c>
      <c r="B9" s="426" t="s">
        <v>321</v>
      </c>
      <c r="C9" s="415"/>
      <c r="D9" s="415"/>
      <c r="E9" s="398"/>
      <c r="F9" s="685" t="s">
        <v>756</v>
      </c>
    </row>
    <row r="10" spans="1:6" s="424" customFormat="1" ht="12" customHeight="1">
      <c r="A10" s="376" t="s">
        <v>76</v>
      </c>
      <c r="B10" s="426" t="s">
        <v>322</v>
      </c>
      <c r="C10" s="415"/>
      <c r="D10" s="415"/>
      <c r="E10" s="398"/>
      <c r="F10" s="685" t="s">
        <v>757</v>
      </c>
    </row>
    <row r="11" spans="1:6" s="424" customFormat="1" ht="12" customHeight="1">
      <c r="A11" s="376" t="s">
        <v>109</v>
      </c>
      <c r="B11" s="426" t="s">
        <v>323</v>
      </c>
      <c r="C11" s="415"/>
      <c r="D11" s="415"/>
      <c r="E11" s="398"/>
      <c r="F11" s="685" t="s">
        <v>758</v>
      </c>
    </row>
    <row r="12" spans="1:6" s="424" customFormat="1" ht="12" customHeight="1" thickBot="1">
      <c r="A12" s="378" t="s">
        <v>77</v>
      </c>
      <c r="B12" s="427" t="s">
        <v>324</v>
      </c>
      <c r="C12" s="417"/>
      <c r="D12" s="417"/>
      <c r="E12" s="400"/>
      <c r="F12" s="685" t="s">
        <v>759</v>
      </c>
    </row>
    <row r="13" spans="1:6" s="424" customFormat="1" ht="12" customHeight="1" thickBot="1">
      <c r="A13" s="382" t="s">
        <v>8</v>
      </c>
      <c r="B13" s="404" t="s">
        <v>325</v>
      </c>
      <c r="C13" s="414"/>
      <c r="D13" s="414"/>
      <c r="E13" s="397"/>
      <c r="F13" s="685" t="s">
        <v>760</v>
      </c>
    </row>
    <row r="14" spans="1:6" s="424" customFormat="1" ht="12" customHeight="1">
      <c r="A14" s="377" t="s">
        <v>79</v>
      </c>
      <c r="B14" s="425" t="s">
        <v>326</v>
      </c>
      <c r="C14" s="416">
        <v>0</v>
      </c>
      <c r="D14" s="416">
        <v>0</v>
      </c>
      <c r="E14" s="399"/>
      <c r="F14" s="685" t="s">
        <v>761</v>
      </c>
    </row>
    <row r="15" spans="1:6" s="424" customFormat="1" ht="12" customHeight="1">
      <c r="A15" s="376" t="s">
        <v>80</v>
      </c>
      <c r="B15" s="426" t="s">
        <v>327</v>
      </c>
      <c r="C15" s="415">
        <v>0</v>
      </c>
      <c r="D15" s="415">
        <v>0</v>
      </c>
      <c r="E15" s="398">
        <v>0</v>
      </c>
      <c r="F15" s="685" t="s">
        <v>762</v>
      </c>
    </row>
    <row r="16" spans="1:6" s="424" customFormat="1" ht="12" customHeight="1">
      <c r="A16" s="376" t="s">
        <v>81</v>
      </c>
      <c r="B16" s="426" t="s">
        <v>328</v>
      </c>
      <c r="C16" s="415">
        <v>0</v>
      </c>
      <c r="D16" s="415">
        <v>0</v>
      </c>
      <c r="E16" s="398">
        <v>0</v>
      </c>
      <c r="F16" s="685" t="s">
        <v>763</v>
      </c>
    </row>
    <row r="17" spans="1:6" s="424" customFormat="1" ht="12" customHeight="1">
      <c r="A17" s="376" t="s">
        <v>82</v>
      </c>
      <c r="B17" s="426" t="s">
        <v>329</v>
      </c>
      <c r="C17" s="415">
        <v>0</v>
      </c>
      <c r="D17" s="415">
        <v>0</v>
      </c>
      <c r="E17" s="398">
        <v>0</v>
      </c>
      <c r="F17" s="685" t="s">
        <v>764</v>
      </c>
    </row>
    <row r="18" spans="1:6" s="424" customFormat="1" ht="12" customHeight="1">
      <c r="A18" s="376" t="s">
        <v>83</v>
      </c>
      <c r="B18" s="426" t="s">
        <v>330</v>
      </c>
      <c r="C18" s="415"/>
      <c r="D18" s="415"/>
      <c r="E18" s="398"/>
      <c r="F18" s="685" t="s">
        <v>765</v>
      </c>
    </row>
    <row r="19" spans="1:6" s="424" customFormat="1" ht="12" customHeight="1" thickBot="1">
      <c r="A19" s="378" t="s">
        <v>90</v>
      </c>
      <c r="B19" s="427" t="s">
        <v>331</v>
      </c>
      <c r="C19" s="417">
        <v>0</v>
      </c>
      <c r="D19" s="417">
        <v>0</v>
      </c>
      <c r="E19" s="400">
        <v>0</v>
      </c>
      <c r="F19" s="685" t="s">
        <v>766</v>
      </c>
    </row>
    <row r="20" spans="1:6" s="424" customFormat="1" ht="12" customHeight="1" thickBot="1">
      <c r="A20" s="382" t="s">
        <v>9</v>
      </c>
      <c r="B20" s="383" t="s">
        <v>332</v>
      </c>
      <c r="C20" s="414"/>
      <c r="D20" s="414"/>
      <c r="E20" s="397"/>
      <c r="F20" s="685" t="s">
        <v>767</v>
      </c>
    </row>
    <row r="21" spans="1:6" s="424" customFormat="1" ht="12" customHeight="1">
      <c r="A21" s="377" t="s">
        <v>62</v>
      </c>
      <c r="B21" s="425" t="s">
        <v>333</v>
      </c>
      <c r="C21" s="416">
        <v>0</v>
      </c>
      <c r="D21" s="416"/>
      <c r="E21" s="399"/>
      <c r="F21" s="685" t="s">
        <v>768</v>
      </c>
    </row>
    <row r="22" spans="1:6" s="424" customFormat="1" ht="12" customHeight="1">
      <c r="A22" s="376" t="s">
        <v>63</v>
      </c>
      <c r="B22" s="426" t="s">
        <v>334</v>
      </c>
      <c r="C22" s="415">
        <v>0</v>
      </c>
      <c r="D22" s="415">
        <v>0</v>
      </c>
      <c r="E22" s="398">
        <v>0</v>
      </c>
      <c r="F22" s="685" t="s">
        <v>769</v>
      </c>
    </row>
    <row r="23" spans="1:6" s="424" customFormat="1" ht="12" customHeight="1">
      <c r="A23" s="376" t="s">
        <v>64</v>
      </c>
      <c r="B23" s="426" t="s">
        <v>335</v>
      </c>
      <c r="C23" s="415">
        <v>0</v>
      </c>
      <c r="D23" s="415">
        <v>0</v>
      </c>
      <c r="E23" s="398">
        <v>0</v>
      </c>
      <c r="F23" s="685" t="s">
        <v>770</v>
      </c>
    </row>
    <row r="24" spans="1:6" s="424" customFormat="1" ht="12" customHeight="1">
      <c r="A24" s="376" t="s">
        <v>65</v>
      </c>
      <c r="B24" s="426" t="s">
        <v>336</v>
      </c>
      <c r="C24" s="415">
        <v>0</v>
      </c>
      <c r="D24" s="415">
        <v>0</v>
      </c>
      <c r="E24" s="398">
        <v>0</v>
      </c>
      <c r="F24" s="685" t="s">
        <v>771</v>
      </c>
    </row>
    <row r="25" spans="1:6" s="424" customFormat="1" ht="12" customHeight="1">
      <c r="A25" s="376" t="s">
        <v>123</v>
      </c>
      <c r="B25" s="426" t="s">
        <v>337</v>
      </c>
      <c r="C25" s="415"/>
      <c r="D25" s="415"/>
      <c r="E25" s="398"/>
      <c r="F25" s="685" t="s">
        <v>772</v>
      </c>
    </row>
    <row r="26" spans="1:6" s="424" customFormat="1" ht="12" customHeight="1" thickBot="1">
      <c r="A26" s="378" t="s">
        <v>124</v>
      </c>
      <c r="B26" s="427" t="s">
        <v>338</v>
      </c>
      <c r="C26" s="417"/>
      <c r="D26" s="417"/>
      <c r="E26" s="400"/>
      <c r="F26" s="685" t="s">
        <v>773</v>
      </c>
    </row>
    <row r="27" spans="1:6" s="424" customFormat="1" ht="12" customHeight="1" thickBot="1">
      <c r="A27" s="382" t="s">
        <v>125</v>
      </c>
      <c r="B27" s="383" t="s">
        <v>339</v>
      </c>
      <c r="C27" s="420"/>
      <c r="D27" s="420"/>
      <c r="E27" s="432"/>
      <c r="F27" s="685" t="s">
        <v>774</v>
      </c>
    </row>
    <row r="28" spans="1:6" s="424" customFormat="1" ht="12" customHeight="1">
      <c r="A28" s="377" t="s">
        <v>340</v>
      </c>
      <c r="B28" s="425" t="s">
        <v>341</v>
      </c>
      <c r="C28" s="434"/>
      <c r="D28" s="434"/>
      <c r="E28" s="433"/>
      <c r="F28" s="685" t="s">
        <v>775</v>
      </c>
    </row>
    <row r="29" spans="1:6" s="424" customFormat="1" ht="12" customHeight="1">
      <c r="A29" s="376" t="s">
        <v>342</v>
      </c>
      <c r="B29" s="426" t="s">
        <v>343</v>
      </c>
      <c r="C29" s="415"/>
      <c r="D29" s="415"/>
      <c r="E29" s="398"/>
      <c r="F29" s="685" t="s">
        <v>776</v>
      </c>
    </row>
    <row r="30" spans="1:6" s="424" customFormat="1" ht="12" customHeight="1">
      <c r="A30" s="376" t="s">
        <v>344</v>
      </c>
      <c r="B30" s="426" t="s">
        <v>345</v>
      </c>
      <c r="C30" s="415"/>
      <c r="D30" s="415"/>
      <c r="E30" s="398"/>
      <c r="F30" s="685" t="s">
        <v>777</v>
      </c>
    </row>
    <row r="31" spans="1:6" s="424" customFormat="1" ht="12" customHeight="1">
      <c r="A31" s="376" t="s">
        <v>346</v>
      </c>
      <c r="B31" s="426" t="s">
        <v>347</v>
      </c>
      <c r="C31" s="415"/>
      <c r="D31" s="415"/>
      <c r="E31" s="398"/>
      <c r="F31" s="685" t="s">
        <v>778</v>
      </c>
    </row>
    <row r="32" spans="1:6" s="424" customFormat="1" ht="12" customHeight="1">
      <c r="A32" s="376" t="s">
        <v>348</v>
      </c>
      <c r="B32" s="426" t="s">
        <v>349</v>
      </c>
      <c r="C32" s="415">
        <v>0</v>
      </c>
      <c r="D32" s="415">
        <v>0</v>
      </c>
      <c r="E32" s="398">
        <v>0</v>
      </c>
      <c r="F32" s="685" t="s">
        <v>779</v>
      </c>
    </row>
    <row r="33" spans="1:6" s="424" customFormat="1" ht="12" customHeight="1" thickBot="1">
      <c r="A33" s="378" t="s">
        <v>350</v>
      </c>
      <c r="B33" s="427" t="s">
        <v>351</v>
      </c>
      <c r="C33" s="417">
        <v>0</v>
      </c>
      <c r="D33" s="417">
        <v>0</v>
      </c>
      <c r="E33" s="400">
        <v>0</v>
      </c>
      <c r="F33" s="685" t="s">
        <v>780</v>
      </c>
    </row>
    <row r="34" spans="1:6" s="424" customFormat="1" ht="12" customHeight="1" thickBot="1">
      <c r="A34" s="382" t="s">
        <v>11</v>
      </c>
      <c r="B34" s="383" t="s">
        <v>352</v>
      </c>
      <c r="C34" s="414"/>
      <c r="D34" s="414"/>
      <c r="E34" s="397"/>
      <c r="F34" s="685" t="s">
        <v>781</v>
      </c>
    </row>
    <row r="35" spans="1:6" s="424" customFormat="1" ht="12" customHeight="1">
      <c r="A35" s="377" t="s">
        <v>66</v>
      </c>
      <c r="B35" s="425" t="s">
        <v>353</v>
      </c>
      <c r="C35" s="416"/>
      <c r="D35" s="416"/>
      <c r="E35" s="399"/>
      <c r="F35" s="685" t="s">
        <v>782</v>
      </c>
    </row>
    <row r="36" spans="1:6" s="424" customFormat="1" ht="12" customHeight="1">
      <c r="A36" s="376" t="s">
        <v>67</v>
      </c>
      <c r="B36" s="426" t="s">
        <v>354</v>
      </c>
      <c r="C36" s="415"/>
      <c r="D36" s="415"/>
      <c r="E36" s="398"/>
      <c r="F36" s="685" t="s">
        <v>783</v>
      </c>
    </row>
    <row r="37" spans="1:6" s="424" customFormat="1" ht="12" customHeight="1">
      <c r="A37" s="376" t="s">
        <v>68</v>
      </c>
      <c r="B37" s="426" t="s">
        <v>355</v>
      </c>
      <c r="C37" s="415">
        <v>0</v>
      </c>
      <c r="D37" s="415">
        <v>0</v>
      </c>
      <c r="E37" s="398">
        <v>0</v>
      </c>
      <c r="F37" s="685" t="s">
        <v>784</v>
      </c>
    </row>
    <row r="38" spans="1:6" s="424" customFormat="1" ht="12" customHeight="1">
      <c r="A38" s="376" t="s">
        <v>127</v>
      </c>
      <c r="B38" s="426" t="s">
        <v>356</v>
      </c>
      <c r="C38" s="415">
        <v>0</v>
      </c>
      <c r="D38" s="415">
        <v>0</v>
      </c>
      <c r="E38" s="398">
        <v>0</v>
      </c>
      <c r="F38" s="685" t="s">
        <v>785</v>
      </c>
    </row>
    <row r="39" spans="1:6" s="424" customFormat="1" ht="12" customHeight="1">
      <c r="A39" s="376" t="s">
        <v>128</v>
      </c>
      <c r="B39" s="426" t="s">
        <v>357</v>
      </c>
      <c r="C39" s="415"/>
      <c r="D39" s="415"/>
      <c r="E39" s="398"/>
      <c r="F39" s="685" t="s">
        <v>786</v>
      </c>
    </row>
    <row r="40" spans="1:6" s="424" customFormat="1" ht="12" customHeight="1">
      <c r="A40" s="376" t="s">
        <v>129</v>
      </c>
      <c r="B40" s="426" t="s">
        <v>358</v>
      </c>
      <c r="C40" s="415"/>
      <c r="D40" s="415"/>
      <c r="E40" s="398"/>
      <c r="F40" s="685" t="s">
        <v>787</v>
      </c>
    </row>
    <row r="41" spans="1:6" s="424" customFormat="1" ht="12" customHeight="1">
      <c r="A41" s="376" t="s">
        <v>130</v>
      </c>
      <c r="B41" s="426" t="s">
        <v>359</v>
      </c>
      <c r="C41" s="415">
        <v>0</v>
      </c>
      <c r="D41" s="415"/>
      <c r="E41" s="398">
        <v>0</v>
      </c>
      <c r="F41" s="685" t="s">
        <v>788</v>
      </c>
    </row>
    <row r="42" spans="1:6" s="424" customFormat="1" ht="12" customHeight="1">
      <c r="A42" s="376" t="s">
        <v>131</v>
      </c>
      <c r="B42" s="426" t="s">
        <v>360</v>
      </c>
      <c r="C42" s="415">
        <v>0</v>
      </c>
      <c r="D42" s="415">
        <v>0</v>
      </c>
      <c r="E42" s="398"/>
      <c r="F42" s="685" t="s">
        <v>789</v>
      </c>
    </row>
    <row r="43" spans="1:6" s="424" customFormat="1" ht="12" customHeight="1">
      <c r="A43" s="376" t="s">
        <v>361</v>
      </c>
      <c r="B43" s="426" t="s">
        <v>362</v>
      </c>
      <c r="C43" s="418">
        <v>0</v>
      </c>
      <c r="D43" s="418">
        <v>0</v>
      </c>
      <c r="E43" s="401">
        <v>0</v>
      </c>
      <c r="F43" s="685" t="s">
        <v>790</v>
      </c>
    </row>
    <row r="44" spans="1:6" s="424" customFormat="1" ht="12" customHeight="1" thickBot="1">
      <c r="A44" s="378" t="s">
        <v>363</v>
      </c>
      <c r="B44" s="427" t="s">
        <v>364</v>
      </c>
      <c r="C44" s="419">
        <v>0</v>
      </c>
      <c r="D44" s="419">
        <v>0</v>
      </c>
      <c r="E44" s="402">
        <v>0</v>
      </c>
      <c r="F44" s="685" t="s">
        <v>791</v>
      </c>
    </row>
    <row r="45" spans="1:6" s="424" customFormat="1" ht="12" customHeight="1" thickBot="1">
      <c r="A45" s="382" t="s">
        <v>12</v>
      </c>
      <c r="B45" s="383" t="s">
        <v>365</v>
      </c>
      <c r="C45" s="414"/>
      <c r="D45" s="414">
        <v>0</v>
      </c>
      <c r="E45" s="397">
        <v>0</v>
      </c>
      <c r="F45" s="685" t="s">
        <v>792</v>
      </c>
    </row>
    <row r="46" spans="1:6" s="424" customFormat="1" ht="12" customHeight="1">
      <c r="A46" s="377" t="s">
        <v>69</v>
      </c>
      <c r="B46" s="425" t="s">
        <v>366</v>
      </c>
      <c r="C46" s="436">
        <v>0</v>
      </c>
      <c r="D46" s="436">
        <v>0</v>
      </c>
      <c r="E46" s="403">
        <v>0</v>
      </c>
      <c r="F46" s="685" t="s">
        <v>793</v>
      </c>
    </row>
    <row r="47" spans="1:6" s="424" customFormat="1" ht="12" customHeight="1">
      <c r="A47" s="376" t="s">
        <v>70</v>
      </c>
      <c r="B47" s="426" t="s">
        <v>367</v>
      </c>
      <c r="C47" s="418"/>
      <c r="D47" s="418">
        <v>0</v>
      </c>
      <c r="E47" s="401">
        <v>0</v>
      </c>
      <c r="F47" s="685" t="s">
        <v>794</v>
      </c>
    </row>
    <row r="48" spans="1:6" s="424" customFormat="1" ht="12" customHeight="1">
      <c r="A48" s="376" t="s">
        <v>368</v>
      </c>
      <c r="B48" s="426" t="s">
        <v>369</v>
      </c>
      <c r="C48" s="418">
        <v>0</v>
      </c>
      <c r="D48" s="418">
        <v>0</v>
      </c>
      <c r="E48" s="401">
        <v>0</v>
      </c>
      <c r="F48" s="685" t="s">
        <v>795</v>
      </c>
    </row>
    <row r="49" spans="1:6" s="424" customFormat="1" ht="12" customHeight="1">
      <c r="A49" s="376" t="s">
        <v>370</v>
      </c>
      <c r="B49" s="426" t="s">
        <v>371</v>
      </c>
      <c r="C49" s="418">
        <v>0</v>
      </c>
      <c r="D49" s="418">
        <v>0</v>
      </c>
      <c r="E49" s="401">
        <v>0</v>
      </c>
      <c r="F49" s="685" t="s">
        <v>796</v>
      </c>
    </row>
    <row r="50" spans="1:6" s="424" customFormat="1" ht="12" customHeight="1" thickBot="1">
      <c r="A50" s="378" t="s">
        <v>372</v>
      </c>
      <c r="B50" s="427" t="s">
        <v>373</v>
      </c>
      <c r="C50" s="419">
        <v>0</v>
      </c>
      <c r="D50" s="419">
        <v>0</v>
      </c>
      <c r="E50" s="402">
        <v>0</v>
      </c>
      <c r="F50" s="685" t="s">
        <v>797</v>
      </c>
    </row>
    <row r="51" spans="1:6" s="424" customFormat="1" ht="17.25" customHeight="1" thickBot="1">
      <c r="A51" s="382" t="s">
        <v>132</v>
      </c>
      <c r="B51" s="383" t="s">
        <v>374</v>
      </c>
      <c r="C51" s="414">
        <v>0</v>
      </c>
      <c r="D51" s="414"/>
      <c r="E51" s="397"/>
      <c r="F51" s="685" t="s">
        <v>798</v>
      </c>
    </row>
    <row r="52" spans="1:6" s="424" customFormat="1" ht="12" customHeight="1">
      <c r="A52" s="377" t="s">
        <v>71</v>
      </c>
      <c r="B52" s="425" t="s">
        <v>375</v>
      </c>
      <c r="C52" s="416">
        <v>0</v>
      </c>
      <c r="D52" s="416">
        <v>0</v>
      </c>
      <c r="E52" s="399">
        <v>0</v>
      </c>
      <c r="F52" s="685" t="s">
        <v>799</v>
      </c>
    </row>
    <row r="53" spans="1:6" s="424" customFormat="1" ht="12" customHeight="1">
      <c r="A53" s="376" t="s">
        <v>72</v>
      </c>
      <c r="B53" s="426" t="s">
        <v>376</v>
      </c>
      <c r="C53" s="415">
        <v>0</v>
      </c>
      <c r="D53" s="415">
        <v>0</v>
      </c>
      <c r="E53" s="398">
        <v>0</v>
      </c>
      <c r="F53" s="685" t="s">
        <v>800</v>
      </c>
    </row>
    <row r="54" spans="1:6" s="424" customFormat="1" ht="12" customHeight="1">
      <c r="A54" s="376" t="s">
        <v>377</v>
      </c>
      <c r="B54" s="426" t="s">
        <v>378</v>
      </c>
      <c r="C54" s="415">
        <v>0</v>
      </c>
      <c r="D54" s="415"/>
      <c r="E54" s="398"/>
      <c r="F54" s="685" t="s">
        <v>801</v>
      </c>
    </row>
    <row r="55" spans="1:6" s="424" customFormat="1" ht="12" customHeight="1" thickBot="1">
      <c r="A55" s="378" t="s">
        <v>379</v>
      </c>
      <c r="B55" s="427" t="s">
        <v>380</v>
      </c>
      <c r="C55" s="417">
        <v>0</v>
      </c>
      <c r="D55" s="417">
        <v>0</v>
      </c>
      <c r="E55" s="400"/>
      <c r="F55" s="685" t="s">
        <v>802</v>
      </c>
    </row>
    <row r="56" spans="1:6" s="424" customFormat="1" ht="12" customHeight="1" thickBot="1">
      <c r="A56" s="382" t="s">
        <v>14</v>
      </c>
      <c r="B56" s="404" t="s">
        <v>381</v>
      </c>
      <c r="C56" s="414">
        <v>0</v>
      </c>
      <c r="D56" s="414">
        <v>0</v>
      </c>
      <c r="E56" s="397">
        <v>0</v>
      </c>
      <c r="F56" s="685" t="s">
        <v>803</v>
      </c>
    </row>
    <row r="57" spans="1:6" s="424" customFormat="1" ht="12" customHeight="1">
      <c r="A57" s="377" t="s">
        <v>133</v>
      </c>
      <c r="B57" s="425" t="s">
        <v>382</v>
      </c>
      <c r="C57" s="418">
        <v>0</v>
      </c>
      <c r="D57" s="418">
        <v>0</v>
      </c>
      <c r="E57" s="401">
        <v>0</v>
      </c>
      <c r="F57" s="685" t="s">
        <v>804</v>
      </c>
    </row>
    <row r="58" spans="1:6" s="424" customFormat="1" ht="12" customHeight="1">
      <c r="A58" s="376" t="s">
        <v>134</v>
      </c>
      <c r="B58" s="426" t="s">
        <v>383</v>
      </c>
      <c r="C58" s="418">
        <v>0</v>
      </c>
      <c r="D58" s="418">
        <v>0</v>
      </c>
      <c r="E58" s="401">
        <v>0</v>
      </c>
      <c r="F58" s="685" t="s">
        <v>805</v>
      </c>
    </row>
    <row r="59" spans="1:6" s="424" customFormat="1" ht="12" customHeight="1">
      <c r="A59" s="376" t="s">
        <v>163</v>
      </c>
      <c r="B59" s="426" t="s">
        <v>384</v>
      </c>
      <c r="C59" s="418">
        <v>0</v>
      </c>
      <c r="D59" s="418">
        <v>0</v>
      </c>
      <c r="E59" s="401">
        <v>0</v>
      </c>
      <c r="F59" s="685" t="s">
        <v>806</v>
      </c>
    </row>
    <row r="60" spans="1:6" s="424" customFormat="1" ht="12" customHeight="1" thickBot="1">
      <c r="A60" s="378" t="s">
        <v>385</v>
      </c>
      <c r="B60" s="427" t="s">
        <v>386</v>
      </c>
      <c r="C60" s="418">
        <v>0</v>
      </c>
      <c r="D60" s="418">
        <v>0</v>
      </c>
      <c r="E60" s="401">
        <v>0</v>
      </c>
      <c r="F60" s="685" t="s">
        <v>807</v>
      </c>
    </row>
    <row r="61" spans="1:6" s="424" customFormat="1" ht="12" customHeight="1" thickBot="1">
      <c r="A61" s="382" t="s">
        <v>15</v>
      </c>
      <c r="B61" s="383" t="s">
        <v>387</v>
      </c>
      <c r="C61" s="420"/>
      <c r="D61" s="420"/>
      <c r="E61" s="432"/>
      <c r="F61" s="685" t="s">
        <v>808</v>
      </c>
    </row>
    <row r="62" spans="1:6" s="424" customFormat="1" ht="12" customHeight="1" thickBot="1">
      <c r="A62" s="437" t="s">
        <v>388</v>
      </c>
      <c r="B62" s="404" t="s">
        <v>389</v>
      </c>
      <c r="C62" s="414"/>
      <c r="D62" s="414"/>
      <c r="E62" s="397"/>
      <c r="F62" s="685" t="s">
        <v>809</v>
      </c>
    </row>
    <row r="63" spans="1:6" s="424" customFormat="1" ht="12" customHeight="1">
      <c r="A63" s="377" t="s">
        <v>390</v>
      </c>
      <c r="B63" s="425" t="s">
        <v>391</v>
      </c>
      <c r="C63" s="418">
        <v>0</v>
      </c>
      <c r="D63" s="418">
        <v>0</v>
      </c>
      <c r="E63" s="401">
        <v>0</v>
      </c>
      <c r="F63" s="685" t="s">
        <v>810</v>
      </c>
    </row>
    <row r="64" spans="1:6" s="424" customFormat="1" ht="12" customHeight="1">
      <c r="A64" s="376" t="s">
        <v>392</v>
      </c>
      <c r="B64" s="426" t="s">
        <v>393</v>
      </c>
      <c r="C64" s="418">
        <v>0</v>
      </c>
      <c r="D64" s="418">
        <v>0</v>
      </c>
      <c r="E64" s="401">
        <v>0</v>
      </c>
      <c r="F64" s="685" t="s">
        <v>811</v>
      </c>
    </row>
    <row r="65" spans="1:6" s="424" customFormat="1" ht="12" customHeight="1" thickBot="1">
      <c r="A65" s="378" t="s">
        <v>394</v>
      </c>
      <c r="B65" s="362" t="s">
        <v>439</v>
      </c>
      <c r="C65" s="418">
        <v>0</v>
      </c>
      <c r="D65" s="418">
        <v>0</v>
      </c>
      <c r="E65" s="401">
        <v>0</v>
      </c>
      <c r="F65" s="685" t="s">
        <v>812</v>
      </c>
    </row>
    <row r="66" spans="1:6" s="424" customFormat="1" ht="12" customHeight="1" thickBot="1">
      <c r="A66" s="437" t="s">
        <v>396</v>
      </c>
      <c r="B66" s="404" t="s">
        <v>397</v>
      </c>
      <c r="C66" s="414">
        <v>0</v>
      </c>
      <c r="D66" s="414">
        <v>0</v>
      </c>
      <c r="E66" s="397">
        <v>0</v>
      </c>
      <c r="F66" s="685" t="s">
        <v>813</v>
      </c>
    </row>
    <row r="67" spans="1:6" s="424" customFormat="1" ht="13.5" customHeight="1">
      <c r="A67" s="377" t="s">
        <v>110</v>
      </c>
      <c r="B67" s="425" t="s">
        <v>398</v>
      </c>
      <c r="C67" s="418">
        <v>0</v>
      </c>
      <c r="D67" s="418">
        <v>0</v>
      </c>
      <c r="E67" s="401">
        <v>0</v>
      </c>
      <c r="F67" s="685" t="s">
        <v>814</v>
      </c>
    </row>
    <row r="68" spans="1:6" s="424" customFormat="1" ht="12" customHeight="1">
      <c r="A68" s="376" t="s">
        <v>111</v>
      </c>
      <c r="B68" s="426" t="s">
        <v>399</v>
      </c>
      <c r="C68" s="418">
        <v>0</v>
      </c>
      <c r="D68" s="418">
        <v>0</v>
      </c>
      <c r="E68" s="401">
        <v>0</v>
      </c>
      <c r="F68" s="685" t="s">
        <v>815</v>
      </c>
    </row>
    <row r="69" spans="1:6" s="424" customFormat="1" ht="12" customHeight="1">
      <c r="A69" s="376" t="s">
        <v>400</v>
      </c>
      <c r="B69" s="426" t="s">
        <v>401</v>
      </c>
      <c r="C69" s="418">
        <v>0</v>
      </c>
      <c r="D69" s="418">
        <v>0</v>
      </c>
      <c r="E69" s="401">
        <v>0</v>
      </c>
      <c r="F69" s="685" t="s">
        <v>816</v>
      </c>
    </row>
    <row r="70" spans="1:6" s="424" customFormat="1" ht="12" customHeight="1" thickBot="1">
      <c r="A70" s="378" t="s">
        <v>402</v>
      </c>
      <c r="B70" s="427" t="s">
        <v>403</v>
      </c>
      <c r="C70" s="418">
        <v>0</v>
      </c>
      <c r="D70" s="418">
        <v>0</v>
      </c>
      <c r="E70" s="401">
        <v>0</v>
      </c>
      <c r="F70" s="685" t="s">
        <v>817</v>
      </c>
    </row>
    <row r="71" spans="1:6" s="424" customFormat="1" ht="12" customHeight="1" thickBot="1">
      <c r="A71" s="437" t="s">
        <v>404</v>
      </c>
      <c r="B71" s="404" t="s">
        <v>405</v>
      </c>
      <c r="C71" s="414">
        <v>0</v>
      </c>
      <c r="D71" s="414">
        <v>0</v>
      </c>
      <c r="E71" s="397">
        <v>0</v>
      </c>
      <c r="F71" s="685" t="s">
        <v>818</v>
      </c>
    </row>
    <row r="72" spans="1:6" s="424" customFormat="1" ht="12" customHeight="1">
      <c r="A72" s="377" t="s">
        <v>406</v>
      </c>
      <c r="B72" s="425" t="s">
        <v>407</v>
      </c>
      <c r="C72" s="418">
        <v>0</v>
      </c>
      <c r="D72" s="418">
        <v>0</v>
      </c>
      <c r="E72" s="401">
        <v>0</v>
      </c>
      <c r="F72" s="685" t="s">
        <v>819</v>
      </c>
    </row>
    <row r="73" spans="1:6" s="424" customFormat="1" ht="12" customHeight="1" thickBot="1">
      <c r="A73" s="378" t="s">
        <v>408</v>
      </c>
      <c r="B73" s="427" t="s">
        <v>409</v>
      </c>
      <c r="C73" s="418">
        <v>0</v>
      </c>
      <c r="D73" s="418">
        <v>0</v>
      </c>
      <c r="E73" s="401">
        <v>0</v>
      </c>
      <c r="F73" s="685" t="s">
        <v>820</v>
      </c>
    </row>
    <row r="74" spans="1:6" s="424" customFormat="1" ht="12" customHeight="1" thickBot="1">
      <c r="A74" s="437" t="s">
        <v>410</v>
      </c>
      <c r="B74" s="404" t="s">
        <v>411</v>
      </c>
      <c r="C74" s="414">
        <v>0</v>
      </c>
      <c r="D74" s="414">
        <v>0</v>
      </c>
      <c r="E74" s="397"/>
      <c r="F74" s="685" t="s">
        <v>821</v>
      </c>
    </row>
    <row r="75" spans="1:6" s="424" customFormat="1" ht="12" customHeight="1">
      <c r="A75" s="377" t="s">
        <v>412</v>
      </c>
      <c r="B75" s="425" t="s">
        <v>413</v>
      </c>
      <c r="C75" s="418">
        <v>0</v>
      </c>
      <c r="D75" s="418">
        <v>0</v>
      </c>
      <c r="E75" s="401"/>
      <c r="F75" s="685" t="s">
        <v>822</v>
      </c>
    </row>
    <row r="76" spans="1:6" s="424" customFormat="1" ht="12" customHeight="1">
      <c r="A76" s="376" t="s">
        <v>414</v>
      </c>
      <c r="B76" s="426" t="s">
        <v>415</v>
      </c>
      <c r="C76" s="418">
        <v>0</v>
      </c>
      <c r="D76" s="418">
        <v>0</v>
      </c>
      <c r="E76" s="401">
        <v>0</v>
      </c>
      <c r="F76" s="685" t="s">
        <v>823</v>
      </c>
    </row>
    <row r="77" spans="1:6" s="424" customFormat="1" ht="12" customHeight="1" thickBot="1">
      <c r="A77" s="378" t="s">
        <v>416</v>
      </c>
      <c r="B77" s="406" t="s">
        <v>417</v>
      </c>
      <c r="C77" s="418">
        <v>0</v>
      </c>
      <c r="D77" s="418">
        <v>0</v>
      </c>
      <c r="E77" s="401">
        <v>0</v>
      </c>
      <c r="F77" s="685" t="s">
        <v>824</v>
      </c>
    </row>
    <row r="78" spans="1:6" s="424" customFormat="1" ht="12" customHeight="1" thickBot="1">
      <c r="A78" s="437" t="s">
        <v>418</v>
      </c>
      <c r="B78" s="404" t="s">
        <v>419</v>
      </c>
      <c r="C78" s="414">
        <v>0</v>
      </c>
      <c r="D78" s="414">
        <v>0</v>
      </c>
      <c r="E78" s="397">
        <v>0</v>
      </c>
      <c r="F78" s="685" t="s">
        <v>825</v>
      </c>
    </row>
    <row r="79" spans="1:6" s="424" customFormat="1" ht="12" customHeight="1">
      <c r="A79" s="428" t="s">
        <v>420</v>
      </c>
      <c r="B79" s="425" t="s">
        <v>421</v>
      </c>
      <c r="C79" s="418">
        <v>0</v>
      </c>
      <c r="D79" s="418">
        <v>0</v>
      </c>
      <c r="E79" s="401">
        <v>0</v>
      </c>
      <c r="F79" s="685" t="s">
        <v>826</v>
      </c>
    </row>
    <row r="80" spans="1:6" s="424" customFormat="1" ht="12" customHeight="1">
      <c r="A80" s="429" t="s">
        <v>422</v>
      </c>
      <c r="B80" s="426" t="s">
        <v>423</v>
      </c>
      <c r="C80" s="418">
        <v>0</v>
      </c>
      <c r="D80" s="418">
        <v>0</v>
      </c>
      <c r="E80" s="401">
        <v>0</v>
      </c>
      <c r="F80" s="685" t="s">
        <v>827</v>
      </c>
    </row>
    <row r="81" spans="1:6" s="424" customFormat="1" ht="12" customHeight="1">
      <c r="A81" s="429" t="s">
        <v>424</v>
      </c>
      <c r="B81" s="426" t="s">
        <v>425</v>
      </c>
      <c r="C81" s="418">
        <v>0</v>
      </c>
      <c r="D81" s="418">
        <v>0</v>
      </c>
      <c r="E81" s="401">
        <v>0</v>
      </c>
      <c r="F81" s="685" t="s">
        <v>828</v>
      </c>
    </row>
    <row r="82" spans="1:6" s="424" customFormat="1" ht="12" customHeight="1" thickBot="1">
      <c r="A82" s="438" t="s">
        <v>426</v>
      </c>
      <c r="B82" s="406" t="s">
        <v>427</v>
      </c>
      <c r="C82" s="418">
        <v>0</v>
      </c>
      <c r="D82" s="418">
        <v>0</v>
      </c>
      <c r="E82" s="401">
        <v>0</v>
      </c>
      <c r="F82" s="685" t="s">
        <v>829</v>
      </c>
    </row>
    <row r="83" spans="1:6" s="424" customFormat="1" ht="12" customHeight="1" thickBot="1">
      <c r="A83" s="437" t="s">
        <v>428</v>
      </c>
      <c r="B83" s="404" t="s">
        <v>429</v>
      </c>
      <c r="C83" s="440">
        <v>0</v>
      </c>
      <c r="D83" s="440">
        <v>0</v>
      </c>
      <c r="E83" s="441">
        <v>0</v>
      </c>
      <c r="F83" s="685" t="s">
        <v>830</v>
      </c>
    </row>
    <row r="84" spans="1:6" s="424" customFormat="1" ht="12" customHeight="1" thickBot="1">
      <c r="A84" s="437" t="s">
        <v>430</v>
      </c>
      <c r="B84" s="360" t="s">
        <v>431</v>
      </c>
      <c r="C84" s="420">
        <v>0</v>
      </c>
      <c r="D84" s="420">
        <v>0</v>
      </c>
      <c r="E84" s="432"/>
      <c r="F84" s="685" t="s">
        <v>831</v>
      </c>
    </row>
    <row r="85" spans="1:6" s="424" customFormat="1" ht="12" customHeight="1" thickBot="1">
      <c r="A85" s="439" t="s">
        <v>432</v>
      </c>
      <c r="B85" s="363" t="s">
        <v>433</v>
      </c>
      <c r="C85" s="420"/>
      <c r="D85" s="420"/>
      <c r="E85" s="432"/>
      <c r="F85" s="685" t="s">
        <v>832</v>
      </c>
    </row>
    <row r="86" spans="1:6" s="424" customFormat="1" ht="12" customHeight="1">
      <c r="A86" s="358"/>
      <c r="B86" s="358"/>
      <c r="C86" s="359"/>
      <c r="D86" s="359"/>
      <c r="E86" s="359"/>
      <c r="F86" s="685"/>
    </row>
    <row r="87" spans="1:6" ht="16.5" customHeight="1">
      <c r="A87" s="696" t="s">
        <v>36</v>
      </c>
      <c r="B87" s="696"/>
      <c r="C87" s="696"/>
      <c r="D87" s="696"/>
      <c r="E87" s="696"/>
      <c r="F87" s="683"/>
    </row>
    <row r="88" spans="1:6" s="430" customFormat="1" ht="16.5" customHeight="1" thickBot="1">
      <c r="A88" s="47" t="s">
        <v>114</v>
      </c>
      <c r="B88" s="47"/>
      <c r="C88" s="391"/>
      <c r="D88" s="391"/>
      <c r="E88" s="391" t="s">
        <v>162</v>
      </c>
      <c r="F88" s="686"/>
    </row>
    <row r="89" spans="1:6" s="430" customFormat="1" ht="16.5" customHeight="1">
      <c r="A89" s="703" t="s">
        <v>61</v>
      </c>
      <c r="B89" s="699" t="s">
        <v>183</v>
      </c>
      <c r="C89" s="697" t="str">
        <f>+C3</f>
        <v>2014. évi</v>
      </c>
      <c r="D89" s="697"/>
      <c r="E89" s="698"/>
      <c r="F89" s="686"/>
    </row>
    <row r="90" spans="1:6" ht="38.1" customHeight="1" thickBot="1">
      <c r="A90" s="704"/>
      <c r="B90" s="700"/>
      <c r="C90" s="48" t="s">
        <v>184</v>
      </c>
      <c r="D90" s="48" t="s">
        <v>189</v>
      </c>
      <c r="E90" s="49" t="s">
        <v>190</v>
      </c>
      <c r="F90" s="683"/>
    </row>
    <row r="91" spans="1:6" s="423" customFormat="1" ht="12" customHeight="1" thickBot="1">
      <c r="A91" s="387" t="s">
        <v>434</v>
      </c>
      <c r="B91" s="388" t="s">
        <v>435</v>
      </c>
      <c r="C91" s="388" t="s">
        <v>436</v>
      </c>
      <c r="D91" s="388" t="s">
        <v>437</v>
      </c>
      <c r="E91" s="389" t="s">
        <v>438</v>
      </c>
      <c r="F91" s="684"/>
    </row>
    <row r="92" spans="1:6" ht="12" customHeight="1" thickBot="1">
      <c r="A92" s="384" t="s">
        <v>7</v>
      </c>
      <c r="B92" s="386" t="s">
        <v>440</v>
      </c>
      <c r="C92" s="413"/>
      <c r="D92" s="413"/>
      <c r="E92" s="368"/>
      <c r="F92" s="683" t="s">
        <v>753</v>
      </c>
    </row>
    <row r="93" spans="1:6" ht="12" customHeight="1">
      <c r="A93" s="379" t="s">
        <v>73</v>
      </c>
      <c r="B93" s="372" t="s">
        <v>37</v>
      </c>
      <c r="C93" s="99"/>
      <c r="D93" s="99"/>
      <c r="E93" s="367"/>
      <c r="F93" s="683" t="s">
        <v>754</v>
      </c>
    </row>
    <row r="94" spans="1:6" ht="12" customHeight="1">
      <c r="A94" s="376" t="s">
        <v>74</v>
      </c>
      <c r="B94" s="370" t="s">
        <v>135</v>
      </c>
      <c r="C94" s="415"/>
      <c r="D94" s="415"/>
      <c r="E94" s="398"/>
      <c r="F94" s="683" t="s">
        <v>755</v>
      </c>
    </row>
    <row r="95" spans="1:6" ht="12" customHeight="1">
      <c r="A95" s="376" t="s">
        <v>75</v>
      </c>
      <c r="B95" s="370" t="s">
        <v>102</v>
      </c>
      <c r="C95" s="417"/>
      <c r="D95" s="417"/>
      <c r="E95" s="400"/>
      <c r="F95" s="683" t="s">
        <v>756</v>
      </c>
    </row>
    <row r="96" spans="1:6" ht="12" customHeight="1">
      <c r="A96" s="376" t="s">
        <v>76</v>
      </c>
      <c r="B96" s="373" t="s">
        <v>136</v>
      </c>
      <c r="C96" s="417"/>
      <c r="D96" s="417"/>
      <c r="E96" s="400"/>
      <c r="F96" s="683" t="s">
        <v>757</v>
      </c>
    </row>
    <row r="97" spans="1:6" ht="12" customHeight="1">
      <c r="A97" s="376" t="s">
        <v>85</v>
      </c>
      <c r="B97" s="381" t="s">
        <v>137</v>
      </c>
      <c r="C97" s="417"/>
      <c r="D97" s="417"/>
      <c r="E97" s="400"/>
      <c r="F97" s="683" t="s">
        <v>758</v>
      </c>
    </row>
    <row r="98" spans="1:6" ht="12" customHeight="1">
      <c r="A98" s="376" t="s">
        <v>77</v>
      </c>
      <c r="B98" s="370" t="s">
        <v>441</v>
      </c>
      <c r="C98" s="417">
        <v>0</v>
      </c>
      <c r="D98" s="417">
        <v>0</v>
      </c>
      <c r="E98" s="400">
        <v>0</v>
      </c>
      <c r="F98" s="683" t="s">
        <v>759</v>
      </c>
    </row>
    <row r="99" spans="1:6" ht="12" customHeight="1">
      <c r="A99" s="376" t="s">
        <v>78</v>
      </c>
      <c r="B99" s="393" t="s">
        <v>442</v>
      </c>
      <c r="C99" s="417">
        <v>0</v>
      </c>
      <c r="D99" s="417">
        <v>0</v>
      </c>
      <c r="E99" s="400">
        <v>0</v>
      </c>
      <c r="F99" s="683" t="s">
        <v>760</v>
      </c>
    </row>
    <row r="100" spans="1:6" ht="12" customHeight="1">
      <c r="A100" s="376" t="s">
        <v>86</v>
      </c>
      <c r="B100" s="394" t="s">
        <v>443</v>
      </c>
      <c r="C100" s="417">
        <v>0</v>
      </c>
      <c r="D100" s="417">
        <v>0</v>
      </c>
      <c r="E100" s="400">
        <v>0</v>
      </c>
      <c r="F100" s="683" t="s">
        <v>761</v>
      </c>
    </row>
    <row r="101" spans="1:6" ht="12" customHeight="1">
      <c r="A101" s="376" t="s">
        <v>87</v>
      </c>
      <c r="B101" s="394" t="s">
        <v>444</v>
      </c>
      <c r="C101" s="417">
        <v>0</v>
      </c>
      <c r="D101" s="417">
        <v>0</v>
      </c>
      <c r="E101" s="400">
        <v>0</v>
      </c>
      <c r="F101" s="683" t="s">
        <v>762</v>
      </c>
    </row>
    <row r="102" spans="1:6" ht="12" customHeight="1">
      <c r="A102" s="376" t="s">
        <v>88</v>
      </c>
      <c r="B102" s="393" t="s">
        <v>445</v>
      </c>
      <c r="C102" s="417"/>
      <c r="D102" s="417"/>
      <c r="E102" s="400"/>
      <c r="F102" s="683" t="s">
        <v>763</v>
      </c>
    </row>
    <row r="103" spans="1:6" ht="12" customHeight="1">
      <c r="A103" s="376" t="s">
        <v>89</v>
      </c>
      <c r="B103" s="393" t="s">
        <v>446</v>
      </c>
      <c r="C103" s="417">
        <v>0</v>
      </c>
      <c r="D103" s="417">
        <v>0</v>
      </c>
      <c r="E103" s="400">
        <v>0</v>
      </c>
      <c r="F103" s="683" t="s">
        <v>764</v>
      </c>
    </row>
    <row r="104" spans="1:6" ht="12" customHeight="1">
      <c r="A104" s="376" t="s">
        <v>91</v>
      </c>
      <c r="B104" s="394" t="s">
        <v>447</v>
      </c>
      <c r="C104" s="417">
        <v>0</v>
      </c>
      <c r="D104" s="417">
        <v>0</v>
      </c>
      <c r="E104" s="400">
        <v>0</v>
      </c>
      <c r="F104" s="683" t="s">
        <v>765</v>
      </c>
    </row>
    <row r="105" spans="1:6" ht="12" customHeight="1">
      <c r="A105" s="375" t="s">
        <v>138</v>
      </c>
      <c r="B105" s="395" t="s">
        <v>448</v>
      </c>
      <c r="C105" s="417">
        <v>0</v>
      </c>
      <c r="D105" s="417">
        <v>0</v>
      </c>
      <c r="E105" s="400">
        <v>0</v>
      </c>
      <c r="F105" s="683" t="s">
        <v>766</v>
      </c>
    </row>
    <row r="106" spans="1:6" ht="12" customHeight="1">
      <c r="A106" s="376" t="s">
        <v>449</v>
      </c>
      <c r="B106" s="395" t="s">
        <v>450</v>
      </c>
      <c r="C106" s="417">
        <v>0</v>
      </c>
      <c r="D106" s="417">
        <v>0</v>
      </c>
      <c r="E106" s="400">
        <v>0</v>
      </c>
      <c r="F106" s="683" t="s">
        <v>767</v>
      </c>
    </row>
    <row r="107" spans="1:6" ht="12" customHeight="1" thickBot="1">
      <c r="A107" s="380" t="s">
        <v>451</v>
      </c>
      <c r="B107" s="396" t="s">
        <v>452</v>
      </c>
      <c r="C107" s="100"/>
      <c r="D107" s="100"/>
      <c r="E107" s="361"/>
      <c r="F107" s="683" t="s">
        <v>768</v>
      </c>
    </row>
    <row r="108" spans="1:6" ht="12" customHeight="1" thickBot="1">
      <c r="A108" s="382" t="s">
        <v>8</v>
      </c>
      <c r="B108" s="385" t="s">
        <v>453</v>
      </c>
      <c r="C108" s="414"/>
      <c r="D108" s="414"/>
      <c r="E108" s="397"/>
      <c r="F108" s="683" t="s">
        <v>769</v>
      </c>
    </row>
    <row r="109" spans="1:6" ht="12" customHeight="1">
      <c r="A109" s="377" t="s">
        <v>79</v>
      </c>
      <c r="B109" s="370" t="s">
        <v>161</v>
      </c>
      <c r="C109" s="416"/>
      <c r="D109" s="416"/>
      <c r="E109" s="399"/>
      <c r="F109" s="683" t="s">
        <v>770</v>
      </c>
    </row>
    <row r="110" spans="1:6" ht="12" customHeight="1">
      <c r="A110" s="377" t="s">
        <v>80</v>
      </c>
      <c r="B110" s="374" t="s">
        <v>454</v>
      </c>
      <c r="C110" s="416">
        <v>0</v>
      </c>
      <c r="D110" s="416">
        <v>0</v>
      </c>
      <c r="E110" s="399">
        <v>0</v>
      </c>
      <c r="F110" s="683" t="s">
        <v>771</v>
      </c>
    </row>
    <row r="111" spans="1:6">
      <c r="A111" s="377" t="s">
        <v>81</v>
      </c>
      <c r="B111" s="374" t="s">
        <v>139</v>
      </c>
      <c r="C111" s="415"/>
      <c r="D111" s="415"/>
      <c r="E111" s="398"/>
      <c r="F111" s="683" t="s">
        <v>772</v>
      </c>
    </row>
    <row r="112" spans="1:6" ht="12" customHeight="1">
      <c r="A112" s="377" t="s">
        <v>82</v>
      </c>
      <c r="B112" s="374" t="s">
        <v>455</v>
      </c>
      <c r="C112" s="415">
        <v>0</v>
      </c>
      <c r="D112" s="415">
        <v>0</v>
      </c>
      <c r="E112" s="398">
        <v>0</v>
      </c>
      <c r="F112" s="683" t="s">
        <v>773</v>
      </c>
    </row>
    <row r="113" spans="1:6" ht="12" customHeight="1">
      <c r="A113" s="377" t="s">
        <v>83</v>
      </c>
      <c r="B113" s="406" t="s">
        <v>164</v>
      </c>
      <c r="C113" s="415"/>
      <c r="D113" s="415">
        <v>0</v>
      </c>
      <c r="E113" s="398">
        <v>0</v>
      </c>
      <c r="F113" s="683" t="s">
        <v>774</v>
      </c>
    </row>
    <row r="114" spans="1:6" ht="21.75" customHeight="1">
      <c r="A114" s="377" t="s">
        <v>90</v>
      </c>
      <c r="B114" s="405" t="s">
        <v>456</v>
      </c>
      <c r="C114" s="415">
        <v>0</v>
      </c>
      <c r="D114" s="415">
        <v>0</v>
      </c>
      <c r="E114" s="398">
        <v>0</v>
      </c>
      <c r="F114" s="683" t="s">
        <v>775</v>
      </c>
    </row>
    <row r="115" spans="1:6" ht="24" customHeight="1">
      <c r="A115" s="377" t="s">
        <v>92</v>
      </c>
      <c r="B115" s="421" t="s">
        <v>457</v>
      </c>
      <c r="C115" s="415">
        <v>0</v>
      </c>
      <c r="D115" s="415">
        <v>0</v>
      </c>
      <c r="E115" s="398">
        <v>0</v>
      </c>
      <c r="F115" s="683" t="s">
        <v>776</v>
      </c>
    </row>
    <row r="116" spans="1:6" ht="12" customHeight="1">
      <c r="A116" s="377" t="s">
        <v>140</v>
      </c>
      <c r="B116" s="394" t="s">
        <v>444</v>
      </c>
      <c r="C116" s="415">
        <v>0</v>
      </c>
      <c r="D116" s="415">
        <v>0</v>
      </c>
      <c r="E116" s="398">
        <v>0</v>
      </c>
      <c r="F116" s="683" t="s">
        <v>777</v>
      </c>
    </row>
    <row r="117" spans="1:6" ht="12" customHeight="1">
      <c r="A117" s="377" t="s">
        <v>141</v>
      </c>
      <c r="B117" s="394" t="s">
        <v>458</v>
      </c>
      <c r="C117" s="415">
        <v>0</v>
      </c>
      <c r="D117" s="415">
        <v>0</v>
      </c>
      <c r="E117" s="398">
        <v>0</v>
      </c>
      <c r="F117" s="683" t="s">
        <v>778</v>
      </c>
    </row>
    <row r="118" spans="1:6" ht="12" customHeight="1">
      <c r="A118" s="377" t="s">
        <v>142</v>
      </c>
      <c r="B118" s="394" t="s">
        <v>459</v>
      </c>
      <c r="C118" s="415">
        <v>0</v>
      </c>
      <c r="D118" s="415">
        <v>0</v>
      </c>
      <c r="E118" s="398">
        <v>0</v>
      </c>
      <c r="F118" s="683" t="s">
        <v>779</v>
      </c>
    </row>
    <row r="119" spans="1:6" s="442" customFormat="1" ht="12" customHeight="1">
      <c r="A119" s="377" t="s">
        <v>460</v>
      </c>
      <c r="B119" s="394" t="s">
        <v>447</v>
      </c>
      <c r="C119" s="415">
        <v>0</v>
      </c>
      <c r="D119" s="415">
        <v>0</v>
      </c>
      <c r="E119" s="398">
        <v>0</v>
      </c>
      <c r="F119" s="683" t="s">
        <v>780</v>
      </c>
    </row>
    <row r="120" spans="1:6" ht="12" customHeight="1">
      <c r="A120" s="377" t="s">
        <v>461</v>
      </c>
      <c r="B120" s="394" t="s">
        <v>462</v>
      </c>
      <c r="C120" s="415"/>
      <c r="D120" s="415">
        <v>0</v>
      </c>
      <c r="E120" s="398">
        <v>0</v>
      </c>
      <c r="F120" s="683" t="s">
        <v>781</v>
      </c>
    </row>
    <row r="121" spans="1:6" ht="12" customHeight="1" thickBot="1">
      <c r="A121" s="375" t="s">
        <v>463</v>
      </c>
      <c r="B121" s="394" t="s">
        <v>464</v>
      </c>
      <c r="C121" s="417">
        <v>0</v>
      </c>
      <c r="D121" s="417">
        <v>0</v>
      </c>
      <c r="E121" s="400">
        <v>0</v>
      </c>
      <c r="F121" s="683" t="s">
        <v>782</v>
      </c>
    </row>
    <row r="122" spans="1:6" ht="12" customHeight="1" thickBot="1">
      <c r="A122" s="382" t="s">
        <v>9</v>
      </c>
      <c r="B122" s="390" t="s">
        <v>465</v>
      </c>
      <c r="C122" s="414">
        <v>0</v>
      </c>
      <c r="D122" s="414">
        <v>0</v>
      </c>
      <c r="E122" s="397">
        <v>0</v>
      </c>
      <c r="F122" s="683" t="s">
        <v>783</v>
      </c>
    </row>
    <row r="123" spans="1:6" ht="12" customHeight="1">
      <c r="A123" s="377" t="s">
        <v>62</v>
      </c>
      <c r="B123" s="371" t="s">
        <v>47</v>
      </c>
      <c r="C123" s="416">
        <v>0</v>
      </c>
      <c r="D123" s="416">
        <v>0</v>
      </c>
      <c r="E123" s="399">
        <v>0</v>
      </c>
      <c r="F123" s="683" t="s">
        <v>784</v>
      </c>
    </row>
    <row r="124" spans="1:6" ht="12" customHeight="1" thickBot="1">
      <c r="A124" s="378" t="s">
        <v>63</v>
      </c>
      <c r="B124" s="374" t="s">
        <v>48</v>
      </c>
      <c r="C124" s="417">
        <v>0</v>
      </c>
      <c r="D124" s="417">
        <v>0</v>
      </c>
      <c r="E124" s="400">
        <v>0</v>
      </c>
      <c r="F124" s="683" t="s">
        <v>785</v>
      </c>
    </row>
    <row r="125" spans="1:6" ht="12" customHeight="1" thickBot="1">
      <c r="A125" s="382" t="s">
        <v>10</v>
      </c>
      <c r="B125" s="390" t="s">
        <v>466</v>
      </c>
      <c r="C125" s="414"/>
      <c r="D125" s="414"/>
      <c r="E125" s="397"/>
      <c r="F125" s="683" t="s">
        <v>786</v>
      </c>
    </row>
    <row r="126" spans="1:6" ht="12" customHeight="1" thickBot="1">
      <c r="A126" s="382" t="s">
        <v>11</v>
      </c>
      <c r="B126" s="390" t="s">
        <v>467</v>
      </c>
      <c r="C126" s="414"/>
      <c r="D126" s="414"/>
      <c r="E126" s="397"/>
      <c r="F126" s="683" t="s">
        <v>787</v>
      </c>
    </row>
    <row r="127" spans="1:6" ht="12" customHeight="1">
      <c r="A127" s="377" t="s">
        <v>66</v>
      </c>
      <c r="B127" s="371" t="s">
        <v>468</v>
      </c>
      <c r="C127" s="415">
        <v>0</v>
      </c>
      <c r="D127" s="415">
        <v>0</v>
      </c>
      <c r="E127" s="398">
        <v>0</v>
      </c>
      <c r="F127" s="683" t="s">
        <v>788</v>
      </c>
    </row>
    <row r="128" spans="1:6" ht="12" customHeight="1">
      <c r="A128" s="377" t="s">
        <v>67</v>
      </c>
      <c r="B128" s="371" t="s">
        <v>469</v>
      </c>
      <c r="C128" s="415">
        <v>0</v>
      </c>
      <c r="D128" s="415">
        <v>0</v>
      </c>
      <c r="E128" s="398">
        <v>0</v>
      </c>
      <c r="F128" s="683" t="s">
        <v>789</v>
      </c>
    </row>
    <row r="129" spans="1:9" ht="12" customHeight="1" thickBot="1">
      <c r="A129" s="375" t="s">
        <v>68</v>
      </c>
      <c r="B129" s="369" t="s">
        <v>470</v>
      </c>
      <c r="C129" s="415">
        <v>0</v>
      </c>
      <c r="D129" s="415">
        <v>0</v>
      </c>
      <c r="E129" s="398">
        <v>0</v>
      </c>
      <c r="F129" s="683" t="s">
        <v>790</v>
      </c>
    </row>
    <row r="130" spans="1:9" ht="12" customHeight="1" thickBot="1">
      <c r="A130" s="382" t="s">
        <v>12</v>
      </c>
      <c r="B130" s="390" t="s">
        <v>471</v>
      </c>
      <c r="C130" s="414">
        <v>0</v>
      </c>
      <c r="D130" s="414">
        <v>0</v>
      </c>
      <c r="E130" s="397">
        <v>0</v>
      </c>
      <c r="F130" s="683" t="s">
        <v>791</v>
      </c>
    </row>
    <row r="131" spans="1:9" ht="12" customHeight="1">
      <c r="A131" s="377" t="s">
        <v>69</v>
      </c>
      <c r="B131" s="371" t="s">
        <v>472</v>
      </c>
      <c r="C131" s="415">
        <v>0</v>
      </c>
      <c r="D131" s="415">
        <v>0</v>
      </c>
      <c r="E131" s="398">
        <v>0</v>
      </c>
      <c r="F131" s="683" t="s">
        <v>792</v>
      </c>
    </row>
    <row r="132" spans="1:9" ht="12" customHeight="1">
      <c r="A132" s="377" t="s">
        <v>70</v>
      </c>
      <c r="B132" s="371" t="s">
        <v>473</v>
      </c>
      <c r="C132" s="415">
        <v>0</v>
      </c>
      <c r="D132" s="415">
        <v>0</v>
      </c>
      <c r="E132" s="398">
        <v>0</v>
      </c>
      <c r="F132" s="683" t="s">
        <v>793</v>
      </c>
    </row>
    <row r="133" spans="1:9" ht="12" customHeight="1">
      <c r="A133" s="377" t="s">
        <v>368</v>
      </c>
      <c r="B133" s="371" t="s">
        <v>474</v>
      </c>
      <c r="C133" s="415">
        <v>0</v>
      </c>
      <c r="D133" s="415">
        <v>0</v>
      </c>
      <c r="E133" s="398">
        <v>0</v>
      </c>
      <c r="F133" s="683" t="s">
        <v>794</v>
      </c>
    </row>
    <row r="134" spans="1:9" ht="12" customHeight="1" thickBot="1">
      <c r="A134" s="375" t="s">
        <v>370</v>
      </c>
      <c r="B134" s="369" t="s">
        <v>475</v>
      </c>
      <c r="C134" s="415">
        <v>0</v>
      </c>
      <c r="D134" s="415">
        <v>0</v>
      </c>
      <c r="E134" s="398">
        <v>0</v>
      </c>
      <c r="F134" s="683" t="s">
        <v>795</v>
      </c>
    </row>
    <row r="135" spans="1:9" ht="12" customHeight="1" thickBot="1">
      <c r="A135" s="382" t="s">
        <v>13</v>
      </c>
      <c r="B135" s="390" t="s">
        <v>476</v>
      </c>
      <c r="C135" s="420">
        <v>0</v>
      </c>
      <c r="D135" s="420">
        <v>0</v>
      </c>
      <c r="E135" s="432"/>
      <c r="F135" s="683" t="s">
        <v>796</v>
      </c>
    </row>
    <row r="136" spans="1:9" ht="12" customHeight="1">
      <c r="A136" s="377" t="s">
        <v>71</v>
      </c>
      <c r="B136" s="371" t="s">
        <v>477</v>
      </c>
      <c r="C136" s="415">
        <v>0</v>
      </c>
      <c r="D136" s="415">
        <v>0</v>
      </c>
      <c r="E136" s="398">
        <v>0</v>
      </c>
      <c r="F136" s="683" t="s">
        <v>797</v>
      </c>
    </row>
    <row r="137" spans="1:9" ht="12" customHeight="1">
      <c r="A137" s="377" t="s">
        <v>72</v>
      </c>
      <c r="B137" s="371" t="s">
        <v>478</v>
      </c>
      <c r="C137" s="415">
        <v>0</v>
      </c>
      <c r="D137" s="415">
        <v>0</v>
      </c>
      <c r="E137" s="398">
        <v>0</v>
      </c>
      <c r="F137" s="683" t="s">
        <v>798</v>
      </c>
    </row>
    <row r="138" spans="1:9" ht="12" customHeight="1">
      <c r="A138" s="377" t="s">
        <v>377</v>
      </c>
      <c r="B138" s="371" t="s">
        <v>479</v>
      </c>
      <c r="C138" s="415">
        <v>0</v>
      </c>
      <c r="D138" s="415">
        <v>0</v>
      </c>
      <c r="E138" s="398"/>
      <c r="F138" s="683" t="s">
        <v>799</v>
      </c>
    </row>
    <row r="139" spans="1:9" ht="12" customHeight="1" thickBot="1">
      <c r="A139" s="375" t="s">
        <v>379</v>
      </c>
      <c r="B139" s="369" t="s">
        <v>480</v>
      </c>
      <c r="C139" s="415">
        <v>0</v>
      </c>
      <c r="D139" s="415">
        <v>0</v>
      </c>
      <c r="E139" s="398">
        <v>0</v>
      </c>
      <c r="F139" s="683" t="s">
        <v>800</v>
      </c>
    </row>
    <row r="140" spans="1:9" ht="15" customHeight="1" thickBot="1">
      <c r="A140" s="382" t="s">
        <v>14</v>
      </c>
      <c r="B140" s="390" t="s">
        <v>481</v>
      </c>
      <c r="C140" s="101">
        <v>0</v>
      </c>
      <c r="D140" s="101">
        <v>0</v>
      </c>
      <c r="E140" s="366"/>
      <c r="F140" s="683" t="s">
        <v>801</v>
      </c>
      <c r="G140" s="431"/>
      <c r="H140" s="431"/>
      <c r="I140" s="431"/>
    </row>
    <row r="141" spans="1:9" s="424" customFormat="1" ht="12.95" customHeight="1">
      <c r="A141" s="377" t="s">
        <v>133</v>
      </c>
      <c r="B141" s="371" t="s">
        <v>482</v>
      </c>
      <c r="C141" s="415">
        <v>0</v>
      </c>
      <c r="D141" s="415">
        <v>0</v>
      </c>
      <c r="E141" s="398">
        <v>0</v>
      </c>
      <c r="F141" s="683" t="s">
        <v>802</v>
      </c>
    </row>
    <row r="142" spans="1:9" ht="12.75" customHeight="1">
      <c r="A142" s="377" t="s">
        <v>134</v>
      </c>
      <c r="B142" s="371" t="s">
        <v>483</v>
      </c>
      <c r="C142" s="415">
        <v>0</v>
      </c>
      <c r="D142" s="415">
        <v>0</v>
      </c>
      <c r="E142" s="398">
        <v>0</v>
      </c>
      <c r="F142" s="683" t="s">
        <v>803</v>
      </c>
    </row>
    <row r="143" spans="1:9" ht="12.75" customHeight="1">
      <c r="A143" s="377" t="s">
        <v>163</v>
      </c>
      <c r="B143" s="371" t="s">
        <v>484</v>
      </c>
      <c r="C143" s="415">
        <v>0</v>
      </c>
      <c r="D143" s="415">
        <v>0</v>
      </c>
      <c r="E143" s="398">
        <v>0</v>
      </c>
      <c r="F143" s="683" t="s">
        <v>804</v>
      </c>
    </row>
    <row r="144" spans="1:9" ht="12.75" customHeight="1" thickBot="1">
      <c r="A144" s="377" t="s">
        <v>385</v>
      </c>
      <c r="B144" s="371" t="s">
        <v>485</v>
      </c>
      <c r="C144" s="415">
        <v>0</v>
      </c>
      <c r="D144" s="415">
        <v>0</v>
      </c>
      <c r="E144" s="398">
        <v>0</v>
      </c>
      <c r="F144" s="683" t="s">
        <v>805</v>
      </c>
    </row>
    <row r="145" spans="1:6" ht="16.5" thickBot="1">
      <c r="A145" s="382" t="s">
        <v>15</v>
      </c>
      <c r="B145" s="390" t="s">
        <v>486</v>
      </c>
      <c r="C145" s="364">
        <v>0</v>
      </c>
      <c r="D145" s="364">
        <v>0</v>
      </c>
      <c r="E145" s="365"/>
      <c r="F145" s="683" t="s">
        <v>806</v>
      </c>
    </row>
    <row r="146" spans="1:6" ht="16.5" thickBot="1">
      <c r="A146" s="407" t="s">
        <v>16</v>
      </c>
      <c r="B146" s="410" t="s">
        <v>487</v>
      </c>
      <c r="C146" s="364"/>
      <c r="D146" s="364"/>
      <c r="E146" s="365"/>
      <c r="F146" s="683" t="s">
        <v>807</v>
      </c>
    </row>
    <row r="148" spans="1:6" ht="18.75" customHeight="1">
      <c r="A148" s="701" t="s">
        <v>488</v>
      </c>
      <c r="B148" s="701"/>
      <c r="C148" s="701"/>
      <c r="D148" s="701"/>
      <c r="E148" s="701"/>
    </row>
    <row r="149" spans="1:6" ht="13.5" customHeight="1" thickBot="1">
      <c r="A149" s="392" t="s">
        <v>115</v>
      </c>
      <c r="B149" s="392"/>
      <c r="C149" s="422"/>
      <c r="E149" s="409" t="s">
        <v>162</v>
      </c>
    </row>
    <row r="150" spans="1:6" ht="21.75" thickBot="1">
      <c r="A150" s="382">
        <v>1</v>
      </c>
      <c r="B150" s="385" t="s">
        <v>489</v>
      </c>
      <c r="C150" s="408">
        <f>+C61-C125</f>
        <v>0</v>
      </c>
      <c r="D150" s="408">
        <f>+D61-D125</f>
        <v>0</v>
      </c>
      <c r="E150" s="408">
        <f>+E61-E125</f>
        <v>0</v>
      </c>
    </row>
    <row r="151" spans="1:6" ht="21.75" thickBot="1">
      <c r="A151" s="382" t="s">
        <v>8</v>
      </c>
      <c r="B151" s="385" t="s">
        <v>490</v>
      </c>
      <c r="C151" s="408">
        <f>+C84-C145</f>
        <v>0</v>
      </c>
      <c r="D151" s="408">
        <f>+D84-D145</f>
        <v>0</v>
      </c>
      <c r="E151" s="408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411" customFormat="1" ht="12.75" customHeight="1">
      <c r="C161" s="412"/>
      <c r="D161" s="412"/>
      <c r="E161" s="412"/>
      <c r="F161" s="422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verticalDpi="0" r:id="rId1"/>
  <headerFooter alignWithMargins="0">
    <oddHeader>&amp;C&amp;12
Ura Község Önkormányzat
2014. ÉVI ZÁRSZÁMADÁS
ÖNKÉNT VÁLLALT FELADATAINAK MÉRLEGE
&amp;R&amp;11 1.3. melléklet a ....../2015. (......)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26"/>
  <sheetViews>
    <sheetView topLeftCell="A3" workbookViewId="0">
      <selection activeCell="B20" sqref="B20"/>
    </sheetView>
  </sheetViews>
  <sheetFormatPr defaultRowHeight="12.75"/>
  <cols>
    <col min="1" max="1" width="71.1640625" style="248" customWidth="1"/>
    <col min="2" max="2" width="6.1640625" style="263" customWidth="1"/>
    <col min="3" max="3" width="18" style="661" customWidth="1"/>
    <col min="4" max="16384" width="9.33203125" style="661"/>
  </cols>
  <sheetData>
    <row r="1" spans="1:3" ht="32.25" customHeight="1">
      <c r="A1" s="819" t="s">
        <v>301</v>
      </c>
      <c r="B1" s="819"/>
      <c r="C1" s="819"/>
    </row>
    <row r="2" spans="1:3" ht="15.75">
      <c r="A2" s="818" t="str">
        <f>+CONCATENATE(LEFT(ÖSSZEFÜGGÉSEK!A4,4),". év")</f>
        <v>2014. év</v>
      </c>
      <c r="B2" s="818"/>
      <c r="C2" s="818"/>
    </row>
    <row r="4" spans="1:3" ht="13.5" thickBot="1">
      <c r="B4" s="827" t="s">
        <v>256</v>
      </c>
      <c r="C4" s="827"/>
    </row>
    <row r="5" spans="1:3" s="249" customFormat="1" ht="31.5" customHeight="1">
      <c r="A5" s="820" t="s">
        <v>302</v>
      </c>
      <c r="B5" s="825" t="s">
        <v>258</v>
      </c>
      <c r="C5" s="823" t="s">
        <v>303</v>
      </c>
    </row>
    <row r="6" spans="1:3" s="249" customFormat="1">
      <c r="A6" s="821"/>
      <c r="B6" s="826"/>
      <c r="C6" s="824"/>
    </row>
    <row r="7" spans="1:3" s="253" customFormat="1" ht="13.5" thickBot="1">
      <c r="A7" s="250" t="s">
        <v>434</v>
      </c>
      <c r="B7" s="251" t="s">
        <v>435</v>
      </c>
      <c r="C7" s="252" t="s">
        <v>436</v>
      </c>
    </row>
    <row r="8" spans="1:3" ht="15.75" customHeight="1">
      <c r="A8" s="646" t="s">
        <v>675</v>
      </c>
      <c r="B8" s="254" t="s">
        <v>263</v>
      </c>
      <c r="C8" s="255">
        <v>358650</v>
      </c>
    </row>
    <row r="9" spans="1:3" ht="15.75" customHeight="1">
      <c r="A9" s="646" t="s">
        <v>676</v>
      </c>
      <c r="B9" s="256" t="s">
        <v>264</v>
      </c>
      <c r="C9" s="255"/>
    </row>
    <row r="10" spans="1:3" ht="15.75" customHeight="1">
      <c r="A10" s="646" t="s">
        <v>677</v>
      </c>
      <c r="B10" s="256" t="s">
        <v>265</v>
      </c>
      <c r="C10" s="255">
        <v>12529</v>
      </c>
    </row>
    <row r="11" spans="1:3" ht="15.75" customHeight="1">
      <c r="A11" s="646" t="s">
        <v>678</v>
      </c>
      <c r="B11" s="256" t="s">
        <v>266</v>
      </c>
      <c r="C11" s="257">
        <v>-84211</v>
      </c>
    </row>
    <row r="12" spans="1:3" ht="15.75" customHeight="1">
      <c r="A12" s="646" t="s">
        <v>679</v>
      </c>
      <c r="B12" s="256" t="s">
        <v>267</v>
      </c>
      <c r="C12" s="257"/>
    </row>
    <row r="13" spans="1:3" ht="15.75" customHeight="1">
      <c r="A13" s="646" t="s">
        <v>680</v>
      </c>
      <c r="B13" s="256" t="s">
        <v>268</v>
      </c>
      <c r="C13" s="257">
        <v>28581</v>
      </c>
    </row>
    <row r="14" spans="1:3" ht="15.75" customHeight="1">
      <c r="A14" s="646" t="s">
        <v>681</v>
      </c>
      <c r="B14" s="256" t="s">
        <v>269</v>
      </c>
      <c r="C14" s="258">
        <f>+C8+C9+C10+C11+C12+C13</f>
        <v>315549</v>
      </c>
    </row>
    <row r="15" spans="1:3" ht="15.75" customHeight="1">
      <c r="A15" s="646" t="s">
        <v>750</v>
      </c>
      <c r="B15" s="256" t="s">
        <v>270</v>
      </c>
      <c r="C15" s="662">
        <v>5976</v>
      </c>
    </row>
    <row r="16" spans="1:3" ht="15.75" customHeight="1">
      <c r="A16" s="646" t="s">
        <v>682</v>
      </c>
      <c r="B16" s="256" t="s">
        <v>271</v>
      </c>
      <c r="C16" s="257">
        <v>925</v>
      </c>
    </row>
    <row r="17" spans="1:5" ht="15.75" customHeight="1">
      <c r="A17" s="646" t="s">
        <v>683</v>
      </c>
      <c r="B17" s="256" t="s">
        <v>16</v>
      </c>
      <c r="C17" s="257">
        <v>374</v>
      </c>
    </row>
    <row r="18" spans="1:5" ht="15.75" customHeight="1">
      <c r="A18" s="646" t="s">
        <v>684</v>
      </c>
      <c r="B18" s="256" t="s">
        <v>17</v>
      </c>
      <c r="C18" s="258">
        <f>+C15+C16+C17</f>
        <v>7275</v>
      </c>
    </row>
    <row r="19" spans="1:5" s="663" customFormat="1" ht="15.75" customHeight="1">
      <c r="A19" s="646" t="s">
        <v>685</v>
      </c>
      <c r="B19" s="256" t="s">
        <v>18</v>
      </c>
      <c r="C19" s="257"/>
    </row>
    <row r="20" spans="1:5" ht="15.75" customHeight="1">
      <c r="A20" s="646" t="s">
        <v>686</v>
      </c>
      <c r="B20" s="256" t="s">
        <v>19</v>
      </c>
      <c r="C20" s="257">
        <v>7918</v>
      </c>
    </row>
    <row r="21" spans="1:5" ht="15.75" customHeight="1" thickBot="1">
      <c r="A21" s="259" t="s">
        <v>687</v>
      </c>
      <c r="B21" s="260" t="s">
        <v>20</v>
      </c>
      <c r="C21" s="261">
        <f>+C14+C18+C19+C20</f>
        <v>330742</v>
      </c>
    </row>
    <row r="22" spans="1:5" ht="15.75">
      <c r="A22" s="656"/>
      <c r="B22" s="659"/>
      <c r="C22" s="657"/>
      <c r="D22" s="657"/>
      <c r="E22" s="657"/>
    </row>
    <row r="23" spans="1:5" ht="15.75">
      <c r="A23" s="656"/>
      <c r="B23" s="659"/>
      <c r="C23" s="657"/>
      <c r="D23" s="657"/>
      <c r="E23" s="657"/>
    </row>
    <row r="24" spans="1:5" ht="15.75">
      <c r="A24" s="659"/>
      <c r="B24" s="659"/>
      <c r="C24" s="657"/>
      <c r="D24" s="657"/>
      <c r="E24" s="657"/>
    </row>
    <row r="25" spans="1:5" ht="15.75">
      <c r="A25" s="822"/>
      <c r="B25" s="822"/>
      <c r="C25" s="822"/>
      <c r="D25" s="664"/>
      <c r="E25" s="664"/>
    </row>
    <row r="26" spans="1:5" ht="15.75">
      <c r="A26" s="822"/>
      <c r="B26" s="822"/>
      <c r="C26" s="822"/>
      <c r="D26" s="664"/>
      <c r="E26" s="664"/>
    </row>
  </sheetData>
  <sheetProtection sheet="1" objects="1" scenarios="1"/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4"/>
  <sheetViews>
    <sheetView workbookViewId="0">
      <selection activeCell="D8" sqref="D8"/>
    </sheetView>
  </sheetViews>
  <sheetFormatPr defaultColWidth="12" defaultRowHeight="15.75"/>
  <cols>
    <col min="1" max="1" width="58.83203125" style="241" customWidth="1"/>
    <col min="2" max="2" width="6.83203125" style="241" customWidth="1"/>
    <col min="3" max="3" width="17.1640625" style="241" customWidth="1"/>
    <col min="4" max="4" width="19.1640625" style="241" customWidth="1"/>
    <col min="5" max="16384" width="12" style="241"/>
  </cols>
  <sheetData>
    <row r="1" spans="1:4" ht="48" customHeight="1">
      <c r="A1" s="829" t="str">
        <f>+CONCATENATE("VAGYONKIMUTATÁS",CHAR(10),"az érték nélkül nyilvántartott eszközökről",CHAR(10),LEFT(ÖSSZEFÜGGÉSEK!A4,4),".")</f>
        <v>VAGYONKIMUTATÁS
az érték nélkül nyilvántartott eszközökről
2014.</v>
      </c>
      <c r="B1" s="830"/>
      <c r="C1" s="830"/>
      <c r="D1" s="830"/>
    </row>
    <row r="2" spans="1:4" ht="16.5" thickBot="1"/>
    <row r="3" spans="1:4" ht="43.5" customHeight="1" thickBot="1">
      <c r="A3" s="668" t="s">
        <v>54</v>
      </c>
      <c r="B3" s="357" t="s">
        <v>258</v>
      </c>
      <c r="C3" s="669" t="s">
        <v>304</v>
      </c>
      <c r="D3" s="670" t="s">
        <v>305</v>
      </c>
    </row>
    <row r="4" spans="1:4" ht="16.5" thickBot="1">
      <c r="A4" s="264" t="s">
        <v>434</v>
      </c>
      <c r="B4" s="265" t="s">
        <v>435</v>
      </c>
      <c r="C4" s="265" t="s">
        <v>436</v>
      </c>
      <c r="D4" s="266" t="s">
        <v>437</v>
      </c>
    </row>
    <row r="5" spans="1:4" ht="15.75" customHeight="1">
      <c r="A5" s="275" t="s">
        <v>718</v>
      </c>
      <c r="B5" s="268" t="s">
        <v>7</v>
      </c>
      <c r="C5" s="269"/>
      <c r="D5" s="270"/>
    </row>
    <row r="6" spans="1:4" ht="15.75" customHeight="1">
      <c r="A6" s="275" t="s">
        <v>719</v>
      </c>
      <c r="B6" s="272" t="s">
        <v>8</v>
      </c>
      <c r="C6" s="273"/>
      <c r="D6" s="274"/>
    </row>
    <row r="7" spans="1:4" ht="15.75" customHeight="1">
      <c r="A7" s="275" t="s">
        <v>720</v>
      </c>
      <c r="B7" s="272" t="s">
        <v>9</v>
      </c>
      <c r="C7" s="273"/>
      <c r="D7" s="274"/>
    </row>
    <row r="8" spans="1:4" ht="15.75" customHeight="1" thickBot="1">
      <c r="A8" s="276" t="s">
        <v>721</v>
      </c>
      <c r="B8" s="277" t="s">
        <v>10</v>
      </c>
      <c r="C8" s="278"/>
      <c r="D8" s="279"/>
    </row>
    <row r="9" spans="1:4" ht="15.75" customHeight="1" thickBot="1">
      <c r="A9" s="672" t="s">
        <v>722</v>
      </c>
      <c r="B9" s="673" t="s">
        <v>11</v>
      </c>
      <c r="C9" s="674"/>
      <c r="D9" s="675">
        <f>+D10+D11+D12+D13</f>
        <v>0</v>
      </c>
    </row>
    <row r="10" spans="1:4" ht="15.75" customHeight="1">
      <c r="A10" s="671" t="s">
        <v>723</v>
      </c>
      <c r="B10" s="268" t="s">
        <v>12</v>
      </c>
      <c r="C10" s="269"/>
      <c r="D10" s="270"/>
    </row>
    <row r="11" spans="1:4" ht="15.75" customHeight="1">
      <c r="A11" s="275" t="s">
        <v>724</v>
      </c>
      <c r="B11" s="272" t="s">
        <v>13</v>
      </c>
      <c r="C11" s="273"/>
      <c r="D11" s="274"/>
    </row>
    <row r="12" spans="1:4" ht="15.75" customHeight="1">
      <c r="A12" s="275" t="s">
        <v>725</v>
      </c>
      <c r="B12" s="272" t="s">
        <v>14</v>
      </c>
      <c r="C12" s="273"/>
      <c r="D12" s="274"/>
    </row>
    <row r="13" spans="1:4" ht="15.75" customHeight="1" thickBot="1">
      <c r="A13" s="276" t="s">
        <v>726</v>
      </c>
      <c r="B13" s="277" t="s">
        <v>15</v>
      </c>
      <c r="C13" s="278"/>
      <c r="D13" s="279"/>
    </row>
    <row r="14" spans="1:4" ht="15.75" customHeight="1" thickBot="1">
      <c r="A14" s="672" t="s">
        <v>727</v>
      </c>
      <c r="B14" s="673" t="s">
        <v>16</v>
      </c>
      <c r="C14" s="674"/>
      <c r="D14" s="675">
        <f>+D15+D16+D17</f>
        <v>0</v>
      </c>
    </row>
    <row r="15" spans="1:4" ht="15.75" customHeight="1">
      <c r="A15" s="671" t="s">
        <v>728</v>
      </c>
      <c r="B15" s="268" t="s">
        <v>17</v>
      </c>
      <c r="C15" s="269"/>
      <c r="D15" s="270"/>
    </row>
    <row r="16" spans="1:4" ht="15.75" customHeight="1">
      <c r="A16" s="275" t="s">
        <v>729</v>
      </c>
      <c r="B16" s="272" t="s">
        <v>18</v>
      </c>
      <c r="C16" s="273"/>
      <c r="D16" s="274"/>
    </row>
    <row r="17" spans="1:4" ht="15.75" customHeight="1" thickBot="1">
      <c r="A17" s="276" t="s">
        <v>730</v>
      </c>
      <c r="B17" s="277" t="s">
        <v>19</v>
      </c>
      <c r="C17" s="278"/>
      <c r="D17" s="279"/>
    </row>
    <row r="18" spans="1:4" ht="15.75" customHeight="1" thickBot="1">
      <c r="A18" s="672" t="s">
        <v>736</v>
      </c>
      <c r="B18" s="673" t="s">
        <v>20</v>
      </c>
      <c r="C18" s="674"/>
      <c r="D18" s="675">
        <f>+D19+D20+D21</f>
        <v>0</v>
      </c>
    </row>
    <row r="19" spans="1:4" ht="15.75" customHeight="1">
      <c r="A19" s="671" t="s">
        <v>731</v>
      </c>
      <c r="B19" s="268" t="s">
        <v>21</v>
      </c>
      <c r="C19" s="269"/>
      <c r="D19" s="270"/>
    </row>
    <row r="20" spans="1:4" ht="15.75" customHeight="1">
      <c r="A20" s="275" t="s">
        <v>732</v>
      </c>
      <c r="B20" s="272" t="s">
        <v>22</v>
      </c>
      <c r="C20" s="273"/>
      <c r="D20" s="274"/>
    </row>
    <row r="21" spans="1:4" ht="15.75" customHeight="1">
      <c r="A21" s="275" t="s">
        <v>733</v>
      </c>
      <c r="B21" s="272" t="s">
        <v>23</v>
      </c>
      <c r="C21" s="273"/>
      <c r="D21" s="274"/>
    </row>
    <row r="22" spans="1:4" ht="15.75" customHeight="1">
      <c r="A22" s="275" t="s">
        <v>734</v>
      </c>
      <c r="B22" s="272" t="s">
        <v>24</v>
      </c>
      <c r="C22" s="273"/>
      <c r="D22" s="274"/>
    </row>
    <row r="23" spans="1:4" ht="15.75" customHeight="1">
      <c r="A23" s="275"/>
      <c r="B23" s="272" t="s">
        <v>25</v>
      </c>
      <c r="C23" s="273"/>
      <c r="D23" s="274"/>
    </row>
    <row r="24" spans="1:4" ht="15.75" customHeight="1">
      <c r="A24" s="275"/>
      <c r="B24" s="272" t="s">
        <v>26</v>
      </c>
      <c r="C24" s="273"/>
      <c r="D24" s="274"/>
    </row>
    <row r="25" spans="1:4" ht="15.75" customHeight="1">
      <c r="A25" s="275"/>
      <c r="B25" s="272" t="s">
        <v>27</v>
      </c>
      <c r="C25" s="273"/>
      <c r="D25" s="274"/>
    </row>
    <row r="26" spans="1:4" ht="15.75" customHeight="1">
      <c r="A26" s="275"/>
      <c r="B26" s="272" t="s">
        <v>28</v>
      </c>
      <c r="C26" s="273"/>
      <c r="D26" s="274"/>
    </row>
    <row r="27" spans="1:4" ht="15.75" customHeight="1">
      <c r="A27" s="275"/>
      <c r="B27" s="272" t="s">
        <v>29</v>
      </c>
      <c r="C27" s="273"/>
      <c r="D27" s="274"/>
    </row>
    <row r="28" spans="1:4" ht="15.75" customHeight="1">
      <c r="A28" s="275"/>
      <c r="B28" s="272" t="s">
        <v>30</v>
      </c>
      <c r="C28" s="273"/>
      <c r="D28" s="274"/>
    </row>
    <row r="29" spans="1:4" ht="15.75" customHeight="1">
      <c r="A29" s="275"/>
      <c r="B29" s="272" t="s">
        <v>31</v>
      </c>
      <c r="C29" s="273"/>
      <c r="D29" s="274"/>
    </row>
    <row r="30" spans="1:4" ht="15.75" customHeight="1">
      <c r="A30" s="275"/>
      <c r="B30" s="272" t="s">
        <v>32</v>
      </c>
      <c r="C30" s="273"/>
      <c r="D30" s="274"/>
    </row>
    <row r="31" spans="1:4" ht="15.75" customHeight="1">
      <c r="A31" s="275"/>
      <c r="B31" s="272" t="s">
        <v>33</v>
      </c>
      <c r="C31" s="273"/>
      <c r="D31" s="274"/>
    </row>
    <row r="32" spans="1:4" ht="15.75" customHeight="1">
      <c r="A32" s="275"/>
      <c r="B32" s="272" t="s">
        <v>34</v>
      </c>
      <c r="C32" s="273"/>
      <c r="D32" s="274"/>
    </row>
    <row r="33" spans="1:6" ht="15.75" customHeight="1">
      <c r="A33" s="275"/>
      <c r="B33" s="272" t="s">
        <v>35</v>
      </c>
      <c r="C33" s="273"/>
      <c r="D33" s="274"/>
    </row>
    <row r="34" spans="1:6" ht="15.75" customHeight="1">
      <c r="A34" s="275"/>
      <c r="B34" s="272" t="s">
        <v>93</v>
      </c>
      <c r="C34" s="273"/>
      <c r="D34" s="274"/>
    </row>
    <row r="35" spans="1:6" ht="15.75" customHeight="1">
      <c r="A35" s="275"/>
      <c r="B35" s="272" t="s">
        <v>193</v>
      </c>
      <c r="C35" s="273"/>
      <c r="D35" s="274"/>
    </row>
    <row r="36" spans="1:6" ht="15.75" customHeight="1">
      <c r="A36" s="275"/>
      <c r="B36" s="272" t="s">
        <v>254</v>
      </c>
      <c r="C36" s="273"/>
      <c r="D36" s="274"/>
    </row>
    <row r="37" spans="1:6" ht="15.75" customHeight="1" thickBot="1">
      <c r="A37" s="276"/>
      <c r="B37" s="277" t="s">
        <v>255</v>
      </c>
      <c r="C37" s="278"/>
      <c r="D37" s="279"/>
    </row>
    <row r="38" spans="1:6" ht="15.75" customHeight="1" thickBot="1">
      <c r="A38" s="831" t="s">
        <v>735</v>
      </c>
      <c r="B38" s="832"/>
      <c r="C38" s="280"/>
      <c r="D38" s="675">
        <f>+D5+D6+D7+D8+D9+D14+D18+D22+D23+D24+D25+D26+D27+D28+D29+D30+D31+D32+D33+D34+D35+D36+D37</f>
        <v>0</v>
      </c>
      <c r="F38" s="281"/>
    </row>
    <row r="39" spans="1:6">
      <c r="A39" s="676" t="s">
        <v>737</v>
      </c>
    </row>
    <row r="40" spans="1:6">
      <c r="A40" s="245"/>
      <c r="B40" s="246"/>
      <c r="C40" s="828"/>
      <c r="D40" s="828"/>
    </row>
    <row r="41" spans="1:6">
      <c r="A41" s="245"/>
      <c r="B41" s="246"/>
      <c r="C41" s="247"/>
      <c r="D41" s="247"/>
    </row>
    <row r="42" spans="1:6">
      <c r="A42" s="246"/>
      <c r="B42" s="246"/>
      <c r="C42" s="828"/>
      <c r="D42" s="828"/>
    </row>
    <row r="43" spans="1:6">
      <c r="A43" s="262"/>
      <c r="B43" s="262"/>
    </row>
    <row r="44" spans="1:6">
      <c r="A44" s="262"/>
      <c r="B44" s="262"/>
      <c r="C44" s="262"/>
    </row>
  </sheetData>
  <sheetProtection sheet="1" objects="1" scenarios="1"/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85" orientation="portrait" verticalDpi="0" r:id="rId1"/>
  <headerFooter alignWithMargins="0">
    <oddHeader>&amp;L&amp;"Times New Roman,Félkövér dőlt"......................Önkormányzat&amp;R&amp;"Times New Roman,Félkövér dőlt"7.3. tájékoztató tábla a ……/2015.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38"/>
  <sheetViews>
    <sheetView workbookViewId="0">
      <selection activeCell="I16" sqref="I16"/>
    </sheetView>
  </sheetViews>
  <sheetFormatPr defaultColWidth="12" defaultRowHeight="15.75"/>
  <cols>
    <col min="1" max="1" width="56.1640625" style="241" customWidth="1"/>
    <col min="2" max="2" width="6.83203125" style="241" customWidth="1"/>
    <col min="3" max="3" width="17.1640625" style="241" customWidth="1"/>
    <col min="4" max="4" width="19.1640625" style="241" customWidth="1"/>
    <col min="5" max="16384" width="12" style="241"/>
  </cols>
  <sheetData>
    <row r="1" spans="1:4" ht="48.75" customHeight="1">
      <c r="A1" s="833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2014.</v>
      </c>
      <c r="B1" s="834"/>
      <c r="C1" s="834"/>
      <c r="D1" s="834"/>
    </row>
    <row r="2" spans="1:4" ht="16.5" thickBot="1"/>
    <row r="3" spans="1:4" ht="64.5" thickBot="1">
      <c r="A3" s="677" t="s">
        <v>54</v>
      </c>
      <c r="B3" s="357" t="s">
        <v>258</v>
      </c>
      <c r="C3" s="678" t="s">
        <v>738</v>
      </c>
      <c r="D3" s="679" t="s">
        <v>305</v>
      </c>
    </row>
    <row r="4" spans="1:4" ht="16.5" thickBot="1">
      <c r="A4" s="282" t="s">
        <v>434</v>
      </c>
      <c r="B4" s="283" t="s">
        <v>435</v>
      </c>
      <c r="C4" s="283" t="s">
        <v>436</v>
      </c>
      <c r="D4" s="284" t="s">
        <v>437</v>
      </c>
    </row>
    <row r="5" spans="1:4" ht="15.75" customHeight="1">
      <c r="A5" s="271" t="s">
        <v>739</v>
      </c>
      <c r="B5" s="268" t="s">
        <v>7</v>
      </c>
      <c r="C5" s="269"/>
      <c r="D5" s="270"/>
    </row>
    <row r="6" spans="1:4" ht="15.75" customHeight="1">
      <c r="A6" s="271" t="s">
        <v>740</v>
      </c>
      <c r="B6" s="272" t="s">
        <v>8</v>
      </c>
      <c r="C6" s="273"/>
      <c r="D6" s="274"/>
    </row>
    <row r="7" spans="1:4" ht="15.75" customHeight="1" thickBot="1">
      <c r="A7" s="680" t="s">
        <v>741</v>
      </c>
      <c r="B7" s="277" t="s">
        <v>9</v>
      </c>
      <c r="C7" s="278"/>
      <c r="D7" s="279"/>
    </row>
    <row r="8" spans="1:4" ht="15.75" customHeight="1" thickBot="1">
      <c r="A8" s="672" t="s">
        <v>742</v>
      </c>
      <c r="B8" s="673" t="s">
        <v>10</v>
      </c>
      <c r="C8" s="674"/>
      <c r="D8" s="675">
        <f>+D5+D6+D7</f>
        <v>0</v>
      </c>
    </row>
    <row r="9" spans="1:4" ht="15.75" customHeight="1">
      <c r="A9" s="267" t="s">
        <v>743</v>
      </c>
      <c r="B9" s="268" t="s">
        <v>11</v>
      </c>
      <c r="C9" s="269"/>
      <c r="D9" s="270"/>
    </row>
    <row r="10" spans="1:4" ht="15.75" customHeight="1">
      <c r="A10" s="271" t="s">
        <v>744</v>
      </c>
      <c r="B10" s="272" t="s">
        <v>12</v>
      </c>
      <c r="C10" s="273"/>
      <c r="D10" s="274"/>
    </row>
    <row r="11" spans="1:4" ht="15.75" customHeight="1">
      <c r="A11" s="271" t="s">
        <v>745</v>
      </c>
      <c r="B11" s="272" t="s">
        <v>13</v>
      </c>
      <c r="C11" s="273"/>
      <c r="D11" s="274"/>
    </row>
    <row r="12" spans="1:4" ht="15.75" customHeight="1">
      <c r="A12" s="271" t="s">
        <v>746</v>
      </c>
      <c r="B12" s="272" t="s">
        <v>14</v>
      </c>
      <c r="C12" s="273"/>
      <c r="D12" s="274"/>
    </row>
    <row r="13" spans="1:4" ht="15.75" customHeight="1" thickBot="1">
      <c r="A13" s="680" t="s">
        <v>747</v>
      </c>
      <c r="B13" s="277" t="s">
        <v>15</v>
      </c>
      <c r="C13" s="278"/>
      <c r="D13" s="279"/>
    </row>
    <row r="14" spans="1:4" ht="15.75" customHeight="1" thickBot="1">
      <c r="A14" s="672" t="s">
        <v>748</v>
      </c>
      <c r="B14" s="673" t="s">
        <v>16</v>
      </c>
      <c r="C14" s="681"/>
      <c r="D14" s="675">
        <f>+D9+D10+D11+D12+D13</f>
        <v>0</v>
      </c>
    </row>
    <row r="15" spans="1:4" ht="15.75" customHeight="1">
      <c r="A15" s="267"/>
      <c r="B15" s="268" t="s">
        <v>17</v>
      </c>
      <c r="C15" s="269"/>
      <c r="D15" s="270"/>
    </row>
    <row r="16" spans="1:4" ht="15.75" customHeight="1">
      <c r="A16" s="271"/>
      <c r="B16" s="272" t="s">
        <v>18</v>
      </c>
      <c r="C16" s="273"/>
      <c r="D16" s="274"/>
    </row>
    <row r="17" spans="1:4" ht="15.75" customHeight="1">
      <c r="A17" s="271"/>
      <c r="B17" s="272" t="s">
        <v>19</v>
      </c>
      <c r="C17" s="273"/>
      <c r="D17" s="274"/>
    </row>
    <row r="18" spans="1:4" ht="15.75" customHeight="1">
      <c r="A18" s="271"/>
      <c r="B18" s="272" t="s">
        <v>20</v>
      </c>
      <c r="C18" s="273"/>
      <c r="D18" s="274"/>
    </row>
    <row r="19" spans="1:4" ht="15.75" customHeight="1">
      <c r="A19" s="271"/>
      <c r="B19" s="272" t="s">
        <v>21</v>
      </c>
      <c r="C19" s="273"/>
      <c r="D19" s="274"/>
    </row>
    <row r="20" spans="1:4" ht="15.75" customHeight="1">
      <c r="A20" s="271"/>
      <c r="B20" s="272" t="s">
        <v>22</v>
      </c>
      <c r="C20" s="273"/>
      <c r="D20" s="274"/>
    </row>
    <row r="21" spans="1:4" ht="15.75" customHeight="1">
      <c r="A21" s="271"/>
      <c r="B21" s="272" t="s">
        <v>23</v>
      </c>
      <c r="C21" s="273"/>
      <c r="D21" s="274"/>
    </row>
    <row r="22" spans="1:4" ht="15.75" customHeight="1">
      <c r="A22" s="271"/>
      <c r="B22" s="272" t="s">
        <v>24</v>
      </c>
      <c r="C22" s="273"/>
      <c r="D22" s="274"/>
    </row>
    <row r="23" spans="1:4" ht="15.75" customHeight="1">
      <c r="A23" s="271"/>
      <c r="B23" s="272" t="s">
        <v>25</v>
      </c>
      <c r="C23" s="273"/>
      <c r="D23" s="274"/>
    </row>
    <row r="24" spans="1:4" ht="15.75" customHeight="1">
      <c r="A24" s="271"/>
      <c r="B24" s="272" t="s">
        <v>26</v>
      </c>
      <c r="C24" s="273"/>
      <c r="D24" s="274"/>
    </row>
    <row r="25" spans="1:4" ht="15.75" customHeight="1">
      <c r="A25" s="271"/>
      <c r="B25" s="272" t="s">
        <v>27</v>
      </c>
      <c r="C25" s="273"/>
      <c r="D25" s="274"/>
    </row>
    <row r="26" spans="1:4" ht="15.75" customHeight="1">
      <c r="A26" s="271"/>
      <c r="B26" s="272" t="s">
        <v>28</v>
      </c>
      <c r="C26" s="273"/>
      <c r="D26" s="274"/>
    </row>
    <row r="27" spans="1:4" ht="15.75" customHeight="1">
      <c r="A27" s="271"/>
      <c r="B27" s="272" t="s">
        <v>29</v>
      </c>
      <c r="C27" s="273"/>
      <c r="D27" s="274"/>
    </row>
    <row r="28" spans="1:4" ht="15.75" customHeight="1">
      <c r="A28" s="271"/>
      <c r="B28" s="272" t="s">
        <v>30</v>
      </c>
      <c r="C28" s="273"/>
      <c r="D28" s="274"/>
    </row>
    <row r="29" spans="1:4" ht="15.75" customHeight="1">
      <c r="A29" s="271"/>
      <c r="B29" s="272" t="s">
        <v>31</v>
      </c>
      <c r="C29" s="273"/>
      <c r="D29" s="274"/>
    </row>
    <row r="30" spans="1:4" ht="15.75" customHeight="1">
      <c r="A30" s="271"/>
      <c r="B30" s="272" t="s">
        <v>32</v>
      </c>
      <c r="C30" s="273"/>
      <c r="D30" s="274"/>
    </row>
    <row r="31" spans="1:4" ht="15.75" customHeight="1">
      <c r="A31" s="271"/>
      <c r="B31" s="272" t="s">
        <v>33</v>
      </c>
      <c r="C31" s="273"/>
      <c r="D31" s="274"/>
    </row>
    <row r="32" spans="1:4" ht="15.75" customHeight="1">
      <c r="A32" s="271"/>
      <c r="B32" s="272" t="s">
        <v>34</v>
      </c>
      <c r="C32" s="273"/>
      <c r="D32" s="274"/>
    </row>
    <row r="33" spans="1:6" ht="15.75" customHeight="1">
      <c r="A33" s="271"/>
      <c r="B33" s="272" t="s">
        <v>35</v>
      </c>
      <c r="C33" s="273"/>
      <c r="D33" s="274"/>
    </row>
    <row r="34" spans="1:6" ht="15.75" customHeight="1">
      <c r="A34" s="271"/>
      <c r="B34" s="272" t="s">
        <v>93</v>
      </c>
      <c r="C34" s="273"/>
      <c r="D34" s="274"/>
    </row>
    <row r="35" spans="1:6" ht="15.75" customHeight="1">
      <c r="A35" s="271"/>
      <c r="B35" s="272" t="s">
        <v>193</v>
      </c>
      <c r="C35" s="273"/>
      <c r="D35" s="274"/>
    </row>
    <row r="36" spans="1:6" ht="15.75" customHeight="1">
      <c r="A36" s="271"/>
      <c r="B36" s="272" t="s">
        <v>254</v>
      </c>
      <c r="C36" s="273"/>
      <c r="D36" s="274"/>
    </row>
    <row r="37" spans="1:6" ht="15.75" customHeight="1" thickBot="1">
      <c r="A37" s="285"/>
      <c r="B37" s="286" t="s">
        <v>255</v>
      </c>
      <c r="C37" s="287"/>
      <c r="D37" s="288"/>
    </row>
    <row r="38" spans="1:6" ht="15.75" customHeight="1" thickBot="1">
      <c r="A38" s="835" t="s">
        <v>749</v>
      </c>
      <c r="B38" s="836"/>
      <c r="C38" s="280"/>
      <c r="D38" s="675">
        <f>+D8+D14+SUM(D15:D37)</f>
        <v>0</v>
      </c>
      <c r="F38" s="289"/>
    </row>
  </sheetData>
  <sheetProtection sheet="1" objects="1" scenarios="1"/>
  <mergeCells count="2">
    <mergeCell ref="A1:D1"/>
    <mergeCell ref="A38:B38"/>
  </mergeCells>
  <phoneticPr fontId="0" type="noConversion"/>
  <printOptions horizontalCentered="1"/>
  <pageMargins left="0.78740157480314965" right="0.78740157480314965" top="1.128125" bottom="0.98425196850393704" header="0.5" footer="0.5"/>
  <pageSetup paperSize="0" scale="0" horizontalDpi="0" verticalDpi="0" copies="0"/>
  <headerFooter alignWithMargins="0">
    <oddHeader>&amp;L&amp;"Times New Roman,Félkövér dőlt"......................Önkormányzat&amp;R&amp;"Times New Roman,Félkövér dőlt"7.4. tájékoztató tábla a ……/2015.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23"/>
  <sheetViews>
    <sheetView topLeftCell="A2" workbookViewId="0">
      <selection activeCell="I29" sqref="I29"/>
    </sheetView>
  </sheetViews>
  <sheetFormatPr defaultRowHeight="12.75"/>
  <cols>
    <col min="1" max="1" width="9.33203125" style="317"/>
    <col min="2" max="2" width="58.33203125" style="317" customWidth="1"/>
    <col min="3" max="5" width="25" style="317" customWidth="1"/>
    <col min="6" max="6" width="5.5" style="317" customWidth="1"/>
    <col min="7" max="16384" width="9.33203125" style="317"/>
  </cols>
  <sheetData>
    <row r="1" spans="1:6">
      <c r="A1" s="318"/>
      <c r="F1" s="840" t="str">
        <f>+CONCATENATE("8. tájékoztató tábla a ......../",LEFT(ÖSSZEFÜGGÉSEK!A4,4)+1,". (........) önkormányzati rendelethez")</f>
        <v>8. tájékoztató tábla a ......../2015. (........) önkormányzati rendelethez</v>
      </c>
    </row>
    <row r="2" spans="1:6" ht="33" customHeight="1">
      <c r="A2" s="837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2014. évben</v>
      </c>
      <c r="B2" s="837"/>
      <c r="C2" s="837"/>
      <c r="D2" s="837"/>
      <c r="E2" s="837"/>
      <c r="F2" s="840"/>
    </row>
    <row r="3" spans="1:6" ht="16.5" thickBot="1">
      <c r="A3" s="319"/>
      <c r="F3" s="840"/>
    </row>
    <row r="4" spans="1:6" ht="79.5" thickBot="1">
      <c r="A4" s="320" t="s">
        <v>258</v>
      </c>
      <c r="B4" s="321" t="s">
        <v>306</v>
      </c>
      <c r="C4" s="321" t="s">
        <v>307</v>
      </c>
      <c r="D4" s="321" t="s">
        <v>308</v>
      </c>
      <c r="E4" s="322" t="s">
        <v>309</v>
      </c>
      <c r="F4" s="840"/>
    </row>
    <row r="5" spans="1:6" ht="15.75">
      <c r="A5" s="323" t="s">
        <v>7</v>
      </c>
      <c r="B5" s="327"/>
      <c r="C5" s="330"/>
      <c r="D5" s="333"/>
      <c r="E5" s="337"/>
      <c r="F5" s="840"/>
    </row>
    <row r="6" spans="1:6" ht="15.75">
      <c r="A6" s="324" t="s">
        <v>8</v>
      </c>
      <c r="B6" s="328"/>
      <c r="C6" s="331"/>
      <c r="D6" s="334"/>
      <c r="E6" s="338"/>
      <c r="F6" s="840"/>
    </row>
    <row r="7" spans="1:6" ht="15.75">
      <c r="A7" s="324" t="s">
        <v>9</v>
      </c>
      <c r="B7" s="328"/>
      <c r="C7" s="331"/>
      <c r="D7" s="334"/>
      <c r="E7" s="338"/>
      <c r="F7" s="840"/>
    </row>
    <row r="8" spans="1:6" ht="15.75">
      <c r="A8" s="324" t="s">
        <v>10</v>
      </c>
      <c r="B8" s="328"/>
      <c r="C8" s="331"/>
      <c r="D8" s="334"/>
      <c r="E8" s="338"/>
      <c r="F8" s="840"/>
    </row>
    <row r="9" spans="1:6" ht="15.75">
      <c r="A9" s="324" t="s">
        <v>11</v>
      </c>
      <c r="B9" s="328"/>
      <c r="C9" s="331"/>
      <c r="D9" s="334"/>
      <c r="E9" s="338"/>
      <c r="F9" s="840"/>
    </row>
    <row r="10" spans="1:6" ht="15.75">
      <c r="A10" s="324" t="s">
        <v>12</v>
      </c>
      <c r="B10" s="328"/>
      <c r="C10" s="331"/>
      <c r="D10" s="334"/>
      <c r="E10" s="338"/>
      <c r="F10" s="840"/>
    </row>
    <row r="11" spans="1:6" ht="15.75">
      <c r="A11" s="324" t="s">
        <v>13</v>
      </c>
      <c r="B11" s="328"/>
      <c r="C11" s="331"/>
      <c r="D11" s="334"/>
      <c r="E11" s="338"/>
      <c r="F11" s="840"/>
    </row>
    <row r="12" spans="1:6" ht="15.75">
      <c r="A12" s="324" t="s">
        <v>14</v>
      </c>
      <c r="B12" s="328"/>
      <c r="C12" s="331"/>
      <c r="D12" s="334"/>
      <c r="E12" s="338"/>
      <c r="F12" s="840"/>
    </row>
    <row r="13" spans="1:6" ht="15.75">
      <c r="A13" s="324" t="s">
        <v>15</v>
      </c>
      <c r="B13" s="328"/>
      <c r="C13" s="331"/>
      <c r="D13" s="334"/>
      <c r="E13" s="338"/>
      <c r="F13" s="840"/>
    </row>
    <row r="14" spans="1:6" ht="15.75">
      <c r="A14" s="324" t="s">
        <v>16</v>
      </c>
      <c r="B14" s="328"/>
      <c r="C14" s="331"/>
      <c r="D14" s="334"/>
      <c r="E14" s="338"/>
      <c r="F14" s="840"/>
    </row>
    <row r="15" spans="1:6" ht="15.75">
      <c r="A15" s="324" t="s">
        <v>17</v>
      </c>
      <c r="B15" s="328"/>
      <c r="C15" s="331"/>
      <c r="D15" s="334"/>
      <c r="E15" s="338"/>
      <c r="F15" s="840"/>
    </row>
    <row r="16" spans="1:6" ht="15.75">
      <c r="A16" s="324" t="s">
        <v>18</v>
      </c>
      <c r="B16" s="328"/>
      <c r="C16" s="331"/>
      <c r="D16" s="334"/>
      <c r="E16" s="338"/>
      <c r="F16" s="840"/>
    </row>
    <row r="17" spans="1:6" ht="15.75">
      <c r="A17" s="324" t="s">
        <v>19</v>
      </c>
      <c r="B17" s="328"/>
      <c r="C17" s="331"/>
      <c r="D17" s="334"/>
      <c r="E17" s="338"/>
      <c r="F17" s="840"/>
    </row>
    <row r="18" spans="1:6" ht="15.75">
      <c r="A18" s="324" t="s">
        <v>20</v>
      </c>
      <c r="B18" s="328"/>
      <c r="C18" s="331"/>
      <c r="D18" s="334"/>
      <c r="E18" s="338"/>
      <c r="F18" s="840"/>
    </row>
    <row r="19" spans="1:6" ht="15.75">
      <c r="A19" s="324" t="s">
        <v>21</v>
      </c>
      <c r="B19" s="328"/>
      <c r="C19" s="331"/>
      <c r="D19" s="334"/>
      <c r="E19" s="338"/>
      <c r="F19" s="840"/>
    </row>
    <row r="20" spans="1:6" ht="15.75">
      <c r="A20" s="324" t="s">
        <v>22</v>
      </c>
      <c r="B20" s="328"/>
      <c r="C20" s="331"/>
      <c r="D20" s="334"/>
      <c r="E20" s="338"/>
      <c r="F20" s="840"/>
    </row>
    <row r="21" spans="1:6" ht="16.5" thickBot="1">
      <c r="A21" s="325" t="s">
        <v>23</v>
      </c>
      <c r="B21" s="329"/>
      <c r="C21" s="332"/>
      <c r="D21" s="335"/>
      <c r="E21" s="339"/>
      <c r="F21" s="840"/>
    </row>
    <row r="22" spans="1:6" ht="16.5" thickBot="1">
      <c r="A22" s="838" t="s">
        <v>310</v>
      </c>
      <c r="B22" s="839"/>
      <c r="C22" s="326"/>
      <c r="D22" s="336" t="str">
        <f>IF(SUM(D5:D21)=0,"",SUM(D5:D21))</f>
        <v/>
      </c>
      <c r="E22" s="340" t="str">
        <f>IF(SUM(E5:E21)=0,"",SUM(E5:E21))</f>
        <v/>
      </c>
      <c r="F22" s="840"/>
    </row>
    <row r="23" spans="1:6" ht="15.75">
      <c r="A23" s="319"/>
    </row>
  </sheetData>
  <sheetProtection sheet="1" objects="1" scenarios="1"/>
  <mergeCells count="3">
    <mergeCell ref="A2:E2"/>
    <mergeCell ref="A22:B22"/>
    <mergeCell ref="F1:F22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90" orientation="landscape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13"/>
  <sheetViews>
    <sheetView topLeftCell="A5" workbookViewId="0">
      <selection activeCell="C10" sqref="C10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90" t="str">
        <f>+CONCATENATE("9. sz. tájékoztató tábla a ……./",LEFT(ÖSSZEFÜGGÉSEK!A4,4)+1,".(………)  önkormányzati rendelethez")</f>
        <v>9. sz. tájékoztató tábla a ……./2015.(………)  önkormányzati rendelethez</v>
      </c>
    </row>
    <row r="2" spans="1:3" ht="14.25">
      <c r="A2" s="291"/>
      <c r="B2" s="291"/>
      <c r="C2" s="291"/>
    </row>
    <row r="3" spans="1:3" ht="33.75" customHeight="1">
      <c r="A3" s="841" t="s">
        <v>311</v>
      </c>
      <c r="B3" s="841"/>
      <c r="C3" s="841"/>
    </row>
    <row r="4" spans="1:3" ht="13.5" thickBot="1">
      <c r="C4" s="292"/>
    </row>
    <row r="5" spans="1:3" s="296" customFormat="1" ht="43.5" customHeight="1" thickBot="1">
      <c r="A5" s="293" t="s">
        <v>5</v>
      </c>
      <c r="B5" s="294" t="s">
        <v>54</v>
      </c>
      <c r="C5" s="295" t="s">
        <v>312</v>
      </c>
    </row>
    <row r="6" spans="1:3" ht="28.5" customHeight="1">
      <c r="A6" s="297" t="s">
        <v>7</v>
      </c>
      <c r="B6" s="298" t="str">
        <f>+CONCATENATE("Pénzkészlet ",LEFT(ÖSSZEFÜGGÉSEK!A4,4),". január 1-jén",CHAR(10),"ebből:")</f>
        <v>Pénzkészlet 2014. január 1-jén
ebből:</v>
      </c>
      <c r="C6" s="299">
        <f>C7+C8</f>
        <v>12529</v>
      </c>
    </row>
    <row r="7" spans="1:3" ht="18" customHeight="1">
      <c r="A7" s="300" t="s">
        <v>8</v>
      </c>
      <c r="B7" s="301" t="s">
        <v>313</v>
      </c>
      <c r="C7" s="302">
        <v>12374</v>
      </c>
    </row>
    <row r="8" spans="1:3" ht="18" customHeight="1">
      <c r="A8" s="300" t="s">
        <v>9</v>
      </c>
      <c r="B8" s="301" t="s">
        <v>314</v>
      </c>
      <c r="C8" s="302">
        <v>155</v>
      </c>
    </row>
    <row r="9" spans="1:3" ht="18" customHeight="1">
      <c r="A9" s="300" t="s">
        <v>10</v>
      </c>
      <c r="B9" s="303" t="s">
        <v>315</v>
      </c>
      <c r="C9" s="302">
        <v>198629</v>
      </c>
    </row>
    <row r="10" spans="1:3" ht="18" customHeight="1" thickBot="1">
      <c r="A10" s="304" t="s">
        <v>11</v>
      </c>
      <c r="B10" s="305" t="s">
        <v>316</v>
      </c>
      <c r="C10" s="306">
        <v>174156</v>
      </c>
    </row>
    <row r="11" spans="1:3" ht="25.5" customHeight="1">
      <c r="A11" s="307" t="s">
        <v>12</v>
      </c>
      <c r="B11" s="308" t="str">
        <f>+CONCATENATE("Záró pénzkészlet ",LEFT(ÖSSZEFÜGGÉSEK!A4,4),". december 31-én",CHAR(10),"ebből:")</f>
        <v>Záró pénzkészlet 2014. december 31-én
ebből:</v>
      </c>
      <c r="C11" s="309">
        <f>C6+C9-C10</f>
        <v>37002</v>
      </c>
    </row>
    <row r="12" spans="1:3" ht="18" customHeight="1">
      <c r="A12" s="300" t="s">
        <v>13</v>
      </c>
      <c r="B12" s="301" t="s">
        <v>313</v>
      </c>
      <c r="C12" s="302">
        <v>36625</v>
      </c>
    </row>
    <row r="13" spans="1:3" ht="18" customHeight="1" thickBot="1">
      <c r="A13" s="310" t="s">
        <v>14</v>
      </c>
      <c r="B13" s="311" t="s">
        <v>314</v>
      </c>
      <c r="C13" s="312">
        <v>377</v>
      </c>
    </row>
  </sheetData>
  <sheetProtection sheet="1" objects="1" scenarios="1"/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E146" sqref="E146"/>
    </sheetView>
  </sheetViews>
  <sheetFormatPr defaultRowHeight="15.75"/>
  <cols>
    <col min="1" max="1" width="9.5" style="411" customWidth="1"/>
    <col min="2" max="2" width="49.33203125" style="411" customWidth="1"/>
    <col min="3" max="3" width="13.6640625" style="412" customWidth="1"/>
    <col min="4" max="4" width="13.1640625" style="412" customWidth="1"/>
    <col min="5" max="5" width="15.83203125" style="412" customWidth="1"/>
    <col min="6" max="6" width="9.33203125" style="422" hidden="1" customWidth="1"/>
    <col min="7" max="16384" width="9.33203125" style="422"/>
  </cols>
  <sheetData>
    <row r="1" spans="1:6" ht="15.95" customHeight="1">
      <c r="A1" s="696" t="s">
        <v>4</v>
      </c>
      <c r="B1" s="696"/>
      <c r="C1" s="696"/>
      <c r="D1" s="696"/>
      <c r="E1" s="696"/>
    </row>
    <row r="2" spans="1:6" ht="15.95" customHeight="1" thickBot="1">
      <c r="A2" s="46" t="s">
        <v>113</v>
      </c>
      <c r="B2" s="46"/>
      <c r="C2" s="409"/>
      <c r="D2" s="409"/>
      <c r="E2" s="409" t="s">
        <v>162</v>
      </c>
    </row>
    <row r="3" spans="1:6" ht="15.95" customHeight="1">
      <c r="A3" s="703" t="s">
        <v>61</v>
      </c>
      <c r="B3" s="699" t="s">
        <v>6</v>
      </c>
      <c r="C3" s="697" t="str">
        <f>+'1.1.sz.mell.'!C3:E3</f>
        <v>2014. évi</v>
      </c>
      <c r="D3" s="697"/>
      <c r="E3" s="698"/>
      <c r="F3" s="683"/>
    </row>
    <row r="4" spans="1:6" ht="38.1" customHeight="1" thickBot="1">
      <c r="A4" s="704"/>
      <c r="B4" s="700"/>
      <c r="C4" s="48" t="s">
        <v>184</v>
      </c>
      <c r="D4" s="48" t="s">
        <v>189</v>
      </c>
      <c r="E4" s="49" t="s">
        <v>190</v>
      </c>
      <c r="F4" s="683"/>
    </row>
    <row r="5" spans="1:6" s="423" customFormat="1" ht="12" customHeight="1" thickBot="1">
      <c r="A5" s="387" t="s">
        <v>434</v>
      </c>
      <c r="B5" s="388" t="s">
        <v>435</v>
      </c>
      <c r="C5" s="388" t="s">
        <v>436</v>
      </c>
      <c r="D5" s="388" t="s">
        <v>437</v>
      </c>
      <c r="E5" s="435" t="s">
        <v>438</v>
      </c>
      <c r="F5" s="684"/>
    </row>
    <row r="6" spans="1:6" s="424" customFormat="1" ht="12" customHeight="1" thickBot="1">
      <c r="A6" s="382" t="s">
        <v>7</v>
      </c>
      <c r="B6" s="383" t="s">
        <v>318</v>
      </c>
      <c r="C6" s="414"/>
      <c r="D6" s="414"/>
      <c r="E6" s="397"/>
      <c r="F6" s="685" t="s">
        <v>753</v>
      </c>
    </row>
    <row r="7" spans="1:6" s="424" customFormat="1" ht="12" customHeight="1">
      <c r="A7" s="377" t="s">
        <v>73</v>
      </c>
      <c r="B7" s="425" t="s">
        <v>319</v>
      </c>
      <c r="C7" s="416"/>
      <c r="D7" s="416"/>
      <c r="E7" s="399"/>
      <c r="F7" s="685" t="s">
        <v>754</v>
      </c>
    </row>
    <row r="8" spans="1:6" s="424" customFormat="1" ht="12" customHeight="1">
      <c r="A8" s="376" t="s">
        <v>74</v>
      </c>
      <c r="B8" s="426" t="s">
        <v>320</v>
      </c>
      <c r="C8" s="415">
        <v>0</v>
      </c>
      <c r="D8" s="415">
        <v>0</v>
      </c>
      <c r="E8" s="398">
        <v>0</v>
      </c>
      <c r="F8" s="685" t="s">
        <v>755</v>
      </c>
    </row>
    <row r="9" spans="1:6" s="424" customFormat="1" ht="12" customHeight="1">
      <c r="A9" s="376" t="s">
        <v>75</v>
      </c>
      <c r="B9" s="426" t="s">
        <v>321</v>
      </c>
      <c r="C9" s="415"/>
      <c r="D9" s="415"/>
      <c r="E9" s="398"/>
      <c r="F9" s="685" t="s">
        <v>756</v>
      </c>
    </row>
    <row r="10" spans="1:6" s="424" customFormat="1" ht="12" customHeight="1">
      <c r="A10" s="376" t="s">
        <v>76</v>
      </c>
      <c r="B10" s="426" t="s">
        <v>322</v>
      </c>
      <c r="C10" s="415"/>
      <c r="D10" s="415"/>
      <c r="E10" s="398"/>
      <c r="F10" s="685" t="s">
        <v>757</v>
      </c>
    </row>
    <row r="11" spans="1:6" s="424" customFormat="1" ht="12" customHeight="1">
      <c r="A11" s="376" t="s">
        <v>109</v>
      </c>
      <c r="B11" s="426" t="s">
        <v>323</v>
      </c>
      <c r="C11" s="415"/>
      <c r="D11" s="415"/>
      <c r="E11" s="398"/>
      <c r="F11" s="685" t="s">
        <v>758</v>
      </c>
    </row>
    <row r="12" spans="1:6" s="424" customFormat="1" ht="12" customHeight="1" thickBot="1">
      <c r="A12" s="378" t="s">
        <v>77</v>
      </c>
      <c r="B12" s="427" t="s">
        <v>324</v>
      </c>
      <c r="C12" s="417"/>
      <c r="D12" s="417"/>
      <c r="E12" s="400"/>
      <c r="F12" s="685" t="s">
        <v>759</v>
      </c>
    </row>
    <row r="13" spans="1:6" s="424" customFormat="1" ht="12" customHeight="1" thickBot="1">
      <c r="A13" s="382" t="s">
        <v>8</v>
      </c>
      <c r="B13" s="404" t="s">
        <v>325</v>
      </c>
      <c r="C13" s="414"/>
      <c r="D13" s="414"/>
      <c r="E13" s="397"/>
      <c r="F13" s="685" t="s">
        <v>760</v>
      </c>
    </row>
    <row r="14" spans="1:6" s="424" customFormat="1" ht="12" customHeight="1">
      <c r="A14" s="377" t="s">
        <v>79</v>
      </c>
      <c r="B14" s="425" t="s">
        <v>326</v>
      </c>
      <c r="C14" s="416">
        <v>0</v>
      </c>
      <c r="D14" s="416">
        <v>0</v>
      </c>
      <c r="E14" s="399">
        <v>0</v>
      </c>
      <c r="F14" s="685" t="s">
        <v>761</v>
      </c>
    </row>
    <row r="15" spans="1:6" s="424" customFormat="1" ht="12" customHeight="1">
      <c r="A15" s="376" t="s">
        <v>80</v>
      </c>
      <c r="B15" s="426" t="s">
        <v>327</v>
      </c>
      <c r="C15" s="415">
        <v>0</v>
      </c>
      <c r="D15" s="415">
        <v>0</v>
      </c>
      <c r="E15" s="398">
        <v>0</v>
      </c>
      <c r="F15" s="685" t="s">
        <v>762</v>
      </c>
    </row>
    <row r="16" spans="1:6" s="424" customFormat="1" ht="12" customHeight="1">
      <c r="A16" s="376" t="s">
        <v>81</v>
      </c>
      <c r="B16" s="426" t="s">
        <v>328</v>
      </c>
      <c r="C16" s="415">
        <v>0</v>
      </c>
      <c r="D16" s="415">
        <v>0</v>
      </c>
      <c r="E16" s="398">
        <v>0</v>
      </c>
      <c r="F16" s="685" t="s">
        <v>763</v>
      </c>
    </row>
    <row r="17" spans="1:6" s="424" customFormat="1" ht="12" customHeight="1">
      <c r="A17" s="376" t="s">
        <v>82</v>
      </c>
      <c r="B17" s="426" t="s">
        <v>329</v>
      </c>
      <c r="C17" s="415">
        <v>0</v>
      </c>
      <c r="D17" s="415">
        <v>0</v>
      </c>
      <c r="E17" s="398">
        <v>0</v>
      </c>
      <c r="F17" s="685" t="s">
        <v>764</v>
      </c>
    </row>
    <row r="18" spans="1:6" s="424" customFormat="1" ht="12" customHeight="1">
      <c r="A18" s="376" t="s">
        <v>83</v>
      </c>
      <c r="B18" s="426" t="s">
        <v>330</v>
      </c>
      <c r="C18" s="415"/>
      <c r="D18" s="415"/>
      <c r="E18" s="398"/>
      <c r="F18" s="685" t="s">
        <v>765</v>
      </c>
    </row>
    <row r="19" spans="1:6" s="424" customFormat="1" ht="12" customHeight="1" thickBot="1">
      <c r="A19" s="378" t="s">
        <v>90</v>
      </c>
      <c r="B19" s="427" t="s">
        <v>331</v>
      </c>
      <c r="C19" s="417">
        <v>0</v>
      </c>
      <c r="D19" s="417">
        <v>0</v>
      </c>
      <c r="E19" s="400">
        <v>0</v>
      </c>
      <c r="F19" s="685" t="s">
        <v>766</v>
      </c>
    </row>
    <row r="20" spans="1:6" s="424" customFormat="1" ht="12" customHeight="1" thickBot="1">
      <c r="A20" s="382" t="s">
        <v>9</v>
      </c>
      <c r="B20" s="383" t="s">
        <v>332</v>
      </c>
      <c r="C20" s="414"/>
      <c r="D20" s="414"/>
      <c r="E20" s="397"/>
      <c r="F20" s="685" t="s">
        <v>767</v>
      </c>
    </row>
    <row r="21" spans="1:6" s="424" customFormat="1" ht="12" customHeight="1">
      <c r="A21" s="377" t="s">
        <v>62</v>
      </c>
      <c r="B21" s="425" t="s">
        <v>333</v>
      </c>
      <c r="C21" s="416">
        <v>0</v>
      </c>
      <c r="D21" s="416"/>
      <c r="E21" s="399"/>
      <c r="F21" s="685" t="s">
        <v>768</v>
      </c>
    </row>
    <row r="22" spans="1:6" s="424" customFormat="1" ht="12" customHeight="1">
      <c r="A22" s="376" t="s">
        <v>63</v>
      </c>
      <c r="B22" s="426" t="s">
        <v>334</v>
      </c>
      <c r="C22" s="415">
        <v>0</v>
      </c>
      <c r="D22" s="415">
        <v>0</v>
      </c>
      <c r="E22" s="398">
        <v>0</v>
      </c>
      <c r="F22" s="685" t="s">
        <v>769</v>
      </c>
    </row>
    <row r="23" spans="1:6" s="424" customFormat="1" ht="12" customHeight="1">
      <c r="A23" s="376" t="s">
        <v>64</v>
      </c>
      <c r="B23" s="426" t="s">
        <v>335</v>
      </c>
      <c r="C23" s="415">
        <v>0</v>
      </c>
      <c r="D23" s="415">
        <v>0</v>
      </c>
      <c r="E23" s="398">
        <v>0</v>
      </c>
      <c r="F23" s="685" t="s">
        <v>770</v>
      </c>
    </row>
    <row r="24" spans="1:6" s="424" customFormat="1" ht="12" customHeight="1">
      <c r="A24" s="376" t="s">
        <v>65</v>
      </c>
      <c r="B24" s="426" t="s">
        <v>336</v>
      </c>
      <c r="C24" s="415">
        <v>0</v>
      </c>
      <c r="D24" s="415">
        <v>0</v>
      </c>
      <c r="E24" s="398">
        <v>0</v>
      </c>
      <c r="F24" s="685" t="s">
        <v>771</v>
      </c>
    </row>
    <row r="25" spans="1:6" s="424" customFormat="1" ht="12" customHeight="1">
      <c r="A25" s="376" t="s">
        <v>123</v>
      </c>
      <c r="B25" s="426" t="s">
        <v>337</v>
      </c>
      <c r="C25" s="415"/>
      <c r="D25" s="415"/>
      <c r="E25" s="398"/>
      <c r="F25" s="685" t="s">
        <v>772</v>
      </c>
    </row>
    <row r="26" spans="1:6" s="424" customFormat="1" ht="12" customHeight="1" thickBot="1">
      <c r="A26" s="378" t="s">
        <v>124</v>
      </c>
      <c r="B26" s="427" t="s">
        <v>338</v>
      </c>
      <c r="C26" s="417"/>
      <c r="D26" s="417"/>
      <c r="E26" s="400"/>
      <c r="F26" s="685" t="s">
        <v>773</v>
      </c>
    </row>
    <row r="27" spans="1:6" s="424" customFormat="1" ht="12" customHeight="1" thickBot="1">
      <c r="A27" s="382" t="s">
        <v>125</v>
      </c>
      <c r="B27" s="383" t="s">
        <v>339</v>
      </c>
      <c r="C27" s="420"/>
      <c r="D27" s="420"/>
      <c r="E27" s="432"/>
      <c r="F27" s="685" t="s">
        <v>774</v>
      </c>
    </row>
    <row r="28" spans="1:6" s="424" customFormat="1" ht="12" customHeight="1">
      <c r="A28" s="377" t="s">
        <v>340</v>
      </c>
      <c r="B28" s="425" t="s">
        <v>341</v>
      </c>
      <c r="C28" s="434"/>
      <c r="D28" s="434"/>
      <c r="E28" s="433"/>
      <c r="F28" s="685" t="s">
        <v>775</v>
      </c>
    </row>
    <row r="29" spans="1:6" s="424" customFormat="1" ht="12" customHeight="1">
      <c r="A29" s="376" t="s">
        <v>342</v>
      </c>
      <c r="B29" s="426" t="s">
        <v>343</v>
      </c>
      <c r="C29" s="415"/>
      <c r="D29" s="415"/>
      <c r="E29" s="398"/>
      <c r="F29" s="685" t="s">
        <v>776</v>
      </c>
    </row>
    <row r="30" spans="1:6" s="424" customFormat="1" ht="12" customHeight="1">
      <c r="A30" s="376" t="s">
        <v>344</v>
      </c>
      <c r="B30" s="426" t="s">
        <v>345</v>
      </c>
      <c r="C30" s="415"/>
      <c r="D30" s="415"/>
      <c r="E30" s="398"/>
      <c r="F30" s="685" t="s">
        <v>777</v>
      </c>
    </row>
    <row r="31" spans="1:6" s="424" customFormat="1" ht="12" customHeight="1">
      <c r="A31" s="376" t="s">
        <v>346</v>
      </c>
      <c r="B31" s="426" t="s">
        <v>347</v>
      </c>
      <c r="C31" s="415"/>
      <c r="D31" s="415"/>
      <c r="E31" s="398"/>
      <c r="F31" s="685" t="s">
        <v>778</v>
      </c>
    </row>
    <row r="32" spans="1:6" s="424" customFormat="1" ht="12" customHeight="1">
      <c r="A32" s="376" t="s">
        <v>348</v>
      </c>
      <c r="B32" s="426" t="s">
        <v>349</v>
      </c>
      <c r="C32" s="415">
        <v>0</v>
      </c>
      <c r="D32" s="415">
        <v>0</v>
      </c>
      <c r="E32" s="398">
        <v>0</v>
      </c>
      <c r="F32" s="685" t="s">
        <v>779</v>
      </c>
    </row>
    <row r="33" spans="1:6" s="424" customFormat="1" ht="12" customHeight="1" thickBot="1">
      <c r="A33" s="378" t="s">
        <v>350</v>
      </c>
      <c r="B33" s="427" t="s">
        <v>351</v>
      </c>
      <c r="C33" s="417">
        <v>0</v>
      </c>
      <c r="D33" s="417">
        <v>0</v>
      </c>
      <c r="E33" s="400">
        <v>0</v>
      </c>
      <c r="F33" s="685" t="s">
        <v>780</v>
      </c>
    </row>
    <row r="34" spans="1:6" s="424" customFormat="1" ht="12" customHeight="1" thickBot="1">
      <c r="A34" s="382" t="s">
        <v>11</v>
      </c>
      <c r="B34" s="383" t="s">
        <v>352</v>
      </c>
      <c r="C34" s="414"/>
      <c r="D34" s="414"/>
      <c r="E34" s="397"/>
      <c r="F34" s="685" t="s">
        <v>781</v>
      </c>
    </row>
    <row r="35" spans="1:6" s="424" customFormat="1" ht="12" customHeight="1">
      <c r="A35" s="377" t="s">
        <v>66</v>
      </c>
      <c r="B35" s="425" t="s">
        <v>353</v>
      </c>
      <c r="C35" s="416"/>
      <c r="D35" s="416"/>
      <c r="E35" s="399"/>
      <c r="F35" s="685" t="s">
        <v>782</v>
      </c>
    </row>
    <row r="36" spans="1:6" s="424" customFormat="1" ht="12" customHeight="1">
      <c r="A36" s="376" t="s">
        <v>67</v>
      </c>
      <c r="B36" s="426" t="s">
        <v>354</v>
      </c>
      <c r="C36" s="415"/>
      <c r="D36" s="415"/>
      <c r="E36" s="398"/>
      <c r="F36" s="685" t="s">
        <v>783</v>
      </c>
    </row>
    <row r="37" spans="1:6" s="424" customFormat="1" ht="12" customHeight="1">
      <c r="A37" s="376" t="s">
        <v>68</v>
      </c>
      <c r="B37" s="426" t="s">
        <v>355</v>
      </c>
      <c r="C37" s="415">
        <v>0</v>
      </c>
      <c r="D37" s="415">
        <v>0</v>
      </c>
      <c r="E37" s="398">
        <v>0</v>
      </c>
      <c r="F37" s="685" t="s">
        <v>784</v>
      </c>
    </row>
    <row r="38" spans="1:6" s="424" customFormat="1" ht="12" customHeight="1">
      <c r="A38" s="376" t="s">
        <v>127</v>
      </c>
      <c r="B38" s="426" t="s">
        <v>356</v>
      </c>
      <c r="C38" s="415">
        <v>0</v>
      </c>
      <c r="D38" s="415">
        <v>0</v>
      </c>
      <c r="E38" s="398">
        <v>0</v>
      </c>
      <c r="F38" s="685" t="s">
        <v>785</v>
      </c>
    </row>
    <row r="39" spans="1:6" s="424" customFormat="1" ht="12" customHeight="1">
      <c r="A39" s="376" t="s">
        <v>128</v>
      </c>
      <c r="B39" s="426" t="s">
        <v>357</v>
      </c>
      <c r="C39" s="415"/>
      <c r="D39" s="415"/>
      <c r="E39" s="398"/>
      <c r="F39" s="685" t="s">
        <v>786</v>
      </c>
    </row>
    <row r="40" spans="1:6" s="424" customFormat="1" ht="12" customHeight="1">
      <c r="A40" s="376" t="s">
        <v>129</v>
      </c>
      <c r="B40" s="426" t="s">
        <v>358</v>
      </c>
      <c r="C40" s="415"/>
      <c r="D40" s="415"/>
      <c r="E40" s="398"/>
      <c r="F40" s="685" t="s">
        <v>787</v>
      </c>
    </row>
    <row r="41" spans="1:6" s="424" customFormat="1" ht="12" customHeight="1">
      <c r="A41" s="376" t="s">
        <v>130</v>
      </c>
      <c r="B41" s="426" t="s">
        <v>359</v>
      </c>
      <c r="C41" s="415">
        <v>0</v>
      </c>
      <c r="D41" s="415"/>
      <c r="E41" s="398">
        <v>0</v>
      </c>
      <c r="F41" s="685" t="s">
        <v>788</v>
      </c>
    </row>
    <row r="42" spans="1:6" s="424" customFormat="1" ht="12" customHeight="1">
      <c r="A42" s="376" t="s">
        <v>131</v>
      </c>
      <c r="B42" s="426" t="s">
        <v>360</v>
      </c>
      <c r="C42" s="415">
        <v>0</v>
      </c>
      <c r="D42" s="415">
        <v>0</v>
      </c>
      <c r="E42" s="398"/>
      <c r="F42" s="685" t="s">
        <v>789</v>
      </c>
    </row>
    <row r="43" spans="1:6" s="424" customFormat="1" ht="12" customHeight="1">
      <c r="A43" s="376" t="s">
        <v>361</v>
      </c>
      <c r="B43" s="426" t="s">
        <v>362</v>
      </c>
      <c r="C43" s="418">
        <v>0</v>
      </c>
      <c r="D43" s="418">
        <v>0</v>
      </c>
      <c r="E43" s="401">
        <v>0</v>
      </c>
      <c r="F43" s="685" t="s">
        <v>790</v>
      </c>
    </row>
    <row r="44" spans="1:6" s="424" customFormat="1" ht="12" customHeight="1" thickBot="1">
      <c r="A44" s="378" t="s">
        <v>363</v>
      </c>
      <c r="B44" s="427" t="s">
        <v>364</v>
      </c>
      <c r="C44" s="419">
        <v>0</v>
      </c>
      <c r="D44" s="419">
        <v>0</v>
      </c>
      <c r="E44" s="402">
        <v>0</v>
      </c>
      <c r="F44" s="685" t="s">
        <v>791</v>
      </c>
    </row>
    <row r="45" spans="1:6" s="424" customFormat="1" ht="12" customHeight="1" thickBot="1">
      <c r="A45" s="382" t="s">
        <v>12</v>
      </c>
      <c r="B45" s="383" t="s">
        <v>365</v>
      </c>
      <c r="C45" s="414"/>
      <c r="D45" s="414">
        <v>0</v>
      </c>
      <c r="E45" s="397">
        <v>0</v>
      </c>
      <c r="F45" s="685" t="s">
        <v>792</v>
      </c>
    </row>
    <row r="46" spans="1:6" s="424" customFormat="1" ht="12" customHeight="1">
      <c r="A46" s="377" t="s">
        <v>69</v>
      </c>
      <c r="B46" s="425" t="s">
        <v>366</v>
      </c>
      <c r="C46" s="436">
        <v>0</v>
      </c>
      <c r="D46" s="436">
        <v>0</v>
      </c>
      <c r="E46" s="403">
        <v>0</v>
      </c>
      <c r="F46" s="685" t="s">
        <v>793</v>
      </c>
    </row>
    <row r="47" spans="1:6" s="424" customFormat="1" ht="12" customHeight="1">
      <c r="A47" s="376" t="s">
        <v>70</v>
      </c>
      <c r="B47" s="426" t="s">
        <v>367</v>
      </c>
      <c r="C47" s="418"/>
      <c r="D47" s="418">
        <v>0</v>
      </c>
      <c r="E47" s="401">
        <v>0</v>
      </c>
      <c r="F47" s="685" t="s">
        <v>794</v>
      </c>
    </row>
    <row r="48" spans="1:6" s="424" customFormat="1" ht="12" customHeight="1">
      <c r="A48" s="376" t="s">
        <v>368</v>
      </c>
      <c r="B48" s="426" t="s">
        <v>369</v>
      </c>
      <c r="C48" s="418">
        <v>0</v>
      </c>
      <c r="D48" s="418">
        <v>0</v>
      </c>
      <c r="E48" s="401">
        <v>0</v>
      </c>
      <c r="F48" s="685" t="s">
        <v>795</v>
      </c>
    </row>
    <row r="49" spans="1:6" s="424" customFormat="1" ht="12" customHeight="1">
      <c r="A49" s="376" t="s">
        <v>370</v>
      </c>
      <c r="B49" s="426" t="s">
        <v>371</v>
      </c>
      <c r="C49" s="418">
        <v>0</v>
      </c>
      <c r="D49" s="418">
        <v>0</v>
      </c>
      <c r="E49" s="401">
        <v>0</v>
      </c>
      <c r="F49" s="685" t="s">
        <v>796</v>
      </c>
    </row>
    <row r="50" spans="1:6" s="424" customFormat="1" ht="12" customHeight="1" thickBot="1">
      <c r="A50" s="378" t="s">
        <v>372</v>
      </c>
      <c r="B50" s="427" t="s">
        <v>373</v>
      </c>
      <c r="C50" s="419">
        <v>0</v>
      </c>
      <c r="D50" s="419">
        <v>0</v>
      </c>
      <c r="E50" s="402">
        <v>0</v>
      </c>
      <c r="F50" s="685" t="s">
        <v>797</v>
      </c>
    </row>
    <row r="51" spans="1:6" s="424" customFormat="1" ht="17.25" customHeight="1" thickBot="1">
      <c r="A51" s="382" t="s">
        <v>132</v>
      </c>
      <c r="B51" s="383" t="s">
        <v>374</v>
      </c>
      <c r="C51" s="414">
        <v>0</v>
      </c>
      <c r="D51" s="414"/>
      <c r="E51" s="397"/>
      <c r="F51" s="685" t="s">
        <v>798</v>
      </c>
    </row>
    <row r="52" spans="1:6" s="424" customFormat="1" ht="12" customHeight="1">
      <c r="A52" s="377" t="s">
        <v>71</v>
      </c>
      <c r="B52" s="425" t="s">
        <v>375</v>
      </c>
      <c r="C52" s="416">
        <v>0</v>
      </c>
      <c r="D52" s="416">
        <v>0</v>
      </c>
      <c r="E52" s="399">
        <v>0</v>
      </c>
      <c r="F52" s="685" t="s">
        <v>799</v>
      </c>
    </row>
    <row r="53" spans="1:6" s="424" customFormat="1" ht="12" customHeight="1">
      <c r="A53" s="376" t="s">
        <v>72</v>
      </c>
      <c r="B53" s="426" t="s">
        <v>376</v>
      </c>
      <c r="C53" s="415">
        <v>0</v>
      </c>
      <c r="D53" s="415">
        <v>0</v>
      </c>
      <c r="E53" s="398">
        <v>0</v>
      </c>
      <c r="F53" s="685" t="s">
        <v>800</v>
      </c>
    </row>
    <row r="54" spans="1:6" s="424" customFormat="1" ht="12" customHeight="1">
      <c r="A54" s="376" t="s">
        <v>377</v>
      </c>
      <c r="B54" s="426" t="s">
        <v>378</v>
      </c>
      <c r="C54" s="415">
        <v>0</v>
      </c>
      <c r="D54" s="415"/>
      <c r="E54" s="398"/>
      <c r="F54" s="685" t="s">
        <v>801</v>
      </c>
    </row>
    <row r="55" spans="1:6" s="424" customFormat="1" ht="12" customHeight="1" thickBot="1">
      <c r="A55" s="378" t="s">
        <v>379</v>
      </c>
      <c r="B55" s="427" t="s">
        <v>380</v>
      </c>
      <c r="C55" s="417">
        <v>0</v>
      </c>
      <c r="D55" s="417">
        <v>0</v>
      </c>
      <c r="E55" s="400"/>
      <c r="F55" s="685" t="s">
        <v>802</v>
      </c>
    </row>
    <row r="56" spans="1:6" s="424" customFormat="1" ht="12" customHeight="1" thickBot="1">
      <c r="A56" s="382" t="s">
        <v>14</v>
      </c>
      <c r="B56" s="404" t="s">
        <v>381</v>
      </c>
      <c r="C56" s="414">
        <v>0</v>
      </c>
      <c r="D56" s="414">
        <v>0</v>
      </c>
      <c r="E56" s="397">
        <v>0</v>
      </c>
      <c r="F56" s="685" t="s">
        <v>803</v>
      </c>
    </row>
    <row r="57" spans="1:6" s="424" customFormat="1" ht="12" customHeight="1">
      <c r="A57" s="377" t="s">
        <v>133</v>
      </c>
      <c r="B57" s="425" t="s">
        <v>382</v>
      </c>
      <c r="C57" s="418">
        <v>0</v>
      </c>
      <c r="D57" s="418">
        <v>0</v>
      </c>
      <c r="E57" s="401">
        <v>0</v>
      </c>
      <c r="F57" s="685" t="s">
        <v>804</v>
      </c>
    </row>
    <row r="58" spans="1:6" s="424" customFormat="1" ht="12" customHeight="1">
      <c r="A58" s="376" t="s">
        <v>134</v>
      </c>
      <c r="B58" s="426" t="s">
        <v>383</v>
      </c>
      <c r="C58" s="418">
        <v>0</v>
      </c>
      <c r="D58" s="418">
        <v>0</v>
      </c>
      <c r="E58" s="401">
        <v>0</v>
      </c>
      <c r="F58" s="685" t="s">
        <v>805</v>
      </c>
    </row>
    <row r="59" spans="1:6" s="424" customFormat="1" ht="12" customHeight="1">
      <c r="A59" s="376" t="s">
        <v>163</v>
      </c>
      <c r="B59" s="426" t="s">
        <v>384</v>
      </c>
      <c r="C59" s="418">
        <v>0</v>
      </c>
      <c r="D59" s="418">
        <v>0</v>
      </c>
      <c r="E59" s="401">
        <v>0</v>
      </c>
      <c r="F59" s="685" t="s">
        <v>806</v>
      </c>
    </row>
    <row r="60" spans="1:6" s="424" customFormat="1" ht="12" customHeight="1" thickBot="1">
      <c r="A60" s="378" t="s">
        <v>385</v>
      </c>
      <c r="B60" s="427" t="s">
        <v>386</v>
      </c>
      <c r="C60" s="418">
        <v>0</v>
      </c>
      <c r="D60" s="418">
        <v>0</v>
      </c>
      <c r="E60" s="401">
        <v>0</v>
      </c>
      <c r="F60" s="685" t="s">
        <v>807</v>
      </c>
    </row>
    <row r="61" spans="1:6" s="424" customFormat="1" ht="12" customHeight="1" thickBot="1">
      <c r="A61" s="382" t="s">
        <v>15</v>
      </c>
      <c r="B61" s="383" t="s">
        <v>387</v>
      </c>
      <c r="C61" s="420"/>
      <c r="D61" s="420"/>
      <c r="E61" s="432"/>
      <c r="F61" s="685" t="s">
        <v>808</v>
      </c>
    </row>
    <row r="62" spans="1:6" s="424" customFormat="1" ht="12" customHeight="1" thickBot="1">
      <c r="A62" s="437" t="s">
        <v>388</v>
      </c>
      <c r="B62" s="404" t="s">
        <v>389</v>
      </c>
      <c r="C62" s="414"/>
      <c r="D62" s="414"/>
      <c r="E62" s="397"/>
      <c r="F62" s="685" t="s">
        <v>809</v>
      </c>
    </row>
    <row r="63" spans="1:6" s="424" customFormat="1" ht="12" customHeight="1">
      <c r="A63" s="377" t="s">
        <v>390</v>
      </c>
      <c r="B63" s="425" t="s">
        <v>391</v>
      </c>
      <c r="C63" s="418">
        <v>0</v>
      </c>
      <c r="D63" s="418">
        <v>0</v>
      </c>
      <c r="E63" s="401">
        <v>0</v>
      </c>
      <c r="F63" s="685" t="s">
        <v>810</v>
      </c>
    </row>
    <row r="64" spans="1:6" s="424" customFormat="1" ht="12" customHeight="1">
      <c r="A64" s="376" t="s">
        <v>392</v>
      </c>
      <c r="B64" s="426" t="s">
        <v>393</v>
      </c>
      <c r="C64" s="418">
        <v>0</v>
      </c>
      <c r="D64" s="418">
        <v>0</v>
      </c>
      <c r="E64" s="401">
        <v>0</v>
      </c>
      <c r="F64" s="685" t="s">
        <v>811</v>
      </c>
    </row>
    <row r="65" spans="1:6" s="424" customFormat="1" ht="12" customHeight="1" thickBot="1">
      <c r="A65" s="378" t="s">
        <v>394</v>
      </c>
      <c r="B65" s="362" t="s">
        <v>439</v>
      </c>
      <c r="C65" s="418">
        <v>0</v>
      </c>
      <c r="D65" s="418">
        <v>0</v>
      </c>
      <c r="E65" s="401">
        <v>0</v>
      </c>
      <c r="F65" s="685" t="s">
        <v>812</v>
      </c>
    </row>
    <row r="66" spans="1:6" s="424" customFormat="1" ht="12" customHeight="1" thickBot="1">
      <c r="A66" s="437" t="s">
        <v>396</v>
      </c>
      <c r="B66" s="404" t="s">
        <v>397</v>
      </c>
      <c r="C66" s="414"/>
      <c r="D66" s="414"/>
      <c r="E66" s="397"/>
      <c r="F66" s="685" t="s">
        <v>813</v>
      </c>
    </row>
    <row r="67" spans="1:6" s="424" customFormat="1" ht="13.5" customHeight="1">
      <c r="A67" s="377" t="s">
        <v>110</v>
      </c>
      <c r="B67" s="425" t="s">
        <v>398</v>
      </c>
      <c r="C67" s="418">
        <v>0</v>
      </c>
      <c r="D67" s="418">
        <v>0</v>
      </c>
      <c r="E67" s="401">
        <v>0</v>
      </c>
      <c r="F67" s="685" t="s">
        <v>814</v>
      </c>
    </row>
    <row r="68" spans="1:6" s="424" customFormat="1" ht="12" customHeight="1">
      <c r="A68" s="376" t="s">
        <v>111</v>
      </c>
      <c r="B68" s="426" t="s">
        <v>399</v>
      </c>
      <c r="C68" s="418">
        <v>0</v>
      </c>
      <c r="D68" s="418">
        <v>0</v>
      </c>
      <c r="E68" s="401">
        <v>0</v>
      </c>
      <c r="F68" s="685" t="s">
        <v>815</v>
      </c>
    </row>
    <row r="69" spans="1:6" s="424" customFormat="1" ht="12" customHeight="1">
      <c r="A69" s="376" t="s">
        <v>400</v>
      </c>
      <c r="B69" s="426" t="s">
        <v>401</v>
      </c>
      <c r="C69" s="418">
        <v>0</v>
      </c>
      <c r="D69" s="418">
        <v>0</v>
      </c>
      <c r="E69" s="401">
        <v>0</v>
      </c>
      <c r="F69" s="685" t="s">
        <v>816</v>
      </c>
    </row>
    <row r="70" spans="1:6" s="424" customFormat="1" ht="12" customHeight="1" thickBot="1">
      <c r="A70" s="378" t="s">
        <v>402</v>
      </c>
      <c r="B70" s="427" t="s">
        <v>403</v>
      </c>
      <c r="C70" s="418">
        <v>0</v>
      </c>
      <c r="D70" s="418">
        <v>0</v>
      </c>
      <c r="E70" s="401">
        <v>0</v>
      </c>
      <c r="F70" s="685" t="s">
        <v>817</v>
      </c>
    </row>
    <row r="71" spans="1:6" s="424" customFormat="1" ht="12" customHeight="1" thickBot="1">
      <c r="A71" s="437" t="s">
        <v>404</v>
      </c>
      <c r="B71" s="404" t="s">
        <v>405</v>
      </c>
      <c r="C71" s="414"/>
      <c r="D71" s="414"/>
      <c r="E71" s="397"/>
      <c r="F71" s="685" t="s">
        <v>818</v>
      </c>
    </row>
    <row r="72" spans="1:6" s="424" customFormat="1" ht="12" customHeight="1">
      <c r="A72" s="377" t="s">
        <v>406</v>
      </c>
      <c r="B72" s="425" t="s">
        <v>407</v>
      </c>
      <c r="C72" s="418">
        <v>0</v>
      </c>
      <c r="D72" s="418">
        <v>0</v>
      </c>
      <c r="E72" s="401">
        <v>0</v>
      </c>
      <c r="F72" s="685" t="s">
        <v>819</v>
      </c>
    </row>
    <row r="73" spans="1:6" s="424" customFormat="1" ht="12" customHeight="1" thickBot="1">
      <c r="A73" s="378" t="s">
        <v>408</v>
      </c>
      <c r="B73" s="427" t="s">
        <v>409</v>
      </c>
      <c r="C73" s="418">
        <v>0</v>
      </c>
      <c r="D73" s="418">
        <v>0</v>
      </c>
      <c r="E73" s="401">
        <v>0</v>
      </c>
      <c r="F73" s="685" t="s">
        <v>820</v>
      </c>
    </row>
    <row r="74" spans="1:6" s="424" customFormat="1" ht="12" customHeight="1" thickBot="1">
      <c r="A74" s="437" t="s">
        <v>410</v>
      </c>
      <c r="B74" s="404" t="s">
        <v>411</v>
      </c>
      <c r="C74" s="414"/>
      <c r="D74" s="414"/>
      <c r="E74" s="397"/>
      <c r="F74" s="685" t="s">
        <v>821</v>
      </c>
    </row>
    <row r="75" spans="1:6" s="424" customFormat="1" ht="12" customHeight="1">
      <c r="A75" s="377" t="s">
        <v>412</v>
      </c>
      <c r="B75" s="425" t="s">
        <v>413</v>
      </c>
      <c r="C75" s="418">
        <v>0</v>
      </c>
      <c r="D75" s="418">
        <v>0</v>
      </c>
      <c r="E75" s="401"/>
      <c r="F75" s="685" t="s">
        <v>822</v>
      </c>
    </row>
    <row r="76" spans="1:6" s="424" customFormat="1" ht="12" customHeight="1">
      <c r="A76" s="376" t="s">
        <v>414</v>
      </c>
      <c r="B76" s="426" t="s">
        <v>415</v>
      </c>
      <c r="C76" s="418">
        <v>0</v>
      </c>
      <c r="D76" s="418">
        <v>0</v>
      </c>
      <c r="E76" s="401">
        <v>0</v>
      </c>
      <c r="F76" s="685" t="s">
        <v>823</v>
      </c>
    </row>
    <row r="77" spans="1:6" s="424" customFormat="1" ht="12" customHeight="1" thickBot="1">
      <c r="A77" s="378" t="s">
        <v>416</v>
      </c>
      <c r="B77" s="406" t="s">
        <v>417</v>
      </c>
      <c r="C77" s="418">
        <v>0</v>
      </c>
      <c r="D77" s="418">
        <v>0</v>
      </c>
      <c r="E77" s="401">
        <v>0</v>
      </c>
      <c r="F77" s="685" t="s">
        <v>824</v>
      </c>
    </row>
    <row r="78" spans="1:6" s="424" customFormat="1" ht="12" customHeight="1" thickBot="1">
      <c r="A78" s="437" t="s">
        <v>418</v>
      </c>
      <c r="B78" s="404" t="s">
        <v>419</v>
      </c>
      <c r="C78" s="414"/>
      <c r="D78" s="414"/>
      <c r="E78" s="397"/>
      <c r="F78" s="685" t="s">
        <v>825</v>
      </c>
    </row>
    <row r="79" spans="1:6" s="424" customFormat="1" ht="12" customHeight="1">
      <c r="A79" s="428" t="s">
        <v>420</v>
      </c>
      <c r="B79" s="425" t="s">
        <v>421</v>
      </c>
      <c r="C79" s="418">
        <v>0</v>
      </c>
      <c r="D79" s="418">
        <v>0</v>
      </c>
      <c r="E79" s="401">
        <v>0</v>
      </c>
      <c r="F79" s="685" t="s">
        <v>826</v>
      </c>
    </row>
    <row r="80" spans="1:6" s="424" customFormat="1" ht="12" customHeight="1">
      <c r="A80" s="429" t="s">
        <v>422</v>
      </c>
      <c r="B80" s="426" t="s">
        <v>423</v>
      </c>
      <c r="C80" s="418">
        <v>0</v>
      </c>
      <c r="D80" s="418">
        <v>0</v>
      </c>
      <c r="E80" s="401">
        <v>0</v>
      </c>
      <c r="F80" s="685" t="s">
        <v>827</v>
      </c>
    </row>
    <row r="81" spans="1:6" s="424" customFormat="1" ht="12" customHeight="1">
      <c r="A81" s="429" t="s">
        <v>424</v>
      </c>
      <c r="B81" s="426" t="s">
        <v>425</v>
      </c>
      <c r="C81" s="418">
        <v>0</v>
      </c>
      <c r="D81" s="418">
        <v>0</v>
      </c>
      <c r="E81" s="401">
        <v>0</v>
      </c>
      <c r="F81" s="685" t="s">
        <v>828</v>
      </c>
    </row>
    <row r="82" spans="1:6" s="424" customFormat="1" ht="12" customHeight="1" thickBot="1">
      <c r="A82" s="438" t="s">
        <v>426</v>
      </c>
      <c r="B82" s="406" t="s">
        <v>427</v>
      </c>
      <c r="C82" s="418">
        <v>0</v>
      </c>
      <c r="D82" s="418">
        <v>0</v>
      </c>
      <c r="E82" s="401">
        <v>0</v>
      </c>
      <c r="F82" s="685" t="s">
        <v>829</v>
      </c>
    </row>
    <row r="83" spans="1:6" s="424" customFormat="1" ht="12" customHeight="1" thickBot="1">
      <c r="A83" s="437" t="s">
        <v>428</v>
      </c>
      <c r="B83" s="404" t="s">
        <v>429</v>
      </c>
      <c r="C83" s="440">
        <v>0</v>
      </c>
      <c r="D83" s="440">
        <v>0</v>
      </c>
      <c r="E83" s="441">
        <v>0</v>
      </c>
      <c r="F83" s="685" t="s">
        <v>830</v>
      </c>
    </row>
    <row r="84" spans="1:6" s="424" customFormat="1" ht="12" customHeight="1" thickBot="1">
      <c r="A84" s="437" t="s">
        <v>430</v>
      </c>
      <c r="B84" s="360" t="s">
        <v>431</v>
      </c>
      <c r="C84" s="420"/>
      <c r="D84" s="420"/>
      <c r="E84" s="432"/>
      <c r="F84" s="685" t="s">
        <v>831</v>
      </c>
    </row>
    <row r="85" spans="1:6" s="424" customFormat="1" ht="12" customHeight="1" thickBot="1">
      <c r="A85" s="439" t="s">
        <v>432</v>
      </c>
      <c r="B85" s="363" t="s">
        <v>433</v>
      </c>
      <c r="C85" s="420"/>
      <c r="D85" s="420"/>
      <c r="E85" s="432"/>
      <c r="F85" s="685" t="s">
        <v>832</v>
      </c>
    </row>
    <row r="86" spans="1:6" s="424" customFormat="1" ht="12" customHeight="1">
      <c r="A86" s="358"/>
      <c r="B86" s="358"/>
      <c r="C86" s="359"/>
      <c r="D86" s="359"/>
      <c r="E86" s="359"/>
      <c r="F86" s="685"/>
    </row>
    <row r="87" spans="1:6" ht="16.5" customHeight="1">
      <c r="A87" s="696" t="s">
        <v>36</v>
      </c>
      <c r="B87" s="696"/>
      <c r="C87" s="696"/>
      <c r="D87" s="696"/>
      <c r="E87" s="696"/>
      <c r="F87" s="683"/>
    </row>
    <row r="88" spans="1:6" s="430" customFormat="1" ht="16.5" customHeight="1" thickBot="1">
      <c r="A88" s="47" t="s">
        <v>114</v>
      </c>
      <c r="B88" s="47"/>
      <c r="C88" s="391"/>
      <c r="D88" s="391"/>
      <c r="E88" s="391" t="s">
        <v>162</v>
      </c>
      <c r="F88" s="686"/>
    </row>
    <row r="89" spans="1:6" s="430" customFormat="1" ht="16.5" customHeight="1">
      <c r="A89" s="703" t="s">
        <v>61</v>
      </c>
      <c r="B89" s="699" t="s">
        <v>183</v>
      </c>
      <c r="C89" s="697" t="str">
        <f>+C3</f>
        <v>2014. évi</v>
      </c>
      <c r="D89" s="697"/>
      <c r="E89" s="698"/>
      <c r="F89" s="686"/>
    </row>
    <row r="90" spans="1:6" ht="38.1" customHeight="1" thickBot="1">
      <c r="A90" s="704"/>
      <c r="B90" s="700"/>
      <c r="C90" s="48" t="s">
        <v>184</v>
      </c>
      <c r="D90" s="48" t="s">
        <v>189</v>
      </c>
      <c r="E90" s="49" t="s">
        <v>190</v>
      </c>
      <c r="F90" s="683"/>
    </row>
    <row r="91" spans="1:6" s="423" customFormat="1" ht="12" customHeight="1" thickBot="1">
      <c r="A91" s="387" t="s">
        <v>434</v>
      </c>
      <c r="B91" s="388" t="s">
        <v>435</v>
      </c>
      <c r="C91" s="388" t="s">
        <v>436</v>
      </c>
      <c r="D91" s="388" t="s">
        <v>437</v>
      </c>
      <c r="E91" s="389" t="s">
        <v>438</v>
      </c>
      <c r="F91" s="684"/>
    </row>
    <row r="92" spans="1:6" ht="12" customHeight="1" thickBot="1">
      <c r="A92" s="384" t="s">
        <v>7</v>
      </c>
      <c r="B92" s="386" t="s">
        <v>440</v>
      </c>
      <c r="C92" s="413"/>
      <c r="D92" s="413"/>
      <c r="E92" s="368"/>
      <c r="F92" s="683" t="s">
        <v>753</v>
      </c>
    </row>
    <row r="93" spans="1:6" ht="12" customHeight="1">
      <c r="A93" s="379" t="s">
        <v>73</v>
      </c>
      <c r="B93" s="372" t="s">
        <v>37</v>
      </c>
      <c r="C93" s="99"/>
      <c r="D93" s="99"/>
      <c r="E93" s="367"/>
      <c r="F93" s="683" t="s">
        <v>754</v>
      </c>
    </row>
    <row r="94" spans="1:6" ht="12" customHeight="1">
      <c r="A94" s="376" t="s">
        <v>74</v>
      </c>
      <c r="B94" s="370" t="s">
        <v>135</v>
      </c>
      <c r="C94" s="415"/>
      <c r="D94" s="415"/>
      <c r="E94" s="398"/>
      <c r="F94" s="683" t="s">
        <v>755</v>
      </c>
    </row>
    <row r="95" spans="1:6" ht="12" customHeight="1">
      <c r="A95" s="376" t="s">
        <v>75</v>
      </c>
      <c r="B95" s="370" t="s">
        <v>102</v>
      </c>
      <c r="C95" s="417"/>
      <c r="D95" s="417"/>
      <c r="E95" s="400"/>
      <c r="F95" s="683" t="s">
        <v>756</v>
      </c>
    </row>
    <row r="96" spans="1:6" ht="12" customHeight="1">
      <c r="A96" s="376" t="s">
        <v>76</v>
      </c>
      <c r="B96" s="373" t="s">
        <v>136</v>
      </c>
      <c r="C96" s="417"/>
      <c r="D96" s="417"/>
      <c r="E96" s="400"/>
      <c r="F96" s="683" t="s">
        <v>757</v>
      </c>
    </row>
    <row r="97" spans="1:6" ht="12" customHeight="1">
      <c r="A97" s="376" t="s">
        <v>85</v>
      </c>
      <c r="B97" s="381" t="s">
        <v>137</v>
      </c>
      <c r="C97" s="417"/>
      <c r="D97" s="417"/>
      <c r="E97" s="400"/>
      <c r="F97" s="683" t="s">
        <v>758</v>
      </c>
    </row>
    <row r="98" spans="1:6" ht="12" customHeight="1">
      <c r="A98" s="376" t="s">
        <v>77</v>
      </c>
      <c r="B98" s="370" t="s">
        <v>441</v>
      </c>
      <c r="C98" s="417">
        <v>0</v>
      </c>
      <c r="D98" s="417">
        <v>0</v>
      </c>
      <c r="E98" s="400">
        <v>0</v>
      </c>
      <c r="F98" s="683" t="s">
        <v>759</v>
      </c>
    </row>
    <row r="99" spans="1:6" ht="12" customHeight="1">
      <c r="A99" s="376" t="s">
        <v>78</v>
      </c>
      <c r="B99" s="393" t="s">
        <v>442</v>
      </c>
      <c r="C99" s="417">
        <v>0</v>
      </c>
      <c r="D99" s="417">
        <v>0</v>
      </c>
      <c r="E99" s="400">
        <v>0</v>
      </c>
      <c r="F99" s="683" t="s">
        <v>760</v>
      </c>
    </row>
    <row r="100" spans="1:6" ht="12" customHeight="1">
      <c r="A100" s="376" t="s">
        <v>86</v>
      </c>
      <c r="B100" s="394" t="s">
        <v>443</v>
      </c>
      <c r="C100" s="417">
        <v>0</v>
      </c>
      <c r="D100" s="417">
        <v>0</v>
      </c>
      <c r="E100" s="400">
        <v>0</v>
      </c>
      <c r="F100" s="683" t="s">
        <v>761</v>
      </c>
    </row>
    <row r="101" spans="1:6" ht="12" customHeight="1">
      <c r="A101" s="376" t="s">
        <v>87</v>
      </c>
      <c r="B101" s="394" t="s">
        <v>444</v>
      </c>
      <c r="C101" s="417">
        <v>0</v>
      </c>
      <c r="D101" s="417">
        <v>0</v>
      </c>
      <c r="E101" s="400">
        <v>0</v>
      </c>
      <c r="F101" s="683" t="s">
        <v>762</v>
      </c>
    </row>
    <row r="102" spans="1:6" ht="12" customHeight="1">
      <c r="A102" s="376" t="s">
        <v>88</v>
      </c>
      <c r="B102" s="393" t="s">
        <v>445</v>
      </c>
      <c r="C102" s="417"/>
      <c r="D102" s="417"/>
      <c r="E102" s="400"/>
      <c r="F102" s="683" t="s">
        <v>763</v>
      </c>
    </row>
    <row r="103" spans="1:6" ht="12" customHeight="1">
      <c r="A103" s="376" t="s">
        <v>89</v>
      </c>
      <c r="B103" s="393" t="s">
        <v>446</v>
      </c>
      <c r="C103" s="417">
        <v>0</v>
      </c>
      <c r="D103" s="417">
        <v>0</v>
      </c>
      <c r="E103" s="400">
        <v>0</v>
      </c>
      <c r="F103" s="683" t="s">
        <v>764</v>
      </c>
    </row>
    <row r="104" spans="1:6" ht="12" customHeight="1">
      <c r="A104" s="376" t="s">
        <v>91</v>
      </c>
      <c r="B104" s="394" t="s">
        <v>447</v>
      </c>
      <c r="C104" s="417">
        <v>0</v>
      </c>
      <c r="D104" s="417">
        <v>0</v>
      </c>
      <c r="E104" s="400">
        <v>0</v>
      </c>
      <c r="F104" s="683" t="s">
        <v>765</v>
      </c>
    </row>
    <row r="105" spans="1:6" ht="12" customHeight="1">
      <c r="A105" s="375" t="s">
        <v>138</v>
      </c>
      <c r="B105" s="395" t="s">
        <v>448</v>
      </c>
      <c r="C105" s="417">
        <v>0</v>
      </c>
      <c r="D105" s="417">
        <v>0</v>
      </c>
      <c r="E105" s="400">
        <v>0</v>
      </c>
      <c r="F105" s="683" t="s">
        <v>766</v>
      </c>
    </row>
    <row r="106" spans="1:6" ht="12" customHeight="1">
      <c r="A106" s="376" t="s">
        <v>449</v>
      </c>
      <c r="B106" s="395" t="s">
        <v>450</v>
      </c>
      <c r="C106" s="417">
        <v>0</v>
      </c>
      <c r="D106" s="417">
        <v>0</v>
      </c>
      <c r="E106" s="400">
        <v>0</v>
      </c>
      <c r="F106" s="683" t="s">
        <v>767</v>
      </c>
    </row>
    <row r="107" spans="1:6" ht="12" customHeight="1" thickBot="1">
      <c r="A107" s="380" t="s">
        <v>451</v>
      </c>
      <c r="B107" s="396" t="s">
        <v>452</v>
      </c>
      <c r="C107" s="100"/>
      <c r="D107" s="100"/>
      <c r="E107" s="361"/>
      <c r="F107" s="683" t="s">
        <v>768</v>
      </c>
    </row>
    <row r="108" spans="1:6" ht="12" customHeight="1" thickBot="1">
      <c r="A108" s="382" t="s">
        <v>8</v>
      </c>
      <c r="B108" s="385" t="s">
        <v>453</v>
      </c>
      <c r="C108" s="414"/>
      <c r="D108" s="414"/>
      <c r="E108" s="397"/>
      <c r="F108" s="683" t="s">
        <v>769</v>
      </c>
    </row>
    <row r="109" spans="1:6" ht="12" customHeight="1">
      <c r="A109" s="377" t="s">
        <v>79</v>
      </c>
      <c r="B109" s="370" t="s">
        <v>161</v>
      </c>
      <c r="C109" s="416"/>
      <c r="D109" s="416"/>
      <c r="E109" s="399"/>
      <c r="F109" s="683" t="s">
        <v>770</v>
      </c>
    </row>
    <row r="110" spans="1:6" ht="12" customHeight="1">
      <c r="A110" s="377" t="s">
        <v>80</v>
      </c>
      <c r="B110" s="374" t="s">
        <v>454</v>
      </c>
      <c r="C110" s="416">
        <v>0</v>
      </c>
      <c r="D110" s="416">
        <v>0</v>
      </c>
      <c r="E110" s="399">
        <v>0</v>
      </c>
      <c r="F110" s="683" t="s">
        <v>771</v>
      </c>
    </row>
    <row r="111" spans="1:6">
      <c r="A111" s="377" t="s">
        <v>81</v>
      </c>
      <c r="B111" s="374" t="s">
        <v>139</v>
      </c>
      <c r="C111" s="415"/>
      <c r="D111" s="415"/>
      <c r="E111" s="398"/>
      <c r="F111" s="683" t="s">
        <v>772</v>
      </c>
    </row>
    <row r="112" spans="1:6" ht="12" customHeight="1">
      <c r="A112" s="377" t="s">
        <v>82</v>
      </c>
      <c r="B112" s="374" t="s">
        <v>455</v>
      </c>
      <c r="C112" s="415">
        <v>0</v>
      </c>
      <c r="D112" s="415">
        <v>0</v>
      </c>
      <c r="E112" s="398">
        <v>0</v>
      </c>
      <c r="F112" s="683" t="s">
        <v>773</v>
      </c>
    </row>
    <row r="113" spans="1:6" ht="12" customHeight="1">
      <c r="A113" s="377" t="s">
        <v>83</v>
      </c>
      <c r="B113" s="406" t="s">
        <v>164</v>
      </c>
      <c r="C113" s="415"/>
      <c r="D113" s="415">
        <v>0</v>
      </c>
      <c r="E113" s="398">
        <v>0</v>
      </c>
      <c r="F113" s="683" t="s">
        <v>774</v>
      </c>
    </row>
    <row r="114" spans="1:6" ht="21.75" customHeight="1">
      <c r="A114" s="377" t="s">
        <v>90</v>
      </c>
      <c r="B114" s="405" t="s">
        <v>456</v>
      </c>
      <c r="C114" s="415">
        <v>0</v>
      </c>
      <c r="D114" s="415">
        <v>0</v>
      </c>
      <c r="E114" s="398">
        <v>0</v>
      </c>
      <c r="F114" s="683" t="s">
        <v>775</v>
      </c>
    </row>
    <row r="115" spans="1:6" ht="24" customHeight="1">
      <c r="A115" s="377" t="s">
        <v>92</v>
      </c>
      <c r="B115" s="421" t="s">
        <v>457</v>
      </c>
      <c r="C115" s="415">
        <v>0</v>
      </c>
      <c r="D115" s="415">
        <v>0</v>
      </c>
      <c r="E115" s="398">
        <v>0</v>
      </c>
      <c r="F115" s="683" t="s">
        <v>776</v>
      </c>
    </row>
    <row r="116" spans="1:6" ht="12" customHeight="1">
      <c r="A116" s="377" t="s">
        <v>140</v>
      </c>
      <c r="B116" s="394" t="s">
        <v>444</v>
      </c>
      <c r="C116" s="415">
        <v>0</v>
      </c>
      <c r="D116" s="415">
        <v>0</v>
      </c>
      <c r="E116" s="398">
        <v>0</v>
      </c>
      <c r="F116" s="683" t="s">
        <v>777</v>
      </c>
    </row>
    <row r="117" spans="1:6" ht="12" customHeight="1">
      <c r="A117" s="377" t="s">
        <v>141</v>
      </c>
      <c r="B117" s="394" t="s">
        <v>458</v>
      </c>
      <c r="C117" s="415">
        <v>0</v>
      </c>
      <c r="D117" s="415">
        <v>0</v>
      </c>
      <c r="E117" s="398">
        <v>0</v>
      </c>
      <c r="F117" s="683" t="s">
        <v>778</v>
      </c>
    </row>
    <row r="118" spans="1:6" ht="12" customHeight="1">
      <c r="A118" s="377" t="s">
        <v>142</v>
      </c>
      <c r="B118" s="394" t="s">
        <v>459</v>
      </c>
      <c r="C118" s="415">
        <v>0</v>
      </c>
      <c r="D118" s="415">
        <v>0</v>
      </c>
      <c r="E118" s="398">
        <v>0</v>
      </c>
      <c r="F118" s="683" t="s">
        <v>779</v>
      </c>
    </row>
    <row r="119" spans="1:6" s="442" customFormat="1" ht="12" customHeight="1">
      <c r="A119" s="377" t="s">
        <v>460</v>
      </c>
      <c r="B119" s="394" t="s">
        <v>447</v>
      </c>
      <c r="C119" s="415">
        <v>0</v>
      </c>
      <c r="D119" s="415">
        <v>0</v>
      </c>
      <c r="E119" s="398">
        <v>0</v>
      </c>
      <c r="F119" s="683" t="s">
        <v>780</v>
      </c>
    </row>
    <row r="120" spans="1:6" ht="12" customHeight="1">
      <c r="A120" s="377" t="s">
        <v>461</v>
      </c>
      <c r="B120" s="394" t="s">
        <v>462</v>
      </c>
      <c r="C120" s="415"/>
      <c r="D120" s="415">
        <v>0</v>
      </c>
      <c r="E120" s="398">
        <v>0</v>
      </c>
      <c r="F120" s="683" t="s">
        <v>781</v>
      </c>
    </row>
    <row r="121" spans="1:6" ht="12" customHeight="1" thickBot="1">
      <c r="A121" s="375" t="s">
        <v>463</v>
      </c>
      <c r="B121" s="394" t="s">
        <v>464</v>
      </c>
      <c r="C121" s="417">
        <v>0</v>
      </c>
      <c r="D121" s="417">
        <v>0</v>
      </c>
      <c r="E121" s="400">
        <v>0</v>
      </c>
      <c r="F121" s="683" t="s">
        <v>782</v>
      </c>
    </row>
    <row r="122" spans="1:6" ht="12" customHeight="1" thickBot="1">
      <c r="A122" s="382" t="s">
        <v>9</v>
      </c>
      <c r="B122" s="390" t="s">
        <v>465</v>
      </c>
      <c r="C122" s="414"/>
      <c r="D122" s="414"/>
      <c r="E122" s="397"/>
      <c r="F122" s="683" t="s">
        <v>783</v>
      </c>
    </row>
    <row r="123" spans="1:6" ht="12" customHeight="1">
      <c r="A123" s="377" t="s">
        <v>62</v>
      </c>
      <c r="B123" s="371" t="s">
        <v>47</v>
      </c>
      <c r="C123" s="416"/>
      <c r="D123" s="416"/>
      <c r="E123" s="399">
        <v>0</v>
      </c>
      <c r="F123" s="683" t="s">
        <v>784</v>
      </c>
    </row>
    <row r="124" spans="1:6" ht="12" customHeight="1" thickBot="1">
      <c r="A124" s="378" t="s">
        <v>63</v>
      </c>
      <c r="B124" s="374" t="s">
        <v>48</v>
      </c>
      <c r="C124" s="417">
        <v>0</v>
      </c>
      <c r="D124" s="417">
        <v>0</v>
      </c>
      <c r="E124" s="400">
        <v>0</v>
      </c>
      <c r="F124" s="683" t="s">
        <v>785</v>
      </c>
    </row>
    <row r="125" spans="1:6" ht="12" customHeight="1" thickBot="1">
      <c r="A125" s="382" t="s">
        <v>10</v>
      </c>
      <c r="B125" s="390" t="s">
        <v>466</v>
      </c>
      <c r="C125" s="414"/>
      <c r="D125" s="414"/>
      <c r="E125" s="397"/>
      <c r="F125" s="683" t="s">
        <v>786</v>
      </c>
    </row>
    <row r="126" spans="1:6" ht="12" customHeight="1" thickBot="1">
      <c r="A126" s="382" t="s">
        <v>11</v>
      </c>
      <c r="B126" s="390" t="s">
        <v>467</v>
      </c>
      <c r="C126" s="414">
        <v>0</v>
      </c>
      <c r="D126" s="414">
        <v>0</v>
      </c>
      <c r="E126" s="397">
        <v>0</v>
      </c>
      <c r="F126" s="683" t="s">
        <v>787</v>
      </c>
    </row>
    <row r="127" spans="1:6" ht="12" customHeight="1">
      <c r="A127" s="377" t="s">
        <v>66</v>
      </c>
      <c r="B127" s="371" t="s">
        <v>468</v>
      </c>
      <c r="C127" s="415">
        <v>0</v>
      </c>
      <c r="D127" s="415">
        <v>0</v>
      </c>
      <c r="E127" s="398">
        <v>0</v>
      </c>
      <c r="F127" s="683" t="s">
        <v>788</v>
      </c>
    </row>
    <row r="128" spans="1:6" ht="12" customHeight="1">
      <c r="A128" s="377" t="s">
        <v>67</v>
      </c>
      <c r="B128" s="371" t="s">
        <v>469</v>
      </c>
      <c r="C128" s="415">
        <v>0</v>
      </c>
      <c r="D128" s="415">
        <v>0</v>
      </c>
      <c r="E128" s="398">
        <v>0</v>
      </c>
      <c r="F128" s="683" t="s">
        <v>789</v>
      </c>
    </row>
    <row r="129" spans="1:9" ht="12" customHeight="1" thickBot="1">
      <c r="A129" s="375" t="s">
        <v>68</v>
      </c>
      <c r="B129" s="369" t="s">
        <v>470</v>
      </c>
      <c r="C129" s="415">
        <v>0</v>
      </c>
      <c r="D129" s="415">
        <v>0</v>
      </c>
      <c r="E129" s="398">
        <v>0</v>
      </c>
      <c r="F129" s="683" t="s">
        <v>790</v>
      </c>
    </row>
    <row r="130" spans="1:9" ht="12" customHeight="1" thickBot="1">
      <c r="A130" s="382" t="s">
        <v>12</v>
      </c>
      <c r="B130" s="390" t="s">
        <v>471</v>
      </c>
      <c r="C130" s="414"/>
      <c r="D130" s="414"/>
      <c r="E130" s="397"/>
      <c r="F130" s="683" t="s">
        <v>791</v>
      </c>
    </row>
    <row r="131" spans="1:9" ht="12" customHeight="1">
      <c r="A131" s="377" t="s">
        <v>69</v>
      </c>
      <c r="B131" s="371" t="s">
        <v>472</v>
      </c>
      <c r="C131" s="415">
        <v>0</v>
      </c>
      <c r="D131" s="415">
        <v>0</v>
      </c>
      <c r="E131" s="398">
        <v>0</v>
      </c>
      <c r="F131" s="683" t="s">
        <v>792</v>
      </c>
    </row>
    <row r="132" spans="1:9" ht="12" customHeight="1">
      <c r="A132" s="377" t="s">
        <v>70</v>
      </c>
      <c r="B132" s="371" t="s">
        <v>473</v>
      </c>
      <c r="C132" s="415">
        <v>0</v>
      </c>
      <c r="D132" s="415">
        <v>0</v>
      </c>
      <c r="E132" s="398">
        <v>0</v>
      </c>
      <c r="F132" s="683" t="s">
        <v>793</v>
      </c>
    </row>
    <row r="133" spans="1:9" ht="12" customHeight="1">
      <c r="A133" s="377" t="s">
        <v>368</v>
      </c>
      <c r="B133" s="371" t="s">
        <v>474</v>
      </c>
      <c r="C133" s="415">
        <v>0</v>
      </c>
      <c r="D133" s="415">
        <v>0</v>
      </c>
      <c r="E133" s="398">
        <v>0</v>
      </c>
      <c r="F133" s="683" t="s">
        <v>794</v>
      </c>
    </row>
    <row r="134" spans="1:9" ht="12" customHeight="1" thickBot="1">
      <c r="A134" s="375" t="s">
        <v>370</v>
      </c>
      <c r="B134" s="369" t="s">
        <v>475</v>
      </c>
      <c r="C134" s="415">
        <v>0</v>
      </c>
      <c r="D134" s="415">
        <v>0</v>
      </c>
      <c r="E134" s="398">
        <v>0</v>
      </c>
      <c r="F134" s="683" t="s">
        <v>795</v>
      </c>
    </row>
    <row r="135" spans="1:9" ht="12" customHeight="1" thickBot="1">
      <c r="A135" s="382" t="s">
        <v>13</v>
      </c>
      <c r="B135" s="390" t="s">
        <v>476</v>
      </c>
      <c r="C135" s="420"/>
      <c r="D135" s="420"/>
      <c r="E135" s="432"/>
      <c r="F135" s="683" t="s">
        <v>796</v>
      </c>
    </row>
    <row r="136" spans="1:9" ht="12" customHeight="1">
      <c r="A136" s="377" t="s">
        <v>71</v>
      </c>
      <c r="B136" s="371" t="s">
        <v>477</v>
      </c>
      <c r="C136" s="415">
        <v>0</v>
      </c>
      <c r="D136" s="415">
        <v>0</v>
      </c>
      <c r="E136" s="398">
        <v>0</v>
      </c>
      <c r="F136" s="683" t="s">
        <v>797</v>
      </c>
    </row>
    <row r="137" spans="1:9" ht="12" customHeight="1">
      <c r="A137" s="377" t="s">
        <v>72</v>
      </c>
      <c r="B137" s="371" t="s">
        <v>478</v>
      </c>
      <c r="C137" s="415">
        <v>0</v>
      </c>
      <c r="D137" s="415">
        <v>0</v>
      </c>
      <c r="E137" s="398">
        <v>0</v>
      </c>
      <c r="F137" s="683" t="s">
        <v>798</v>
      </c>
    </row>
    <row r="138" spans="1:9" ht="12" customHeight="1">
      <c r="A138" s="377" t="s">
        <v>377</v>
      </c>
      <c r="B138" s="371" t="s">
        <v>479</v>
      </c>
      <c r="C138" s="415">
        <v>0</v>
      </c>
      <c r="D138" s="415">
        <v>0</v>
      </c>
      <c r="E138" s="398"/>
      <c r="F138" s="683" t="s">
        <v>799</v>
      </c>
    </row>
    <row r="139" spans="1:9" ht="12" customHeight="1" thickBot="1">
      <c r="A139" s="375" t="s">
        <v>379</v>
      </c>
      <c r="B139" s="369" t="s">
        <v>480</v>
      </c>
      <c r="C139" s="415">
        <v>0</v>
      </c>
      <c r="D139" s="415">
        <v>0</v>
      </c>
      <c r="E139" s="398">
        <v>0</v>
      </c>
      <c r="F139" s="683" t="s">
        <v>800</v>
      </c>
    </row>
    <row r="140" spans="1:9" ht="15" customHeight="1" thickBot="1">
      <c r="A140" s="382" t="s">
        <v>14</v>
      </c>
      <c r="B140" s="390" t="s">
        <v>481</v>
      </c>
      <c r="C140" s="101"/>
      <c r="D140" s="101"/>
      <c r="E140" s="366"/>
      <c r="F140" s="683" t="s">
        <v>801</v>
      </c>
      <c r="G140" s="431"/>
      <c r="H140" s="431"/>
      <c r="I140" s="431"/>
    </row>
    <row r="141" spans="1:9" s="424" customFormat="1" ht="12.95" customHeight="1">
      <c r="A141" s="377" t="s">
        <v>133</v>
      </c>
      <c r="B141" s="371" t="s">
        <v>482</v>
      </c>
      <c r="C141" s="415">
        <v>0</v>
      </c>
      <c r="D141" s="415">
        <v>0</v>
      </c>
      <c r="E141" s="398">
        <v>0</v>
      </c>
      <c r="F141" s="683" t="s">
        <v>802</v>
      </c>
    </row>
    <row r="142" spans="1:9" ht="12.75" customHeight="1">
      <c r="A142" s="377" t="s">
        <v>134</v>
      </c>
      <c r="B142" s="371" t="s">
        <v>483</v>
      </c>
      <c r="C142" s="415">
        <v>0</v>
      </c>
      <c r="D142" s="415">
        <v>0</v>
      </c>
      <c r="E142" s="398">
        <v>0</v>
      </c>
      <c r="F142" s="683" t="s">
        <v>803</v>
      </c>
    </row>
    <row r="143" spans="1:9" ht="12.75" customHeight="1">
      <c r="A143" s="377" t="s">
        <v>163</v>
      </c>
      <c r="B143" s="371" t="s">
        <v>484</v>
      </c>
      <c r="C143" s="415">
        <v>0</v>
      </c>
      <c r="D143" s="415">
        <v>0</v>
      </c>
      <c r="E143" s="398">
        <v>0</v>
      </c>
      <c r="F143" s="683" t="s">
        <v>804</v>
      </c>
    </row>
    <row r="144" spans="1:9" ht="12.75" customHeight="1" thickBot="1">
      <c r="A144" s="377" t="s">
        <v>385</v>
      </c>
      <c r="B144" s="371" t="s">
        <v>485</v>
      </c>
      <c r="C144" s="415">
        <v>0</v>
      </c>
      <c r="D144" s="415">
        <v>0</v>
      </c>
      <c r="E144" s="398">
        <v>0</v>
      </c>
      <c r="F144" s="683" t="s">
        <v>805</v>
      </c>
    </row>
    <row r="145" spans="1:6" ht="21.75" thickBot="1">
      <c r="A145" s="382" t="s">
        <v>15</v>
      </c>
      <c r="B145" s="390" t="s">
        <v>486</v>
      </c>
      <c r="C145" s="364">
        <v>0</v>
      </c>
      <c r="D145" s="364">
        <v>0</v>
      </c>
      <c r="E145" s="365"/>
      <c r="F145" s="683" t="s">
        <v>806</v>
      </c>
    </row>
    <row r="146" spans="1:6" ht="16.5" thickBot="1">
      <c r="A146" s="407" t="s">
        <v>16</v>
      </c>
      <c r="B146" s="410" t="s">
        <v>487</v>
      </c>
      <c r="C146" s="364"/>
      <c r="D146" s="364"/>
      <c r="E146" s="365"/>
      <c r="F146" s="683" t="s">
        <v>807</v>
      </c>
    </row>
    <row r="148" spans="1:6" ht="18.75" customHeight="1">
      <c r="A148" s="701" t="s">
        <v>488</v>
      </c>
      <c r="B148" s="701"/>
      <c r="C148" s="701"/>
      <c r="D148" s="701"/>
      <c r="E148" s="701"/>
    </row>
    <row r="149" spans="1:6" ht="13.5" customHeight="1" thickBot="1">
      <c r="A149" s="392" t="s">
        <v>115</v>
      </c>
      <c r="B149" s="392"/>
      <c r="C149" s="422"/>
      <c r="E149" s="409" t="s">
        <v>162</v>
      </c>
    </row>
    <row r="150" spans="1:6" ht="21.75" thickBot="1">
      <c r="A150" s="382">
        <v>1</v>
      </c>
      <c r="B150" s="385" t="s">
        <v>489</v>
      </c>
      <c r="C150" s="408">
        <f>+C61-C125</f>
        <v>0</v>
      </c>
      <c r="D150" s="408">
        <f>+D61-D125</f>
        <v>0</v>
      </c>
      <c r="E150" s="408">
        <f>+E61-E125</f>
        <v>0</v>
      </c>
    </row>
    <row r="151" spans="1:6" ht="32.25" thickBot="1">
      <c r="A151" s="382" t="s">
        <v>8</v>
      </c>
      <c r="B151" s="385" t="s">
        <v>490</v>
      </c>
      <c r="C151" s="408">
        <f>+C84-C145</f>
        <v>0</v>
      </c>
      <c r="D151" s="408">
        <f>+D84-D145</f>
        <v>0</v>
      </c>
      <c r="E151" s="408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411" customFormat="1" ht="12.75" customHeight="1">
      <c r="C161" s="412"/>
      <c r="D161" s="412"/>
      <c r="E161" s="412"/>
      <c r="F161" s="422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45833333333333331" right="0.42708333333333331" top="1.4566929133858268" bottom="0.86614173228346458" header="0.5" footer="0.5"/>
  <pageSetup paperSize="9" orientation="portrait" verticalDpi="0" r:id="rId1"/>
  <headerFooter alignWithMargins="0">
    <oddHeader>&amp;C&amp;12
Ura Község.Önkormányzat
2014. ÉVI ZÁRSZÁMADÁS
ÁLLAMIGAZGATÁSI FELADATOK MÉRLEGE
&amp;R&amp;11 1.4. melléklet a ....../2015. (......) önkormányzati rendelethez</oddHeader>
  </headerFooter>
  <rowBreaks count="1" manualBreakCount="1">
    <brk id="86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0"/>
  <sheetViews>
    <sheetView view="pageLayout" topLeftCell="C1" zoomScaleSheetLayoutView="100" workbookViewId="0">
      <selection activeCell="D8" sqref="D8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87" hidden="1" customWidth="1"/>
    <col min="12" max="16384" width="9.33203125" style="10"/>
  </cols>
  <sheetData>
    <row r="1" spans="1:11" ht="39.75" customHeight="1">
      <c r="B1" s="455" t="s">
        <v>119</v>
      </c>
      <c r="C1" s="456"/>
      <c r="D1" s="456"/>
      <c r="E1" s="456"/>
      <c r="F1" s="456"/>
      <c r="G1" s="456"/>
      <c r="H1" s="456"/>
      <c r="I1" s="456"/>
      <c r="J1" s="705" t="str">
        <f>+CONCATENATE("2.1. melléklet a ……/",LEFT('1.1.sz.mell.'!C3,4)+1,". (……) önkormányzati rendelethez")</f>
        <v>2.1. melléklet a ……/2015. (……) önkormányzati rendelethez</v>
      </c>
    </row>
    <row r="2" spans="1:11" ht="14.25" thickBot="1">
      <c r="G2" s="40"/>
      <c r="H2" s="40"/>
      <c r="I2" s="40" t="s">
        <v>53</v>
      </c>
      <c r="J2" s="705"/>
    </row>
    <row r="3" spans="1:11" ht="18" customHeight="1" thickBot="1">
      <c r="A3" s="706" t="s">
        <v>61</v>
      </c>
      <c r="B3" s="483" t="s">
        <v>44</v>
      </c>
      <c r="C3" s="484"/>
      <c r="D3" s="484"/>
      <c r="E3" s="484"/>
      <c r="F3" s="483" t="s">
        <v>45</v>
      </c>
      <c r="G3" s="485"/>
      <c r="H3" s="485"/>
      <c r="I3" s="485"/>
      <c r="J3" s="705"/>
    </row>
    <row r="4" spans="1:11" s="457" customFormat="1" ht="35.25" customHeight="1" thickBot="1">
      <c r="A4" s="707"/>
      <c r="B4" s="28" t="s">
        <v>54</v>
      </c>
      <c r="C4" s="29" t="str">
        <f>+CONCATENATE(LEFT('1.1.sz.mell.'!C3,4),". évi eredeti előirányzat")</f>
        <v>2014. évi eredeti előirányzat</v>
      </c>
      <c r="D4" s="443" t="str">
        <f>+CONCATENATE(LEFT('1.1.sz.mell.'!C3,4),". évi módosított előirányzat")</f>
        <v>2014. évi módosított előirányzat</v>
      </c>
      <c r="E4" s="29" t="str">
        <f>+CONCATENATE(LEFT('1.1.sz.mell.'!C3,4),". évi teljesítés")</f>
        <v>2014. évi teljesítés</v>
      </c>
      <c r="F4" s="28" t="s">
        <v>54</v>
      </c>
      <c r="G4" s="29" t="str">
        <f>+C4</f>
        <v>2014. évi eredeti előirányzat</v>
      </c>
      <c r="H4" s="443" t="str">
        <f>+D4</f>
        <v>2014. évi módosított előirányzat</v>
      </c>
      <c r="I4" s="473" t="str">
        <f>+E4</f>
        <v>2014. évi teljesítés</v>
      </c>
      <c r="J4" s="705"/>
      <c r="K4" s="688"/>
    </row>
    <row r="5" spans="1:11" s="458" customFormat="1" ht="12" customHeight="1" thickBot="1">
      <c r="A5" s="486" t="s">
        <v>434</v>
      </c>
      <c r="B5" s="487" t="s">
        <v>435</v>
      </c>
      <c r="C5" s="488" t="s">
        <v>436</v>
      </c>
      <c r="D5" s="488" t="s">
        <v>437</v>
      </c>
      <c r="E5" s="488" t="s">
        <v>438</v>
      </c>
      <c r="F5" s="487" t="s">
        <v>515</v>
      </c>
      <c r="G5" s="488" t="s">
        <v>516</v>
      </c>
      <c r="H5" s="488" t="s">
        <v>517</v>
      </c>
      <c r="I5" s="489" t="s">
        <v>518</v>
      </c>
      <c r="J5" s="705"/>
      <c r="K5" s="689"/>
    </row>
    <row r="6" spans="1:11" ht="15" customHeight="1">
      <c r="A6" s="459" t="s">
        <v>7</v>
      </c>
      <c r="B6" s="460" t="s">
        <v>491</v>
      </c>
      <c r="C6" s="446">
        <v>57272</v>
      </c>
      <c r="D6" s="446">
        <v>46947</v>
      </c>
      <c r="E6" s="446">
        <v>46947</v>
      </c>
      <c r="F6" s="460" t="s">
        <v>55</v>
      </c>
      <c r="G6" s="446">
        <v>55970</v>
      </c>
      <c r="H6" s="446">
        <v>58998</v>
      </c>
      <c r="I6" s="452">
        <v>58858</v>
      </c>
      <c r="J6" s="705"/>
      <c r="K6" s="687" t="s">
        <v>753</v>
      </c>
    </row>
    <row r="7" spans="1:11" ht="15" customHeight="1">
      <c r="A7" s="461" t="s">
        <v>8</v>
      </c>
      <c r="B7" s="462" t="s">
        <v>492</v>
      </c>
      <c r="C7" s="447">
        <v>59894</v>
      </c>
      <c r="D7" s="447">
        <v>67385</v>
      </c>
      <c r="E7" s="447">
        <v>66579</v>
      </c>
      <c r="F7" s="462" t="s">
        <v>135</v>
      </c>
      <c r="G7" s="447">
        <v>8976</v>
      </c>
      <c r="H7" s="447">
        <v>8976</v>
      </c>
      <c r="I7" s="453">
        <v>8846</v>
      </c>
      <c r="J7" s="705"/>
      <c r="K7" s="687" t="s">
        <v>754</v>
      </c>
    </row>
    <row r="8" spans="1:11" ht="15" customHeight="1">
      <c r="A8" s="461" t="s">
        <v>9</v>
      </c>
      <c r="B8" s="462" t="s">
        <v>493</v>
      </c>
      <c r="C8" s="447">
        <v>0</v>
      </c>
      <c r="D8" s="447">
        <v>0</v>
      </c>
      <c r="E8" s="447">
        <v>0</v>
      </c>
      <c r="F8" s="462" t="s">
        <v>167</v>
      </c>
      <c r="G8" s="447">
        <v>35692</v>
      </c>
      <c r="H8" s="447">
        <v>57768</v>
      </c>
      <c r="I8" s="453">
        <v>36889</v>
      </c>
      <c r="J8" s="705"/>
      <c r="K8" s="687" t="s">
        <v>755</v>
      </c>
    </row>
    <row r="9" spans="1:11" ht="15" customHeight="1">
      <c r="A9" s="461" t="s">
        <v>10</v>
      </c>
      <c r="B9" s="462" t="s">
        <v>126</v>
      </c>
      <c r="C9" s="447">
        <v>2009</v>
      </c>
      <c r="D9" s="447">
        <v>2102</v>
      </c>
      <c r="E9" s="447">
        <v>1936</v>
      </c>
      <c r="F9" s="462" t="s">
        <v>136</v>
      </c>
      <c r="G9" s="447">
        <v>6225</v>
      </c>
      <c r="H9" s="447">
        <v>7645</v>
      </c>
      <c r="I9" s="453">
        <v>6725</v>
      </c>
      <c r="J9" s="705"/>
      <c r="K9" s="687" t="s">
        <v>756</v>
      </c>
    </row>
    <row r="10" spans="1:11" ht="15" customHeight="1">
      <c r="A10" s="461" t="s">
        <v>11</v>
      </c>
      <c r="B10" s="463" t="s">
        <v>494</v>
      </c>
      <c r="C10" s="447">
        <v>0</v>
      </c>
      <c r="D10" s="447">
        <v>1662</v>
      </c>
      <c r="E10" s="447">
        <v>1662</v>
      </c>
      <c r="F10" s="462" t="s">
        <v>137</v>
      </c>
      <c r="G10" s="447">
        <v>23070</v>
      </c>
      <c r="H10" s="447">
        <v>25455</v>
      </c>
      <c r="I10" s="453">
        <v>21625</v>
      </c>
      <c r="J10" s="705"/>
      <c r="K10" s="687" t="s">
        <v>757</v>
      </c>
    </row>
    <row r="11" spans="1:11" ht="15" customHeight="1">
      <c r="A11" s="461" t="s">
        <v>12</v>
      </c>
      <c r="B11" s="462" t="s">
        <v>688</v>
      </c>
      <c r="C11" s="448">
        <v>0</v>
      </c>
      <c r="D11" s="448">
        <v>0</v>
      </c>
      <c r="E11" s="448">
        <v>1662</v>
      </c>
      <c r="F11" s="462" t="s">
        <v>38</v>
      </c>
      <c r="G11" s="447"/>
      <c r="H11" s="447"/>
      <c r="I11" s="453"/>
      <c r="J11" s="705"/>
      <c r="K11" s="687" t="s">
        <v>758</v>
      </c>
    </row>
    <row r="12" spans="1:11" ht="15" customHeight="1">
      <c r="A12" s="461" t="s">
        <v>13</v>
      </c>
      <c r="B12" s="462" t="s">
        <v>364</v>
      </c>
      <c r="C12" s="447">
        <v>10758</v>
      </c>
      <c r="D12" s="447">
        <v>28603</v>
      </c>
      <c r="E12" s="447">
        <v>23518</v>
      </c>
      <c r="F12" s="7"/>
      <c r="G12" s="447"/>
      <c r="H12" s="447"/>
      <c r="I12" s="453"/>
      <c r="J12" s="705"/>
      <c r="K12" s="687" t="s">
        <v>759</v>
      </c>
    </row>
    <row r="13" spans="1:11" ht="15" customHeight="1">
      <c r="A13" s="461" t="s">
        <v>14</v>
      </c>
      <c r="B13" s="7"/>
      <c r="C13" s="447"/>
      <c r="D13" s="447"/>
      <c r="E13" s="447"/>
      <c r="F13" s="7"/>
      <c r="G13" s="447"/>
      <c r="H13" s="447"/>
      <c r="I13" s="453"/>
      <c r="J13" s="705"/>
    </row>
    <row r="14" spans="1:11" ht="15" customHeight="1">
      <c r="A14" s="461" t="s">
        <v>15</v>
      </c>
      <c r="B14" s="472"/>
      <c r="C14" s="448"/>
      <c r="D14" s="448"/>
      <c r="E14" s="448"/>
      <c r="F14" s="7"/>
      <c r="G14" s="447"/>
      <c r="H14" s="447"/>
      <c r="I14" s="453"/>
      <c r="J14" s="705"/>
    </row>
    <row r="15" spans="1:11" ht="15" customHeight="1">
      <c r="A15" s="461" t="s">
        <v>16</v>
      </c>
      <c r="B15" s="7"/>
      <c r="C15" s="447"/>
      <c r="D15" s="447"/>
      <c r="E15" s="447"/>
      <c r="F15" s="7"/>
      <c r="G15" s="447"/>
      <c r="H15" s="447"/>
      <c r="I15" s="453"/>
      <c r="J15" s="705"/>
    </row>
    <row r="16" spans="1:11" ht="15" customHeight="1">
      <c r="A16" s="461" t="s">
        <v>17</v>
      </c>
      <c r="B16" s="7"/>
      <c r="C16" s="447"/>
      <c r="D16" s="447"/>
      <c r="E16" s="447"/>
      <c r="F16" s="7"/>
      <c r="G16" s="447"/>
      <c r="H16" s="447"/>
      <c r="I16" s="453"/>
      <c r="J16" s="705"/>
    </row>
    <row r="17" spans="1:11" ht="15" customHeight="1" thickBot="1">
      <c r="A17" s="461" t="s">
        <v>18</v>
      </c>
      <c r="B17" s="13"/>
      <c r="C17" s="449"/>
      <c r="D17" s="449"/>
      <c r="E17" s="449"/>
      <c r="F17" s="7"/>
      <c r="G17" s="449"/>
      <c r="H17" s="449"/>
      <c r="I17" s="454"/>
      <c r="J17" s="705"/>
    </row>
    <row r="18" spans="1:11" ht="17.25" customHeight="1" thickBot="1">
      <c r="A18" s="464" t="s">
        <v>19</v>
      </c>
      <c r="B18" s="445" t="s">
        <v>495</v>
      </c>
      <c r="C18" s="450">
        <f>+C6+C7+C9+C10+C12+C13+C14+C15+C16+C17</f>
        <v>129933</v>
      </c>
      <c r="D18" s="450">
        <f>+D6+D7+D9+D10+D12+D13+D14+D15+D16+D17</f>
        <v>146699</v>
      </c>
      <c r="E18" s="450">
        <f>+E6+E7+E9+E10+E12+E13+E14+E15+E16+E17</f>
        <v>140642</v>
      </c>
      <c r="F18" s="445" t="s">
        <v>502</v>
      </c>
      <c r="G18" s="450">
        <f>SUM(G6:G17)</f>
        <v>129933</v>
      </c>
      <c r="H18" s="450">
        <f>SUM(H6:H17)</f>
        <v>158842</v>
      </c>
      <c r="I18" s="450">
        <f>SUM(I6:I17)</f>
        <v>132943</v>
      </c>
      <c r="J18" s="705"/>
      <c r="K18" s="687" t="s">
        <v>760</v>
      </c>
    </row>
    <row r="19" spans="1:11" ht="15" customHeight="1">
      <c r="A19" s="465" t="s">
        <v>20</v>
      </c>
      <c r="B19" s="466" t="s">
        <v>496</v>
      </c>
      <c r="C19" s="41">
        <f>+C20+C21+C22+C23</f>
        <v>0</v>
      </c>
      <c r="D19" s="41">
        <f>+D20+D21+D22+D23</f>
        <v>0</v>
      </c>
      <c r="E19" s="41">
        <f>+E20+E21+E22+E23</f>
        <v>925</v>
      </c>
      <c r="F19" s="467" t="s">
        <v>143</v>
      </c>
      <c r="G19" s="451"/>
      <c r="H19" s="451"/>
      <c r="I19" s="451"/>
      <c r="J19" s="705"/>
      <c r="K19" s="687" t="s">
        <v>761</v>
      </c>
    </row>
    <row r="20" spans="1:11" ht="15" customHeight="1">
      <c r="A20" s="468" t="s">
        <v>21</v>
      </c>
      <c r="B20" s="467" t="s">
        <v>159</v>
      </c>
      <c r="C20" s="444"/>
      <c r="D20" s="444"/>
      <c r="E20" s="444"/>
      <c r="F20" s="467" t="s">
        <v>503</v>
      </c>
      <c r="G20" s="444"/>
      <c r="H20" s="444"/>
      <c r="I20" s="444"/>
      <c r="J20" s="705"/>
      <c r="K20" s="687" t="s">
        <v>762</v>
      </c>
    </row>
    <row r="21" spans="1:11" ht="15" customHeight="1">
      <c r="A21" s="468" t="s">
        <v>22</v>
      </c>
      <c r="B21" s="467" t="s">
        <v>160</v>
      </c>
      <c r="C21" s="444"/>
      <c r="D21" s="444"/>
      <c r="E21" s="444"/>
      <c r="F21" s="467" t="s">
        <v>117</v>
      </c>
      <c r="G21" s="444"/>
      <c r="H21" s="444"/>
      <c r="I21" s="444"/>
      <c r="J21" s="705"/>
      <c r="K21" s="687" t="s">
        <v>763</v>
      </c>
    </row>
    <row r="22" spans="1:11" ht="15" customHeight="1">
      <c r="A22" s="468" t="s">
        <v>23</v>
      </c>
      <c r="B22" s="467" t="s">
        <v>165</v>
      </c>
      <c r="C22" s="444"/>
      <c r="D22" s="444"/>
      <c r="E22" s="444"/>
      <c r="F22" s="467" t="s">
        <v>118</v>
      </c>
      <c r="G22" s="444"/>
      <c r="H22" s="444"/>
      <c r="I22" s="444"/>
      <c r="J22" s="705"/>
      <c r="K22" s="687" t="s">
        <v>764</v>
      </c>
    </row>
    <row r="23" spans="1:11" ht="15" customHeight="1">
      <c r="A23" s="468" t="s">
        <v>24</v>
      </c>
      <c r="B23" s="467" t="s">
        <v>166</v>
      </c>
      <c r="C23" s="444"/>
      <c r="D23" s="444"/>
      <c r="E23" s="444">
        <v>925</v>
      </c>
      <c r="F23" s="466" t="s">
        <v>168</v>
      </c>
      <c r="G23" s="444"/>
      <c r="H23" s="444"/>
      <c r="I23" s="444"/>
      <c r="J23" s="705"/>
      <c r="K23" s="687" t="s">
        <v>765</v>
      </c>
    </row>
    <row r="24" spans="1:11" ht="15" customHeight="1">
      <c r="A24" s="468" t="s">
        <v>25</v>
      </c>
      <c r="B24" s="467" t="s">
        <v>497</v>
      </c>
      <c r="C24" s="469">
        <f>+C25+C26</f>
        <v>0</v>
      </c>
      <c r="D24" s="469">
        <f>+D25+D26</f>
        <v>0</v>
      </c>
      <c r="E24" s="469">
        <f>+E25+E26</f>
        <v>0</v>
      </c>
      <c r="F24" s="467" t="s">
        <v>144</v>
      </c>
      <c r="G24" s="444"/>
      <c r="H24" s="444"/>
      <c r="I24" s="444"/>
      <c r="J24" s="705"/>
      <c r="K24" s="687" t="s">
        <v>766</v>
      </c>
    </row>
    <row r="25" spans="1:11" ht="15" customHeight="1">
      <c r="A25" s="465" t="s">
        <v>26</v>
      </c>
      <c r="B25" s="466" t="s">
        <v>498</v>
      </c>
      <c r="C25" s="451"/>
      <c r="D25" s="451"/>
      <c r="E25" s="451"/>
      <c r="F25" s="460" t="s">
        <v>145</v>
      </c>
      <c r="G25" s="451"/>
      <c r="H25" s="451"/>
      <c r="I25" s="451">
        <v>3000</v>
      </c>
      <c r="J25" s="705"/>
      <c r="K25" s="687" t="s">
        <v>767</v>
      </c>
    </row>
    <row r="26" spans="1:11" ht="15" customHeight="1" thickBot="1">
      <c r="A26" s="468" t="s">
        <v>27</v>
      </c>
      <c r="B26" s="467" t="s">
        <v>499</v>
      </c>
      <c r="C26" s="444"/>
      <c r="D26" s="444"/>
      <c r="E26" s="444"/>
      <c r="F26" s="7"/>
      <c r="G26" s="444"/>
      <c r="H26" s="444"/>
      <c r="I26" s="444"/>
      <c r="J26" s="705"/>
      <c r="K26" s="687" t="s">
        <v>768</v>
      </c>
    </row>
    <row r="27" spans="1:11" ht="17.25" customHeight="1" thickBot="1">
      <c r="A27" s="464" t="s">
        <v>28</v>
      </c>
      <c r="B27" s="445" t="s">
        <v>500</v>
      </c>
      <c r="C27" s="450">
        <f>+C19+C24</f>
        <v>0</v>
      </c>
      <c r="D27" s="450">
        <f>+D19+D24</f>
        <v>0</v>
      </c>
      <c r="E27" s="450">
        <f>+E19+E24</f>
        <v>925</v>
      </c>
      <c r="F27" s="445" t="s">
        <v>504</v>
      </c>
      <c r="G27" s="450">
        <f>SUM(G19:G26)</f>
        <v>0</v>
      </c>
      <c r="H27" s="450">
        <f>SUM(H19:H26)</f>
        <v>0</v>
      </c>
      <c r="I27" s="450">
        <f>SUM(I19:I26)</f>
        <v>3000</v>
      </c>
      <c r="J27" s="705"/>
      <c r="K27" s="687" t="s">
        <v>769</v>
      </c>
    </row>
    <row r="28" spans="1:11" ht="17.25" customHeight="1" thickBot="1">
      <c r="A28" s="464" t="s">
        <v>29</v>
      </c>
      <c r="B28" s="470" t="s">
        <v>501</v>
      </c>
      <c r="C28" s="102">
        <f>+C18+C27</f>
        <v>129933</v>
      </c>
      <c r="D28" s="102">
        <f>+D18+D27</f>
        <v>146699</v>
      </c>
      <c r="E28" s="471">
        <f>+E18+E27</f>
        <v>141567</v>
      </c>
      <c r="F28" s="470" t="s">
        <v>505</v>
      </c>
      <c r="G28" s="102">
        <f>+G18+G27</f>
        <v>129933</v>
      </c>
      <c r="H28" s="102">
        <f>+H18+H27</f>
        <v>158842</v>
      </c>
      <c r="I28" s="102">
        <f>+I18+I27</f>
        <v>135943</v>
      </c>
      <c r="J28" s="705"/>
      <c r="K28" s="687" t="s">
        <v>770</v>
      </c>
    </row>
    <row r="29" spans="1:11" ht="17.25" customHeight="1" thickBot="1">
      <c r="A29" s="464" t="s">
        <v>30</v>
      </c>
      <c r="B29" s="470" t="s">
        <v>121</v>
      </c>
      <c r="C29" s="102" t="str">
        <f>IF(C18-G18&lt;0,G18-C18,"-")</f>
        <v>-</v>
      </c>
      <c r="D29" s="102">
        <f>IF(D18-H18&lt;0,H18-D18,"-")</f>
        <v>12143</v>
      </c>
      <c r="E29" s="471" t="str">
        <f>IF(E18-I18&lt;0,I18-E18,"-")</f>
        <v>-</v>
      </c>
      <c r="F29" s="470" t="s">
        <v>122</v>
      </c>
      <c r="G29" s="102" t="str">
        <f>IF(C18-G18&gt;0,C18-G18,"-")</f>
        <v>-</v>
      </c>
      <c r="H29" s="102" t="str">
        <f>IF(D18-H18&gt;0,D18-H18,"-")</f>
        <v>-</v>
      </c>
      <c r="I29" s="102">
        <f>IF(E18-I18&gt;0,E18-I18,"-")</f>
        <v>7699</v>
      </c>
      <c r="J29" s="705"/>
      <c r="K29" s="687" t="s">
        <v>771</v>
      </c>
    </row>
    <row r="30" spans="1:11" ht="17.25" customHeight="1" thickBot="1">
      <c r="A30" s="464" t="s">
        <v>31</v>
      </c>
      <c r="B30" s="470" t="s">
        <v>169</v>
      </c>
      <c r="C30" s="102" t="str">
        <f>IF(C28-G28&lt;0,G28-C28,"-")</f>
        <v>-</v>
      </c>
      <c r="D30" s="102">
        <f>IF(D28-H28&lt;0,H28-D28,"-")</f>
        <v>12143</v>
      </c>
      <c r="E30" s="471" t="str">
        <f>IF(E28-I28&lt;0,I28-E28,"-")</f>
        <v>-</v>
      </c>
      <c r="F30" s="470" t="s">
        <v>170</v>
      </c>
      <c r="G30" s="102" t="str">
        <f>IF(C28-G28&gt;0,C28-G28,"-")</f>
        <v>-</v>
      </c>
      <c r="H30" s="102" t="str">
        <f>IF(D28-H28&gt;0,D28-H28,"-")</f>
        <v>-</v>
      </c>
      <c r="I30" s="102">
        <f>IF(E28-I28&gt;0,E28-I28,"-")</f>
        <v>5624</v>
      </c>
      <c r="J30" s="705"/>
      <c r="K30" s="687" t="s">
        <v>772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3"/>
  <sheetViews>
    <sheetView view="pageBreakPreview" topLeftCell="D4" zoomScale="115" zoomScaleSheetLayoutView="115" workbookViewId="0">
      <selection activeCell="H10" sqref="H1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87" hidden="1" customWidth="1"/>
    <col min="12" max="16384" width="9.33203125" style="10"/>
  </cols>
  <sheetData>
    <row r="1" spans="1:11" ht="39.75" customHeight="1">
      <c r="B1" s="455" t="s">
        <v>120</v>
      </c>
      <c r="C1" s="456"/>
      <c r="D1" s="456"/>
      <c r="E1" s="456"/>
      <c r="F1" s="456"/>
      <c r="G1" s="456"/>
      <c r="H1" s="456"/>
      <c r="I1" s="456"/>
      <c r="J1" s="708" t="str">
        <f>+CONCATENATE("2.2. melléklet a ……/",LEFT('1.1.sz.mell.'!C3,4)+1,". (……) önkormányzati rendelethez")</f>
        <v>2.2. melléklet a ……/2015. (……) önkormányzati rendelethez</v>
      </c>
    </row>
    <row r="2" spans="1:11" ht="14.25" thickBot="1">
      <c r="G2" s="40"/>
      <c r="H2" s="40"/>
      <c r="I2" s="40" t="s">
        <v>53</v>
      </c>
      <c r="J2" s="708"/>
    </row>
    <row r="3" spans="1:11" ht="24" customHeight="1" thickBot="1">
      <c r="A3" s="709" t="s">
        <v>61</v>
      </c>
      <c r="B3" s="483" t="s">
        <v>44</v>
      </c>
      <c r="C3" s="484"/>
      <c r="D3" s="484"/>
      <c r="E3" s="484"/>
      <c r="F3" s="483" t="s">
        <v>45</v>
      </c>
      <c r="G3" s="485"/>
      <c r="H3" s="485"/>
      <c r="I3" s="485"/>
      <c r="J3" s="708"/>
    </row>
    <row r="4" spans="1:11" s="457" customFormat="1" ht="35.25" customHeight="1" thickBot="1">
      <c r="A4" s="710"/>
      <c r="B4" s="28" t="s">
        <v>54</v>
      </c>
      <c r="C4" s="29" t="str">
        <f>+'2.1.sz.mell  '!C4</f>
        <v>2014. évi eredeti előirányzat</v>
      </c>
      <c r="D4" s="443" t="str">
        <f>+'2.1.sz.mell  '!D4</f>
        <v>2014. évi módosított előirányzat</v>
      </c>
      <c r="E4" s="29" t="str">
        <f>+'2.1.sz.mell  '!E4</f>
        <v>2014. évi teljesítés</v>
      </c>
      <c r="F4" s="28" t="s">
        <v>54</v>
      </c>
      <c r="G4" s="29" t="str">
        <f>+'2.1.sz.mell  '!C4</f>
        <v>2014. évi eredeti előirányzat</v>
      </c>
      <c r="H4" s="443" t="str">
        <f>+'2.1.sz.mell  '!D4</f>
        <v>2014. évi módosított előirányzat</v>
      </c>
      <c r="I4" s="473" t="str">
        <f>+'2.1.sz.mell  '!E4</f>
        <v>2014. évi teljesítés</v>
      </c>
      <c r="J4" s="708"/>
      <c r="K4" s="688"/>
    </row>
    <row r="5" spans="1:11" s="457" customFormat="1" ht="13.5" thickBot="1">
      <c r="A5" s="486" t="s">
        <v>434</v>
      </c>
      <c r="B5" s="487" t="s">
        <v>435</v>
      </c>
      <c r="C5" s="488" t="s">
        <v>436</v>
      </c>
      <c r="D5" s="488" t="s">
        <v>437</v>
      </c>
      <c r="E5" s="488" t="s">
        <v>438</v>
      </c>
      <c r="F5" s="487" t="s">
        <v>515</v>
      </c>
      <c r="G5" s="488" t="s">
        <v>516</v>
      </c>
      <c r="H5" s="488" t="s">
        <v>517</v>
      </c>
      <c r="I5" s="489" t="s">
        <v>518</v>
      </c>
      <c r="J5" s="708"/>
      <c r="K5" s="689"/>
    </row>
    <row r="6" spans="1:11" ht="12.95" customHeight="1">
      <c r="A6" s="459" t="s">
        <v>7</v>
      </c>
      <c r="B6" s="460" t="s">
        <v>506</v>
      </c>
      <c r="C6" s="446"/>
      <c r="D6" s="446">
        <v>22670</v>
      </c>
      <c r="E6" s="446">
        <v>22670</v>
      </c>
      <c r="F6" s="460" t="s">
        <v>161</v>
      </c>
      <c r="G6" s="446">
        <v>15099</v>
      </c>
      <c r="H6" s="446">
        <v>19982</v>
      </c>
      <c r="I6" s="452">
        <v>16471</v>
      </c>
      <c r="J6" s="708"/>
      <c r="K6" s="687" t="s">
        <v>753</v>
      </c>
    </row>
    <row r="7" spans="1:11">
      <c r="A7" s="461" t="s">
        <v>8</v>
      </c>
      <c r="B7" s="462" t="s">
        <v>507</v>
      </c>
      <c r="C7" s="447"/>
      <c r="D7" s="447"/>
      <c r="E7" s="447"/>
      <c r="F7" s="462" t="s">
        <v>519</v>
      </c>
      <c r="G7" s="447"/>
      <c r="H7" s="447"/>
      <c r="I7" s="453"/>
      <c r="J7" s="708"/>
      <c r="K7" s="687" t="s">
        <v>754</v>
      </c>
    </row>
    <row r="8" spans="1:11" ht="12.95" customHeight="1">
      <c r="A8" s="461" t="s">
        <v>9</v>
      </c>
      <c r="B8" s="462" t="s">
        <v>508</v>
      </c>
      <c r="C8" s="447">
        <v>5216</v>
      </c>
      <c r="D8" s="447"/>
      <c r="E8" s="447"/>
      <c r="F8" s="462" t="s">
        <v>139</v>
      </c>
      <c r="G8" s="447">
        <v>13591</v>
      </c>
      <c r="H8" s="447">
        <v>25742</v>
      </c>
      <c r="I8" s="453">
        <v>21742</v>
      </c>
      <c r="J8" s="708"/>
      <c r="K8" s="687" t="s">
        <v>755</v>
      </c>
    </row>
    <row r="9" spans="1:11" ht="12.95" customHeight="1">
      <c r="A9" s="461" t="s">
        <v>10</v>
      </c>
      <c r="B9" s="462" t="s">
        <v>509</v>
      </c>
      <c r="C9" s="447"/>
      <c r="D9" s="447"/>
      <c r="E9" s="447"/>
      <c r="F9" s="462" t="s">
        <v>520</v>
      </c>
      <c r="G9" s="447"/>
      <c r="H9" s="447"/>
      <c r="I9" s="453"/>
      <c r="J9" s="708"/>
      <c r="K9" s="687" t="s">
        <v>756</v>
      </c>
    </row>
    <row r="10" spans="1:11" ht="12.75" customHeight="1">
      <c r="A10" s="461" t="s">
        <v>11</v>
      </c>
      <c r="B10" s="462" t="s">
        <v>510</v>
      </c>
      <c r="C10" s="447"/>
      <c r="D10" s="447"/>
      <c r="E10" s="447"/>
      <c r="F10" s="462" t="s">
        <v>164</v>
      </c>
      <c r="G10" s="447">
        <v>200</v>
      </c>
      <c r="H10" s="447"/>
      <c r="I10" s="453"/>
      <c r="J10" s="708"/>
      <c r="K10" s="687" t="s">
        <v>757</v>
      </c>
    </row>
    <row r="11" spans="1:11" ht="12.95" customHeight="1">
      <c r="A11" s="461" t="s">
        <v>12</v>
      </c>
      <c r="B11" s="462" t="s">
        <v>511</v>
      </c>
      <c r="C11" s="448">
        <v>23674</v>
      </c>
      <c r="D11" s="448">
        <v>35197</v>
      </c>
      <c r="E11" s="448">
        <v>35197</v>
      </c>
      <c r="F11" s="504"/>
      <c r="G11" s="447"/>
      <c r="H11" s="447"/>
      <c r="I11" s="453"/>
      <c r="J11" s="708"/>
      <c r="K11" s="687" t="s">
        <v>758</v>
      </c>
    </row>
    <row r="12" spans="1:11" ht="12.95" customHeight="1">
      <c r="A12" s="461" t="s">
        <v>13</v>
      </c>
      <c r="B12" s="7"/>
      <c r="C12" s="447"/>
      <c r="D12" s="447"/>
      <c r="E12" s="447"/>
      <c r="F12" s="504"/>
      <c r="G12" s="447"/>
      <c r="H12" s="447"/>
      <c r="I12" s="453"/>
      <c r="J12" s="708"/>
    </row>
    <row r="13" spans="1:11" ht="12.95" customHeight="1">
      <c r="A13" s="461" t="s">
        <v>14</v>
      </c>
      <c r="B13" s="7"/>
      <c r="C13" s="447"/>
      <c r="D13" s="447"/>
      <c r="E13" s="447"/>
      <c r="F13" s="505"/>
      <c r="G13" s="447"/>
      <c r="H13" s="447"/>
      <c r="I13" s="453"/>
      <c r="J13" s="708"/>
    </row>
    <row r="14" spans="1:11" ht="12.95" customHeight="1">
      <c r="A14" s="461" t="s">
        <v>15</v>
      </c>
      <c r="B14" s="502"/>
      <c r="C14" s="448"/>
      <c r="D14" s="448"/>
      <c r="E14" s="448"/>
      <c r="F14" s="504"/>
      <c r="G14" s="447"/>
      <c r="H14" s="447"/>
      <c r="I14" s="453"/>
      <c r="J14" s="708"/>
    </row>
    <row r="15" spans="1:11">
      <c r="A15" s="461" t="s">
        <v>16</v>
      </c>
      <c r="B15" s="7"/>
      <c r="C15" s="448"/>
      <c r="D15" s="448"/>
      <c r="E15" s="448"/>
      <c r="F15" s="504"/>
      <c r="G15" s="447"/>
      <c r="H15" s="447"/>
      <c r="I15" s="453"/>
      <c r="J15" s="708"/>
    </row>
    <row r="16" spans="1:11" ht="12.95" customHeight="1" thickBot="1">
      <c r="A16" s="499" t="s">
        <v>17</v>
      </c>
      <c r="B16" s="503"/>
      <c r="C16" s="501"/>
      <c r="D16" s="109"/>
      <c r="E16" s="116"/>
      <c r="F16" s="500" t="s">
        <v>38</v>
      </c>
      <c r="G16" s="447"/>
      <c r="H16" s="447"/>
      <c r="I16" s="453"/>
      <c r="J16" s="708"/>
    </row>
    <row r="17" spans="1:11" ht="15.95" customHeight="1" thickBot="1">
      <c r="A17" s="464" t="s">
        <v>18</v>
      </c>
      <c r="B17" s="445" t="s">
        <v>512</v>
      </c>
      <c r="C17" s="450">
        <f>+C6+C8+C9+C11+C12+C13+C14+C15+C16</f>
        <v>28890</v>
      </c>
      <c r="D17" s="450">
        <f>+D6+D8+D9+D11+D12+D13+D14+D15+D16</f>
        <v>57867</v>
      </c>
      <c r="E17" s="450">
        <f>+E6+E8+E9+E11+E12+E13+E14+E15+E16</f>
        <v>57867</v>
      </c>
      <c r="F17" s="445" t="s">
        <v>521</v>
      </c>
      <c r="G17" s="450">
        <f>+G6+G8+G10+G11+G12+G13+G14+G15+G16</f>
        <v>28890</v>
      </c>
      <c r="H17" s="450">
        <f>+H6+H8+H10+H11+H12+H13+H14+H15+H16</f>
        <v>45724</v>
      </c>
      <c r="I17" s="482">
        <f>+I6+I8+I10+I11+I12+I13+I14+I15+I16</f>
        <v>38213</v>
      </c>
      <c r="J17" s="708"/>
      <c r="K17" s="687" t="s">
        <v>759</v>
      </c>
    </row>
    <row r="18" spans="1:11" ht="12.95" customHeight="1">
      <c r="A18" s="459" t="s">
        <v>19</v>
      </c>
      <c r="B18" s="491" t="s">
        <v>182</v>
      </c>
      <c r="C18" s="498">
        <f>+C19+C20+C21+C22+C23</f>
        <v>0</v>
      </c>
      <c r="D18" s="498">
        <f>+D19+D20+D21+D22+D23</f>
        <v>0</v>
      </c>
      <c r="E18" s="498">
        <f>+E19+E20+E21+E22+E23</f>
        <v>0</v>
      </c>
      <c r="F18" s="467" t="s">
        <v>143</v>
      </c>
      <c r="G18" s="104"/>
      <c r="H18" s="104"/>
      <c r="I18" s="477"/>
      <c r="J18" s="708"/>
      <c r="K18" s="687" t="s">
        <v>760</v>
      </c>
    </row>
    <row r="19" spans="1:11" ht="12.95" customHeight="1">
      <c r="A19" s="461" t="s">
        <v>20</v>
      </c>
      <c r="B19" s="492" t="s">
        <v>171</v>
      </c>
      <c r="C19" s="444"/>
      <c r="D19" s="444"/>
      <c r="E19" s="444"/>
      <c r="F19" s="467" t="s">
        <v>146</v>
      </c>
      <c r="G19" s="444"/>
      <c r="H19" s="444"/>
      <c r="I19" s="478"/>
      <c r="J19" s="708"/>
      <c r="K19" s="687" t="s">
        <v>761</v>
      </c>
    </row>
    <row r="20" spans="1:11" ht="12.95" customHeight="1">
      <c r="A20" s="459" t="s">
        <v>21</v>
      </c>
      <c r="B20" s="492" t="s">
        <v>172</v>
      </c>
      <c r="C20" s="444"/>
      <c r="D20" s="444"/>
      <c r="E20" s="444"/>
      <c r="F20" s="467" t="s">
        <v>117</v>
      </c>
      <c r="G20" s="444"/>
      <c r="H20" s="444"/>
      <c r="I20" s="478"/>
      <c r="J20" s="708"/>
      <c r="K20" s="687" t="s">
        <v>762</v>
      </c>
    </row>
    <row r="21" spans="1:11" ht="12.95" customHeight="1">
      <c r="A21" s="461" t="s">
        <v>22</v>
      </c>
      <c r="B21" s="492" t="s">
        <v>173</v>
      </c>
      <c r="C21" s="444"/>
      <c r="D21" s="444"/>
      <c r="E21" s="444"/>
      <c r="F21" s="467" t="s">
        <v>118</v>
      </c>
      <c r="G21" s="444"/>
      <c r="H21" s="444"/>
      <c r="I21" s="478"/>
      <c r="J21" s="708"/>
      <c r="K21" s="687" t="s">
        <v>763</v>
      </c>
    </row>
    <row r="22" spans="1:11" ht="12.95" customHeight="1">
      <c r="A22" s="459" t="s">
        <v>23</v>
      </c>
      <c r="B22" s="492" t="s">
        <v>174</v>
      </c>
      <c r="C22" s="444"/>
      <c r="D22" s="444"/>
      <c r="E22" s="444"/>
      <c r="F22" s="466" t="s">
        <v>168</v>
      </c>
      <c r="G22" s="444"/>
      <c r="H22" s="444"/>
      <c r="I22" s="478"/>
      <c r="J22" s="708"/>
      <c r="K22" s="687" t="s">
        <v>764</v>
      </c>
    </row>
    <row r="23" spans="1:11" ht="12.95" customHeight="1">
      <c r="A23" s="461" t="s">
        <v>24</v>
      </c>
      <c r="B23" s="493" t="s">
        <v>175</v>
      </c>
      <c r="C23" s="444"/>
      <c r="D23" s="444"/>
      <c r="E23" s="444"/>
      <c r="F23" s="467" t="s">
        <v>147</v>
      </c>
      <c r="G23" s="444"/>
      <c r="H23" s="444"/>
      <c r="I23" s="478"/>
      <c r="J23" s="708"/>
      <c r="K23" s="687" t="s">
        <v>765</v>
      </c>
    </row>
    <row r="24" spans="1:11" ht="12.95" customHeight="1">
      <c r="A24" s="459" t="s">
        <v>25</v>
      </c>
      <c r="B24" s="494" t="s">
        <v>176</v>
      </c>
      <c r="C24" s="469">
        <f>+C25+C26+C27+C28+C29</f>
        <v>0</v>
      </c>
      <c r="D24" s="469">
        <f>+D25+D26+D27+D28+D29</f>
        <v>0</v>
      </c>
      <c r="E24" s="469">
        <f>+E25+E26+E27+E28+E29</f>
        <v>0</v>
      </c>
      <c r="F24" s="495" t="s">
        <v>145</v>
      </c>
      <c r="G24" s="444"/>
      <c r="H24" s="444"/>
      <c r="I24" s="478"/>
      <c r="J24" s="708"/>
      <c r="K24" s="687" t="s">
        <v>766</v>
      </c>
    </row>
    <row r="25" spans="1:11" ht="12.95" customHeight="1">
      <c r="A25" s="461" t="s">
        <v>26</v>
      </c>
      <c r="B25" s="493" t="s">
        <v>177</v>
      </c>
      <c r="C25" s="444"/>
      <c r="D25" s="444"/>
      <c r="E25" s="444"/>
      <c r="F25" s="495" t="s">
        <v>522</v>
      </c>
      <c r="G25" s="444"/>
      <c r="H25" s="444"/>
      <c r="I25" s="478"/>
      <c r="J25" s="708"/>
      <c r="K25" s="687" t="s">
        <v>767</v>
      </c>
    </row>
    <row r="26" spans="1:11" ht="12.95" customHeight="1">
      <c r="A26" s="459" t="s">
        <v>27</v>
      </c>
      <c r="B26" s="493" t="s">
        <v>178</v>
      </c>
      <c r="C26" s="444"/>
      <c r="D26" s="444"/>
      <c r="E26" s="444"/>
      <c r="F26" s="490"/>
      <c r="G26" s="444"/>
      <c r="H26" s="444"/>
      <c r="I26" s="478"/>
      <c r="J26" s="708"/>
      <c r="K26" s="687" t="s">
        <v>768</v>
      </c>
    </row>
    <row r="27" spans="1:11" ht="12.95" customHeight="1">
      <c r="A27" s="461" t="s">
        <v>28</v>
      </c>
      <c r="B27" s="492" t="s">
        <v>179</v>
      </c>
      <c r="C27" s="444"/>
      <c r="D27" s="444"/>
      <c r="E27" s="444"/>
      <c r="F27" s="479"/>
      <c r="G27" s="444"/>
      <c r="H27" s="444"/>
      <c r="I27" s="478"/>
      <c r="J27" s="708"/>
      <c r="K27" s="687" t="s">
        <v>769</v>
      </c>
    </row>
    <row r="28" spans="1:11" ht="12.95" customHeight="1">
      <c r="A28" s="459" t="s">
        <v>29</v>
      </c>
      <c r="B28" s="496" t="s">
        <v>180</v>
      </c>
      <c r="C28" s="444"/>
      <c r="D28" s="444"/>
      <c r="E28" s="444"/>
      <c r="F28" s="7"/>
      <c r="G28" s="444"/>
      <c r="H28" s="444"/>
      <c r="I28" s="478"/>
      <c r="J28" s="708"/>
      <c r="K28" s="687" t="s">
        <v>770</v>
      </c>
    </row>
    <row r="29" spans="1:11" ht="12.95" customHeight="1" thickBot="1">
      <c r="A29" s="461" t="s">
        <v>30</v>
      </c>
      <c r="B29" s="497" t="s">
        <v>181</v>
      </c>
      <c r="C29" s="444"/>
      <c r="D29" s="444"/>
      <c r="E29" s="444"/>
      <c r="F29" s="479"/>
      <c r="G29" s="444"/>
      <c r="H29" s="444"/>
      <c r="I29" s="478"/>
      <c r="J29" s="708"/>
      <c r="K29" s="687" t="s">
        <v>771</v>
      </c>
    </row>
    <row r="30" spans="1:11" ht="16.5" customHeight="1" thickBot="1">
      <c r="A30" s="464" t="s">
        <v>31</v>
      </c>
      <c r="B30" s="445" t="s">
        <v>513</v>
      </c>
      <c r="C30" s="450">
        <f>+C18+C24</f>
        <v>0</v>
      </c>
      <c r="D30" s="450">
        <f>+D18+D24</f>
        <v>0</v>
      </c>
      <c r="E30" s="450">
        <f>+E18+E24</f>
        <v>0</v>
      </c>
      <c r="F30" s="445" t="s">
        <v>524</v>
      </c>
      <c r="G30" s="450">
        <f>SUM(G18:G29)</f>
        <v>0</v>
      </c>
      <c r="H30" s="450">
        <f>SUM(H18:H29)</f>
        <v>0</v>
      </c>
      <c r="I30" s="482">
        <f>SUM(I18:I29)</f>
        <v>0</v>
      </c>
      <c r="J30" s="708"/>
      <c r="K30" s="687" t="s">
        <v>772</v>
      </c>
    </row>
    <row r="31" spans="1:11" ht="16.5" customHeight="1" thickBot="1">
      <c r="A31" s="464" t="s">
        <v>32</v>
      </c>
      <c r="B31" s="470" t="s">
        <v>514</v>
      </c>
      <c r="C31" s="102">
        <f>+C17+C30</f>
        <v>28890</v>
      </c>
      <c r="D31" s="102">
        <f>+D17+D30</f>
        <v>57867</v>
      </c>
      <c r="E31" s="471">
        <f>+E17+E30</f>
        <v>57867</v>
      </c>
      <c r="F31" s="470" t="s">
        <v>523</v>
      </c>
      <c r="G31" s="102">
        <f>+G17+G30</f>
        <v>28890</v>
      </c>
      <c r="H31" s="102">
        <f>+H17+H30</f>
        <v>45724</v>
      </c>
      <c r="I31" s="103">
        <f>+I17+I30</f>
        <v>38213</v>
      </c>
      <c r="J31" s="708"/>
      <c r="K31" s="687" t="s">
        <v>773</v>
      </c>
    </row>
    <row r="32" spans="1:11" ht="16.5" customHeight="1" thickBot="1">
      <c r="A32" s="464" t="s">
        <v>33</v>
      </c>
      <c r="B32" s="470" t="s">
        <v>121</v>
      </c>
      <c r="C32" s="102" t="str">
        <f>IF(C17-G17&lt;0,G17-C17,"-")</f>
        <v>-</v>
      </c>
      <c r="D32" s="102" t="str">
        <f>IF(D17-H17&lt;0,H17-D17,"-")</f>
        <v>-</v>
      </c>
      <c r="E32" s="471" t="str">
        <f>IF(E17-I17&lt;0,I17-E17,"-")</f>
        <v>-</v>
      </c>
      <c r="F32" s="470" t="s">
        <v>122</v>
      </c>
      <c r="G32" s="102" t="str">
        <f>IF(C17-G17&gt;0,C17-G17,"-")</f>
        <v>-</v>
      </c>
      <c r="H32" s="102">
        <f>IF(D17-H17&gt;0,D17-H17,"-")</f>
        <v>12143</v>
      </c>
      <c r="I32" s="103">
        <f>IF(E17-I17&gt;0,E17-I17,"-")</f>
        <v>19654</v>
      </c>
      <c r="J32" s="708"/>
      <c r="K32" s="687" t="s">
        <v>774</v>
      </c>
    </row>
    <row r="33" spans="1:11" ht="16.5" customHeight="1" thickBot="1">
      <c r="A33" s="464" t="s">
        <v>34</v>
      </c>
      <c r="B33" s="470" t="s">
        <v>169</v>
      </c>
      <c r="C33" s="102" t="str">
        <f>IF(C26-G26&lt;0,G26-C26,"-")</f>
        <v>-</v>
      </c>
      <c r="D33" s="102" t="str">
        <f>IF(D26-H26&lt;0,H26-D26,"-")</f>
        <v>-</v>
      </c>
      <c r="E33" s="471" t="str">
        <f>IF(E26-I26&lt;0,I26-E26,"-")</f>
        <v>-</v>
      </c>
      <c r="F33" s="470" t="s">
        <v>170</v>
      </c>
      <c r="G33" s="102" t="str">
        <f>IF(C26-G26&gt;0,C26-G26,"-")</f>
        <v>-</v>
      </c>
      <c r="H33" s="102" t="str">
        <f>IF(D26-H26&gt;0,D26-H26,"-")</f>
        <v>-</v>
      </c>
      <c r="I33" s="103" t="str">
        <f>IF(E26-I26&gt;0,E26-I26,"-")</f>
        <v>-</v>
      </c>
      <c r="J33" s="708"/>
      <c r="K33" s="687" t="s">
        <v>775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38"/>
  <sheetViews>
    <sheetView topLeftCell="A2" zoomScaleSheetLayoutView="115" workbookViewId="0">
      <selection activeCell="C44" sqref="C44"/>
    </sheetView>
  </sheetViews>
  <sheetFormatPr defaultRowHeight="12.75"/>
  <cols>
    <col min="1" max="1" width="46.33203125" style="317" customWidth="1"/>
    <col min="2" max="2" width="13.83203125" style="317" customWidth="1"/>
    <col min="3" max="3" width="66.1640625" style="317" customWidth="1"/>
    <col min="4" max="5" width="13.83203125" style="317" customWidth="1"/>
    <col min="6" max="16384" width="9.33203125" style="317"/>
  </cols>
  <sheetData>
    <row r="1" spans="1:5" ht="18.75">
      <c r="A1" s="506" t="s">
        <v>112</v>
      </c>
      <c r="E1" s="512" t="s">
        <v>116</v>
      </c>
    </row>
    <row r="3" spans="1:5">
      <c r="A3" s="507"/>
      <c r="B3" s="513"/>
      <c r="C3" s="507"/>
      <c r="D3" s="514"/>
      <c r="E3" s="513"/>
    </row>
    <row r="4" spans="1:5" ht="15.75">
      <c r="A4" s="481" t="str">
        <f>+ÖSSZEFÜGGÉSEK!A4</f>
        <v>2014. évi eredeti előirányzat BEVÉTELEK</v>
      </c>
      <c r="B4" s="515"/>
      <c r="C4" s="508"/>
      <c r="D4" s="514"/>
      <c r="E4" s="513"/>
    </row>
    <row r="5" spans="1:5">
      <c r="A5" s="507"/>
      <c r="B5" s="513"/>
      <c r="C5" s="507"/>
      <c r="D5" s="514"/>
      <c r="E5" s="513"/>
    </row>
    <row r="6" spans="1:5">
      <c r="A6" s="507" t="s">
        <v>529</v>
      </c>
      <c r="B6" s="513">
        <f>+'1.1.sz.mell.'!C61</f>
        <v>158823</v>
      </c>
      <c r="C6" s="507" t="s">
        <v>530</v>
      </c>
      <c r="D6" s="514">
        <f>+'2.1.sz.mell  '!C18+'2.2.sz.mell  '!C17</f>
        <v>158823</v>
      </c>
      <c r="E6" s="513">
        <f>+B6-D6</f>
        <v>0</v>
      </c>
    </row>
    <row r="7" spans="1:5">
      <c r="A7" s="507" t="s">
        <v>531</v>
      </c>
      <c r="B7" s="513">
        <f>+'1.1.sz.mell.'!C84</f>
        <v>0</v>
      </c>
      <c r="C7" s="507" t="s">
        <v>532</v>
      </c>
      <c r="D7" s="514">
        <f>+'2.1.sz.mell  '!C27+'2.2.sz.mell  '!C30</f>
        <v>0</v>
      </c>
      <c r="E7" s="513">
        <f>+B7-D7</f>
        <v>0</v>
      </c>
    </row>
    <row r="8" spans="1:5">
      <c r="A8" s="507" t="s">
        <v>533</v>
      </c>
      <c r="B8" s="513">
        <f>+'1.1.sz.mell.'!C85</f>
        <v>158823</v>
      </c>
      <c r="C8" s="507" t="s">
        <v>534</v>
      </c>
      <c r="D8" s="514">
        <f>+'2.1.sz.mell  '!C28+'2.2.sz.mell  '!C31</f>
        <v>158823</v>
      </c>
      <c r="E8" s="513">
        <f>+B8-D8</f>
        <v>0</v>
      </c>
    </row>
    <row r="9" spans="1:5">
      <c r="A9" s="507"/>
      <c r="B9" s="513"/>
      <c r="C9" s="507"/>
      <c r="D9" s="514"/>
      <c r="E9" s="513"/>
    </row>
    <row r="10" spans="1:5" ht="15.75">
      <c r="A10" s="481" t="str">
        <f>+ÖSSZEFÜGGÉSEK!A10</f>
        <v>2014. évi módosított előirányzat BEVÉTELEK</v>
      </c>
      <c r="B10" s="515"/>
      <c r="C10" s="508"/>
      <c r="D10" s="514"/>
      <c r="E10" s="513"/>
    </row>
    <row r="11" spans="1:5">
      <c r="A11" s="507"/>
      <c r="B11" s="513"/>
      <c r="C11" s="507"/>
      <c r="D11" s="514"/>
      <c r="E11" s="513"/>
    </row>
    <row r="12" spans="1:5">
      <c r="A12" s="507" t="s">
        <v>535</v>
      </c>
      <c r="B12" s="513">
        <f>+'1.1.sz.mell.'!D61</f>
        <v>204566</v>
      </c>
      <c r="C12" s="507" t="s">
        <v>541</v>
      </c>
      <c r="D12" s="514">
        <f>+'2.1.sz.mell  '!D18+'2.2.sz.mell  '!D17</f>
        <v>204566</v>
      </c>
      <c r="E12" s="513">
        <f>+B12-D12</f>
        <v>0</v>
      </c>
    </row>
    <row r="13" spans="1:5">
      <c r="A13" s="507" t="s">
        <v>536</v>
      </c>
      <c r="B13" s="513">
        <f>+'1.1.sz.mell.'!D84</f>
        <v>0</v>
      </c>
      <c r="C13" s="507" t="s">
        <v>542</v>
      </c>
      <c r="D13" s="514">
        <f>+'2.1.sz.mell  '!D27+'2.2.sz.mell  '!D30</f>
        <v>0</v>
      </c>
      <c r="E13" s="513">
        <f>+B13-D13</f>
        <v>0</v>
      </c>
    </row>
    <row r="14" spans="1:5">
      <c r="A14" s="507" t="s">
        <v>537</v>
      </c>
      <c r="B14" s="513">
        <f>+'1.1.sz.mell.'!D85</f>
        <v>204566</v>
      </c>
      <c r="C14" s="507" t="s">
        <v>543</v>
      </c>
      <c r="D14" s="514">
        <f>+'2.1.sz.mell  '!D28+'2.2.sz.mell  '!D31</f>
        <v>204566</v>
      </c>
      <c r="E14" s="513">
        <f>+B14-D14</f>
        <v>0</v>
      </c>
    </row>
    <row r="15" spans="1:5">
      <c r="A15" s="507"/>
      <c r="B15" s="513"/>
      <c r="C15" s="507"/>
      <c r="D15" s="514"/>
      <c r="E15" s="513"/>
    </row>
    <row r="16" spans="1:5" ht="14.25">
      <c r="A16" s="516" t="str">
        <f>+ÖSSZEFÜGGÉSEK!A16</f>
        <v>2014. évi teljesítés BEVÉTELEK</v>
      </c>
      <c r="B16" s="480"/>
      <c r="C16" s="508"/>
      <c r="D16" s="514"/>
      <c r="E16" s="513"/>
    </row>
    <row r="17" spans="1:5">
      <c r="A17" s="507"/>
      <c r="B17" s="513"/>
      <c r="C17" s="507"/>
      <c r="D17" s="514"/>
      <c r="E17" s="513"/>
    </row>
    <row r="18" spans="1:5">
      <c r="A18" s="507" t="s">
        <v>538</v>
      </c>
      <c r="B18" s="513">
        <f>+'1.1.sz.mell.'!E61</f>
        <v>198509</v>
      </c>
      <c r="C18" s="507" t="s">
        <v>544</v>
      </c>
      <c r="D18" s="514">
        <f>+'2.1.sz.mell  '!E18+'2.2.sz.mell  '!E17</f>
        <v>198509</v>
      </c>
      <c r="E18" s="513">
        <f>+B18-D18</f>
        <v>0</v>
      </c>
    </row>
    <row r="19" spans="1:5">
      <c r="A19" s="507" t="s">
        <v>539</v>
      </c>
      <c r="B19" s="513">
        <f>+'1.1.sz.mell.'!E84</f>
        <v>925</v>
      </c>
      <c r="C19" s="507" t="s">
        <v>545</v>
      </c>
      <c r="D19" s="514">
        <f>+'2.1.sz.mell  '!E27+'2.2.sz.mell  '!E30</f>
        <v>925</v>
      </c>
      <c r="E19" s="513">
        <f>+B19-D19</f>
        <v>0</v>
      </c>
    </row>
    <row r="20" spans="1:5">
      <c r="A20" s="507" t="s">
        <v>540</v>
      </c>
      <c r="B20" s="513">
        <f>+'1.1.sz.mell.'!E85</f>
        <v>199434</v>
      </c>
      <c r="C20" s="507" t="s">
        <v>546</v>
      </c>
      <c r="D20" s="514">
        <f>+'2.1.sz.mell  '!E28+'2.2.sz.mell  '!E31</f>
        <v>199434</v>
      </c>
      <c r="E20" s="513">
        <f>+B20-D20</f>
        <v>0</v>
      </c>
    </row>
    <row r="21" spans="1:5">
      <c r="A21" s="507"/>
      <c r="B21" s="513"/>
      <c r="C21" s="507"/>
      <c r="D21" s="514"/>
      <c r="E21" s="513"/>
    </row>
    <row r="22" spans="1:5" ht="15.75">
      <c r="A22" s="481" t="str">
        <f>+ÖSSZEFÜGGÉSEK!A22</f>
        <v>2014. évi eredeti előirányzat KIADÁSOK</v>
      </c>
      <c r="B22" s="515"/>
      <c r="C22" s="508"/>
      <c r="D22" s="514"/>
      <c r="E22" s="513"/>
    </row>
    <row r="23" spans="1:5">
      <c r="A23" s="507"/>
      <c r="B23" s="513"/>
      <c r="C23" s="507"/>
      <c r="D23" s="514"/>
      <c r="E23" s="513"/>
    </row>
    <row r="24" spans="1:5">
      <c r="A24" s="507" t="s">
        <v>547</v>
      </c>
      <c r="B24" s="513">
        <f>+'1.1.sz.mell.'!C125</f>
        <v>158823</v>
      </c>
      <c r="C24" s="507" t="s">
        <v>553</v>
      </c>
      <c r="D24" s="514">
        <f>+'2.1.sz.mell  '!G18+'2.2.sz.mell  '!G17</f>
        <v>158823</v>
      </c>
      <c r="E24" s="513">
        <f>+B24-D24</f>
        <v>0</v>
      </c>
    </row>
    <row r="25" spans="1:5">
      <c r="A25" s="507" t="s">
        <v>526</v>
      </c>
      <c r="B25" s="513">
        <f>+'1.1.sz.mell.'!C145</f>
        <v>0</v>
      </c>
      <c r="C25" s="507" t="s">
        <v>554</v>
      </c>
      <c r="D25" s="514">
        <f>+'2.1.sz.mell  '!G27+'2.2.sz.mell  '!G30</f>
        <v>0</v>
      </c>
      <c r="E25" s="513">
        <f>+B25-D25</f>
        <v>0</v>
      </c>
    </row>
    <row r="26" spans="1:5">
      <c r="A26" s="507" t="s">
        <v>548</v>
      </c>
      <c r="B26" s="513">
        <f>+'1.1.sz.mell.'!C146</f>
        <v>158823</v>
      </c>
      <c r="C26" s="507" t="s">
        <v>555</v>
      </c>
      <c r="D26" s="514">
        <f>+'2.1.sz.mell  '!G28+'2.2.sz.mell  '!G31</f>
        <v>158823</v>
      </c>
      <c r="E26" s="513">
        <f>+B26-D26</f>
        <v>0</v>
      </c>
    </row>
    <row r="27" spans="1:5">
      <c r="A27" s="507"/>
      <c r="B27" s="513"/>
      <c r="C27" s="507"/>
      <c r="D27" s="514"/>
      <c r="E27" s="513"/>
    </row>
    <row r="28" spans="1:5" ht="15.75">
      <c r="A28" s="481" t="str">
        <f>+ÖSSZEFÜGGÉSEK!A28</f>
        <v>2014. évi módosított előirányzat KIADÁSOK</v>
      </c>
      <c r="B28" s="515"/>
      <c r="C28" s="508"/>
      <c r="D28" s="514"/>
      <c r="E28" s="513"/>
    </row>
    <row r="29" spans="1:5">
      <c r="A29" s="507"/>
      <c r="B29" s="513"/>
      <c r="C29" s="507"/>
      <c r="D29" s="514"/>
      <c r="E29" s="513"/>
    </row>
    <row r="30" spans="1:5">
      <c r="A30" s="507" t="s">
        <v>549</v>
      </c>
      <c r="B30" s="513">
        <f>+'1.1.sz.mell.'!D125</f>
        <v>204566</v>
      </c>
      <c r="C30" s="507" t="s">
        <v>560</v>
      </c>
      <c r="D30" s="514">
        <f>+'2.1.sz.mell  '!H18+'2.2.sz.mell  '!H17</f>
        <v>204566</v>
      </c>
      <c r="E30" s="513">
        <f>+B30-D30</f>
        <v>0</v>
      </c>
    </row>
    <row r="31" spans="1:5">
      <c r="A31" s="507" t="s">
        <v>527</v>
      </c>
      <c r="B31" s="513">
        <f>+'1.1.sz.mell.'!D145</f>
        <v>0</v>
      </c>
      <c r="C31" s="507" t="s">
        <v>557</v>
      </c>
      <c r="D31" s="514">
        <f>+'2.1.sz.mell  '!H27+'2.2.sz.mell  '!H30</f>
        <v>0</v>
      </c>
      <c r="E31" s="513">
        <f>+B31-D31</f>
        <v>0</v>
      </c>
    </row>
    <row r="32" spans="1:5">
      <c r="A32" s="507" t="s">
        <v>550</v>
      </c>
      <c r="B32" s="513">
        <f>+'1.1.sz.mell.'!D146</f>
        <v>204566</v>
      </c>
      <c r="C32" s="507" t="s">
        <v>556</v>
      </c>
      <c r="D32" s="514">
        <f>+'2.1.sz.mell  '!H28+'2.2.sz.mell  '!H31</f>
        <v>204566</v>
      </c>
      <c r="E32" s="513">
        <f>+B32-D32</f>
        <v>0</v>
      </c>
    </row>
    <row r="33" spans="1:5">
      <c r="A33" s="507"/>
      <c r="B33" s="513"/>
      <c r="C33" s="507"/>
      <c r="D33" s="514"/>
      <c r="E33" s="513"/>
    </row>
    <row r="34" spans="1:5" ht="15.75">
      <c r="A34" s="511" t="str">
        <f>+ÖSSZEFÜGGÉSEK!A34</f>
        <v>2014. évi teljesítés KIADÁSOK</v>
      </c>
      <c r="B34" s="515"/>
      <c r="C34" s="508"/>
      <c r="D34" s="514"/>
      <c r="E34" s="513"/>
    </row>
    <row r="35" spans="1:5">
      <c r="A35" s="507"/>
      <c r="B35" s="513"/>
      <c r="C35" s="507"/>
      <c r="D35" s="514"/>
      <c r="E35" s="513"/>
    </row>
    <row r="36" spans="1:5">
      <c r="A36" s="507" t="s">
        <v>551</v>
      </c>
      <c r="B36" s="513">
        <f>+'1.1.sz.mell.'!E125</f>
        <v>171156</v>
      </c>
      <c r="C36" s="507" t="s">
        <v>561</v>
      </c>
      <c r="D36" s="514">
        <f>+'2.1.sz.mell  '!I18+'2.2.sz.mell  '!I17</f>
        <v>171156</v>
      </c>
      <c r="E36" s="513">
        <f>+B36-D36</f>
        <v>0</v>
      </c>
    </row>
    <row r="37" spans="1:5">
      <c r="A37" s="507" t="s">
        <v>528</v>
      </c>
      <c r="B37" s="513">
        <f>+'1.1.sz.mell.'!E145</f>
        <v>3000</v>
      </c>
      <c r="C37" s="507" t="s">
        <v>559</v>
      </c>
      <c r="D37" s="514">
        <f>+'2.1.sz.mell  '!I27+'2.2.sz.mell  '!I30</f>
        <v>3000</v>
      </c>
      <c r="E37" s="513">
        <f>+B37-D37</f>
        <v>0</v>
      </c>
    </row>
    <row r="38" spans="1:5">
      <c r="A38" s="507" t="s">
        <v>552</v>
      </c>
      <c r="B38" s="513">
        <f>+'1.1.sz.mell.'!E146</f>
        <v>174156</v>
      </c>
      <c r="C38" s="507" t="s">
        <v>558</v>
      </c>
      <c r="D38" s="514">
        <f>+'2.1.sz.mell  '!I28+'2.2.sz.mell  '!I31</f>
        <v>174156</v>
      </c>
      <c r="E38" s="513">
        <f>+B38-D38</f>
        <v>0</v>
      </c>
    </row>
  </sheetData>
  <sheetProtection sheet="1" objects="1" scenarios="1"/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0" scale="0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topLeftCell="A4" workbookViewId="0">
      <selection activeCell="E6" sqref="E6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12" t="s">
        <v>1</v>
      </c>
      <c r="B1" s="712"/>
      <c r="C1" s="712"/>
      <c r="D1" s="712"/>
      <c r="E1" s="712"/>
      <c r="F1" s="712"/>
      <c r="G1" s="712"/>
      <c r="H1" s="711" t="str">
        <f>+CONCATENATE("3. melléklet a ……/",LEFT(ÖSSZEFÜGGÉSEK!A4,4)+1,". (……) önkormányzati rendelethez")</f>
        <v>3. melléklet a ……/2015. (……) önkormányzati rendelethez</v>
      </c>
    </row>
    <row r="2" spans="1:8" ht="22.5" customHeight="1" thickBot="1">
      <c r="A2" s="27"/>
      <c r="B2" s="10"/>
      <c r="C2" s="10"/>
      <c r="D2" s="10"/>
      <c r="E2" s="10"/>
      <c r="F2" s="713" t="s">
        <v>53</v>
      </c>
      <c r="G2" s="713"/>
      <c r="H2" s="711"/>
    </row>
    <row r="3" spans="1:8" s="6" customFormat="1" ht="50.25" customHeight="1" thickBot="1">
      <c r="A3" s="28" t="s">
        <v>57</v>
      </c>
      <c r="B3" s="29" t="s">
        <v>58</v>
      </c>
      <c r="C3" s="29" t="s">
        <v>59</v>
      </c>
      <c r="D3" s="29" t="str">
        <f>+CONCATENATE("Felhasználás ",LEFT(ÖSSZEFÜGGÉSEK!A4,4)-1,". XII.31-ig")</f>
        <v>Felhasználás 2013. XII.31-ig</v>
      </c>
      <c r="E3" s="29" t="str">
        <f>+CONCATENATE(LEFT(ÖSSZEFÜGGÉSEK!A4,4),". évi módosított előirányzat")</f>
        <v>2014. évi módosított előirányzat</v>
      </c>
      <c r="F3" s="106" t="str">
        <f>+CONCATENATE(LEFT(ÖSSZEFÜGGÉSEK!A4,4),". évi teljesítés")</f>
        <v>2014. évi teljesítés</v>
      </c>
      <c r="G3" s="105" t="str">
        <f>+CONCATENATE("Összes teljesítés ",LEFT(ÖSSZEFÜGGÉSEK!A4,4),". dec. 31-ig")</f>
        <v>Összes teljesítés 2014. dec. 31-ig</v>
      </c>
      <c r="H3" s="711"/>
    </row>
    <row r="4" spans="1:8" s="10" customFormat="1" ht="12" customHeight="1" thickBot="1">
      <c r="A4" s="474" t="s">
        <v>434</v>
      </c>
      <c r="B4" s="475" t="s">
        <v>435</v>
      </c>
      <c r="C4" s="475" t="s">
        <v>436</v>
      </c>
      <c r="D4" s="475" t="s">
        <v>437</v>
      </c>
      <c r="E4" s="475" t="s">
        <v>438</v>
      </c>
      <c r="F4" s="50" t="s">
        <v>515</v>
      </c>
      <c r="G4" s="476" t="s">
        <v>562</v>
      </c>
      <c r="H4" s="711"/>
    </row>
    <row r="5" spans="1:8" ht="15.95" customHeight="1">
      <c r="A5" s="7" t="s">
        <v>837</v>
      </c>
      <c r="B5" s="2">
        <v>12746</v>
      </c>
      <c r="C5" s="11">
        <v>2014</v>
      </c>
      <c r="D5" s="2"/>
      <c r="E5" s="2">
        <v>15536</v>
      </c>
      <c r="F5" s="51">
        <v>12746</v>
      </c>
      <c r="G5" s="52">
        <f t="shared" ref="G5:G23" si="0">+D5+F5</f>
        <v>12746</v>
      </c>
      <c r="H5" s="711"/>
    </row>
    <row r="6" spans="1:8" ht="15.95" customHeight="1">
      <c r="A6" s="7" t="s">
        <v>839</v>
      </c>
      <c r="B6" s="2">
        <v>381</v>
      </c>
      <c r="C6" s="11">
        <v>2014</v>
      </c>
      <c r="D6" s="2"/>
      <c r="E6" s="2">
        <v>455</v>
      </c>
      <c r="F6" s="51">
        <v>381</v>
      </c>
      <c r="G6" s="52">
        <f t="shared" si="0"/>
        <v>381</v>
      </c>
      <c r="H6" s="711"/>
    </row>
    <row r="7" spans="1:8" ht="15.95" customHeight="1">
      <c r="A7" s="7" t="s">
        <v>838</v>
      </c>
      <c r="B7" s="2">
        <v>1700</v>
      </c>
      <c r="C7" s="11">
        <v>2014</v>
      </c>
      <c r="D7" s="2"/>
      <c r="E7" s="2">
        <v>2029</v>
      </c>
      <c r="F7" s="51">
        <v>1700</v>
      </c>
      <c r="G7" s="52">
        <f t="shared" si="0"/>
        <v>1700</v>
      </c>
      <c r="H7" s="711"/>
    </row>
    <row r="8" spans="1:8" ht="15.95" customHeight="1">
      <c r="A8" s="12" t="s">
        <v>840</v>
      </c>
      <c r="B8" s="2">
        <v>300</v>
      </c>
      <c r="C8" s="11">
        <v>2014</v>
      </c>
      <c r="D8" s="2"/>
      <c r="E8" s="2">
        <v>358</v>
      </c>
      <c r="F8" s="51">
        <v>300</v>
      </c>
      <c r="G8" s="52">
        <f t="shared" si="0"/>
        <v>300</v>
      </c>
      <c r="H8" s="711"/>
    </row>
    <row r="9" spans="1:8" ht="15.95" customHeight="1">
      <c r="A9" s="7" t="s">
        <v>841</v>
      </c>
      <c r="B9" s="2">
        <v>1126</v>
      </c>
      <c r="C9" s="11">
        <v>2014</v>
      </c>
      <c r="D9" s="2"/>
      <c r="E9" s="2">
        <v>1344</v>
      </c>
      <c r="F9" s="51">
        <v>1126</v>
      </c>
      <c r="G9" s="52">
        <f t="shared" si="0"/>
        <v>1126</v>
      </c>
      <c r="H9" s="711"/>
    </row>
    <row r="10" spans="1:8" ht="15.95" customHeight="1">
      <c r="A10" s="12" t="s">
        <v>842</v>
      </c>
      <c r="B10" s="2">
        <v>218</v>
      </c>
      <c r="C10" s="11">
        <v>2014</v>
      </c>
      <c r="D10" s="2"/>
      <c r="E10" s="2">
        <v>260</v>
      </c>
      <c r="F10" s="51">
        <v>218</v>
      </c>
      <c r="G10" s="52">
        <f t="shared" si="0"/>
        <v>218</v>
      </c>
      <c r="H10" s="711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11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11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11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11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11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11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11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11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11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11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11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11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11"/>
    </row>
    <row r="24" spans="1:8" s="17" customFormat="1" ht="18" customHeight="1" thickBot="1">
      <c r="A24" s="30" t="s">
        <v>56</v>
      </c>
      <c r="B24" s="15">
        <f>SUM(B5:B23)</f>
        <v>16471</v>
      </c>
      <c r="C24" s="22"/>
      <c r="D24" s="15">
        <f>SUM(D5:D23)</f>
        <v>0</v>
      </c>
      <c r="E24" s="15">
        <f>SUM(E5:E23)</f>
        <v>19982</v>
      </c>
      <c r="F24" s="15">
        <f>SUM(F5:F23)</f>
        <v>16471</v>
      </c>
      <c r="G24" s="16">
        <f>SUM(G5:G23)</f>
        <v>16471</v>
      </c>
      <c r="H24" s="711"/>
    </row>
    <row r="25" spans="1:8">
      <c r="F25" s="17"/>
      <c r="G25" s="17"/>
      <c r="H25" s="665"/>
    </row>
    <row r="26" spans="1:8">
      <c r="H26" s="665"/>
    </row>
    <row r="27" spans="1:8">
      <c r="H27" s="665"/>
    </row>
    <row r="28" spans="1:8">
      <c r="H28" s="665"/>
    </row>
    <row r="29" spans="1:8">
      <c r="H29" s="665"/>
    </row>
    <row r="30" spans="1:8">
      <c r="H30" s="665"/>
    </row>
    <row r="31" spans="1:8">
      <c r="H31" s="665"/>
    </row>
    <row r="32" spans="1:8">
      <c r="H32" s="665"/>
    </row>
    <row r="33" spans="8:8">
      <c r="H33" s="665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'1.1.sz.mell.'!Print_Area</vt:lpstr>
      <vt:lpstr>'1.2.sz.mell.'!Print_Area</vt:lpstr>
      <vt:lpstr>'1.3.sz.mell.'!Print_Area</vt:lpstr>
      <vt:lpstr>'1.4.sz.mell.'!Print_Area</vt:lpstr>
      <vt:lpstr>'1.tájékoztató'!Print_Area</vt:lpstr>
      <vt:lpstr>'2.1.sz.mell  '!Print_Area</vt:lpstr>
      <vt:lpstr>'6.1. sz. mell'!Print_Titles</vt:lpstr>
      <vt:lpstr>'6.2. sz. mell'!Print_Titles</vt:lpstr>
      <vt:lpstr>'6.3. sz. mell'!Print_Titles</vt:lpstr>
      <vt:lpstr>'6.4. sz. mell'!Print_Titles</vt:lpstr>
      <vt:lpstr>'7.1. sz. mell'!Print_Titles</vt:lpstr>
      <vt:lpstr>'7.1. tájékoztató tábla'!Print_Titles</vt:lpstr>
      <vt:lpstr>'7.2. sz. mell'!Print_Titles</vt:lpstr>
      <vt:lpstr>'7.3. sz. mell'!Print_Titles</vt:lpstr>
      <vt:lpstr>'7.4. sz. mell'!Print_Titles</vt:lpstr>
      <vt:lpstr>'8.1. sz. mell.'!Print_Titles</vt:lpstr>
      <vt:lpstr>'8.1.1. sz. mell.'!Print_Titles</vt:lpstr>
      <vt:lpstr>'8.1.2. sz. mell.'!Print_Titles</vt:lpstr>
      <vt:lpstr>'8.1.3. sz. mell.'!Print_Titles</vt:lpstr>
      <vt:lpstr>'8.2. sz. mell.'!Print_Titles</vt:lpstr>
      <vt:lpstr>'8.2.1. sz. mell.'!Print_Titles</vt:lpstr>
      <vt:lpstr>'8.2.2. sz. mell.'!Print_Titles</vt:lpstr>
      <vt:lpstr>'8.2.3. sz. mell.'!Print_Titles</vt:lpstr>
      <vt:lpstr>'8.3. sz. mell.'!Print_Titles</vt:lpstr>
      <vt:lpstr>'8.3.1. sz. mell.'!Print_Titles</vt:lpstr>
      <vt:lpstr>'8.3.2. sz. mell. '!Print_Titles</vt:lpstr>
      <vt:lpstr>'8.3.3. sz. mell.'!Print_Titles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urahiv</cp:lastModifiedBy>
  <cp:lastPrinted>2015-04-27T13:17:40Z</cp:lastPrinted>
  <dcterms:created xsi:type="dcterms:W3CDTF">2015-04-26T12:59:37Z</dcterms:created>
  <dcterms:modified xsi:type="dcterms:W3CDTF">2015-06-02T13:11:30Z</dcterms:modified>
</cp:coreProperties>
</file>