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62) 1_2018. (II. 02.) az önkormányzat 2018. évi költségvetéséről\"/>
    </mc:Choice>
  </mc:AlternateContent>
  <bookViews>
    <workbookView xWindow="0" yWindow="90" windowWidth="19035" windowHeight="11760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M19" i="1" l="1"/>
  <c r="N17" i="1"/>
  <c r="O17" i="1" s="1"/>
  <c r="H17" i="1"/>
  <c r="F17" i="1"/>
  <c r="D17" i="1"/>
  <c r="C17" i="1"/>
  <c r="I17" i="1" s="1"/>
  <c r="L16" i="1"/>
  <c r="K16" i="1"/>
  <c r="N16" i="1" s="1"/>
  <c r="J16" i="1"/>
  <c r="E16" i="1"/>
  <c r="D16" i="1"/>
  <c r="N15" i="1"/>
  <c r="H15" i="1"/>
  <c r="F15" i="1"/>
  <c r="C15" i="1"/>
  <c r="N14" i="1"/>
  <c r="H14" i="1"/>
  <c r="F14" i="1"/>
  <c r="C14" i="1"/>
  <c r="N13" i="1"/>
  <c r="H13" i="1"/>
  <c r="F13" i="1"/>
  <c r="C13" i="1"/>
  <c r="N12" i="1"/>
  <c r="H12" i="1"/>
  <c r="H16" i="1"/>
  <c r="G12" i="1"/>
  <c r="G16" i="1"/>
  <c r="F12" i="1"/>
  <c r="C12" i="1"/>
  <c r="C16" i="1" s="1"/>
  <c r="G18" i="1"/>
  <c r="C18" i="1"/>
  <c r="I18" i="1" s="1"/>
  <c r="I19" i="1" s="1"/>
  <c r="E18" i="1"/>
  <c r="D19" i="1"/>
  <c r="J18" i="1"/>
  <c r="J19" i="1"/>
  <c r="H18" i="1"/>
  <c r="H19" i="1" s="1"/>
  <c r="L18" i="1"/>
  <c r="L19" i="1"/>
  <c r="G19" i="1"/>
  <c r="K19" i="1"/>
  <c r="F18" i="1"/>
  <c r="E19" i="1"/>
  <c r="I13" i="1"/>
  <c r="O13" i="1" s="1"/>
  <c r="I14" i="1"/>
  <c r="O14" i="1" s="1"/>
  <c r="I15" i="1"/>
  <c r="O15" i="1" s="1"/>
  <c r="C19" i="1"/>
  <c r="F16" i="1"/>
  <c r="F19" i="1"/>
  <c r="I12" i="1"/>
  <c r="O12" i="1"/>
  <c r="I16" i="1"/>
  <c r="O16" i="1"/>
  <c r="N18" i="1" l="1"/>
  <c r="O18" i="1" s="1"/>
  <c r="O19" i="1" s="1"/>
  <c r="N19" i="1"/>
</calcChain>
</file>

<file path=xl/sharedStrings.xml><?xml version="1.0" encoding="utf-8"?>
<sst xmlns="http://schemas.openxmlformats.org/spreadsheetml/2006/main" count="50" uniqueCount="50">
  <si>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</si>
  <si>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</si>
  <si>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</si>
  <si>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</si>
  <si>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</si>
  <si>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</si>
  <si>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</si>
  <si>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</si>
  <si>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</si>
  <si>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</si>
  <si>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</si>
  <si>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Működési bevételek</t>
  </si>
  <si>
    <t>Felhalmozási bevételek</t>
  </si>
  <si>
    <t>Belső finanszírozás</t>
  </si>
  <si>
    <t>Bevételek összesen</t>
  </si>
  <si>
    <t>2.</t>
  </si>
  <si>
    <t>Intézményi működési bevételek</t>
  </si>
  <si>
    <t>Közhatalmi bevételek</t>
  </si>
  <si>
    <t>Kapott támogatás</t>
  </si>
  <si>
    <t>Működési célú átvett pénzeszköz</t>
  </si>
  <si>
    <t>Pénzmaradvány igénybe vétele működési célú</t>
  </si>
  <si>
    <t>Felhalmozási célú átvett pénzeszköz</t>
  </si>
  <si>
    <t>Felhalmozási és tőkejellegű bevételek</t>
  </si>
  <si>
    <t>3.</t>
  </si>
  <si>
    <t>Államtól</t>
  </si>
  <si>
    <t>Irányító szervtől</t>
  </si>
  <si>
    <t>4.</t>
  </si>
  <si>
    <t>Kecskeméti Gábor Kulturális Központ</t>
  </si>
  <si>
    <t>9.</t>
  </si>
  <si>
    <t>Jantyik Mátyás Múzeum</t>
  </si>
  <si>
    <t>10.</t>
  </si>
  <si>
    <t>Püski Sándor Könyvtár</t>
  </si>
  <si>
    <t>Költségvetési szervek összesen:</t>
  </si>
  <si>
    <t>11.</t>
  </si>
  <si>
    <t>Polgármesteri Hivatal</t>
  </si>
  <si>
    <t xml:space="preserve">Önkormányzat </t>
  </si>
  <si>
    <t>Békés Város mindösszesen:</t>
  </si>
  <si>
    <t>J</t>
  </si>
  <si>
    <t>M</t>
  </si>
  <si>
    <t>5.</t>
  </si>
  <si>
    <t>G</t>
  </si>
  <si>
    <t>L</t>
  </si>
  <si>
    <t>Működési bevételek összesen</t>
  </si>
  <si>
    <t>Békés Város Önkormányzata és Intézményei 2018. évi kiemelt bevételi  előirányzatai</t>
  </si>
  <si>
    <t>Ft</t>
  </si>
  <si>
    <t>Felhalmozási bevételek összesen</t>
  </si>
  <si>
    <t>Pénzmaradvány igénybe vétele felhalmozási célú</t>
  </si>
  <si>
    <t>Békési Gyógyászati Központ és Gyógyfürdő</t>
  </si>
  <si>
    <t>Külső finanszírozás</t>
  </si>
  <si>
    <t>1.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</si>
</sst>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Border="1"/>
    <xf numFmtId="164" fontId="3" fillId="0" borderId="0" xfId="1" applyNumberFormat="1" applyFont="1" applyBorder="1"/>
    <xf numFmtId="0" fontId="3" fillId="0" borderId="0" xfId="0" applyFont="1" applyFill="1" applyBorder="1"/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1" xfId="0" applyFont="1" applyFill="1" applyBorder="1"/>
    <xf numFmtId="164" fontId="5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3" fontId="3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2" applyFont="1" applyBorder="1" applyAlignment="1">
      <alignment vertical="center" wrapText="1"/>
    </xf>
    <xf numFmtId="3" fontId="4" fillId="0" borderId="4" xfId="1" applyNumberFormat="1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2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0" borderId="3" xfId="2" applyFont="1" applyBorder="1" applyAlignment="1">
      <alignment vertical="center" wrapText="1"/>
    </xf>
    <xf numFmtId="164" fontId="3" fillId="0" borderId="0" xfId="0" applyNumberFormat="1" applyFont="1" applyBorder="1"/>
    <xf numFmtId="0" fontId="3" fillId="0" borderId="0" xfId="0" applyFont="1" applyBorder="1" applyAlignment="1"/>
    <xf numFmtId="164" fontId="4" fillId="0" borderId="0" xfId="0" applyNumberFormat="1" applyFont="1" applyBorder="1"/>
    <xf numFmtId="0" fontId="6" fillId="0" borderId="0" xfId="0" applyFont="1" applyBorder="1"/>
    <xf numFmtId="0" fontId="4" fillId="0" borderId="0" xfId="0" applyFont="1" applyBorder="1"/>
    <xf numFmtId="164" fontId="3" fillId="0" borderId="0" xfId="1" applyNumberFormat="1" applyFont="1"/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8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164" fontId="3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.%20k&#246;lts&#233;gvet&#233;s\&#214;SSZEVONT%20V&#193;ROSI%20KV%202018%20B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 összesen"/>
      <sheetName val="kiadások összesen"/>
      <sheetName val="Gyógyászat"/>
      <sheetName val="KK"/>
      <sheetName val="Könyvtár"/>
      <sheetName val="Múzeum"/>
      <sheetName val="PH"/>
      <sheetName val="Önk."/>
      <sheetName val="IFT"/>
      <sheetName val="B - önk"/>
      <sheetName val="B - Köt"/>
      <sheetName val="B - ell."/>
      <sheetName val="K - önk"/>
      <sheetName val="K - köt"/>
      <sheetName val="K - ell."/>
      <sheetName val="étkezés elvárt bevétel"/>
      <sheetName val="Pénzkészlet"/>
      <sheetName val="saját erős"/>
      <sheetName val="közmunka önerő"/>
      <sheetName val="Kompatibilitási jelentés"/>
    </sheetNames>
    <sheetDataSet>
      <sheetData sheetId="0"/>
      <sheetData sheetId="1"/>
      <sheetData sheetId="2">
        <row r="43">
          <cell r="J43">
            <v>85800000</v>
          </cell>
        </row>
        <row r="44">
          <cell r="J44">
            <v>62784000</v>
          </cell>
        </row>
        <row r="47">
          <cell r="J47">
            <v>431455000</v>
          </cell>
        </row>
        <row r="48">
          <cell r="J48">
            <v>0</v>
          </cell>
        </row>
      </sheetData>
      <sheetData sheetId="3">
        <row r="47">
          <cell r="D47">
            <v>42800000</v>
          </cell>
        </row>
        <row r="48">
          <cell r="D48">
            <v>69318695</v>
          </cell>
        </row>
        <row r="52">
          <cell r="D52">
            <v>570000</v>
          </cell>
        </row>
      </sheetData>
      <sheetData sheetId="4">
        <row r="45">
          <cell r="D45">
            <v>1585000</v>
          </cell>
        </row>
        <row r="46">
          <cell r="D46">
            <v>31017000</v>
          </cell>
        </row>
        <row r="50">
          <cell r="D50">
            <v>626000</v>
          </cell>
        </row>
      </sheetData>
      <sheetData sheetId="5">
        <row r="41">
          <cell r="D41">
            <v>1450000</v>
          </cell>
        </row>
        <row r="42">
          <cell r="D42">
            <v>18968000</v>
          </cell>
        </row>
        <row r="46">
          <cell r="D46">
            <v>1185000</v>
          </cell>
        </row>
      </sheetData>
      <sheetData sheetId="6">
        <row r="11">
          <cell r="D11">
            <v>253456000</v>
          </cell>
        </row>
        <row r="49">
          <cell r="D49">
            <v>129343000</v>
          </cell>
        </row>
        <row r="51">
          <cell r="D51">
            <v>415093000</v>
          </cell>
        </row>
        <row r="57">
          <cell r="D57">
            <v>2000000</v>
          </cell>
        </row>
      </sheetData>
      <sheetData sheetId="7">
        <row r="11">
          <cell r="D11">
            <v>288265000</v>
          </cell>
        </row>
        <row r="54">
          <cell r="D54">
            <v>156578451</v>
          </cell>
        </row>
        <row r="56">
          <cell r="D56">
            <v>1236512540</v>
          </cell>
        </row>
        <row r="63">
          <cell r="D63">
            <v>3240000</v>
          </cell>
        </row>
        <row r="64">
          <cell r="D64">
            <v>21803000</v>
          </cell>
        </row>
        <row r="65">
          <cell r="D65">
            <v>254330000</v>
          </cell>
        </row>
        <row r="66">
          <cell r="D66">
            <v>64276455</v>
          </cell>
        </row>
        <row r="67">
          <cell r="D67">
            <v>25573000</v>
          </cell>
        </row>
        <row r="70">
          <cell r="D70">
            <v>158691782</v>
          </cell>
        </row>
        <row r="71">
          <cell r="D71">
            <v>1287742651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workbookViewId="0">
      <selection activeCell="I4" sqref="I4:L4"/>
    </sheetView>
  </sheetViews>
  <sheetFormatPr defaultRowHeight="15.75" x14ac:dyDescent="0.25"/>
  <cols>
    <col min="1" max="1" width="5.140625" style="13" customWidth="1"/>
    <col min="2" max="2" width="32.85546875" style="13" customWidth="1"/>
    <col min="3" max="3" width="14.7109375" style="13" bestFit="1" customWidth="1"/>
    <col min="4" max="4" width="13.85546875" style="13" customWidth="1"/>
    <col min="5" max="5" width="15.5703125" style="13" bestFit="1" customWidth="1"/>
    <col min="6" max="6" width="13.7109375" style="13" customWidth="1"/>
    <col min="7" max="7" width="13.85546875" style="13" customWidth="1"/>
    <col min="8" max="8" width="16.5703125" style="13" customWidth="1"/>
    <col min="9" max="9" width="14.42578125" style="13" customWidth="1"/>
    <col min="10" max="10" width="13.5703125" style="13" customWidth="1"/>
    <col min="11" max="11" width="15.85546875" style="13" customWidth="1"/>
    <col min="12" max="13" width="15.5703125" style="13" customWidth="1"/>
    <col min="14" max="14" width="18.28515625" style="13" customWidth="1"/>
    <col min="15" max="15" width="14.42578125" style="13" customWidth="1"/>
    <col min="16" max="16384" width="9.140625" style="13"/>
  </cols>
  <sheetData>
    <row r="1" spans="1:15" s="12" customForma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5" s="12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12" customFormat="1" x14ac:dyDescent="0.25">
      <c r="A3" s="9"/>
      <c r="B3" s="9"/>
      <c r="C3" s="9"/>
      <c r="D3" s="9"/>
      <c r="E3" s="9"/>
      <c r="F3" s="9"/>
      <c r="G3" s="9"/>
      <c r="H3" s="48" t="s">
        <v>49</v>
      </c>
      <c r="I3" s="48"/>
      <c r="J3" s="48"/>
      <c r="K3" s="48"/>
      <c r="L3" s="48"/>
      <c r="M3" s="42"/>
    </row>
    <row r="4" spans="1:15" x14ac:dyDescent="0.25">
      <c r="A4" s="4"/>
      <c r="B4" s="49"/>
      <c r="C4" s="49"/>
      <c r="D4" s="49"/>
      <c r="I4" s="50"/>
      <c r="J4" s="50"/>
      <c r="K4" s="50"/>
      <c r="L4" s="50"/>
      <c r="M4" s="6"/>
    </row>
    <row r="5" spans="1:15" x14ac:dyDescent="0.25">
      <c r="A5" s="4"/>
      <c r="B5" s="51" t="s">
        <v>43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16"/>
    </row>
    <row r="6" spans="1:15" x14ac:dyDescent="0.25">
      <c r="A6" s="4"/>
      <c r="N6" s="2"/>
    </row>
    <row r="7" spans="1:15" x14ac:dyDescent="0.25">
      <c r="A7" s="4"/>
      <c r="L7" s="1" t="s">
        <v>44</v>
      </c>
      <c r="M7" s="1"/>
      <c r="N7" s="2"/>
    </row>
    <row r="8" spans="1:15" ht="16.5" thickBot="1" x14ac:dyDescent="0.3">
      <c r="A8" s="14"/>
      <c r="B8" s="10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0" t="s">
        <v>40</v>
      </c>
      <c r="I8" s="10" t="s">
        <v>6</v>
      </c>
      <c r="J8" s="10" t="s">
        <v>7</v>
      </c>
      <c r="K8" s="10" t="s">
        <v>37</v>
      </c>
      <c r="L8" s="23" t="s">
        <v>8</v>
      </c>
      <c r="M8" s="23"/>
      <c r="N8" s="10" t="s">
        <v>41</v>
      </c>
      <c r="O8" s="10" t="s">
        <v>38</v>
      </c>
    </row>
    <row r="9" spans="1:15" ht="33.75" customHeight="1" x14ac:dyDescent="0.25">
      <c r="A9" s="45" t="s">
        <v>9</v>
      </c>
      <c r="B9" s="52" t="s">
        <v>10</v>
      </c>
      <c r="C9" s="54" t="s">
        <v>11</v>
      </c>
      <c r="D9" s="54"/>
      <c r="E9" s="54"/>
      <c r="F9" s="54"/>
      <c r="G9" s="54"/>
      <c r="H9" s="54"/>
      <c r="I9" s="54" t="s">
        <v>42</v>
      </c>
      <c r="J9" s="54" t="s">
        <v>12</v>
      </c>
      <c r="K9" s="54"/>
      <c r="L9" s="5" t="s">
        <v>13</v>
      </c>
      <c r="M9" s="41" t="s">
        <v>48</v>
      </c>
      <c r="N9" s="58" t="s">
        <v>45</v>
      </c>
      <c r="O9" s="61" t="s">
        <v>14</v>
      </c>
    </row>
    <row r="10" spans="1:15" ht="32.25" customHeight="1" x14ac:dyDescent="0.25">
      <c r="A10" s="46"/>
      <c r="B10" s="53"/>
      <c r="C10" s="55" t="s">
        <v>16</v>
      </c>
      <c r="D10" s="55" t="s">
        <v>17</v>
      </c>
      <c r="E10" s="57" t="s">
        <v>18</v>
      </c>
      <c r="F10" s="57"/>
      <c r="G10" s="55" t="s">
        <v>19</v>
      </c>
      <c r="H10" s="55" t="s">
        <v>20</v>
      </c>
      <c r="I10" s="57"/>
      <c r="J10" s="55" t="s">
        <v>21</v>
      </c>
      <c r="K10" s="55" t="s">
        <v>22</v>
      </c>
      <c r="L10" s="55" t="s">
        <v>46</v>
      </c>
      <c r="M10" s="43"/>
      <c r="N10" s="59"/>
      <c r="O10" s="62"/>
    </row>
    <row r="11" spans="1:15" ht="45" customHeight="1" x14ac:dyDescent="0.25">
      <c r="A11" s="47"/>
      <c r="B11" s="53"/>
      <c r="C11" s="55"/>
      <c r="D11" s="55"/>
      <c r="E11" s="24" t="s">
        <v>24</v>
      </c>
      <c r="F11" s="24" t="s">
        <v>25</v>
      </c>
      <c r="G11" s="55"/>
      <c r="H11" s="55"/>
      <c r="I11" s="57"/>
      <c r="J11" s="55"/>
      <c r="K11" s="55"/>
      <c r="L11" s="55"/>
      <c r="M11" s="44"/>
      <c r="N11" s="60"/>
      <c r="O11" s="62"/>
    </row>
    <row r="12" spans="1:15" s="17" customFormat="1" ht="36.75" customHeight="1" x14ac:dyDescent="0.2">
      <c r="A12" s="11" t="s">
        <v>15</v>
      </c>
      <c r="B12" s="25" t="s">
        <v>47</v>
      </c>
      <c r="C12" s="19">
        <f>[1]Gyógyászat!J43</f>
        <v>85800000</v>
      </c>
      <c r="D12" s="19"/>
      <c r="E12" s="19"/>
      <c r="F12" s="19">
        <f>[1]Gyógyászat!J44</f>
        <v>62784000</v>
      </c>
      <c r="G12" s="19">
        <f>[1]Gyógyászat!J47</f>
        <v>431455000</v>
      </c>
      <c r="H12" s="19">
        <f>[1]Gyógyászat!J48</f>
        <v>0</v>
      </c>
      <c r="I12" s="19">
        <f t="shared" ref="I12:I18" si="0">SUM(C12:H12)</f>
        <v>580039000</v>
      </c>
      <c r="J12" s="19"/>
      <c r="K12" s="19"/>
      <c r="L12" s="19"/>
      <c r="M12" s="20"/>
      <c r="N12" s="20">
        <f t="shared" ref="N12:N17" si="1">SUM(J12:L12)</f>
        <v>0</v>
      </c>
      <c r="O12" s="26">
        <f t="shared" ref="O12:O18" si="2">N12+I12</f>
        <v>580039000</v>
      </c>
    </row>
    <row r="13" spans="1:15" s="17" customFormat="1" ht="36.75" customHeight="1" x14ac:dyDescent="0.2">
      <c r="A13" s="11" t="s">
        <v>23</v>
      </c>
      <c r="B13" s="25" t="s">
        <v>27</v>
      </c>
      <c r="C13" s="19">
        <f>[1]KK!D47</f>
        <v>42800000</v>
      </c>
      <c r="D13" s="19"/>
      <c r="E13" s="19"/>
      <c r="F13" s="19">
        <f>[1]KK!D48</f>
        <v>69318695</v>
      </c>
      <c r="G13" s="19"/>
      <c r="H13" s="19">
        <f>[1]KK!D52</f>
        <v>570000</v>
      </c>
      <c r="I13" s="19">
        <f t="shared" si="0"/>
        <v>112688695</v>
      </c>
      <c r="J13" s="19"/>
      <c r="K13" s="19"/>
      <c r="L13" s="19"/>
      <c r="M13" s="20"/>
      <c r="N13" s="20">
        <f t="shared" si="1"/>
        <v>0</v>
      </c>
      <c r="O13" s="26">
        <f t="shared" si="2"/>
        <v>112688695</v>
      </c>
    </row>
    <row r="14" spans="1:15" s="17" customFormat="1" ht="28.5" customHeight="1" x14ac:dyDescent="0.2">
      <c r="A14" s="11" t="s">
        <v>26</v>
      </c>
      <c r="B14" s="25" t="s">
        <v>31</v>
      </c>
      <c r="C14" s="19">
        <f>[1]Könyvtár!D45</f>
        <v>1585000</v>
      </c>
      <c r="D14" s="19"/>
      <c r="E14" s="19"/>
      <c r="F14" s="19">
        <f>[1]Könyvtár!D46</f>
        <v>31017000</v>
      </c>
      <c r="G14" s="19"/>
      <c r="H14" s="19">
        <f>[1]Könyvtár!D50</f>
        <v>626000</v>
      </c>
      <c r="I14" s="19">
        <f t="shared" si="0"/>
        <v>33228000</v>
      </c>
      <c r="J14" s="19"/>
      <c r="K14" s="19"/>
      <c r="L14" s="19"/>
      <c r="M14" s="20"/>
      <c r="N14" s="20">
        <f t="shared" si="1"/>
        <v>0</v>
      </c>
      <c r="O14" s="26">
        <f t="shared" si="2"/>
        <v>33228000</v>
      </c>
    </row>
    <row r="15" spans="1:15" s="17" customFormat="1" ht="26.25" customHeight="1" x14ac:dyDescent="0.2">
      <c r="A15" s="11" t="s">
        <v>39</v>
      </c>
      <c r="B15" s="27" t="s">
        <v>29</v>
      </c>
      <c r="C15" s="19">
        <f>[1]Múzeum!D41</f>
        <v>1450000</v>
      </c>
      <c r="D15" s="19"/>
      <c r="E15" s="19"/>
      <c r="F15" s="19">
        <f>[1]Múzeum!D42</f>
        <v>18968000</v>
      </c>
      <c r="G15" s="19"/>
      <c r="H15" s="19">
        <f>[1]Múzeum!D46</f>
        <v>1185000</v>
      </c>
      <c r="I15" s="19">
        <f t="shared" si="0"/>
        <v>21603000</v>
      </c>
      <c r="J15" s="19"/>
      <c r="K15" s="19"/>
      <c r="L15" s="19"/>
      <c r="M15" s="20"/>
      <c r="N15" s="20">
        <f t="shared" si="1"/>
        <v>0</v>
      </c>
      <c r="O15" s="26">
        <f t="shared" si="2"/>
        <v>21603000</v>
      </c>
    </row>
    <row r="16" spans="1:15" s="30" customFormat="1" ht="38.25" customHeight="1" x14ac:dyDescent="0.2">
      <c r="A16" s="11" t="s">
        <v>28</v>
      </c>
      <c r="B16" s="28" t="s">
        <v>32</v>
      </c>
      <c r="C16" s="21">
        <f t="shared" ref="C16:H16" si="3">SUM(C12:C15)</f>
        <v>131635000</v>
      </c>
      <c r="D16" s="21">
        <f t="shared" si="3"/>
        <v>0</v>
      </c>
      <c r="E16" s="21">
        <f t="shared" si="3"/>
        <v>0</v>
      </c>
      <c r="F16" s="21">
        <f t="shared" si="3"/>
        <v>182087695</v>
      </c>
      <c r="G16" s="21">
        <f t="shared" si="3"/>
        <v>431455000</v>
      </c>
      <c r="H16" s="21">
        <f t="shared" si="3"/>
        <v>2381000</v>
      </c>
      <c r="I16" s="21">
        <f t="shared" si="0"/>
        <v>747558695</v>
      </c>
      <c r="J16" s="21">
        <f>SUM(J12:J15)</f>
        <v>0</v>
      </c>
      <c r="K16" s="21">
        <f>SUM(K12:K15)</f>
        <v>0</v>
      </c>
      <c r="L16" s="21">
        <f>SUM(L12:L15)</f>
        <v>0</v>
      </c>
      <c r="M16" s="29"/>
      <c r="N16" s="29">
        <f t="shared" si="1"/>
        <v>0</v>
      </c>
      <c r="O16" s="26">
        <f t="shared" si="2"/>
        <v>747558695</v>
      </c>
    </row>
    <row r="17" spans="1:15" s="17" customFormat="1" ht="33.75" customHeight="1" x14ac:dyDescent="0.2">
      <c r="A17" s="11" t="s">
        <v>30</v>
      </c>
      <c r="B17" s="31" t="s">
        <v>34</v>
      </c>
      <c r="C17" s="19">
        <f>[1]PH!D49</f>
        <v>129343000</v>
      </c>
      <c r="D17" s="19">
        <f>[1]PH!D50</f>
        <v>0</v>
      </c>
      <c r="E17" s="19"/>
      <c r="F17" s="19">
        <f>[1]PH!D51</f>
        <v>415093000</v>
      </c>
      <c r="G17" s="19"/>
      <c r="H17" s="19">
        <f>[1]PH!D57</f>
        <v>2000000</v>
      </c>
      <c r="I17" s="19">
        <f t="shared" si="0"/>
        <v>546436000</v>
      </c>
      <c r="J17" s="19"/>
      <c r="K17" s="19"/>
      <c r="L17" s="19"/>
      <c r="M17" s="20"/>
      <c r="N17" s="20">
        <f t="shared" si="1"/>
        <v>0</v>
      </c>
      <c r="O17" s="26">
        <f t="shared" si="2"/>
        <v>546436000</v>
      </c>
    </row>
    <row r="18" spans="1:15" s="30" customFormat="1" ht="42.75" customHeight="1" x14ac:dyDescent="0.2">
      <c r="A18" s="11" t="s">
        <v>33</v>
      </c>
      <c r="B18" s="31" t="s">
        <v>35</v>
      </c>
      <c r="C18" s="19">
        <f>[1]Önk.!D54</f>
        <v>156578451</v>
      </c>
      <c r="D18" s="19">
        <v>576988000</v>
      </c>
      <c r="E18" s="19">
        <f>[1]Önk.!D56</f>
        <v>1236512540</v>
      </c>
      <c r="F18" s="19">
        <f>-(F12+F13+F14+F15+F17)</f>
        <v>-597180695</v>
      </c>
      <c r="G18" s="19">
        <f>[1]Önk.!D63+[1]Önk.!D64+[1]Önk.!D65+[1]Önk.!D66</f>
        <v>343649455</v>
      </c>
      <c r="H18" s="19">
        <f>[1]Önk.!$D$70</f>
        <v>158691782</v>
      </c>
      <c r="I18" s="19">
        <f t="shared" si="0"/>
        <v>1875239533</v>
      </c>
      <c r="J18" s="32">
        <f>[1]Önk.!D67</f>
        <v>25573000</v>
      </c>
      <c r="K18" s="19">
        <v>106714000</v>
      </c>
      <c r="L18" s="19">
        <f>[1]Önk.!$D$71</f>
        <v>1287742651</v>
      </c>
      <c r="M18" s="20">
        <v>250000000</v>
      </c>
      <c r="N18" s="20">
        <f>SUM(J18:M18)</f>
        <v>1670029651</v>
      </c>
      <c r="O18" s="26">
        <f t="shared" si="2"/>
        <v>3545269184</v>
      </c>
    </row>
    <row r="19" spans="1:15" s="8" customFormat="1" x14ac:dyDescent="0.25">
      <c r="A19" s="33">
        <v>12</v>
      </c>
      <c r="B19" s="34" t="s">
        <v>36</v>
      </c>
      <c r="C19" s="21">
        <f t="shared" ref="C19:L19" si="4">SUM(C16:C18)</f>
        <v>417556451</v>
      </c>
      <c r="D19" s="21">
        <f t="shared" si="4"/>
        <v>576988000</v>
      </c>
      <c r="E19" s="21">
        <f t="shared" si="4"/>
        <v>1236512540</v>
      </c>
      <c r="F19" s="21">
        <f t="shared" si="4"/>
        <v>0</v>
      </c>
      <c r="G19" s="21">
        <f t="shared" si="4"/>
        <v>775104455</v>
      </c>
      <c r="H19" s="21">
        <f t="shared" si="4"/>
        <v>163072782</v>
      </c>
      <c r="I19" s="21">
        <f>SUM(I16:I18)</f>
        <v>3169234228</v>
      </c>
      <c r="J19" s="21">
        <f t="shared" si="4"/>
        <v>25573000</v>
      </c>
      <c r="K19" s="21">
        <f t="shared" si="4"/>
        <v>106714000</v>
      </c>
      <c r="L19" s="21">
        <f t="shared" si="4"/>
        <v>1287742651</v>
      </c>
      <c r="M19" s="29">
        <f>SUM(M18)</f>
        <v>250000000</v>
      </c>
      <c r="N19" s="29">
        <f>SUM(N17:N18)</f>
        <v>1670029651</v>
      </c>
      <c r="O19" s="26">
        <f>SUM(O16:O18)</f>
        <v>4839263879</v>
      </c>
    </row>
    <row r="20" spans="1:15" s="8" customFormat="1" x14ac:dyDescent="0.25">
      <c r="B20" s="13"/>
      <c r="C20" s="56"/>
      <c r="D20" s="56"/>
      <c r="E20" s="2"/>
      <c r="F20" s="2"/>
      <c r="G20" s="2"/>
      <c r="H20" s="35"/>
      <c r="I20" s="22"/>
      <c r="J20" s="2"/>
      <c r="K20" s="2"/>
      <c r="L20" s="35"/>
      <c r="M20" s="35"/>
    </row>
    <row r="21" spans="1:15" s="8" customFormat="1" x14ac:dyDescent="0.25">
      <c r="B21" s="13"/>
      <c r="C21" s="22"/>
      <c r="D21" s="22"/>
      <c r="E21" s="36"/>
      <c r="F21" s="2"/>
      <c r="G21" s="2"/>
      <c r="H21" s="3"/>
      <c r="I21" s="22"/>
      <c r="J21" s="35"/>
      <c r="K21" s="35"/>
      <c r="L21" s="3"/>
      <c r="M21" s="3"/>
    </row>
    <row r="22" spans="1:15" s="8" customFormat="1" x14ac:dyDescent="0.25">
      <c r="B22" s="13"/>
      <c r="C22" s="22"/>
      <c r="D22" s="22"/>
      <c r="E22" s="2"/>
      <c r="F22" s="2"/>
      <c r="G22" s="2"/>
      <c r="H22" s="37"/>
      <c r="I22" s="22"/>
      <c r="J22" s="2"/>
      <c r="K22" s="2"/>
      <c r="L22" s="37"/>
      <c r="M22" s="37"/>
    </row>
    <row r="23" spans="1:15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5" x14ac:dyDescent="0.25">
      <c r="C24" s="38"/>
      <c r="D24" s="38"/>
      <c r="E24" s="2"/>
      <c r="F24" s="2"/>
      <c r="G24" s="2"/>
      <c r="H24" s="2"/>
      <c r="I24" s="2"/>
      <c r="J24" s="2"/>
      <c r="K24" s="2"/>
      <c r="L24" s="39"/>
      <c r="M24" s="39"/>
    </row>
    <row r="25" spans="1:15" x14ac:dyDescent="0.25">
      <c r="C25" s="2"/>
      <c r="D25" s="2"/>
      <c r="E25" s="2"/>
      <c r="F25" s="2"/>
      <c r="G25" s="2"/>
      <c r="H25" s="3"/>
      <c r="I25" s="2"/>
      <c r="J25" s="2"/>
      <c r="K25" s="2"/>
      <c r="L25" s="37"/>
      <c r="M25" s="37"/>
    </row>
    <row r="26" spans="1:15" x14ac:dyDescent="0.25">
      <c r="G26" s="8"/>
      <c r="H26" s="15"/>
    </row>
    <row r="27" spans="1:15" x14ac:dyDescent="0.25">
      <c r="G27" s="8"/>
      <c r="H27" s="15"/>
    </row>
    <row r="28" spans="1:15" x14ac:dyDescent="0.25">
      <c r="G28" s="8"/>
      <c r="H28" s="15"/>
      <c r="K28" s="18"/>
    </row>
    <row r="29" spans="1:15" x14ac:dyDescent="0.25">
      <c r="H29" s="40"/>
    </row>
    <row r="30" spans="1:15" x14ac:dyDescent="0.25">
      <c r="H30" s="40"/>
    </row>
    <row r="31" spans="1:15" x14ac:dyDescent="0.25">
      <c r="H31" s="40"/>
    </row>
  </sheetData>
  <mergeCells count="20">
    <mergeCell ref="N9:N11"/>
    <mergeCell ref="O9:O11"/>
    <mergeCell ref="L10:L11"/>
    <mergeCell ref="D10:D11"/>
    <mergeCell ref="E10:F10"/>
    <mergeCell ref="K10:K11"/>
    <mergeCell ref="C20:D20"/>
    <mergeCell ref="G10:G11"/>
    <mergeCell ref="H10:H11"/>
    <mergeCell ref="J10:J11"/>
    <mergeCell ref="I9:I11"/>
    <mergeCell ref="J9:K9"/>
    <mergeCell ref="A9:A11"/>
    <mergeCell ref="H3:L3"/>
    <mergeCell ref="B4:D4"/>
    <mergeCell ref="I4:L4"/>
    <mergeCell ref="B5:L5"/>
    <mergeCell ref="B9:B11"/>
    <mergeCell ref="C9:H9"/>
    <mergeCell ref="C10:C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2018-06-06T06:50:27Z</dcterms:modified>
</cp:coreProperties>
</file>