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7935" activeTab="6"/>
  </bookViews>
  <sheets>
    <sheet name="kiemelt ei" sheetId="1" r:id="rId1"/>
    <sheet name="bevételek önk" sheetId="10" r:id="rId2"/>
    <sheet name="helyi adók" sheetId="32" r:id="rId3"/>
    <sheet name="kiadások önk" sheetId="2" r:id="rId4"/>
    <sheet name="beruházások felújítások" sheetId="11" r:id="rId5"/>
    <sheet name="szociális kiadások" sheetId="29" r:id="rId6"/>
    <sheet name="Tartalékok" sheetId="51" r:id="rId7"/>
  </sheets>
  <externalReferences>
    <externalReference r:id="rId8"/>
  </externalReferences>
  <definedNames>
    <definedName name="_xlnm.Print_Area" localSheetId="0">'kiemelt ei'!$A$3:$A$27</definedName>
  </definedNames>
  <calcPr calcId="114210"/>
</workbook>
</file>

<file path=xl/calcChain.xml><?xml version="1.0" encoding="utf-8"?>
<calcChain xmlns="http://schemas.openxmlformats.org/spreadsheetml/2006/main">
  <c r="J99" i="10"/>
  <c r="I99"/>
  <c r="H98"/>
  <c r="G98"/>
  <c r="F98"/>
  <c r="E98"/>
  <c r="D98"/>
  <c r="C98"/>
  <c r="J97"/>
  <c r="I97"/>
  <c r="J96"/>
  <c r="I96"/>
  <c r="J95"/>
  <c r="I95"/>
  <c r="J94"/>
  <c r="I94"/>
  <c r="J92"/>
  <c r="I92"/>
  <c r="J91"/>
  <c r="I91"/>
  <c r="J90"/>
  <c r="I90"/>
  <c r="J89"/>
  <c r="I89"/>
  <c r="J88"/>
  <c r="I88"/>
  <c r="H87"/>
  <c r="G87"/>
  <c r="F87"/>
  <c r="E87"/>
  <c r="D87"/>
  <c r="C87"/>
  <c r="J86"/>
  <c r="I86"/>
  <c r="J85"/>
  <c r="I85"/>
  <c r="J84"/>
  <c r="I84"/>
  <c r="J83"/>
  <c r="I83"/>
  <c r="H82"/>
  <c r="G82"/>
  <c r="F82"/>
  <c r="E82"/>
  <c r="D82"/>
  <c r="C82"/>
  <c r="I82"/>
  <c r="J81"/>
  <c r="I81"/>
  <c r="J80"/>
  <c r="I80"/>
  <c r="J79"/>
  <c r="I79"/>
  <c r="J78"/>
  <c r="I78"/>
  <c r="H77"/>
  <c r="G77"/>
  <c r="G93"/>
  <c r="F77"/>
  <c r="E77"/>
  <c r="E93"/>
  <c r="E100"/>
  <c r="D77"/>
  <c r="C77"/>
  <c r="J76"/>
  <c r="I76"/>
  <c r="J75"/>
  <c r="I75"/>
  <c r="J74"/>
  <c r="I74"/>
  <c r="H69"/>
  <c r="G69"/>
  <c r="F69"/>
  <c r="E69"/>
  <c r="D69"/>
  <c r="D70"/>
  <c r="D73"/>
  <c r="C69"/>
  <c r="J68"/>
  <c r="I68"/>
  <c r="J67"/>
  <c r="I67"/>
  <c r="J66"/>
  <c r="I66"/>
  <c r="J65"/>
  <c r="I65"/>
  <c r="H64"/>
  <c r="G64"/>
  <c r="F64"/>
  <c r="E64"/>
  <c r="D64"/>
  <c r="C64"/>
  <c r="J63"/>
  <c r="I63"/>
  <c r="J62"/>
  <c r="I62"/>
  <c r="J61"/>
  <c r="I61"/>
  <c r="J60"/>
  <c r="I60"/>
  <c r="J59"/>
  <c r="I59"/>
  <c r="H58"/>
  <c r="G58"/>
  <c r="F58"/>
  <c r="E58"/>
  <c r="D58"/>
  <c r="J57"/>
  <c r="I57"/>
  <c r="J56"/>
  <c r="I56"/>
  <c r="J55"/>
  <c r="I55"/>
  <c r="J54"/>
  <c r="I54"/>
  <c r="J53"/>
  <c r="I53"/>
  <c r="H51"/>
  <c r="G51"/>
  <c r="F51"/>
  <c r="E51"/>
  <c r="D51"/>
  <c r="C51"/>
  <c r="J50"/>
  <c r="I50"/>
  <c r="J49"/>
  <c r="I49"/>
  <c r="J48"/>
  <c r="I48"/>
  <c r="J47"/>
  <c r="I47"/>
  <c r="H46"/>
  <c r="G46"/>
  <c r="F46"/>
  <c r="E46"/>
  <c r="D46"/>
  <c r="C46"/>
  <c r="I46"/>
  <c r="J45"/>
  <c r="I45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J34"/>
  <c r="I34"/>
  <c r="H33"/>
  <c r="G33"/>
  <c r="F33"/>
  <c r="E33"/>
  <c r="D33"/>
  <c r="C33"/>
  <c r="J32"/>
  <c r="I32"/>
  <c r="J31"/>
  <c r="I31"/>
  <c r="J30"/>
  <c r="I30"/>
  <c r="J29"/>
  <c r="I29"/>
  <c r="J28"/>
  <c r="I28"/>
  <c r="J27"/>
  <c r="I27"/>
  <c r="J26"/>
  <c r="I26"/>
  <c r="J25"/>
  <c r="I25"/>
  <c r="H24"/>
  <c r="H35"/>
  <c r="G24"/>
  <c r="G35"/>
  <c r="F24"/>
  <c r="F35"/>
  <c r="E24"/>
  <c r="D24"/>
  <c r="D35"/>
  <c r="C24"/>
  <c r="C35"/>
  <c r="J23"/>
  <c r="I23"/>
  <c r="J22"/>
  <c r="I22"/>
  <c r="J20"/>
  <c r="I20"/>
  <c r="J19"/>
  <c r="I19"/>
  <c r="J18"/>
  <c r="I18"/>
  <c r="J17"/>
  <c r="I17"/>
  <c r="J16"/>
  <c r="I16"/>
  <c r="H15"/>
  <c r="H21"/>
  <c r="G15"/>
  <c r="G21"/>
  <c r="F15"/>
  <c r="F21"/>
  <c r="E15"/>
  <c r="E21"/>
  <c r="D15"/>
  <c r="C15"/>
  <c r="J14"/>
  <c r="I14"/>
  <c r="J13"/>
  <c r="I13"/>
  <c r="J12"/>
  <c r="I12"/>
  <c r="J11"/>
  <c r="I11"/>
  <c r="J10"/>
  <c r="I10"/>
  <c r="J9"/>
  <c r="I9"/>
  <c r="J123" i="2"/>
  <c r="I123"/>
  <c r="H122"/>
  <c r="G122"/>
  <c r="F122"/>
  <c r="E122"/>
  <c r="D122"/>
  <c r="C122"/>
  <c r="J121"/>
  <c r="I121"/>
  <c r="J120"/>
  <c r="I120"/>
  <c r="J119"/>
  <c r="I119"/>
  <c r="J118"/>
  <c r="I118"/>
  <c r="J116"/>
  <c r="I116"/>
  <c r="J115"/>
  <c r="I115"/>
  <c r="J114"/>
  <c r="I114"/>
  <c r="J112"/>
  <c r="I112"/>
  <c r="J111"/>
  <c r="I111"/>
  <c r="H110"/>
  <c r="G110"/>
  <c r="F110"/>
  <c r="E110"/>
  <c r="D110"/>
  <c r="C110"/>
  <c r="J109"/>
  <c r="I109"/>
  <c r="J108"/>
  <c r="I108"/>
  <c r="J107"/>
  <c r="I107"/>
  <c r="J106"/>
  <c r="I106"/>
  <c r="H105"/>
  <c r="G105"/>
  <c r="F105"/>
  <c r="E105"/>
  <c r="D105"/>
  <c r="C105"/>
  <c r="J104"/>
  <c r="I104"/>
  <c r="J103"/>
  <c r="I103"/>
  <c r="J102"/>
  <c r="I102"/>
  <c r="I105"/>
  <c r="H99"/>
  <c r="G99"/>
  <c r="F99"/>
  <c r="E99"/>
  <c r="D99"/>
  <c r="C99"/>
  <c r="J98"/>
  <c r="I98"/>
  <c r="J97"/>
  <c r="I97"/>
  <c r="J96"/>
  <c r="I96"/>
  <c r="J95"/>
  <c r="I95"/>
  <c r="J94"/>
  <c r="I94"/>
  <c r="J93"/>
  <c r="I93"/>
  <c r="J92"/>
  <c r="I92"/>
  <c r="J91"/>
  <c r="I91"/>
  <c r="H90"/>
  <c r="G90"/>
  <c r="F90"/>
  <c r="E90"/>
  <c r="D90"/>
  <c r="C90"/>
  <c r="J89"/>
  <c r="I89"/>
  <c r="J88"/>
  <c r="I88"/>
  <c r="J87"/>
  <c r="I87"/>
  <c r="J86"/>
  <c r="I86"/>
  <c r="I90"/>
  <c r="H85"/>
  <c r="G85"/>
  <c r="F85"/>
  <c r="E85"/>
  <c r="D85"/>
  <c r="D100"/>
  <c r="C85"/>
  <c r="C100"/>
  <c r="J84"/>
  <c r="I84"/>
  <c r="J83"/>
  <c r="I83"/>
  <c r="J82"/>
  <c r="I82"/>
  <c r="J81"/>
  <c r="I81"/>
  <c r="J80"/>
  <c r="I80"/>
  <c r="J79"/>
  <c r="I79"/>
  <c r="J78"/>
  <c r="I78"/>
  <c r="H76"/>
  <c r="G76"/>
  <c r="F76"/>
  <c r="E76"/>
  <c r="D76"/>
  <c r="C76"/>
  <c r="J75"/>
  <c r="I75"/>
  <c r="J74"/>
  <c r="I74"/>
  <c r="J73"/>
  <c r="I73"/>
  <c r="J72"/>
  <c r="I72"/>
  <c r="J71"/>
  <c r="I71"/>
  <c r="J70"/>
  <c r="I70"/>
  <c r="J69"/>
  <c r="I69"/>
  <c r="J68"/>
  <c r="I68"/>
  <c r="J67"/>
  <c r="I67"/>
  <c r="J66"/>
  <c r="I66"/>
  <c r="J65"/>
  <c r="I65"/>
  <c r="J64"/>
  <c r="I64"/>
  <c r="J63"/>
  <c r="I63"/>
  <c r="H62"/>
  <c r="G62"/>
  <c r="F62"/>
  <c r="E62"/>
  <c r="D62"/>
  <c r="C62"/>
  <c r="J61"/>
  <c r="I61"/>
  <c r="J60"/>
  <c r="I60"/>
  <c r="J59"/>
  <c r="I59"/>
  <c r="J58"/>
  <c r="I58"/>
  <c r="J57"/>
  <c r="I57"/>
  <c r="J56"/>
  <c r="I56"/>
  <c r="J55"/>
  <c r="I55"/>
  <c r="J54"/>
  <c r="I54"/>
  <c r="H52"/>
  <c r="G52"/>
  <c r="F52"/>
  <c r="E52"/>
  <c r="D52"/>
  <c r="C52"/>
  <c r="J51"/>
  <c r="I51"/>
  <c r="J50"/>
  <c r="I50"/>
  <c r="J49"/>
  <c r="I49"/>
  <c r="J48"/>
  <c r="I48"/>
  <c r="J47"/>
  <c r="I47"/>
  <c r="H46"/>
  <c r="G46"/>
  <c r="F46"/>
  <c r="E46"/>
  <c r="D46"/>
  <c r="C46"/>
  <c r="J45"/>
  <c r="I45"/>
  <c r="J44"/>
  <c r="I44"/>
  <c r="H43"/>
  <c r="G43"/>
  <c r="F43"/>
  <c r="E43"/>
  <c r="D43"/>
  <c r="J43"/>
  <c r="C43"/>
  <c r="J42"/>
  <c r="I42"/>
  <c r="J41"/>
  <c r="I41"/>
  <c r="J40"/>
  <c r="I40"/>
  <c r="J39"/>
  <c r="I39"/>
  <c r="J38"/>
  <c r="I38"/>
  <c r="J37"/>
  <c r="I37"/>
  <c r="J36"/>
  <c r="I36"/>
  <c r="H35"/>
  <c r="G35"/>
  <c r="F35"/>
  <c r="E35"/>
  <c r="D35"/>
  <c r="C35"/>
  <c r="J34"/>
  <c r="I34"/>
  <c r="J33"/>
  <c r="I33"/>
  <c r="H32"/>
  <c r="G32"/>
  <c r="F32"/>
  <c r="E32"/>
  <c r="D32"/>
  <c r="C32"/>
  <c r="I32"/>
  <c r="J31"/>
  <c r="I31"/>
  <c r="J30"/>
  <c r="I30"/>
  <c r="J29"/>
  <c r="I29"/>
  <c r="J28"/>
  <c r="I28"/>
  <c r="H26"/>
  <c r="G26"/>
  <c r="F26"/>
  <c r="E26"/>
  <c r="D26"/>
  <c r="C26"/>
  <c r="J25"/>
  <c r="I25"/>
  <c r="J24"/>
  <c r="I24"/>
  <c r="J23"/>
  <c r="I23"/>
  <c r="H22"/>
  <c r="H27"/>
  <c r="G22"/>
  <c r="F22"/>
  <c r="F27"/>
  <c r="E22"/>
  <c r="E27"/>
  <c r="D22"/>
  <c r="C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D11" i="32"/>
  <c r="D34"/>
  <c r="C34"/>
  <c r="C11"/>
  <c r="C35"/>
  <c r="D9" i="29"/>
  <c r="D21"/>
  <c r="D25"/>
  <c r="D28"/>
  <c r="D29"/>
  <c r="C8"/>
  <c r="C9"/>
  <c r="C21"/>
  <c r="C25"/>
  <c r="C28"/>
  <c r="C29"/>
  <c r="D19" i="11"/>
  <c r="C15"/>
  <c r="C17"/>
  <c r="C18"/>
  <c r="D7"/>
  <c r="D14"/>
  <c r="C7"/>
  <c r="C14"/>
  <c r="D23" i="32"/>
  <c r="C17"/>
  <c r="D17"/>
  <c r="E100" i="2"/>
  <c r="H100"/>
  <c r="F117"/>
  <c r="F124"/>
  <c r="J110"/>
  <c r="I26"/>
  <c r="J90"/>
  <c r="C43" i="29"/>
  <c r="H53" i="2"/>
  <c r="H77"/>
  <c r="H101"/>
  <c r="H125"/>
  <c r="I62"/>
  <c r="I85"/>
  <c r="I99"/>
  <c r="D117"/>
  <c r="D124"/>
  <c r="H117"/>
  <c r="H124"/>
  <c r="J35"/>
  <c r="G100"/>
  <c r="I122"/>
  <c r="C19" i="11"/>
  <c r="F53" i="2"/>
  <c r="I52"/>
  <c r="E117"/>
  <c r="E124"/>
  <c r="I110"/>
  <c r="G117"/>
  <c r="G124"/>
  <c r="J85"/>
  <c r="J100"/>
  <c r="J99"/>
  <c r="J105"/>
  <c r="J122"/>
  <c r="I100"/>
  <c r="D43" i="29"/>
  <c r="C27" i="2"/>
  <c r="D53"/>
  <c r="G53"/>
  <c r="G77"/>
  <c r="G101"/>
  <c r="G125"/>
  <c r="I43"/>
  <c r="I46"/>
  <c r="J52"/>
  <c r="J62"/>
  <c r="J76"/>
  <c r="I76"/>
  <c r="F100"/>
  <c r="C117"/>
  <c r="C124"/>
  <c r="I22"/>
  <c r="D27"/>
  <c r="J27"/>
  <c r="G27"/>
  <c r="J26"/>
  <c r="E53"/>
  <c r="E77"/>
  <c r="E101"/>
  <c r="E125"/>
  <c r="I35"/>
  <c r="J46"/>
  <c r="D77"/>
  <c r="D101"/>
  <c r="F77"/>
  <c r="I117"/>
  <c r="J32"/>
  <c r="C53"/>
  <c r="J22"/>
  <c r="E35" i="10"/>
  <c r="J51"/>
  <c r="J58"/>
  <c r="J64"/>
  <c r="J69"/>
  <c r="F93"/>
  <c r="F100"/>
  <c r="E70"/>
  <c r="E73"/>
  <c r="I98"/>
  <c r="J15"/>
  <c r="I51"/>
  <c r="I64"/>
  <c r="H93"/>
  <c r="H100"/>
  <c r="J98"/>
  <c r="J33"/>
  <c r="I24"/>
  <c r="J70"/>
  <c r="J73"/>
  <c r="I33"/>
  <c r="J46"/>
  <c r="H70"/>
  <c r="H73"/>
  <c r="I69"/>
  <c r="I77"/>
  <c r="G100"/>
  <c r="I87"/>
  <c r="G70"/>
  <c r="G73"/>
  <c r="J24"/>
  <c r="I15"/>
  <c r="D21"/>
  <c r="D52"/>
  <c r="D71"/>
  <c r="F70"/>
  <c r="F73"/>
  <c r="J77"/>
  <c r="J82"/>
  <c r="J87"/>
  <c r="H101"/>
  <c r="H52"/>
  <c r="F101"/>
  <c r="F52"/>
  <c r="E52"/>
  <c r="E101"/>
  <c r="J35"/>
  <c r="G101"/>
  <c r="G52"/>
  <c r="I35"/>
  <c r="C21"/>
  <c r="J21"/>
  <c r="C93"/>
  <c r="I58"/>
  <c r="C70"/>
  <c r="C73"/>
  <c r="D93"/>
  <c r="I124" i="2"/>
  <c r="J53"/>
  <c r="J77"/>
  <c r="J101"/>
  <c r="I27"/>
  <c r="J117"/>
  <c r="J124"/>
  <c r="J125"/>
  <c r="F101"/>
  <c r="F125"/>
  <c r="D125"/>
  <c r="C77"/>
  <c r="C101"/>
  <c r="C125"/>
  <c r="I53"/>
  <c r="I70" i="10"/>
  <c r="I73"/>
  <c r="D72"/>
  <c r="D101"/>
  <c r="I93"/>
  <c r="C100"/>
  <c r="I100"/>
  <c r="G72"/>
  <c r="G71"/>
  <c r="J93"/>
  <c r="J101"/>
  <c r="D100"/>
  <c r="J100"/>
  <c r="F71"/>
  <c r="F72"/>
  <c r="E72"/>
  <c r="E71"/>
  <c r="C101"/>
  <c r="C52"/>
  <c r="I21"/>
  <c r="H72"/>
  <c r="H71"/>
  <c r="J52"/>
  <c r="J72"/>
  <c r="I77" i="2"/>
  <c r="I101"/>
  <c r="I125"/>
  <c r="I101" i="10"/>
  <c r="J71"/>
  <c r="I52"/>
  <c r="I72"/>
  <c r="C72"/>
  <c r="C71"/>
  <c r="I71"/>
</calcChain>
</file>

<file path=xl/sharedStrings.xml><?xml version="1.0" encoding="utf-8"?>
<sst xmlns="http://schemas.openxmlformats.org/spreadsheetml/2006/main" count="671" uniqueCount="526">
  <si>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</si>
  <si>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</si>
  <si>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</si>
  <si>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</si>
  <si>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</si>
  <si>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</si>
  <si>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</si>
  <si>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</si>
  <si>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</si>
  <si>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</si>
  <si>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</si>
  <si>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</si>
  <si>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</si>
  <si>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</si>
  <si>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</si>
  <si>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</si>
  <si>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</si>
  <si>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</si>
  <si>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</si>
  <si>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</si>
  <si>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</si>
  <si>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</si>
  <si>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</si>
  <si>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</si>
  <si>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</si>
  <si>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</si>
  <si>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</si>
  <si>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</si>
  <si>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</si>
  <si>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</si>
  <si>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</si>
  <si>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</si>
  <si>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</si>
  <si>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</si>
  <si>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</si>
  <si>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</si>
  <si>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</si>
  <si>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</si>
  <si>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</si>
  <si>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</si>
  <si>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</si>
  <si>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</si>
  <si>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</si>
  <si>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</si>
  <si>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</si>
  <si>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</si>
  <si>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</si>
  <si>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</si>
  <si>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</si>
  <si>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</si>
  <si>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</si>
  <si>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</si>
  <si>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</si>
  <si>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</si>
  <si>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</si>
  <si>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</si>
  <si>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</si>
  <si>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</si>
  <si>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</si>
  <si>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</si>
  <si>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</si>
  <si>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</si>
  <si>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</si>
  <si>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</si>
  <si>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</si>
  <si>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</si>
  <si>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</si>
  <si>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</si>
  <si>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</si>
  <si>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</si>
  <si>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</si>
  <si>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</si>
  <si>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</si>
  <si>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</si>
  <si>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</si>
  <si>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</si>
  <si>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</si>
  <si>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</si>
  <si>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</si>
  <si>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</si>
  <si>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</si>
  <si>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</si>
  <si>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</si>
  <si>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</si>
  <si>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</si>
  <si>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</si>
  <si>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</si>
  <si>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</si>
  <si>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</si>
  <si>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</si>
  <si>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</si>
  <si>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</si>
  <si>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</si>
  <si>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</si>
  <si>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</si>
  <si>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</si>
  <si>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</si>
  <si>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</si>
  <si>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</si>
  <si>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</si>
  <si>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</si>
  <si>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</si>
  <si>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</si>
  <si>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</si>
  <si>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</si>
  <si>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</si>
  <si>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</si>
  <si>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</si>
  <si>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</si>
  <si>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</si>
  <si>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</si>
  <si>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</si>
  <si>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</si>
  <si>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</si>
  <si>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</si>
  <si>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</si>
  <si>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</si>
  <si>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</si>
  <si>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</si>
  <si>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</si>
  <si>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</si>
  <si>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</si>
  <si>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</si>
  <si>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</si>
  <si>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</si>
  <si>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</si>
  <si>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</si>
  <si>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</si>
  <si>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</si>
  <si>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</si>
  <si>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</si>
  <si>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</si>
  <si>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</si>
  <si>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</si>
  <si>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</si>
  <si>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</si>
  <si>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</si>
  <si>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</si>
  <si>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</si>
  <si>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</si>
  <si>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</si>
  <si>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</si>
  <si>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</si>
  <si>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</si>
  <si>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</si>
  <si>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</si>
  <si>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</si>
  <si>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</si>
  <si>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</si>
  <si>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</si>
  <si>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</si>
  <si>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</si>
  <si>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</si>
  <si>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</si>
  <si>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</si>
  <si>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</si>
  <si>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</si>
  <si>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</si>
  <si>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</si>
  <si>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</si>
  <si>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</si>
  <si>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</si>
  <si>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</si>
  <si>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</si>
  <si>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</si>
  <si>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</si>
  <si>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</si>
  <si>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</si>
  <si>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</si>
  <si>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</si>
  <si>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</si>
  <si>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</si>
  <si>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</si>
  <si>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</si>
  <si>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</si>
  <si>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</si>
  <si>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</si>
  <si>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</si>
  <si>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</si>
  <si>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</si>
  <si>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</si>
  <si>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</si>
  <si>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</si>
  <si>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</si>
  <si>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</si>
  <si>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</si>
  <si>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</si>
  <si>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</si>
  <si>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</si>
  <si>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</si>
  <si>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</si>
  <si>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</si>
  <si>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</si>
  <si>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</si>
  <si>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</si>
  <si>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</si>
  <si>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</si>
  <si>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</si>
  <si>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</si>
  <si>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</si>
  <si>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</si>
  <si>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</si>
  <si>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</si>
  <si>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</si>
  <si>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</si>
  <si>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</si>
  <si>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</si>
  <si>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</si>
  <si>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</si>
  <si>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</si>
  <si>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</si>
  <si>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</si>
  <si>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</si>
  <si>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</si>
  <si>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</si>
  <si>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</si>
  <si>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</si>
  <si>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</si>
  <si>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</si>
  <si>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</si>
  <si>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</si>
  <si>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</si>
  <si>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</si>
  <si>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</si>
  <si>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</si>
  <si>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</si>
  <si>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</si>
  <si>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</si>
  <si>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</si>
  <si>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</si>
  <si>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</si>
  <si>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</si>
  <si>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</si>
  <si>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</si>
  <si>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</si>
  <si>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</si>
  <si>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</si>
  <si>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</si>
  <si>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</si>
  <si>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</si>
  <si>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</si>
  <si>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</si>
  <si>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</si>
  <si>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</si>
  <si>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</si>
  <si>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</si>
  <si>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</si>
  <si>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</si>
  <si>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</si>
  <si>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</si>
  <si>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</si>
  <si>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</si>
  <si>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</si>
  <si>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</si>
  <si>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</si>
  <si>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</si>
  <si>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</si>
  <si>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</si>
  <si>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</si>
  <si>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</si>
  <si>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</si>
  <si>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</si>
  <si>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</si>
  <si>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</si>
  <si>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</si>
  <si>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</si>
  <si>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</si>
  <si>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</si>
  <si>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</si>
  <si>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</si>
  <si>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</si>
  <si>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</si>
  <si>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</si>
  <si>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</si>
  <si>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</si>
  <si>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</si>
  <si>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</si>
  <si>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</si>
  <si>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</si>
  <si>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</si>
  <si>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</si>
  <si>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</si>
  <si>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</si>
  <si>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</si>
  <si>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</si>
  <si>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</si>
  <si>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</si>
  <si>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</si>
  <si>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</si>
  <si>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</si>
  <si>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</si>
  <si>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</si>
  <si>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</si>
  <si>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</si>
  <si>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</si>
  <si>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</si>
  <si>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</si>
  <si>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</si>
  <si>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</si>
  <si>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</si>
  <si>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</si>
  <si>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</si>
  <si>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</si>
  <si>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</si>
  <si>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</si>
  <si>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</si>
  <si>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</si>
  <si>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</si>
  <si>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</si>
  <si>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</si>
  <si>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</si>
  <si>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</si>
  <si>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</si>
  <si>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</si>
  <si>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</si>
  <si>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</si>
  <si>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</si>
  <si>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ÖNKORMÁNYZATI ELŐIRÁNYZATOK</t>
  </si>
  <si>
    <t>ÖSSZESEN</t>
  </si>
  <si>
    <t>eredeti ei.</t>
  </si>
  <si>
    <t>egyéb pénzbeli juttatások kiadásai</t>
  </si>
  <si>
    <t xml:space="preserve">     ebből: állandó jeleggel végzett iparűzési tevékenység után fizetett helyi iparűzési adó</t>
  </si>
  <si>
    <t xml:space="preserve">     ebből: ideiglenes jeleggel végzett tevékenység után fizetett helyi iparűzési adó</t>
  </si>
  <si>
    <t xml:space="preserve">     ebből: belföldi gépjárművek adójának a központi költségvetést megillető része</t>
  </si>
  <si>
    <t xml:space="preserve">    ebből: belföldi gépjárművek adójának a helyi önkormányzatot megillető része</t>
  </si>
  <si>
    <t xml:space="preserve">    ebből: külföldi gépjárművek adója</t>
  </si>
  <si>
    <t xml:space="preserve">    ebből: gépjármű túlsúlydíj</t>
  </si>
  <si>
    <t xml:space="preserve">    ebből: tartózkodás után fizetett idegenforgalmi adó </t>
  </si>
  <si>
    <t xml:space="preserve">    ebből: talajterhelési díj</t>
  </si>
  <si>
    <t>szabálysértési pénz- és helyszíni bírság és a közlekedési szabályszegések után kiszabott közigazgatási bírság helyi önkormányzatot megillető része</t>
  </si>
  <si>
    <t>Helyi adó pótlék, adóbírság bevételei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</si>
  <si>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</si>
  <si>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</si>
  <si>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</si>
  <si>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</si>
  <si>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</si>
  <si>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</si>
  <si>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</si>
  <si>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</si>
  <si>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</si>
  <si>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</si>
  <si>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</si>
  <si>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</si>
  <si>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</si>
  <si>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</si>
  <si>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</si>
  <si>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</si>
  <si>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</si>
  <si>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</si>
  <si>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</si>
  <si>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B65</t>
  </si>
  <si>
    <t>Házt. felh. c. visszatér. támog. kölcs. v.tér.bevétele</t>
  </si>
  <si>
    <t>B74</t>
  </si>
  <si>
    <t>K48321</t>
  </si>
  <si>
    <t>K48323</t>
  </si>
  <si>
    <t>K48329</t>
  </si>
  <si>
    <t>K48331</t>
  </si>
  <si>
    <t>egyéb, az önkormányzat rendeletében megállapított juttatás(term. nyújtott átmeneti segély)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</si>
  <si>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</si>
  <si>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</si>
  <si>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</si>
  <si>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</si>
  <si>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módosított ei.</t>
  </si>
  <si>
    <t xml:space="preserve"> </t>
  </si>
  <si>
    <t>eredeti</t>
  </si>
  <si>
    <t>módosított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</si>
  <si>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</si>
  <si>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</si>
  <si>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</si>
  <si>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</si>
  <si>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</si>
  <si>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</si>
  <si>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</si>
  <si>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</si>
  <si>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</si>
  <si>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</si>
  <si>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</si>
  <si>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</si>
  <si>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</si>
  <si>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</si>
  <si>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</si>
  <si>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</si>
  <si>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</si>
  <si>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</si>
  <si>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</si>
  <si>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</si>
  <si>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</si>
  <si>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</si>
  <si>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</si>
  <si>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</si>
  <si>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</si>
  <si>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</si>
  <si>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</si>
  <si>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</si>
  <si>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</si>
  <si>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</si>
  <si>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</si>
  <si>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</si>
  <si>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</si>
  <si>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</si>
  <si>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</si>
  <si>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</si>
  <si>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</si>
  <si>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</si>
  <si>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</si>
  <si>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</si>
  <si>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</si>
  <si>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</si>
  <si>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</si>
  <si>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</si>
  <si>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</si>
  <si>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</si>
  <si>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</si>
  <si>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</si>
  <si>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</si>
  <si>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</si>
  <si>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</si>
  <si>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</si>
  <si>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</si>
  <si>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</si>
  <si>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</si>
  <si>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</si>
  <si>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</si>
  <si>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</si>
  <si>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</si>
  <si>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</si>
  <si>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</si>
  <si>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</si>
  <si>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</si>
  <si>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</si>
  <si>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</si>
  <si>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</si>
  <si>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</si>
  <si>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</si>
  <si>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</si>
  <si>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</si>
  <si>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</si>
  <si>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</si>
  <si>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</si>
  <si>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</si>
  <si>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</si>
  <si>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</si>
  <si>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</si>
  <si>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</si>
  <si>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</si>
  <si>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</si>
  <si>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</si>
  <si>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</si>
  <si>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</si>
  <si>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</si>
  <si>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</si>
  <si>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</si>
  <si>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</si>
  <si>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</si>
  <si>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</si>
  <si>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</si>
  <si>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</si>
  <si>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</si>
  <si>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</si>
  <si>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</si>
  <si>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</si>
  <si>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</si>
  <si>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</si>
  <si>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</si>
  <si>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</si>
  <si>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</si>
  <si>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</si>
  <si>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</si>
  <si>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</si>
  <si>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</si>
  <si>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</si>
  <si>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</si>
  <si>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</si>
  <si>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</si>
  <si>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</si>
  <si>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</si>
  <si>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</si>
  <si>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</si>
  <si>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</si>
  <si>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</si>
  <si>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</si>
  <si>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</si>
  <si>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</si>
  <si>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</si>
  <si>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</si>
  <si>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</si>
  <si>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</si>
  <si>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</si>
  <si>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</si>
  <si>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</si>
  <si>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</si>
  <si>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</si>
  <si>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</si>
  <si>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</si>
  <si>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</si>
  <si>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</si>
  <si>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</si>
  <si>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</si>
  <si>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</si>
  <si>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Önkormányzat 2016. évi zárszámadása</t>
  </si>
  <si>
    <t>Kiadások (Ft)</t>
  </si>
  <si>
    <t>Önkormányzat 2016. évi költségvetése</t>
  </si>
  <si>
    <t>Helyi adó és egyéb közhatalmi bevételek (Ft)</t>
  </si>
  <si>
    <t>Beruházások és felújítások (Ft)</t>
  </si>
  <si>
    <t>egyéb pénzbeli és természetbeni gyermekvédelmi támogatások</t>
  </si>
  <si>
    <t>Lakosságnak juttatott támogatások, szociális, rászorultsági jellegű ellátások (Ft)</t>
  </si>
  <si>
    <t>K1-K9</t>
  </si>
  <si>
    <t xml:space="preserve">KIADÁSOK ÖSSZESEN </t>
  </si>
  <si>
    <t>Bevételek (Ft)</t>
  </si>
  <si>
    <t>Általános tartalékok (Ft)</t>
  </si>
  <si>
    <t>Működési tartalék</t>
  </si>
  <si>
    <t>Összes tartalék</t>
  </si>
  <si>
    <t>1. melléklet a 6 /2017. (V.30.) önkormányzati rendelethez</t>
  </si>
  <si>
    <t>1. melléklet a 1 /2016. (II.24.) önkormányzati rendelethez</t>
  </si>
  <si>
    <t>2. melléklet a 6 /2017. (V.30.) önkormányzati rendelethez</t>
  </si>
  <si>
    <t>2. melléklet a 1 /2016. (II.24.) önkormányzati rendelethez</t>
  </si>
  <si>
    <t>3. melléklet a 6 /2017. (V.30.) önkormányzati rendelethez</t>
  </si>
  <si>
    <t>3. melléklet a 1/2016. (II.24.) önkormányzati rendelethez</t>
  </si>
  <si>
    <t>4. melléklet a 6 /2017. (V.30.) önkormányzati rendelethez</t>
  </si>
  <si>
    <t>4. melléklet a 1/2016. (II.24.) önkormányzati rendelethez</t>
  </si>
  <si>
    <t>5. melléklet a 6 /2017. (V.30.) önkormányzati rendelethez</t>
  </si>
  <si>
    <t>5. melléklet a 1 /2016. (II.24.) önkormányzati rendelethez</t>
  </si>
  <si>
    <t>6. melléklet a 6 /2017. (V.30.) önkormányzati rendelethez</t>
  </si>
  <si>
    <t>6. melléklet a 1/2016. (II.24.) önkormányzati rendelethez</t>
  </si>
  <si>
    <t>7. melléklet a 6/2017. (V.30.) önkormányzati rendelethez</t>
  </si>
  <si>
    <t>7. melléklet a 1/2016. (I(I.24.)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</si>
</sst>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b/>
      <sz val="10"/>
      <name val="Arial CE"/>
      <charset val="238"/>
    </font>
    <font>
      <i/>
      <sz val="10"/>
      <name val="Bookman Old Style"/>
      <family val="1"/>
      <charset val="238"/>
    </font>
    <font>
      <b/>
      <sz val="11"/>
      <name val="Arial"/>
      <family val="2"/>
      <charset val="238"/>
    </font>
    <font>
      <b/>
      <i/>
      <sz val="10"/>
      <color indexed="8"/>
      <name val="Bookman Old Style"/>
      <family val="1"/>
      <charset val="238"/>
    </font>
    <font>
      <b/>
      <i/>
      <u/>
      <sz val="10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Bookman Old Style"/>
      <family val="1"/>
      <charset val="238"/>
    </font>
    <font>
      <sz val="10"/>
      <color indexed="8"/>
      <name val="Calibri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50"/>
      <name val="Arial"/>
      <family val="2"/>
      <charset val="238"/>
    </font>
    <font>
      <sz val="14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87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5" fillId="3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0" fillId="0" borderId="0" xfId="0" applyFont="1"/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/>
    <xf numFmtId="0" fontId="27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0" fontId="15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33" fillId="0" borderId="0" xfId="0" applyFont="1"/>
    <xf numFmtId="0" fontId="29" fillId="0" borderId="0" xfId="0" applyFont="1"/>
    <xf numFmtId="0" fontId="4" fillId="0" borderId="0" xfId="0" applyFont="1"/>
    <xf numFmtId="0" fontId="33" fillId="0" borderId="1" xfId="0" applyFont="1" applyBorder="1"/>
    <xf numFmtId="0" fontId="30" fillId="5" borderId="1" xfId="0" applyFont="1" applyFill="1" applyBorder="1"/>
    <xf numFmtId="0" fontId="4" fillId="5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/>
    <xf numFmtId="0" fontId="5" fillId="7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21" fillId="0" borderId="0" xfId="0" applyFont="1" applyBorder="1"/>
    <xf numFmtId="0" fontId="34" fillId="0" borderId="0" xfId="0" applyFont="1"/>
    <xf numFmtId="0" fontId="31" fillId="0" borderId="0" xfId="0" applyFont="1"/>
    <xf numFmtId="0" fontId="28" fillId="0" borderId="0" xfId="0" applyFont="1" applyFill="1" applyBorder="1" applyAlignment="1">
      <alignment horizontal="left" vertical="center"/>
    </xf>
    <xf numFmtId="3" fontId="33" fillId="0" borderId="1" xfId="0" applyNumberFormat="1" applyFont="1" applyBorder="1"/>
    <xf numFmtId="0" fontId="5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165" fontId="11" fillId="3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3" fontId="33" fillId="0" borderId="1" xfId="0" applyNumberFormat="1" applyFont="1" applyFill="1" applyBorder="1"/>
    <xf numFmtId="0" fontId="4" fillId="0" borderId="1" xfId="0" applyFont="1" applyFill="1" applyBorder="1" applyAlignment="1">
      <alignment horizontal="center" wrapText="1"/>
    </xf>
    <xf numFmtId="0" fontId="5" fillId="0" borderId="0" xfId="0" applyFont="1"/>
    <xf numFmtId="0" fontId="2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36" fillId="0" borderId="1" xfId="0" applyNumberFormat="1" applyFont="1" applyBorder="1"/>
    <xf numFmtId="0" fontId="36" fillId="0" borderId="1" xfId="0" applyFont="1" applyBorder="1"/>
    <xf numFmtId="3" fontId="37" fillId="0" borderId="1" xfId="0" applyNumberFormat="1" applyFont="1" applyBorder="1"/>
    <xf numFmtId="0" fontId="18" fillId="0" borderId="1" xfId="0" applyFont="1" applyBorder="1" applyAlignment="1">
      <alignment vertical="center"/>
    </xf>
    <xf numFmtId="0" fontId="19" fillId="8" borderId="1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top" wrapText="1"/>
    </xf>
    <xf numFmtId="3" fontId="36" fillId="0" borderId="3" xfId="0" applyNumberFormat="1" applyFont="1" applyFill="1" applyBorder="1" applyAlignment="1">
      <alignment horizontal="right"/>
    </xf>
    <xf numFmtId="3" fontId="38" fillId="0" borderId="3" xfId="0" applyNumberFormat="1" applyFont="1" applyBorder="1" applyAlignment="1">
      <alignment horizontal="right"/>
    </xf>
    <xf numFmtId="3" fontId="38" fillId="0" borderId="3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 vertical="top" wrapText="1"/>
    </xf>
    <xf numFmtId="3" fontId="36" fillId="0" borderId="4" xfId="0" applyNumberFormat="1" applyFont="1" applyFill="1" applyBorder="1" applyAlignment="1">
      <alignment horizontal="right"/>
    </xf>
    <xf numFmtId="3" fontId="38" fillId="0" borderId="4" xfId="0" applyNumberFormat="1" applyFont="1" applyBorder="1" applyAlignment="1">
      <alignment horizontal="right"/>
    </xf>
    <xf numFmtId="3" fontId="38" fillId="0" borderId="4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 vertical="top" wrapText="1"/>
    </xf>
    <xf numFmtId="3" fontId="39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36" fillId="0" borderId="4" xfId="0" applyNumberFormat="1" applyFont="1" applyFill="1" applyBorder="1" applyAlignment="1">
      <alignment horizontal="right" wrapText="1"/>
    </xf>
    <xf numFmtId="3" fontId="2" fillId="0" borderId="4" xfId="0" applyNumberFormat="1" applyFont="1" applyFill="1" applyBorder="1" applyAlignment="1">
      <alignment horizontal="right" wrapText="1"/>
    </xf>
    <xf numFmtId="3" fontId="39" fillId="0" borderId="4" xfId="0" applyNumberFormat="1" applyFont="1" applyFill="1" applyBorder="1" applyAlignment="1">
      <alignment horizontal="right"/>
    </xf>
    <xf numFmtId="0" fontId="43" fillId="0" borderId="0" xfId="0" applyFont="1"/>
    <xf numFmtId="0" fontId="43" fillId="0" borderId="0" xfId="0" applyFont="1" applyBorder="1"/>
    <xf numFmtId="0" fontId="6" fillId="7" borderId="1" xfId="0" applyFont="1" applyFill="1" applyBorder="1"/>
    <xf numFmtId="0" fontId="6" fillId="7" borderId="2" xfId="0" applyFont="1" applyFill="1" applyBorder="1"/>
    <xf numFmtId="3" fontId="36" fillId="0" borderId="3" xfId="0" applyNumberFormat="1" applyFont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7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40" fillId="0" borderId="4" xfId="0" applyNumberFormat="1" applyFont="1" applyBorder="1" applyAlignment="1">
      <alignment horizontal="right"/>
    </xf>
    <xf numFmtId="3" fontId="28" fillId="0" borderId="4" xfId="0" applyNumberFormat="1" applyFont="1" applyBorder="1" applyAlignment="1">
      <alignment horizontal="right" vertical="top" wrapText="1"/>
    </xf>
    <xf numFmtId="3" fontId="35" fillId="0" borderId="4" xfId="0" applyNumberFormat="1" applyFont="1" applyBorder="1" applyAlignment="1">
      <alignment horizontal="right" vertical="top" wrapText="1"/>
    </xf>
    <xf numFmtId="0" fontId="19" fillId="0" borderId="0" xfId="0" applyFont="1" applyBorder="1" applyAlignment="1">
      <alignment vertical="center"/>
    </xf>
    <xf numFmtId="0" fontId="5" fillId="0" borderId="0" xfId="0" applyFont="1" applyBorder="1"/>
    <xf numFmtId="0" fontId="1" fillId="0" borderId="0" xfId="1"/>
    <xf numFmtId="0" fontId="4" fillId="0" borderId="1" xfId="1" applyFont="1" applyFill="1" applyBorder="1" applyAlignment="1">
      <alignment horizontal="center" vertical="center" wrapText="1"/>
    </xf>
    <xf numFmtId="0" fontId="1" fillId="0" borderId="1" xfId="1" applyBorder="1"/>
    <xf numFmtId="3" fontId="1" fillId="0" borderId="1" xfId="1" applyNumberFormat="1" applyBorder="1"/>
    <xf numFmtId="0" fontId="10" fillId="0" borderId="1" xfId="1" applyFont="1" applyBorder="1" applyAlignment="1">
      <alignment vertical="center"/>
    </xf>
    <xf numFmtId="3" fontId="42" fillId="0" borderId="1" xfId="1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32" fillId="0" borderId="0" xfId="1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1" fillId="0" borderId="0" xfId="0" applyFont="1" applyAlignment="1"/>
    <xf numFmtId="0" fontId="12" fillId="0" borderId="0" xfId="0" applyFont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/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2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32" fillId="0" borderId="0" xfId="1" applyFont="1" applyAlignment="1">
      <alignment horizontal="left"/>
    </xf>
    <xf numFmtId="0" fontId="20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1" fillId="0" borderId="5" xfId="1" applyBorder="1" applyAlignment="1"/>
    <xf numFmtId="0" fontId="4" fillId="0" borderId="6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wrapText="1"/>
    </xf>
    <xf numFmtId="0" fontId="17" fillId="0" borderId="8" xfId="1" applyFont="1" applyBorder="1" applyAlignment="1">
      <alignment horizontal="center" wrapText="1"/>
    </xf>
  </cellXfs>
  <cellStyles count="3">
    <cellStyle name="Normál" xfId="0" builtinId="0"/>
    <cellStyle name="Normál 2" xfId="1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kasvikt&#243;ria/Desktop/2016/Kemenesp&#225;lfa/Z&#225;rsz&#225;mad&#225;s/Z&#225;rsz&#225;mad&#225;si%20rendelet/Z&#225;rsz&#225;mad&#225;si%20rendelet%20%20%202015%20P&#193;LF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kiadások önk"/>
      <sheetName val="bevételek önk"/>
      <sheetName val="létszám"/>
      <sheetName val="beruházások felújítások"/>
      <sheetName val="hitelek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vagyonmérleg önkorm"/>
    </sheetNames>
    <sheetDataSet>
      <sheetData sheetId="0"/>
      <sheetData sheetId="1">
        <row r="76">
          <cell r="C76">
            <v>16244</v>
          </cell>
          <cell r="D76">
            <v>19902</v>
          </cell>
          <cell r="F76">
            <v>3991</v>
          </cell>
          <cell r="G76">
            <v>254</v>
          </cell>
          <cell r="I76">
            <v>0</v>
          </cell>
          <cell r="J76">
            <v>0</v>
          </cell>
          <cell r="L76">
            <v>20235</v>
          </cell>
          <cell r="M76">
            <v>20156</v>
          </cell>
        </row>
        <row r="99">
          <cell r="C99">
            <v>0</v>
          </cell>
          <cell r="D99">
            <v>0</v>
          </cell>
          <cell r="F99">
            <v>0</v>
          </cell>
          <cell r="G99">
            <v>254</v>
          </cell>
          <cell r="I99">
            <v>0</v>
          </cell>
          <cell r="J99">
            <v>0</v>
          </cell>
          <cell r="L99">
            <v>0</v>
          </cell>
          <cell r="M99">
            <v>254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I33"/>
  <sheetViews>
    <sheetView workbookViewId="0">
      <selection activeCell="A2" sqref="A2"/>
    </sheetView>
  </sheetViews>
  <sheetFormatPr defaultRowHeight="15"/>
  <cols>
    <col min="1" max="1" width="75.85546875" customWidth="1"/>
  </cols>
  <sheetData>
    <row r="1" spans="1:9">
      <c r="A1" t="s">
        <v>512</v>
      </c>
    </row>
    <row r="2" spans="1:9">
      <c r="A2" t="s">
        <v>513</v>
      </c>
    </row>
    <row r="3" spans="1:9" ht="30.75" customHeight="1">
      <c r="A3" s="104" t="s">
        <v>499</v>
      </c>
    </row>
    <row r="4" spans="1:9" ht="50.25" customHeight="1">
      <c r="A4" s="96" t="s">
        <v>272</v>
      </c>
    </row>
    <row r="5" spans="1:9">
      <c r="B5" s="3"/>
      <c r="C5" s="3"/>
      <c r="D5" s="3"/>
      <c r="E5" s="3"/>
      <c r="F5" s="3"/>
      <c r="G5" s="3"/>
      <c r="H5" s="3"/>
      <c r="I5" s="3"/>
    </row>
    <row r="6" spans="1:9" ht="17.100000000000001" customHeight="1">
      <c r="A6" s="102" t="s">
        <v>367</v>
      </c>
      <c r="B6" s="3"/>
      <c r="C6" s="3"/>
      <c r="D6" s="3"/>
      <c r="E6" s="3"/>
      <c r="F6" s="3"/>
      <c r="G6" s="3"/>
      <c r="H6" s="3"/>
      <c r="I6" s="3"/>
    </row>
    <row r="7" spans="1:9" ht="17.100000000000001" customHeight="1">
      <c r="A7" s="102" t="s">
        <v>368</v>
      </c>
      <c r="B7" s="3"/>
      <c r="C7" s="3"/>
      <c r="D7" s="3"/>
      <c r="E7" s="3"/>
      <c r="F7" s="3"/>
      <c r="G7" s="3"/>
      <c r="H7" s="3"/>
      <c r="I7" s="3"/>
    </row>
    <row r="8" spans="1:9" ht="17.100000000000001" customHeight="1">
      <c r="A8" s="102" t="s">
        <v>369</v>
      </c>
      <c r="B8" s="3"/>
      <c r="C8" s="3"/>
      <c r="D8" s="3"/>
      <c r="E8" s="3"/>
      <c r="F8" s="3"/>
      <c r="G8" s="3"/>
      <c r="H8" s="3"/>
      <c r="I8" s="3"/>
    </row>
    <row r="9" spans="1:9" ht="17.100000000000001" customHeight="1">
      <c r="A9" s="102" t="s">
        <v>370</v>
      </c>
      <c r="B9" s="3"/>
      <c r="C9" s="3"/>
      <c r="D9" s="3"/>
      <c r="E9" s="3"/>
      <c r="F9" s="3"/>
      <c r="G9" s="3"/>
      <c r="H9" s="3"/>
      <c r="I9" s="3"/>
    </row>
    <row r="10" spans="1:9" ht="17.100000000000001" customHeight="1">
      <c r="A10" s="102" t="s">
        <v>371</v>
      </c>
      <c r="B10" s="3"/>
      <c r="C10" s="3"/>
      <c r="D10" s="3"/>
      <c r="E10" s="3"/>
      <c r="F10" s="3"/>
      <c r="G10" s="3"/>
      <c r="H10" s="3"/>
      <c r="I10" s="3"/>
    </row>
    <row r="11" spans="1:9" ht="17.100000000000001" customHeight="1">
      <c r="A11" s="102" t="s">
        <v>372</v>
      </c>
      <c r="B11" s="3"/>
      <c r="C11" s="3"/>
      <c r="D11" s="3"/>
      <c r="E11" s="3"/>
      <c r="F11" s="3"/>
      <c r="G11" s="3"/>
      <c r="H11" s="3"/>
      <c r="I11" s="3"/>
    </row>
    <row r="12" spans="1:9" ht="17.100000000000001" customHeight="1">
      <c r="A12" s="102" t="s">
        <v>373</v>
      </c>
      <c r="B12" s="3"/>
      <c r="C12" s="3"/>
      <c r="D12" s="3"/>
      <c r="E12" s="3"/>
      <c r="F12" s="3"/>
      <c r="G12" s="3"/>
      <c r="H12" s="3"/>
      <c r="I12" s="3"/>
    </row>
    <row r="13" spans="1:9" ht="17.100000000000001" customHeight="1">
      <c r="A13" s="102" t="s">
        <v>374</v>
      </c>
      <c r="B13" s="3"/>
      <c r="C13" s="3"/>
      <c r="D13" s="3"/>
      <c r="E13" s="3"/>
      <c r="F13" s="3"/>
      <c r="G13" s="3"/>
      <c r="H13" s="3"/>
      <c r="I13" s="3"/>
    </row>
    <row r="14" spans="1:9" ht="17.100000000000001" customHeight="1">
      <c r="A14" s="86" t="s">
        <v>366</v>
      </c>
      <c r="B14" s="3"/>
      <c r="C14" s="3"/>
      <c r="D14" s="3"/>
      <c r="E14" s="3"/>
      <c r="F14" s="3"/>
      <c r="G14" s="3"/>
      <c r="H14" s="3"/>
      <c r="I14" s="3"/>
    </row>
    <row r="15" spans="1:9" ht="17.100000000000001" customHeight="1">
      <c r="A15" s="86" t="s">
        <v>375</v>
      </c>
      <c r="B15" s="3"/>
      <c r="C15" s="3"/>
      <c r="D15" s="3"/>
      <c r="E15" s="3"/>
      <c r="F15" s="3"/>
      <c r="G15" s="3"/>
      <c r="H15" s="3"/>
      <c r="I15" s="3"/>
    </row>
    <row r="16" spans="1:9" ht="17.100000000000001" customHeight="1">
      <c r="A16" s="103" t="s">
        <v>270</v>
      </c>
      <c r="B16" s="3"/>
      <c r="C16" s="3"/>
      <c r="D16" s="3"/>
      <c r="E16" s="3"/>
      <c r="F16" s="3"/>
      <c r="G16" s="3"/>
      <c r="H16" s="3"/>
      <c r="I16" s="3"/>
    </row>
    <row r="17" spans="1:9" ht="17.100000000000001" customHeight="1">
      <c r="A17" s="102" t="s">
        <v>377</v>
      </c>
      <c r="B17" s="3"/>
      <c r="C17" s="3"/>
      <c r="D17" s="3"/>
      <c r="E17" s="3"/>
      <c r="F17" s="3"/>
      <c r="G17" s="3"/>
      <c r="H17" s="3"/>
      <c r="I17" s="3"/>
    </row>
    <row r="18" spans="1:9" ht="17.100000000000001" customHeight="1">
      <c r="A18" s="102" t="s">
        <v>378</v>
      </c>
      <c r="B18" s="3"/>
      <c r="C18" s="3"/>
      <c r="D18" s="3"/>
      <c r="E18" s="3"/>
      <c r="F18" s="3"/>
      <c r="G18" s="3"/>
      <c r="H18" s="3"/>
      <c r="I18" s="3"/>
    </row>
    <row r="19" spans="1:9" ht="17.100000000000001" customHeight="1">
      <c r="A19" s="102" t="s">
        <v>379</v>
      </c>
      <c r="B19" s="3"/>
      <c r="C19" s="3"/>
      <c r="D19" s="3"/>
      <c r="E19" s="3"/>
      <c r="F19" s="3"/>
      <c r="G19" s="3"/>
      <c r="H19" s="3"/>
      <c r="I19" s="3"/>
    </row>
    <row r="20" spans="1:9" ht="17.100000000000001" customHeight="1">
      <c r="A20" s="102" t="s">
        <v>380</v>
      </c>
      <c r="B20" s="3"/>
      <c r="C20" s="3"/>
      <c r="D20" s="3"/>
      <c r="E20" s="3"/>
      <c r="F20" s="3"/>
      <c r="G20" s="3"/>
      <c r="H20" s="3"/>
      <c r="I20" s="3"/>
    </row>
    <row r="21" spans="1:9" ht="17.100000000000001" customHeight="1">
      <c r="A21" s="102" t="s">
        <v>381</v>
      </c>
      <c r="B21" s="3"/>
      <c r="C21" s="3"/>
      <c r="D21" s="3"/>
      <c r="E21" s="3"/>
      <c r="F21" s="3"/>
      <c r="G21" s="3"/>
      <c r="H21" s="3"/>
      <c r="I21" s="3"/>
    </row>
    <row r="22" spans="1:9" ht="17.100000000000001" customHeight="1">
      <c r="A22" s="102" t="s">
        <v>382</v>
      </c>
      <c r="B22" s="3"/>
      <c r="C22" s="3"/>
      <c r="D22" s="3"/>
      <c r="E22" s="3"/>
      <c r="F22" s="3"/>
      <c r="G22" s="3"/>
      <c r="H22" s="3"/>
      <c r="I22" s="3"/>
    </row>
    <row r="23" spans="1:9" ht="17.100000000000001" customHeight="1">
      <c r="A23" s="102" t="s">
        <v>383</v>
      </c>
      <c r="B23" s="3"/>
      <c r="C23" s="3"/>
      <c r="D23" s="3"/>
      <c r="E23" s="3"/>
      <c r="F23" s="3"/>
      <c r="G23" s="3"/>
      <c r="H23" s="3"/>
      <c r="I23" s="3"/>
    </row>
    <row r="24" spans="1:9" ht="17.100000000000001" customHeight="1">
      <c r="A24" s="86" t="s">
        <v>376</v>
      </c>
      <c r="B24" s="3"/>
      <c r="C24" s="3"/>
      <c r="D24" s="3"/>
      <c r="E24" s="3"/>
      <c r="F24" s="3"/>
      <c r="G24" s="3"/>
      <c r="H24" s="3"/>
      <c r="I24" s="3"/>
    </row>
    <row r="25" spans="1:9" ht="17.100000000000001" customHeight="1">
      <c r="A25" s="86" t="s">
        <v>384</v>
      </c>
      <c r="B25" s="3"/>
      <c r="C25" s="3"/>
      <c r="D25" s="3"/>
      <c r="E25" s="3"/>
      <c r="F25" s="3"/>
      <c r="G25" s="3"/>
      <c r="H25" s="3"/>
      <c r="I25" s="3"/>
    </row>
    <row r="26" spans="1:9" ht="17.100000000000001" customHeight="1">
      <c r="A26" s="103" t="s">
        <v>271</v>
      </c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J101"/>
  <sheetViews>
    <sheetView workbookViewId="0">
      <selection activeCell="A2" sqref="A2"/>
    </sheetView>
  </sheetViews>
  <sheetFormatPr defaultRowHeight="15"/>
  <cols>
    <col min="1" max="1" width="92.5703125" style="50" customWidth="1"/>
    <col min="2" max="2" width="9.140625" style="50"/>
    <col min="3" max="10" width="14.7109375" style="50" customWidth="1"/>
    <col min="11" max="16384" width="9.140625" style="50"/>
  </cols>
  <sheetData>
    <row r="1" spans="1:10">
      <c r="A1" s="83" t="s">
        <v>514</v>
      </c>
    </row>
    <row r="2" spans="1:10">
      <c r="A2" s="83" t="s">
        <v>515</v>
      </c>
    </row>
    <row r="3" spans="1:10" ht="24" customHeight="1">
      <c r="A3" s="145" t="s">
        <v>499</v>
      </c>
      <c r="B3" s="146"/>
      <c r="C3" s="146"/>
      <c r="D3" s="146"/>
      <c r="E3" s="147"/>
      <c r="F3" s="148"/>
      <c r="G3" s="148"/>
      <c r="H3" s="148"/>
      <c r="I3" s="148"/>
      <c r="J3" s="148"/>
    </row>
    <row r="4" spans="1:10" ht="24" customHeight="1">
      <c r="A4" s="149" t="s">
        <v>508</v>
      </c>
      <c r="B4" s="146"/>
      <c r="C4" s="146"/>
      <c r="D4" s="146"/>
      <c r="E4" s="147"/>
      <c r="F4" s="148"/>
      <c r="G4" s="148"/>
      <c r="H4" s="148"/>
      <c r="I4" s="148"/>
      <c r="J4" s="148"/>
    </row>
    <row r="5" spans="1:10">
      <c r="A5" s="51"/>
    </row>
    <row r="6" spans="1:10">
      <c r="A6" s="52" t="s">
        <v>317</v>
      </c>
    </row>
    <row r="7" spans="1:10" ht="30" customHeight="1">
      <c r="A7" s="150" t="s">
        <v>385</v>
      </c>
      <c r="B7" s="152" t="s">
        <v>386</v>
      </c>
      <c r="C7" s="143" t="s">
        <v>305</v>
      </c>
      <c r="D7" s="143"/>
      <c r="E7" s="154" t="s">
        <v>306</v>
      </c>
      <c r="F7" s="155"/>
      <c r="G7" s="143" t="s">
        <v>307</v>
      </c>
      <c r="H7" s="143"/>
      <c r="I7" s="144" t="s">
        <v>318</v>
      </c>
      <c r="J7" s="144"/>
    </row>
    <row r="8" spans="1:10" ht="30">
      <c r="A8" s="151"/>
      <c r="B8" s="153"/>
      <c r="C8" s="105" t="s">
        <v>319</v>
      </c>
      <c r="D8" s="105" t="s">
        <v>362</v>
      </c>
      <c r="E8" s="105" t="s">
        <v>319</v>
      </c>
      <c r="F8" s="105" t="s">
        <v>362</v>
      </c>
      <c r="G8" s="105" t="s">
        <v>319</v>
      </c>
      <c r="H8" s="105" t="s">
        <v>362</v>
      </c>
      <c r="I8" s="105" t="s">
        <v>319</v>
      </c>
      <c r="J8" s="105" t="s">
        <v>362</v>
      </c>
    </row>
    <row r="9" spans="1:10" ht="15" customHeight="1">
      <c r="A9" s="23" t="s">
        <v>58</v>
      </c>
      <c r="B9" s="5" t="s">
        <v>59</v>
      </c>
      <c r="C9" s="47"/>
      <c r="D9" s="47"/>
      <c r="E9" s="53"/>
      <c r="F9" s="53"/>
      <c r="G9" s="53">
        <v>10814325</v>
      </c>
      <c r="H9" s="53">
        <v>10814325</v>
      </c>
      <c r="I9" s="70">
        <f t="shared" ref="I9:I40" si="0">C9+E9+G9</f>
        <v>10814325</v>
      </c>
      <c r="J9" s="70">
        <f t="shared" ref="J9:J40" si="1">D9+F9+H9</f>
        <v>10814325</v>
      </c>
    </row>
    <row r="10" spans="1:10" ht="15" customHeight="1">
      <c r="A10" s="4" t="s">
        <v>60</v>
      </c>
      <c r="B10" s="5" t="s">
        <v>61</v>
      </c>
      <c r="C10" s="47"/>
      <c r="D10" s="47"/>
      <c r="E10" s="53"/>
      <c r="F10" s="53"/>
      <c r="G10" s="53"/>
      <c r="H10" s="53"/>
      <c r="I10" s="70">
        <f t="shared" si="0"/>
        <v>0</v>
      </c>
      <c r="J10" s="70">
        <f t="shared" si="1"/>
        <v>0</v>
      </c>
    </row>
    <row r="11" spans="1:10" ht="15" customHeight="1">
      <c r="A11" s="4" t="s">
        <v>62</v>
      </c>
      <c r="B11" s="5" t="s">
        <v>63</v>
      </c>
      <c r="C11" s="47"/>
      <c r="D11" s="47"/>
      <c r="E11" s="53"/>
      <c r="F11" s="53"/>
      <c r="G11" s="53">
        <v>2503376</v>
      </c>
      <c r="H11" s="53">
        <v>2935949</v>
      </c>
      <c r="I11" s="70">
        <f t="shared" si="0"/>
        <v>2503376</v>
      </c>
      <c r="J11" s="70">
        <f t="shared" si="1"/>
        <v>2935949</v>
      </c>
    </row>
    <row r="12" spans="1:10" ht="15" customHeight="1">
      <c r="A12" s="4" t="s">
        <v>64</v>
      </c>
      <c r="B12" s="5" t="s">
        <v>65</v>
      </c>
      <c r="C12" s="47"/>
      <c r="D12" s="47"/>
      <c r="E12" s="53"/>
      <c r="F12" s="53"/>
      <c r="G12" s="53">
        <v>1200000</v>
      </c>
      <c r="H12" s="53">
        <v>1200000</v>
      </c>
      <c r="I12" s="70">
        <f t="shared" si="0"/>
        <v>1200000</v>
      </c>
      <c r="J12" s="70">
        <f t="shared" si="1"/>
        <v>1200000</v>
      </c>
    </row>
    <row r="13" spans="1:10" ht="15" customHeight="1">
      <c r="A13" s="4" t="s">
        <v>66</v>
      </c>
      <c r="B13" s="5" t="s">
        <v>67</v>
      </c>
      <c r="C13" s="47"/>
      <c r="D13" s="47"/>
      <c r="E13" s="53"/>
      <c r="F13" s="53"/>
      <c r="G13" s="53"/>
      <c r="H13" s="53"/>
      <c r="I13" s="70">
        <f t="shared" si="0"/>
        <v>0</v>
      </c>
      <c r="J13" s="70">
        <f t="shared" si="1"/>
        <v>0</v>
      </c>
    </row>
    <row r="14" spans="1:10" ht="15" customHeight="1">
      <c r="A14" s="4" t="s">
        <v>68</v>
      </c>
      <c r="B14" s="5" t="s">
        <v>69</v>
      </c>
      <c r="C14" s="47"/>
      <c r="D14" s="47"/>
      <c r="E14" s="53"/>
      <c r="F14" s="53"/>
      <c r="G14" s="53"/>
      <c r="H14" s="53"/>
      <c r="I14" s="70">
        <f t="shared" si="0"/>
        <v>0</v>
      </c>
      <c r="J14" s="70">
        <f t="shared" si="1"/>
        <v>0</v>
      </c>
    </row>
    <row r="15" spans="1:10" ht="15" customHeight="1">
      <c r="A15" s="6" t="s">
        <v>273</v>
      </c>
      <c r="B15" s="7" t="s">
        <v>70</v>
      </c>
      <c r="C15" s="48">
        <f t="shared" ref="C15:H15" si="2">SUM(C9:C14)</f>
        <v>0</v>
      </c>
      <c r="D15" s="48">
        <f t="shared" si="2"/>
        <v>0</v>
      </c>
      <c r="E15" s="48">
        <f t="shared" si="2"/>
        <v>0</v>
      </c>
      <c r="F15" s="48">
        <f t="shared" si="2"/>
        <v>0</v>
      </c>
      <c r="G15" s="48">
        <f t="shared" si="2"/>
        <v>14517701</v>
      </c>
      <c r="H15" s="48">
        <f t="shared" si="2"/>
        <v>14950274</v>
      </c>
      <c r="I15" s="70">
        <f t="shared" si="0"/>
        <v>14517701</v>
      </c>
      <c r="J15" s="70">
        <f t="shared" si="1"/>
        <v>14950274</v>
      </c>
    </row>
    <row r="16" spans="1:10" ht="15" customHeight="1">
      <c r="A16" s="4" t="s">
        <v>71</v>
      </c>
      <c r="B16" s="5" t="s">
        <v>72</v>
      </c>
      <c r="C16" s="47"/>
      <c r="D16" s="47"/>
      <c r="E16" s="53"/>
      <c r="F16" s="53"/>
      <c r="G16" s="53"/>
      <c r="H16" s="53"/>
      <c r="I16" s="70">
        <f t="shared" si="0"/>
        <v>0</v>
      </c>
      <c r="J16" s="70">
        <f t="shared" si="1"/>
        <v>0</v>
      </c>
    </row>
    <row r="17" spans="1:10" ht="15" customHeight="1">
      <c r="A17" s="4" t="s">
        <v>73</v>
      </c>
      <c r="B17" s="5" t="s">
        <v>74</v>
      </c>
      <c r="C17" s="47"/>
      <c r="D17" s="47"/>
      <c r="E17" s="53"/>
      <c r="F17" s="53"/>
      <c r="G17" s="53"/>
      <c r="H17" s="53"/>
      <c r="I17" s="70">
        <f t="shared" si="0"/>
        <v>0</v>
      </c>
      <c r="J17" s="70">
        <f t="shared" si="1"/>
        <v>0</v>
      </c>
    </row>
    <row r="18" spans="1:10" ht="15" customHeight="1">
      <c r="A18" s="4" t="s">
        <v>235</v>
      </c>
      <c r="B18" s="5" t="s">
        <v>75</v>
      </c>
      <c r="C18" s="47"/>
      <c r="D18" s="47"/>
      <c r="E18" s="53"/>
      <c r="F18" s="53"/>
      <c r="G18" s="53"/>
      <c r="H18" s="53"/>
      <c r="I18" s="70">
        <f t="shared" si="0"/>
        <v>0</v>
      </c>
      <c r="J18" s="70">
        <f t="shared" si="1"/>
        <v>0</v>
      </c>
    </row>
    <row r="19" spans="1:10" ht="15" customHeight="1">
      <c r="A19" s="4" t="s">
        <v>236</v>
      </c>
      <c r="B19" s="5" t="s">
        <v>76</v>
      </c>
      <c r="C19" s="47"/>
      <c r="D19" s="47"/>
      <c r="E19" s="53"/>
      <c r="F19" s="53"/>
      <c r="G19" s="53"/>
      <c r="H19" s="53"/>
      <c r="I19" s="70">
        <f t="shared" si="0"/>
        <v>0</v>
      </c>
      <c r="J19" s="70">
        <f t="shared" si="1"/>
        <v>0</v>
      </c>
    </row>
    <row r="20" spans="1:10" ht="15" customHeight="1">
      <c r="A20" s="4" t="s">
        <v>237</v>
      </c>
      <c r="B20" s="5" t="s">
        <v>77</v>
      </c>
      <c r="C20" s="47"/>
      <c r="D20" s="47"/>
      <c r="E20" s="53"/>
      <c r="F20" s="53"/>
      <c r="G20" s="53">
        <v>1078000</v>
      </c>
      <c r="H20" s="53">
        <v>1136000</v>
      </c>
      <c r="I20" s="70">
        <f t="shared" si="0"/>
        <v>1078000</v>
      </c>
      <c r="J20" s="70">
        <f t="shared" si="1"/>
        <v>1136000</v>
      </c>
    </row>
    <row r="21" spans="1:10" ht="15" customHeight="1">
      <c r="A21" s="6" t="s">
        <v>274</v>
      </c>
      <c r="B21" s="7" t="s">
        <v>78</v>
      </c>
      <c r="C21" s="48">
        <f t="shared" ref="C21:H21" si="3">C15+C16+C17+C18+C19+C20</f>
        <v>0</v>
      </c>
      <c r="D21" s="48">
        <f t="shared" si="3"/>
        <v>0</v>
      </c>
      <c r="E21" s="48">
        <f t="shared" si="3"/>
        <v>0</v>
      </c>
      <c r="F21" s="48">
        <f t="shared" si="3"/>
        <v>0</v>
      </c>
      <c r="G21" s="48">
        <f t="shared" si="3"/>
        <v>15595701</v>
      </c>
      <c r="H21" s="48">
        <f t="shared" si="3"/>
        <v>16086274</v>
      </c>
      <c r="I21" s="70">
        <f t="shared" si="0"/>
        <v>15595701</v>
      </c>
      <c r="J21" s="70">
        <f t="shared" si="1"/>
        <v>16086274</v>
      </c>
    </row>
    <row r="22" spans="1:10" ht="15" customHeight="1">
      <c r="A22" s="4" t="s">
        <v>241</v>
      </c>
      <c r="B22" s="5" t="s">
        <v>87</v>
      </c>
      <c r="C22" s="47"/>
      <c r="D22" s="47"/>
      <c r="E22" s="53"/>
      <c r="F22" s="53"/>
      <c r="G22" s="53"/>
      <c r="H22" s="53"/>
      <c r="I22" s="70">
        <f t="shared" si="0"/>
        <v>0</v>
      </c>
      <c r="J22" s="70">
        <f t="shared" si="1"/>
        <v>0</v>
      </c>
    </row>
    <row r="23" spans="1:10" ht="15" customHeight="1">
      <c r="A23" s="4" t="s">
        <v>242</v>
      </c>
      <c r="B23" s="5" t="s">
        <v>88</v>
      </c>
      <c r="C23" s="47"/>
      <c r="D23" s="47"/>
      <c r="E23" s="53"/>
      <c r="F23" s="53"/>
      <c r="G23" s="53"/>
      <c r="H23" s="53"/>
      <c r="I23" s="70">
        <f t="shared" si="0"/>
        <v>0</v>
      </c>
      <c r="J23" s="70">
        <f t="shared" si="1"/>
        <v>0</v>
      </c>
    </row>
    <row r="24" spans="1:10" ht="15" customHeight="1">
      <c r="A24" s="6" t="s">
        <v>276</v>
      </c>
      <c r="B24" s="7" t="s">
        <v>89</v>
      </c>
      <c r="C24" s="48">
        <f t="shared" ref="C24:H24" si="4">SUM(C22:C23)</f>
        <v>0</v>
      </c>
      <c r="D24" s="48">
        <f t="shared" si="4"/>
        <v>0</v>
      </c>
      <c r="E24" s="48">
        <f t="shared" si="4"/>
        <v>0</v>
      </c>
      <c r="F24" s="48">
        <f t="shared" si="4"/>
        <v>0</v>
      </c>
      <c r="G24" s="48">
        <f t="shared" si="4"/>
        <v>0</v>
      </c>
      <c r="H24" s="48">
        <f t="shared" si="4"/>
        <v>0</v>
      </c>
      <c r="I24" s="70">
        <f t="shared" si="0"/>
        <v>0</v>
      </c>
      <c r="J24" s="70">
        <f t="shared" si="1"/>
        <v>0</v>
      </c>
    </row>
    <row r="25" spans="1:10" ht="15" customHeight="1">
      <c r="A25" s="4" t="s">
        <v>243</v>
      </c>
      <c r="B25" s="5" t="s">
        <v>90</v>
      </c>
      <c r="C25" s="47"/>
      <c r="D25" s="47"/>
      <c r="E25" s="53"/>
      <c r="F25" s="53"/>
      <c r="G25" s="53"/>
      <c r="H25" s="53"/>
      <c r="I25" s="70">
        <f t="shared" si="0"/>
        <v>0</v>
      </c>
      <c r="J25" s="70">
        <f t="shared" si="1"/>
        <v>0</v>
      </c>
    </row>
    <row r="26" spans="1:10" ht="15" customHeight="1">
      <c r="A26" s="4" t="s">
        <v>244</v>
      </c>
      <c r="B26" s="5" t="s">
        <v>91</v>
      </c>
      <c r="C26" s="47"/>
      <c r="D26" s="47"/>
      <c r="E26" s="53"/>
      <c r="F26" s="53"/>
      <c r="G26" s="53"/>
      <c r="H26" s="53"/>
      <c r="I26" s="70">
        <f t="shared" si="0"/>
        <v>0</v>
      </c>
      <c r="J26" s="70">
        <f t="shared" si="1"/>
        <v>0</v>
      </c>
    </row>
    <row r="27" spans="1:10" ht="15" customHeight="1">
      <c r="A27" s="4" t="s">
        <v>245</v>
      </c>
      <c r="B27" s="5" t="s">
        <v>92</v>
      </c>
      <c r="C27" s="48"/>
      <c r="D27" s="48"/>
      <c r="E27" s="53"/>
      <c r="F27" s="53"/>
      <c r="G27" s="53"/>
      <c r="H27" s="53"/>
      <c r="I27" s="70">
        <f t="shared" si="0"/>
        <v>0</v>
      </c>
      <c r="J27" s="70">
        <f t="shared" si="1"/>
        <v>0</v>
      </c>
    </row>
    <row r="28" spans="1:10" ht="15" customHeight="1">
      <c r="A28" s="4" t="s">
        <v>246</v>
      </c>
      <c r="B28" s="5" t="s">
        <v>93</v>
      </c>
      <c r="C28" s="47">
        <v>2000000</v>
      </c>
      <c r="D28" s="47">
        <v>2500000</v>
      </c>
      <c r="E28" s="53"/>
      <c r="F28" s="53"/>
      <c r="G28" s="53"/>
      <c r="H28" s="53"/>
      <c r="I28" s="70">
        <f t="shared" si="0"/>
        <v>2000000</v>
      </c>
      <c r="J28" s="70">
        <f t="shared" si="1"/>
        <v>2500000</v>
      </c>
    </row>
    <row r="29" spans="1:10" ht="15" customHeight="1">
      <c r="A29" s="4" t="s">
        <v>247</v>
      </c>
      <c r="B29" s="5" t="s">
        <v>94</v>
      </c>
      <c r="C29" s="40"/>
      <c r="D29" s="40"/>
      <c r="E29" s="53"/>
      <c r="F29" s="53"/>
      <c r="G29" s="53"/>
      <c r="H29" s="53"/>
      <c r="I29" s="70">
        <f t="shared" si="0"/>
        <v>0</v>
      </c>
      <c r="J29" s="70">
        <f t="shared" si="1"/>
        <v>0</v>
      </c>
    </row>
    <row r="30" spans="1:10" ht="15" customHeight="1">
      <c r="A30" s="4" t="s">
        <v>95</v>
      </c>
      <c r="B30" s="5" t="s">
        <v>96</v>
      </c>
      <c r="C30" s="40"/>
      <c r="D30" s="40"/>
      <c r="E30" s="53"/>
      <c r="F30" s="53"/>
      <c r="G30" s="53"/>
      <c r="H30" s="53"/>
      <c r="I30" s="70">
        <f t="shared" si="0"/>
        <v>0</v>
      </c>
      <c r="J30" s="70">
        <f t="shared" si="1"/>
        <v>0</v>
      </c>
    </row>
    <row r="31" spans="1:10" ht="15" customHeight="1">
      <c r="A31" s="4" t="s">
        <v>248</v>
      </c>
      <c r="B31" s="5" t="s">
        <v>97</v>
      </c>
      <c r="C31" s="47">
        <v>500000</v>
      </c>
      <c r="D31" s="47">
        <v>550000</v>
      </c>
      <c r="E31" s="53"/>
      <c r="F31" s="53"/>
      <c r="G31" s="53"/>
      <c r="H31" s="53"/>
      <c r="I31" s="70">
        <f t="shared" si="0"/>
        <v>500000</v>
      </c>
      <c r="J31" s="70">
        <f t="shared" si="1"/>
        <v>550000</v>
      </c>
    </row>
    <row r="32" spans="1:10" ht="15" customHeight="1">
      <c r="A32" s="4" t="s">
        <v>249</v>
      </c>
      <c r="B32" s="5" t="s">
        <v>98</v>
      </c>
      <c r="C32" s="47"/>
      <c r="D32" s="47"/>
      <c r="E32" s="53"/>
      <c r="F32" s="53"/>
      <c r="G32" s="53"/>
      <c r="H32" s="53"/>
      <c r="I32" s="70">
        <f t="shared" si="0"/>
        <v>0</v>
      </c>
      <c r="J32" s="70">
        <f t="shared" si="1"/>
        <v>0</v>
      </c>
    </row>
    <row r="33" spans="1:10" ht="15" customHeight="1">
      <c r="A33" s="6" t="s">
        <v>277</v>
      </c>
      <c r="B33" s="7" t="s">
        <v>99</v>
      </c>
      <c r="C33" s="48">
        <f t="shared" ref="C33:H33" si="5">C28+C29+C30+C31+C32</f>
        <v>2500000</v>
      </c>
      <c r="D33" s="48">
        <f t="shared" si="5"/>
        <v>3050000</v>
      </c>
      <c r="E33" s="48">
        <f t="shared" si="5"/>
        <v>0</v>
      </c>
      <c r="F33" s="48">
        <f t="shared" si="5"/>
        <v>0</v>
      </c>
      <c r="G33" s="48">
        <f t="shared" si="5"/>
        <v>0</v>
      </c>
      <c r="H33" s="48">
        <f t="shared" si="5"/>
        <v>0</v>
      </c>
      <c r="I33" s="70">
        <f t="shared" si="0"/>
        <v>2500000</v>
      </c>
      <c r="J33" s="70">
        <f t="shared" si="1"/>
        <v>3050000</v>
      </c>
    </row>
    <row r="34" spans="1:10" ht="15" customHeight="1">
      <c r="A34" s="4" t="s">
        <v>250</v>
      </c>
      <c r="B34" s="7" t="s">
        <v>100</v>
      </c>
      <c r="C34" s="48">
        <v>50000</v>
      </c>
      <c r="D34" s="48">
        <v>50000</v>
      </c>
      <c r="E34" s="53"/>
      <c r="F34" s="53"/>
      <c r="G34" s="53"/>
      <c r="H34" s="53"/>
      <c r="I34" s="70">
        <f t="shared" si="0"/>
        <v>50000</v>
      </c>
      <c r="J34" s="70">
        <f t="shared" si="1"/>
        <v>50000</v>
      </c>
    </row>
    <row r="35" spans="1:10" ht="15" customHeight="1">
      <c r="A35" s="6" t="s">
        <v>278</v>
      </c>
      <c r="B35" s="7" t="s">
        <v>101</v>
      </c>
      <c r="C35" s="48">
        <f t="shared" ref="C35:H35" si="6">C24+C25+C26+C27+C33+C34</f>
        <v>2550000</v>
      </c>
      <c r="D35" s="48">
        <f t="shared" si="6"/>
        <v>3100000</v>
      </c>
      <c r="E35" s="48">
        <f t="shared" si="6"/>
        <v>0</v>
      </c>
      <c r="F35" s="48">
        <f t="shared" si="6"/>
        <v>0</v>
      </c>
      <c r="G35" s="48">
        <f t="shared" si="6"/>
        <v>0</v>
      </c>
      <c r="H35" s="48">
        <f t="shared" si="6"/>
        <v>0</v>
      </c>
      <c r="I35" s="70">
        <f t="shared" si="0"/>
        <v>2550000</v>
      </c>
      <c r="J35" s="70">
        <f t="shared" si="1"/>
        <v>3100000</v>
      </c>
    </row>
    <row r="36" spans="1:10" ht="15" customHeight="1">
      <c r="A36" s="11" t="s">
        <v>102</v>
      </c>
      <c r="B36" s="5" t="s">
        <v>103</v>
      </c>
      <c r="C36" s="47"/>
      <c r="D36" s="47"/>
      <c r="E36" s="53"/>
      <c r="F36" s="53"/>
      <c r="G36" s="53"/>
      <c r="H36" s="53"/>
      <c r="I36" s="70">
        <f t="shared" si="0"/>
        <v>0</v>
      </c>
      <c r="J36" s="70">
        <f t="shared" si="1"/>
        <v>0</v>
      </c>
    </row>
    <row r="37" spans="1:10" ht="15" customHeight="1">
      <c r="A37" s="11" t="s">
        <v>251</v>
      </c>
      <c r="B37" s="5" t="s">
        <v>104</v>
      </c>
      <c r="C37" s="47">
        <v>100000</v>
      </c>
      <c r="D37" s="47">
        <v>100000</v>
      </c>
      <c r="E37" s="53"/>
      <c r="F37" s="53"/>
      <c r="G37" s="53"/>
      <c r="H37" s="53"/>
      <c r="I37" s="70">
        <f t="shared" si="0"/>
        <v>100000</v>
      </c>
      <c r="J37" s="70">
        <f t="shared" si="1"/>
        <v>100000</v>
      </c>
    </row>
    <row r="38" spans="1:10" ht="15" customHeight="1">
      <c r="A38" s="11" t="s">
        <v>252</v>
      </c>
      <c r="B38" s="5" t="s">
        <v>105</v>
      </c>
      <c r="C38" s="47"/>
      <c r="D38" s="47"/>
      <c r="E38" s="53"/>
      <c r="F38" s="53"/>
      <c r="G38" s="53"/>
      <c r="H38" s="53"/>
      <c r="I38" s="70">
        <f t="shared" si="0"/>
        <v>0</v>
      </c>
      <c r="J38" s="70">
        <f t="shared" si="1"/>
        <v>0</v>
      </c>
    </row>
    <row r="39" spans="1:10" ht="15" customHeight="1">
      <c r="A39" s="11" t="s">
        <v>253</v>
      </c>
      <c r="B39" s="5" t="s">
        <v>106</v>
      </c>
      <c r="C39" s="47">
        <v>15000</v>
      </c>
      <c r="D39" s="47">
        <v>15000</v>
      </c>
      <c r="E39" s="53"/>
      <c r="F39" s="53"/>
      <c r="G39" s="53"/>
      <c r="H39" s="53"/>
      <c r="I39" s="70">
        <f t="shared" si="0"/>
        <v>15000</v>
      </c>
      <c r="J39" s="70">
        <f t="shared" si="1"/>
        <v>15000</v>
      </c>
    </row>
    <row r="40" spans="1:10" ht="15" customHeight="1">
      <c r="A40" s="11" t="s">
        <v>107</v>
      </c>
      <c r="B40" s="5" t="s">
        <v>108</v>
      </c>
      <c r="C40" s="47"/>
      <c r="D40" s="47"/>
      <c r="E40" s="53"/>
      <c r="F40" s="53"/>
      <c r="G40" s="53"/>
      <c r="H40" s="53"/>
      <c r="I40" s="70">
        <f t="shared" si="0"/>
        <v>0</v>
      </c>
      <c r="J40" s="70">
        <f t="shared" si="1"/>
        <v>0</v>
      </c>
    </row>
    <row r="41" spans="1:10" ht="15" customHeight="1">
      <c r="A41" s="11" t="s">
        <v>109</v>
      </c>
      <c r="B41" s="5" t="s">
        <v>110</v>
      </c>
      <c r="C41" s="47"/>
      <c r="D41" s="47"/>
      <c r="E41" s="53"/>
      <c r="F41" s="53"/>
      <c r="G41" s="53"/>
      <c r="H41" s="53"/>
      <c r="I41" s="70">
        <f t="shared" ref="I41:I69" si="7">C41+E41+G41</f>
        <v>0</v>
      </c>
      <c r="J41" s="70">
        <f t="shared" ref="J41:J69" si="8">D41+F41+H41</f>
        <v>0</v>
      </c>
    </row>
    <row r="42" spans="1:10" ht="15" customHeight="1">
      <c r="A42" s="11" t="s">
        <v>111</v>
      </c>
      <c r="B42" s="5" t="s">
        <v>112</v>
      </c>
      <c r="C42" s="47"/>
      <c r="D42" s="47"/>
      <c r="E42" s="53"/>
      <c r="F42" s="53"/>
      <c r="G42" s="53"/>
      <c r="H42" s="53"/>
      <c r="I42" s="70">
        <f t="shared" si="7"/>
        <v>0</v>
      </c>
      <c r="J42" s="70">
        <f t="shared" si="8"/>
        <v>0</v>
      </c>
    </row>
    <row r="43" spans="1:10" ht="15" customHeight="1">
      <c r="A43" s="11" t="s">
        <v>254</v>
      </c>
      <c r="B43" s="5" t="s">
        <v>113</v>
      </c>
      <c r="C43" s="47">
        <v>0</v>
      </c>
      <c r="D43" s="47">
        <v>414</v>
      </c>
      <c r="E43" s="53"/>
      <c r="F43" s="53"/>
      <c r="G43" s="53"/>
      <c r="H43" s="53"/>
      <c r="I43" s="70">
        <f t="shared" si="7"/>
        <v>0</v>
      </c>
      <c r="J43" s="70">
        <f t="shared" si="8"/>
        <v>414</v>
      </c>
    </row>
    <row r="44" spans="1:10" ht="15" customHeight="1">
      <c r="A44" s="11" t="s">
        <v>255</v>
      </c>
      <c r="B44" s="5" t="s">
        <v>114</v>
      </c>
      <c r="C44" s="47"/>
      <c r="D44" s="47"/>
      <c r="E44" s="53"/>
      <c r="F44" s="53"/>
      <c r="G44" s="53"/>
      <c r="H44" s="53"/>
      <c r="I44" s="70">
        <f t="shared" si="7"/>
        <v>0</v>
      </c>
      <c r="J44" s="70">
        <f t="shared" si="8"/>
        <v>0</v>
      </c>
    </row>
    <row r="45" spans="1:10" ht="15" customHeight="1">
      <c r="A45" s="11" t="s">
        <v>256</v>
      </c>
      <c r="B45" s="5" t="s">
        <v>115</v>
      </c>
      <c r="C45" s="47">
        <v>25000</v>
      </c>
      <c r="D45" s="47">
        <v>225000</v>
      </c>
      <c r="E45" s="53"/>
      <c r="F45" s="53"/>
      <c r="G45" s="53"/>
      <c r="H45" s="53"/>
      <c r="I45" s="70">
        <f t="shared" si="7"/>
        <v>25000</v>
      </c>
      <c r="J45" s="70">
        <f t="shared" si="8"/>
        <v>225000</v>
      </c>
    </row>
    <row r="46" spans="1:10" ht="15" customHeight="1">
      <c r="A46" s="13" t="s">
        <v>279</v>
      </c>
      <c r="B46" s="7" t="s">
        <v>116</v>
      </c>
      <c r="C46" s="48">
        <f t="shared" ref="C46:H46" si="9">SUM(C36:C45)</f>
        <v>140000</v>
      </c>
      <c r="D46" s="48">
        <f t="shared" si="9"/>
        <v>340414</v>
      </c>
      <c r="E46" s="48">
        <f t="shared" si="9"/>
        <v>0</v>
      </c>
      <c r="F46" s="48">
        <f t="shared" si="9"/>
        <v>0</v>
      </c>
      <c r="G46" s="48">
        <f t="shared" si="9"/>
        <v>0</v>
      </c>
      <c r="H46" s="48">
        <f t="shared" si="9"/>
        <v>0</v>
      </c>
      <c r="I46" s="70">
        <f t="shared" si="7"/>
        <v>140000</v>
      </c>
      <c r="J46" s="70">
        <f t="shared" si="8"/>
        <v>340414</v>
      </c>
    </row>
    <row r="47" spans="1:10" ht="15" customHeight="1">
      <c r="A47" s="11" t="s">
        <v>125</v>
      </c>
      <c r="B47" s="5" t="s">
        <v>126</v>
      </c>
      <c r="C47" s="47"/>
      <c r="D47" s="47"/>
      <c r="E47" s="53"/>
      <c r="F47" s="53"/>
      <c r="G47" s="53"/>
      <c r="H47" s="53"/>
      <c r="I47" s="70">
        <f t="shared" si="7"/>
        <v>0</v>
      </c>
      <c r="J47" s="70">
        <f t="shared" si="8"/>
        <v>0</v>
      </c>
    </row>
    <row r="48" spans="1:10" ht="15" customHeight="1">
      <c r="A48" s="4" t="s">
        <v>260</v>
      </c>
      <c r="B48" s="5" t="s">
        <v>127</v>
      </c>
      <c r="C48" s="47"/>
      <c r="D48" s="47"/>
      <c r="E48" s="53"/>
      <c r="F48" s="53"/>
      <c r="G48" s="53"/>
      <c r="H48" s="53"/>
      <c r="I48" s="70">
        <f t="shared" si="7"/>
        <v>0</v>
      </c>
      <c r="J48" s="70">
        <f t="shared" si="8"/>
        <v>0</v>
      </c>
    </row>
    <row r="49" spans="1:10" ht="15" customHeight="1">
      <c r="A49" s="11" t="s">
        <v>261</v>
      </c>
      <c r="B49" s="5" t="s">
        <v>128</v>
      </c>
      <c r="C49" s="47"/>
      <c r="D49" s="47"/>
      <c r="E49" s="53"/>
      <c r="F49" s="53"/>
      <c r="G49" s="53"/>
      <c r="H49" s="53"/>
      <c r="I49" s="70">
        <f t="shared" si="7"/>
        <v>0</v>
      </c>
      <c r="J49" s="70">
        <f t="shared" si="8"/>
        <v>0</v>
      </c>
    </row>
    <row r="50" spans="1:10" ht="15" customHeight="1">
      <c r="A50" s="11" t="s">
        <v>261</v>
      </c>
      <c r="B50" s="5" t="s">
        <v>350</v>
      </c>
      <c r="C50" s="47"/>
      <c r="D50" s="47"/>
      <c r="E50" s="53"/>
      <c r="F50" s="53"/>
      <c r="G50" s="53"/>
      <c r="H50" s="53"/>
      <c r="I50" s="70">
        <f t="shared" si="7"/>
        <v>0</v>
      </c>
      <c r="J50" s="70">
        <f t="shared" si="8"/>
        <v>0</v>
      </c>
    </row>
    <row r="51" spans="1:10" ht="15" customHeight="1">
      <c r="A51" s="6" t="s">
        <v>281</v>
      </c>
      <c r="B51" s="7" t="s">
        <v>129</v>
      </c>
      <c r="C51" s="48">
        <f t="shared" ref="C51:H51" si="10">SUM(C47:C50)</f>
        <v>0</v>
      </c>
      <c r="D51" s="48">
        <f t="shared" si="10"/>
        <v>0</v>
      </c>
      <c r="E51" s="48">
        <f t="shared" si="10"/>
        <v>0</v>
      </c>
      <c r="F51" s="48">
        <f t="shared" si="10"/>
        <v>0</v>
      </c>
      <c r="G51" s="48">
        <f t="shared" si="10"/>
        <v>0</v>
      </c>
      <c r="H51" s="48">
        <f t="shared" si="10"/>
        <v>0</v>
      </c>
      <c r="I51" s="70">
        <f t="shared" si="7"/>
        <v>0</v>
      </c>
      <c r="J51" s="70">
        <f t="shared" si="8"/>
        <v>0</v>
      </c>
    </row>
    <row r="52" spans="1:10" ht="15" customHeight="1">
      <c r="A52" s="54" t="s">
        <v>304</v>
      </c>
      <c r="B52" s="55"/>
      <c r="C52" s="56">
        <f t="shared" ref="C52:H52" si="11">C21+C35+C46+C51</f>
        <v>2690000</v>
      </c>
      <c r="D52" s="56">
        <f t="shared" si="11"/>
        <v>3440414</v>
      </c>
      <c r="E52" s="56">
        <f t="shared" si="11"/>
        <v>0</v>
      </c>
      <c r="F52" s="56">
        <f t="shared" si="11"/>
        <v>0</v>
      </c>
      <c r="G52" s="56">
        <f t="shared" si="11"/>
        <v>15595701</v>
      </c>
      <c r="H52" s="56">
        <f t="shared" si="11"/>
        <v>16086274</v>
      </c>
      <c r="I52" s="70">
        <f t="shared" si="7"/>
        <v>18285701</v>
      </c>
      <c r="J52" s="70">
        <f t="shared" si="8"/>
        <v>19526688</v>
      </c>
    </row>
    <row r="53" spans="1:10" ht="15" customHeight="1">
      <c r="A53" s="4" t="s">
        <v>79</v>
      </c>
      <c r="B53" s="5" t="s">
        <v>80</v>
      </c>
      <c r="C53" s="47">
        <v>6500000</v>
      </c>
      <c r="D53" s="47">
        <v>6500000</v>
      </c>
      <c r="E53" s="53"/>
      <c r="F53" s="53"/>
      <c r="G53" s="53"/>
      <c r="H53" s="53"/>
      <c r="I53" s="70">
        <f t="shared" si="7"/>
        <v>6500000</v>
      </c>
      <c r="J53" s="70">
        <f t="shared" si="8"/>
        <v>6500000</v>
      </c>
    </row>
    <row r="54" spans="1:10" ht="15" customHeight="1">
      <c r="A54" s="4" t="s">
        <v>81</v>
      </c>
      <c r="B54" s="5" t="s">
        <v>82</v>
      </c>
      <c r="C54" s="47"/>
      <c r="D54" s="47"/>
      <c r="E54" s="53"/>
      <c r="F54" s="53"/>
      <c r="G54" s="53"/>
      <c r="H54" s="53"/>
      <c r="I54" s="70">
        <f t="shared" si="7"/>
        <v>0</v>
      </c>
      <c r="J54" s="70">
        <f t="shared" si="8"/>
        <v>0</v>
      </c>
    </row>
    <row r="55" spans="1:10" ht="15" customHeight="1">
      <c r="A55" s="4" t="s">
        <v>238</v>
      </c>
      <c r="B55" s="5" t="s">
        <v>83</v>
      </c>
      <c r="C55" s="47"/>
      <c r="D55" s="47"/>
      <c r="E55" s="53"/>
      <c r="F55" s="53"/>
      <c r="G55" s="53"/>
      <c r="H55" s="53"/>
      <c r="I55" s="70">
        <f t="shared" si="7"/>
        <v>0</v>
      </c>
      <c r="J55" s="70">
        <f t="shared" si="8"/>
        <v>0</v>
      </c>
    </row>
    <row r="56" spans="1:10" ht="15" customHeight="1">
      <c r="A56" s="4" t="s">
        <v>239</v>
      </c>
      <c r="B56" s="5" t="s">
        <v>84</v>
      </c>
      <c r="C56" s="47"/>
      <c r="D56" s="47"/>
      <c r="E56" s="53"/>
      <c r="F56" s="53"/>
      <c r="G56" s="53"/>
      <c r="H56" s="53"/>
      <c r="I56" s="70">
        <f t="shared" si="7"/>
        <v>0</v>
      </c>
      <c r="J56" s="70">
        <f t="shared" si="8"/>
        <v>0</v>
      </c>
    </row>
    <row r="57" spans="1:10" ht="15" customHeight="1">
      <c r="A57" s="4" t="s">
        <v>240</v>
      </c>
      <c r="B57" s="5" t="s">
        <v>85</v>
      </c>
      <c r="C57" s="47">
        <v>0</v>
      </c>
      <c r="D57" s="47">
        <v>500000</v>
      </c>
      <c r="E57" s="53"/>
      <c r="F57" s="53"/>
      <c r="G57" s="53"/>
      <c r="H57" s="53"/>
      <c r="I57" s="70">
        <f t="shared" si="7"/>
        <v>0</v>
      </c>
      <c r="J57" s="70">
        <f t="shared" si="8"/>
        <v>500000</v>
      </c>
    </row>
    <row r="58" spans="1:10" ht="15" customHeight="1">
      <c r="A58" s="6" t="s">
        <v>275</v>
      </c>
      <c r="B58" s="7" t="s">
        <v>86</v>
      </c>
      <c r="C58" s="48"/>
      <c r="D58" s="48">
        <f>SUM(D53:D57)</f>
        <v>7000000</v>
      </c>
      <c r="E58" s="48">
        <f>SUM(E53:E57)</f>
        <v>0</v>
      </c>
      <c r="F58" s="48">
        <f>SUM(F53:F57)</f>
        <v>0</v>
      </c>
      <c r="G58" s="48">
        <f>SUM(G53:G57)</f>
        <v>0</v>
      </c>
      <c r="H58" s="48">
        <f>SUM(H53:H57)</f>
        <v>0</v>
      </c>
      <c r="I58" s="70">
        <f t="shared" si="7"/>
        <v>0</v>
      </c>
      <c r="J58" s="70">
        <f t="shared" si="8"/>
        <v>7000000</v>
      </c>
    </row>
    <row r="59" spans="1:10" ht="15" customHeight="1">
      <c r="A59" s="11" t="s">
        <v>257</v>
      </c>
      <c r="B59" s="5" t="s">
        <v>117</v>
      </c>
      <c r="C59" s="47"/>
      <c r="D59" s="47"/>
      <c r="E59" s="53"/>
      <c r="F59" s="53"/>
      <c r="G59" s="53"/>
      <c r="H59" s="53"/>
      <c r="I59" s="70">
        <f t="shared" si="7"/>
        <v>0</v>
      </c>
      <c r="J59" s="70">
        <f t="shared" si="8"/>
        <v>0</v>
      </c>
    </row>
    <row r="60" spans="1:10" ht="15" customHeight="1">
      <c r="A60" s="11" t="s">
        <v>258</v>
      </c>
      <c r="B60" s="5" t="s">
        <v>118</v>
      </c>
      <c r="C60" s="47"/>
      <c r="D60" s="47"/>
      <c r="E60" s="53"/>
      <c r="F60" s="53"/>
      <c r="G60" s="53"/>
      <c r="H60" s="53"/>
      <c r="I60" s="70">
        <f t="shared" si="7"/>
        <v>0</v>
      </c>
      <c r="J60" s="70">
        <f t="shared" si="8"/>
        <v>0</v>
      </c>
    </row>
    <row r="61" spans="1:10" ht="15" customHeight="1">
      <c r="A61" s="11" t="s">
        <v>119</v>
      </c>
      <c r="B61" s="5" t="s">
        <v>120</v>
      </c>
      <c r="C61" s="47"/>
      <c r="D61" s="47"/>
      <c r="E61" s="53"/>
      <c r="F61" s="53"/>
      <c r="G61" s="53"/>
      <c r="H61" s="53"/>
      <c r="I61" s="70">
        <f t="shared" si="7"/>
        <v>0</v>
      </c>
      <c r="J61" s="70">
        <f t="shared" si="8"/>
        <v>0</v>
      </c>
    </row>
    <row r="62" spans="1:10" ht="15" customHeight="1">
      <c r="A62" s="11" t="s">
        <v>259</v>
      </c>
      <c r="B62" s="5" t="s">
        <v>121</v>
      </c>
      <c r="C62" s="47"/>
      <c r="D62" s="47"/>
      <c r="E62" s="53"/>
      <c r="F62" s="53"/>
      <c r="G62" s="53"/>
      <c r="H62" s="53"/>
      <c r="I62" s="70">
        <f t="shared" si="7"/>
        <v>0</v>
      </c>
      <c r="J62" s="70">
        <f t="shared" si="8"/>
        <v>0</v>
      </c>
    </row>
    <row r="63" spans="1:10" ht="15" customHeight="1">
      <c r="A63" s="11" t="s">
        <v>122</v>
      </c>
      <c r="B63" s="5" t="s">
        <v>123</v>
      </c>
      <c r="C63" s="47"/>
      <c r="D63" s="47"/>
      <c r="E63" s="53"/>
      <c r="F63" s="53"/>
      <c r="G63" s="53"/>
      <c r="H63" s="53"/>
      <c r="I63" s="70">
        <f t="shared" si="7"/>
        <v>0</v>
      </c>
      <c r="J63" s="70">
        <f t="shared" si="8"/>
        <v>0</v>
      </c>
    </row>
    <row r="64" spans="1:10" ht="15" customHeight="1">
      <c r="A64" s="6" t="s">
        <v>280</v>
      </c>
      <c r="B64" s="7" t="s">
        <v>124</v>
      </c>
      <c r="C64" s="48">
        <f t="shared" ref="C64:H64" si="12">SUM(C59:C63)</f>
        <v>0</v>
      </c>
      <c r="D64" s="48">
        <f t="shared" si="12"/>
        <v>0</v>
      </c>
      <c r="E64" s="48">
        <f t="shared" si="12"/>
        <v>0</v>
      </c>
      <c r="F64" s="48">
        <f t="shared" si="12"/>
        <v>0</v>
      </c>
      <c r="G64" s="48">
        <f t="shared" si="12"/>
        <v>0</v>
      </c>
      <c r="H64" s="48">
        <f t="shared" si="12"/>
        <v>0</v>
      </c>
      <c r="I64" s="70">
        <f t="shared" si="7"/>
        <v>0</v>
      </c>
      <c r="J64" s="70">
        <f t="shared" si="8"/>
        <v>0</v>
      </c>
    </row>
    <row r="65" spans="1:10" ht="15" customHeight="1">
      <c r="A65" s="11" t="s">
        <v>130</v>
      </c>
      <c r="B65" s="5" t="s">
        <v>131</v>
      </c>
      <c r="C65" s="47"/>
      <c r="D65" s="47"/>
      <c r="E65" s="53"/>
      <c r="F65" s="53"/>
      <c r="G65" s="53"/>
      <c r="H65" s="53"/>
      <c r="I65" s="70">
        <f t="shared" si="7"/>
        <v>0</v>
      </c>
      <c r="J65" s="70">
        <f t="shared" si="8"/>
        <v>0</v>
      </c>
    </row>
    <row r="66" spans="1:10" ht="15" customHeight="1">
      <c r="A66" s="4" t="s">
        <v>262</v>
      </c>
      <c r="B66" s="5" t="s">
        <v>132</v>
      </c>
      <c r="C66" s="47"/>
      <c r="D66" s="47"/>
      <c r="E66" s="53"/>
      <c r="F66" s="53"/>
      <c r="G66" s="53"/>
      <c r="H66" s="53"/>
      <c r="I66" s="70">
        <f t="shared" si="7"/>
        <v>0</v>
      </c>
      <c r="J66" s="70">
        <f t="shared" si="8"/>
        <v>0</v>
      </c>
    </row>
    <row r="67" spans="1:10" ht="15" customHeight="1">
      <c r="A67" s="11" t="s">
        <v>263</v>
      </c>
      <c r="B67" s="5" t="s">
        <v>133</v>
      </c>
      <c r="C67" s="47"/>
      <c r="D67" s="47"/>
      <c r="E67" s="53"/>
      <c r="F67" s="53"/>
      <c r="G67" s="53"/>
      <c r="H67" s="53"/>
      <c r="I67" s="70">
        <f t="shared" si="7"/>
        <v>0</v>
      </c>
      <c r="J67" s="70">
        <f t="shared" si="8"/>
        <v>0</v>
      </c>
    </row>
    <row r="68" spans="1:10" ht="15" customHeight="1">
      <c r="A68" s="11" t="s">
        <v>351</v>
      </c>
      <c r="B68" s="5" t="s">
        <v>352</v>
      </c>
      <c r="C68" s="47"/>
      <c r="D68" s="47">
        <v>100000</v>
      </c>
      <c r="E68" s="53"/>
      <c r="F68" s="53"/>
      <c r="G68" s="53"/>
      <c r="H68" s="53"/>
      <c r="I68" s="70">
        <f t="shared" si="7"/>
        <v>0</v>
      </c>
      <c r="J68" s="70">
        <f t="shared" si="8"/>
        <v>100000</v>
      </c>
    </row>
    <row r="69" spans="1:10" ht="15" customHeight="1">
      <c r="A69" s="6" t="s">
        <v>283</v>
      </c>
      <c r="B69" s="7" t="s">
        <v>134</v>
      </c>
      <c r="C69" s="48">
        <f t="shared" ref="C69:H69" si="13">SUM(C65:C68)</f>
        <v>0</v>
      </c>
      <c r="D69" s="48">
        <f t="shared" si="13"/>
        <v>100000</v>
      </c>
      <c r="E69" s="48">
        <f t="shared" si="13"/>
        <v>0</v>
      </c>
      <c r="F69" s="48">
        <f t="shared" si="13"/>
        <v>0</v>
      </c>
      <c r="G69" s="48">
        <f t="shared" si="13"/>
        <v>0</v>
      </c>
      <c r="H69" s="48">
        <f t="shared" si="13"/>
        <v>0</v>
      </c>
      <c r="I69" s="70">
        <f t="shared" si="7"/>
        <v>0</v>
      </c>
      <c r="J69" s="70">
        <f t="shared" si="8"/>
        <v>100000</v>
      </c>
    </row>
    <row r="70" spans="1:10" ht="15" customHeight="1">
      <c r="A70" s="54" t="s">
        <v>303</v>
      </c>
      <c r="B70" s="55"/>
      <c r="C70" s="56">
        <f t="shared" ref="C70:J70" si="14">C58+C64+C69</f>
        <v>0</v>
      </c>
      <c r="D70" s="56">
        <f t="shared" si="14"/>
        <v>7100000</v>
      </c>
      <c r="E70" s="56">
        <f t="shared" si="14"/>
        <v>0</v>
      </c>
      <c r="F70" s="56">
        <f t="shared" si="14"/>
        <v>0</v>
      </c>
      <c r="G70" s="56">
        <f t="shared" si="14"/>
        <v>0</v>
      </c>
      <c r="H70" s="56">
        <f t="shared" si="14"/>
        <v>0</v>
      </c>
      <c r="I70" s="56">
        <f t="shared" si="14"/>
        <v>0</v>
      </c>
      <c r="J70" s="56">
        <f t="shared" si="14"/>
        <v>7100000</v>
      </c>
    </row>
    <row r="71" spans="1:10">
      <c r="A71" s="57" t="s">
        <v>282</v>
      </c>
      <c r="B71" s="58" t="s">
        <v>135</v>
      </c>
      <c r="C71" s="56">
        <f t="shared" ref="C71:H71" si="15">C52+C58+C64+C69</f>
        <v>2690000</v>
      </c>
      <c r="D71" s="56">
        <f t="shared" si="15"/>
        <v>10540414</v>
      </c>
      <c r="E71" s="56">
        <f t="shared" si="15"/>
        <v>0</v>
      </c>
      <c r="F71" s="56">
        <f t="shared" si="15"/>
        <v>0</v>
      </c>
      <c r="G71" s="56">
        <f t="shared" si="15"/>
        <v>15595701</v>
      </c>
      <c r="H71" s="56">
        <f t="shared" si="15"/>
        <v>16086274</v>
      </c>
      <c r="I71" s="70">
        <f>C71+E71+G71</f>
        <v>18285701</v>
      </c>
      <c r="J71" s="70">
        <f>D71+F71+H71</f>
        <v>26626688</v>
      </c>
    </row>
    <row r="72" spans="1:10">
      <c r="A72" s="59" t="s">
        <v>312</v>
      </c>
      <c r="B72" s="60"/>
      <c r="C72" s="56">
        <f>C52-'[1]kiadások önk'!C76</f>
        <v>2673756</v>
      </c>
      <c r="D72" s="56">
        <f>D52-'[1]kiadások önk'!D76</f>
        <v>3420512</v>
      </c>
      <c r="E72" s="56">
        <f>E52-'[1]kiadások önk'!F76</f>
        <v>-3991</v>
      </c>
      <c r="F72" s="56">
        <f>F52-'[1]kiadások önk'!G76</f>
        <v>-254</v>
      </c>
      <c r="G72" s="56">
        <f>G52-'[1]kiadások önk'!I76</f>
        <v>15595701</v>
      </c>
      <c r="H72" s="56">
        <f>H52-'[1]kiadások önk'!J76</f>
        <v>16086274</v>
      </c>
      <c r="I72" s="56">
        <f>I52-'[1]kiadások önk'!L76</f>
        <v>18265466</v>
      </c>
      <c r="J72" s="56">
        <f>J52-'[1]kiadások önk'!M76</f>
        <v>19506532</v>
      </c>
    </row>
    <row r="73" spans="1:10">
      <c r="A73" s="59" t="s">
        <v>313</v>
      </c>
      <c r="B73" s="60"/>
      <c r="C73" s="56">
        <f>C70-'[1]kiadások önk'!C99</f>
        <v>0</v>
      </c>
      <c r="D73" s="56">
        <f>D70-'[1]kiadások önk'!D99</f>
        <v>7100000</v>
      </c>
      <c r="E73" s="56">
        <f>E70-'[1]kiadások önk'!F99</f>
        <v>0</v>
      </c>
      <c r="F73" s="56">
        <f>F70-'[1]kiadások önk'!G99</f>
        <v>-254</v>
      </c>
      <c r="G73" s="56">
        <f>G70-'[1]kiadások önk'!I99</f>
        <v>0</v>
      </c>
      <c r="H73" s="56">
        <f>H70-'[1]kiadások önk'!J99</f>
        <v>0</v>
      </c>
      <c r="I73" s="56">
        <f>I70-'[1]kiadások önk'!L99</f>
        <v>0</v>
      </c>
      <c r="J73" s="56">
        <f>J70-'[1]kiadások önk'!M99</f>
        <v>7099746</v>
      </c>
    </row>
    <row r="74" spans="1:10">
      <c r="A74" s="26" t="s">
        <v>264</v>
      </c>
      <c r="B74" s="4" t="s">
        <v>136</v>
      </c>
      <c r="C74" s="39"/>
      <c r="D74" s="39"/>
      <c r="E74" s="53"/>
      <c r="F74" s="53"/>
      <c r="G74" s="53"/>
      <c r="H74" s="53"/>
      <c r="I74" s="70">
        <f t="shared" ref="I74:I100" si="16">C74+E74+G74</f>
        <v>0</v>
      </c>
      <c r="J74" s="70">
        <f t="shared" ref="J74:J100" si="17">D74+F74+H74</f>
        <v>0</v>
      </c>
    </row>
    <row r="75" spans="1:10">
      <c r="A75" s="11" t="s">
        <v>137</v>
      </c>
      <c r="B75" s="4" t="s">
        <v>138</v>
      </c>
      <c r="C75" s="39"/>
      <c r="D75" s="39"/>
      <c r="E75" s="53"/>
      <c r="F75" s="53"/>
      <c r="G75" s="53"/>
      <c r="H75" s="53"/>
      <c r="I75" s="70">
        <f t="shared" si="16"/>
        <v>0</v>
      </c>
      <c r="J75" s="70">
        <f t="shared" si="17"/>
        <v>0</v>
      </c>
    </row>
    <row r="76" spans="1:10">
      <c r="A76" s="26" t="s">
        <v>265</v>
      </c>
      <c r="B76" s="4" t="s">
        <v>139</v>
      </c>
      <c r="C76" s="39"/>
      <c r="D76" s="39"/>
      <c r="E76" s="53"/>
      <c r="F76" s="53"/>
      <c r="G76" s="53"/>
      <c r="H76" s="53"/>
      <c r="I76" s="70">
        <f t="shared" si="16"/>
        <v>0</v>
      </c>
      <c r="J76" s="70">
        <f t="shared" si="17"/>
        <v>0</v>
      </c>
    </row>
    <row r="77" spans="1:10">
      <c r="A77" s="13" t="s">
        <v>284</v>
      </c>
      <c r="B77" s="6" t="s">
        <v>140</v>
      </c>
      <c r="C77" s="49">
        <f t="shared" ref="C77:H77" si="18">SUM(C74:C76)</f>
        <v>0</v>
      </c>
      <c r="D77" s="49">
        <f t="shared" si="18"/>
        <v>0</v>
      </c>
      <c r="E77" s="49">
        <f t="shared" si="18"/>
        <v>0</v>
      </c>
      <c r="F77" s="49">
        <f t="shared" si="18"/>
        <v>0</v>
      </c>
      <c r="G77" s="49">
        <f t="shared" si="18"/>
        <v>0</v>
      </c>
      <c r="H77" s="49">
        <f t="shared" si="18"/>
        <v>0</v>
      </c>
      <c r="I77" s="70">
        <f t="shared" si="16"/>
        <v>0</v>
      </c>
      <c r="J77" s="70">
        <f t="shared" si="17"/>
        <v>0</v>
      </c>
    </row>
    <row r="78" spans="1:10">
      <c r="A78" s="11" t="s">
        <v>266</v>
      </c>
      <c r="B78" s="4" t="s">
        <v>141</v>
      </c>
      <c r="C78" s="39"/>
      <c r="D78" s="39"/>
      <c r="E78" s="53"/>
      <c r="F78" s="53"/>
      <c r="G78" s="53"/>
      <c r="H78" s="53"/>
      <c r="I78" s="70">
        <f t="shared" si="16"/>
        <v>0</v>
      </c>
      <c r="J78" s="70">
        <f t="shared" si="17"/>
        <v>0</v>
      </c>
    </row>
    <row r="79" spans="1:10">
      <c r="A79" s="26" t="s">
        <v>142</v>
      </c>
      <c r="B79" s="4" t="s">
        <v>143</v>
      </c>
      <c r="C79" s="39"/>
      <c r="D79" s="39"/>
      <c r="E79" s="53"/>
      <c r="F79" s="53"/>
      <c r="G79" s="53"/>
      <c r="H79" s="53"/>
      <c r="I79" s="70">
        <f t="shared" si="16"/>
        <v>0</v>
      </c>
      <c r="J79" s="70">
        <f t="shared" si="17"/>
        <v>0</v>
      </c>
    </row>
    <row r="80" spans="1:10">
      <c r="A80" s="11" t="s">
        <v>267</v>
      </c>
      <c r="B80" s="4" t="s">
        <v>144</v>
      </c>
      <c r="C80" s="39"/>
      <c r="D80" s="39"/>
      <c r="E80" s="53"/>
      <c r="F80" s="53"/>
      <c r="G80" s="53"/>
      <c r="H80" s="53"/>
      <c r="I80" s="70">
        <f t="shared" si="16"/>
        <v>0</v>
      </c>
      <c r="J80" s="70">
        <f t="shared" si="17"/>
        <v>0</v>
      </c>
    </row>
    <row r="81" spans="1:10">
      <c r="A81" s="26" t="s">
        <v>145</v>
      </c>
      <c r="B81" s="4" t="s">
        <v>146</v>
      </c>
      <c r="C81" s="39"/>
      <c r="D81" s="39"/>
      <c r="E81" s="53"/>
      <c r="F81" s="53"/>
      <c r="G81" s="53"/>
      <c r="H81" s="53"/>
      <c r="I81" s="70">
        <f t="shared" si="16"/>
        <v>0</v>
      </c>
      <c r="J81" s="70">
        <f t="shared" si="17"/>
        <v>0</v>
      </c>
    </row>
    <row r="82" spans="1:10">
      <c r="A82" s="12" t="s">
        <v>285</v>
      </c>
      <c r="B82" s="6" t="s">
        <v>147</v>
      </c>
      <c r="C82" s="49">
        <f t="shared" ref="C82:H82" si="19">SUM(C78:C81)</f>
        <v>0</v>
      </c>
      <c r="D82" s="49">
        <f t="shared" si="19"/>
        <v>0</v>
      </c>
      <c r="E82" s="49">
        <f t="shared" si="19"/>
        <v>0</v>
      </c>
      <c r="F82" s="49">
        <f t="shared" si="19"/>
        <v>0</v>
      </c>
      <c r="G82" s="49">
        <f t="shared" si="19"/>
        <v>0</v>
      </c>
      <c r="H82" s="49">
        <f t="shared" si="19"/>
        <v>0</v>
      </c>
      <c r="I82" s="70">
        <f t="shared" si="16"/>
        <v>0</v>
      </c>
      <c r="J82" s="70">
        <f t="shared" si="17"/>
        <v>0</v>
      </c>
    </row>
    <row r="83" spans="1:10">
      <c r="A83" s="4" t="s">
        <v>310</v>
      </c>
      <c r="B83" s="4" t="s">
        <v>148</v>
      </c>
      <c r="C83" s="39">
        <v>2186000</v>
      </c>
      <c r="D83" s="39">
        <v>2184000</v>
      </c>
      <c r="E83" s="53"/>
      <c r="F83" s="53"/>
      <c r="G83" s="53"/>
      <c r="H83" s="53"/>
      <c r="I83" s="70">
        <f t="shared" si="16"/>
        <v>2186000</v>
      </c>
      <c r="J83" s="70">
        <f t="shared" si="17"/>
        <v>2184000</v>
      </c>
    </row>
    <row r="84" spans="1:10">
      <c r="A84" s="4" t="s">
        <v>311</v>
      </c>
      <c r="B84" s="4" t="s">
        <v>148</v>
      </c>
      <c r="C84" s="39"/>
      <c r="D84" s="39"/>
      <c r="E84" s="53"/>
      <c r="F84" s="53"/>
      <c r="G84" s="53"/>
      <c r="H84" s="53"/>
      <c r="I84" s="70">
        <f t="shared" si="16"/>
        <v>0</v>
      </c>
      <c r="J84" s="70">
        <f t="shared" si="17"/>
        <v>0</v>
      </c>
    </row>
    <row r="85" spans="1:10">
      <c r="A85" s="4" t="s">
        <v>308</v>
      </c>
      <c r="B85" s="4" t="s">
        <v>149</v>
      </c>
      <c r="C85" s="39"/>
      <c r="D85" s="39"/>
      <c r="E85" s="53"/>
      <c r="F85" s="53"/>
      <c r="G85" s="53"/>
      <c r="H85" s="53"/>
      <c r="I85" s="70">
        <f t="shared" si="16"/>
        <v>0</v>
      </c>
      <c r="J85" s="70">
        <f t="shared" si="17"/>
        <v>0</v>
      </c>
    </row>
    <row r="86" spans="1:10">
      <c r="A86" s="4" t="s">
        <v>309</v>
      </c>
      <c r="B86" s="4" t="s">
        <v>149</v>
      </c>
      <c r="C86" s="39"/>
      <c r="D86" s="39"/>
      <c r="E86" s="53"/>
      <c r="F86" s="53"/>
      <c r="G86" s="53"/>
      <c r="H86" s="53"/>
      <c r="I86" s="70">
        <f t="shared" si="16"/>
        <v>0</v>
      </c>
      <c r="J86" s="70">
        <f t="shared" si="17"/>
        <v>0</v>
      </c>
    </row>
    <row r="87" spans="1:10">
      <c r="A87" s="6" t="s">
        <v>286</v>
      </c>
      <c r="B87" s="6" t="s">
        <v>150</v>
      </c>
      <c r="C87" s="49">
        <f t="shared" ref="C87:H87" si="20">SUM(C83:C86)</f>
        <v>2186000</v>
      </c>
      <c r="D87" s="49">
        <f t="shared" si="20"/>
        <v>2184000</v>
      </c>
      <c r="E87" s="49">
        <f t="shared" si="20"/>
        <v>0</v>
      </c>
      <c r="F87" s="49">
        <f t="shared" si="20"/>
        <v>0</v>
      </c>
      <c r="G87" s="49">
        <f t="shared" si="20"/>
        <v>0</v>
      </c>
      <c r="H87" s="49">
        <f t="shared" si="20"/>
        <v>0</v>
      </c>
      <c r="I87" s="70">
        <f t="shared" si="16"/>
        <v>2186000</v>
      </c>
      <c r="J87" s="70">
        <f t="shared" si="17"/>
        <v>2184000</v>
      </c>
    </row>
    <row r="88" spans="1:10">
      <c r="A88" s="26" t="s">
        <v>151</v>
      </c>
      <c r="B88" s="6" t="s">
        <v>152</v>
      </c>
      <c r="C88" s="49"/>
      <c r="D88" s="49"/>
      <c r="E88" s="53"/>
      <c r="F88" s="53"/>
      <c r="G88" s="53"/>
      <c r="H88" s="53"/>
      <c r="I88" s="70">
        <f t="shared" si="16"/>
        <v>0</v>
      </c>
      <c r="J88" s="70">
        <f t="shared" si="17"/>
        <v>0</v>
      </c>
    </row>
    <row r="89" spans="1:10">
      <c r="A89" s="26" t="s">
        <v>153</v>
      </c>
      <c r="B89" s="4" t="s">
        <v>154</v>
      </c>
      <c r="C89" s="39"/>
      <c r="D89" s="39"/>
      <c r="E89" s="53"/>
      <c r="F89" s="53"/>
      <c r="G89" s="53"/>
      <c r="H89" s="53"/>
      <c r="I89" s="70">
        <f t="shared" si="16"/>
        <v>0</v>
      </c>
      <c r="J89" s="70">
        <f t="shared" si="17"/>
        <v>0</v>
      </c>
    </row>
    <row r="90" spans="1:10">
      <c r="A90" s="26" t="s">
        <v>155</v>
      </c>
      <c r="B90" s="4" t="s">
        <v>156</v>
      </c>
      <c r="C90" s="39"/>
      <c r="D90" s="39"/>
      <c r="E90" s="53"/>
      <c r="F90" s="53"/>
      <c r="G90" s="53"/>
      <c r="H90" s="53"/>
      <c r="I90" s="70">
        <f t="shared" si="16"/>
        <v>0</v>
      </c>
      <c r="J90" s="70">
        <f t="shared" si="17"/>
        <v>0</v>
      </c>
    </row>
    <row r="91" spans="1:10">
      <c r="A91" s="26" t="s">
        <v>157</v>
      </c>
      <c r="B91" s="4" t="s">
        <v>158</v>
      </c>
      <c r="C91" s="39"/>
      <c r="D91" s="39"/>
      <c r="E91" s="53"/>
      <c r="F91" s="53"/>
      <c r="G91" s="53"/>
      <c r="H91" s="53"/>
      <c r="I91" s="70">
        <f t="shared" si="16"/>
        <v>0</v>
      </c>
      <c r="J91" s="70">
        <f t="shared" si="17"/>
        <v>0</v>
      </c>
    </row>
    <row r="92" spans="1:10">
      <c r="A92" s="11" t="s">
        <v>268</v>
      </c>
      <c r="B92" s="4" t="s">
        <v>159</v>
      </c>
      <c r="C92" s="39"/>
      <c r="D92" s="39"/>
      <c r="E92" s="53"/>
      <c r="F92" s="53"/>
      <c r="G92" s="53"/>
      <c r="H92" s="53"/>
      <c r="I92" s="70">
        <f t="shared" si="16"/>
        <v>0</v>
      </c>
      <c r="J92" s="70">
        <f t="shared" si="17"/>
        <v>0</v>
      </c>
    </row>
    <row r="93" spans="1:10">
      <c r="A93" s="13" t="s">
        <v>287</v>
      </c>
      <c r="B93" s="6" t="s">
        <v>160</v>
      </c>
      <c r="C93" s="49">
        <f t="shared" ref="C93:H93" si="21">C77+C82+C87+C88+C89+C90+C91+C92</f>
        <v>2186000</v>
      </c>
      <c r="D93" s="49">
        <f t="shared" si="21"/>
        <v>2184000</v>
      </c>
      <c r="E93" s="49">
        <f t="shared" si="21"/>
        <v>0</v>
      </c>
      <c r="F93" s="49">
        <f t="shared" si="21"/>
        <v>0</v>
      </c>
      <c r="G93" s="49">
        <f t="shared" si="21"/>
        <v>0</v>
      </c>
      <c r="H93" s="49">
        <f t="shared" si="21"/>
        <v>0</v>
      </c>
      <c r="I93" s="70">
        <f t="shared" si="16"/>
        <v>2186000</v>
      </c>
      <c r="J93" s="70">
        <f t="shared" si="17"/>
        <v>2184000</v>
      </c>
    </row>
    <row r="94" spans="1:10">
      <c r="A94" s="11" t="s">
        <v>161</v>
      </c>
      <c r="B94" s="4" t="s">
        <v>162</v>
      </c>
      <c r="C94" s="39"/>
      <c r="D94" s="39"/>
      <c r="E94" s="53"/>
      <c r="F94" s="53"/>
      <c r="G94" s="53"/>
      <c r="H94" s="53"/>
      <c r="I94" s="70">
        <f t="shared" si="16"/>
        <v>0</v>
      </c>
      <c r="J94" s="70">
        <f t="shared" si="17"/>
        <v>0</v>
      </c>
    </row>
    <row r="95" spans="1:10">
      <c r="A95" s="11" t="s">
        <v>163</v>
      </c>
      <c r="B95" s="4" t="s">
        <v>164</v>
      </c>
      <c r="C95" s="39"/>
      <c r="D95" s="39"/>
      <c r="E95" s="53"/>
      <c r="F95" s="53"/>
      <c r="G95" s="53"/>
      <c r="H95" s="53"/>
      <c r="I95" s="70">
        <f t="shared" si="16"/>
        <v>0</v>
      </c>
      <c r="J95" s="70">
        <f t="shared" si="17"/>
        <v>0</v>
      </c>
    </row>
    <row r="96" spans="1:10">
      <c r="A96" s="26" t="s">
        <v>165</v>
      </c>
      <c r="B96" s="4" t="s">
        <v>166</v>
      </c>
      <c r="C96" s="39"/>
      <c r="D96" s="39"/>
      <c r="E96" s="53"/>
      <c r="F96" s="53"/>
      <c r="G96" s="53"/>
      <c r="H96" s="53"/>
      <c r="I96" s="70">
        <f t="shared" si="16"/>
        <v>0</v>
      </c>
      <c r="J96" s="70">
        <f t="shared" si="17"/>
        <v>0</v>
      </c>
    </row>
    <row r="97" spans="1:10">
      <c r="A97" s="26" t="s">
        <v>269</v>
      </c>
      <c r="B97" s="4" t="s">
        <v>167</v>
      </c>
      <c r="C97" s="39"/>
      <c r="D97" s="39"/>
      <c r="E97" s="53"/>
      <c r="F97" s="53"/>
      <c r="G97" s="53"/>
      <c r="H97" s="53"/>
      <c r="I97" s="70">
        <f t="shared" si="16"/>
        <v>0</v>
      </c>
      <c r="J97" s="70">
        <f t="shared" si="17"/>
        <v>0</v>
      </c>
    </row>
    <row r="98" spans="1:10">
      <c r="A98" s="12" t="s">
        <v>288</v>
      </c>
      <c r="B98" s="6" t="s">
        <v>168</v>
      </c>
      <c r="C98" s="49">
        <f t="shared" ref="C98:H98" si="22">SUM(C94:C97)</f>
        <v>0</v>
      </c>
      <c r="D98" s="49">
        <f t="shared" si="22"/>
        <v>0</v>
      </c>
      <c r="E98" s="49">
        <f t="shared" si="22"/>
        <v>0</v>
      </c>
      <c r="F98" s="49">
        <f t="shared" si="22"/>
        <v>0</v>
      </c>
      <c r="G98" s="49">
        <f t="shared" si="22"/>
        <v>0</v>
      </c>
      <c r="H98" s="49">
        <f t="shared" si="22"/>
        <v>0</v>
      </c>
      <c r="I98" s="70">
        <f t="shared" si="16"/>
        <v>0</v>
      </c>
      <c r="J98" s="70">
        <f t="shared" si="17"/>
        <v>0</v>
      </c>
    </row>
    <row r="99" spans="1:10">
      <c r="A99" s="13" t="s">
        <v>169</v>
      </c>
      <c r="B99" s="6" t="s">
        <v>170</v>
      </c>
      <c r="C99" s="49"/>
      <c r="D99" s="49"/>
      <c r="E99" s="53"/>
      <c r="F99" s="53"/>
      <c r="G99" s="53"/>
      <c r="H99" s="53"/>
      <c r="I99" s="70">
        <f t="shared" si="16"/>
        <v>0</v>
      </c>
      <c r="J99" s="70">
        <f t="shared" si="17"/>
        <v>0</v>
      </c>
    </row>
    <row r="100" spans="1:10">
      <c r="A100" s="37" t="s">
        <v>289</v>
      </c>
      <c r="B100" s="61" t="s">
        <v>171</v>
      </c>
      <c r="C100" s="62">
        <f t="shared" ref="C100:H100" si="23">C93+C98+C99</f>
        <v>2186000</v>
      </c>
      <c r="D100" s="62">
        <f t="shared" si="23"/>
        <v>2184000</v>
      </c>
      <c r="E100" s="62">
        <f t="shared" si="23"/>
        <v>0</v>
      </c>
      <c r="F100" s="62">
        <f t="shared" si="23"/>
        <v>0</v>
      </c>
      <c r="G100" s="62">
        <f t="shared" si="23"/>
        <v>0</v>
      </c>
      <c r="H100" s="62">
        <f t="shared" si="23"/>
        <v>0</v>
      </c>
      <c r="I100" s="70">
        <f t="shared" si="16"/>
        <v>2186000</v>
      </c>
      <c r="J100" s="70">
        <f t="shared" si="17"/>
        <v>2184000</v>
      </c>
    </row>
    <row r="101" spans="1:10">
      <c r="A101" s="63" t="s">
        <v>271</v>
      </c>
      <c r="B101" s="64"/>
      <c r="C101" s="65">
        <f t="shared" ref="C101:H101" si="24">C21+C35+C46+C58+C64+C77+C82+C87+C88+C98+C99</f>
        <v>4876000</v>
      </c>
      <c r="D101" s="65">
        <f t="shared" si="24"/>
        <v>12624414</v>
      </c>
      <c r="E101" s="65">
        <f t="shared" si="24"/>
        <v>0</v>
      </c>
      <c r="F101" s="65">
        <f t="shared" si="24"/>
        <v>0</v>
      </c>
      <c r="G101" s="65">
        <f t="shared" si="24"/>
        <v>15595701</v>
      </c>
      <c r="H101" s="65">
        <f t="shared" si="24"/>
        <v>16086274</v>
      </c>
      <c r="I101" s="81">
        <f>I21+I35+I46+I51+I58+I64+I69+I93</f>
        <v>20471701</v>
      </c>
      <c r="J101" s="81">
        <f>J21+J35+J46+J51+J58+J64+J69+J93</f>
        <v>28810688</v>
      </c>
    </row>
  </sheetData>
  <mergeCells count="8">
    <mergeCell ref="G7:H7"/>
    <mergeCell ref="I7:J7"/>
    <mergeCell ref="A3:J3"/>
    <mergeCell ref="A4:J4"/>
    <mergeCell ref="A7:A8"/>
    <mergeCell ref="B7:B8"/>
    <mergeCell ref="C7:D7"/>
    <mergeCell ref="E7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36"/>
  <sheetViews>
    <sheetView workbookViewId="0">
      <selection activeCell="A2" sqref="A2:D2"/>
    </sheetView>
  </sheetViews>
  <sheetFormatPr defaultRowHeight="15"/>
  <cols>
    <col min="1" max="1" width="65" customWidth="1"/>
    <col min="2" max="2" width="7" customWidth="1"/>
    <col min="3" max="3" width="11.42578125" customWidth="1"/>
    <col min="4" max="4" width="11.7109375" customWidth="1"/>
  </cols>
  <sheetData>
    <row r="1" spans="1:4" ht="15.75">
      <c r="A1" s="161" t="s">
        <v>516</v>
      </c>
      <c r="B1" s="161"/>
      <c r="C1" s="161"/>
      <c r="D1" s="161"/>
    </row>
    <row r="2" spans="1:4" ht="15.75">
      <c r="A2" s="140" t="s">
        <v>517</v>
      </c>
      <c r="B2" s="140"/>
      <c r="C2" s="140"/>
      <c r="D2" s="140"/>
    </row>
    <row r="3" spans="1:4" ht="24" customHeight="1">
      <c r="A3" s="145" t="s">
        <v>499</v>
      </c>
      <c r="B3" s="156"/>
      <c r="C3" s="156"/>
      <c r="D3" s="157"/>
    </row>
    <row r="4" spans="1:4" ht="26.25" customHeight="1">
      <c r="A4" s="158" t="s">
        <v>502</v>
      </c>
      <c r="B4" s="159"/>
      <c r="C4" s="159"/>
      <c r="D4" s="160"/>
    </row>
    <row r="6" spans="1:4" ht="26.25">
      <c r="A6" s="86" t="s">
        <v>316</v>
      </c>
      <c r="B6" s="82" t="s">
        <v>386</v>
      </c>
      <c r="C6" s="88" t="s">
        <v>319</v>
      </c>
      <c r="D6" s="84" t="s">
        <v>362</v>
      </c>
    </row>
    <row r="7" spans="1:4">
      <c r="A7" s="4" t="s">
        <v>290</v>
      </c>
      <c r="B7" s="4" t="s">
        <v>92</v>
      </c>
      <c r="C7" s="94"/>
      <c r="D7" s="94"/>
    </row>
    <row r="8" spans="1:4">
      <c r="A8" s="4" t="s">
        <v>291</v>
      </c>
      <c r="B8" s="4" t="s">
        <v>92</v>
      </c>
      <c r="C8" s="94"/>
      <c r="D8" s="94"/>
    </row>
    <row r="9" spans="1:4">
      <c r="A9" s="4" t="s">
        <v>292</v>
      </c>
      <c r="B9" s="4" t="s">
        <v>92</v>
      </c>
      <c r="C9" s="94"/>
      <c r="D9" s="94"/>
    </row>
    <row r="10" spans="1:4">
      <c r="A10" s="4" t="s">
        <v>293</v>
      </c>
      <c r="B10" s="4" t="s">
        <v>92</v>
      </c>
      <c r="C10" s="94"/>
      <c r="D10" s="94"/>
    </row>
    <row r="11" spans="1:4">
      <c r="A11" s="6" t="s">
        <v>245</v>
      </c>
      <c r="B11" s="7" t="s">
        <v>92</v>
      </c>
      <c r="C11" s="93">
        <f>SUM(C7:C10)</f>
        <v>0</v>
      </c>
      <c r="D11" s="93">
        <f>SUM(D7:D10)</f>
        <v>0</v>
      </c>
    </row>
    <row r="12" spans="1:4">
      <c r="A12" s="4" t="s">
        <v>246</v>
      </c>
      <c r="B12" s="5" t="s">
        <v>93</v>
      </c>
      <c r="C12" s="94">
        <v>280000</v>
      </c>
      <c r="D12" s="94">
        <v>320151</v>
      </c>
    </row>
    <row r="13" spans="1:4" ht="27">
      <c r="A13" s="43" t="s">
        <v>321</v>
      </c>
      <c r="B13" s="43" t="s">
        <v>93</v>
      </c>
      <c r="C13" s="94">
        <v>280000</v>
      </c>
      <c r="D13" s="94">
        <v>320151</v>
      </c>
    </row>
    <row r="14" spans="1:4" ht="27">
      <c r="A14" s="43" t="s">
        <v>322</v>
      </c>
      <c r="B14" s="43" t="s">
        <v>93</v>
      </c>
      <c r="C14" s="94"/>
      <c r="D14" s="94"/>
    </row>
    <row r="15" spans="1:4">
      <c r="A15" s="4" t="s">
        <v>248</v>
      </c>
      <c r="B15" s="5" t="s">
        <v>97</v>
      </c>
      <c r="C15" s="94">
        <v>50000</v>
      </c>
      <c r="D15" s="94">
        <v>98440</v>
      </c>
    </row>
    <row r="16" spans="1:4" ht="27">
      <c r="A16" s="43" t="s">
        <v>323</v>
      </c>
      <c r="B16" s="43" t="s">
        <v>97</v>
      </c>
      <c r="C16" s="94"/>
      <c r="D16" s="94"/>
    </row>
    <row r="17" spans="1:4" ht="27">
      <c r="A17" s="43" t="s">
        <v>324</v>
      </c>
      <c r="B17" s="43" t="s">
        <v>97</v>
      </c>
      <c r="C17" s="94">
        <f>C15</f>
        <v>50000</v>
      </c>
      <c r="D17" s="94">
        <f>D15</f>
        <v>98440</v>
      </c>
    </row>
    <row r="18" spans="1:4">
      <c r="A18" s="43" t="s">
        <v>325</v>
      </c>
      <c r="B18" s="43" t="s">
        <v>97</v>
      </c>
      <c r="C18" s="94"/>
      <c r="D18" s="94"/>
    </row>
    <row r="19" spans="1:4">
      <c r="A19" s="43" t="s">
        <v>326</v>
      </c>
      <c r="B19" s="43" t="s">
        <v>97</v>
      </c>
      <c r="C19" s="94"/>
      <c r="D19" s="94"/>
    </row>
    <row r="20" spans="1:4">
      <c r="A20" s="4" t="s">
        <v>294</v>
      </c>
      <c r="B20" s="5" t="s">
        <v>98</v>
      </c>
      <c r="C20" s="94"/>
      <c r="D20" s="94"/>
    </row>
    <row r="21" spans="1:4">
      <c r="A21" s="43" t="s">
        <v>327</v>
      </c>
      <c r="B21" s="43" t="s">
        <v>98</v>
      </c>
      <c r="C21" s="94"/>
      <c r="D21" s="94"/>
    </row>
    <row r="22" spans="1:4">
      <c r="A22" s="43" t="s">
        <v>328</v>
      </c>
      <c r="B22" s="43" t="s">
        <v>98</v>
      </c>
      <c r="C22" s="94"/>
      <c r="D22" s="94"/>
    </row>
    <row r="23" spans="1:4">
      <c r="A23" s="6" t="s">
        <v>277</v>
      </c>
      <c r="B23" s="7" t="s">
        <v>99</v>
      </c>
      <c r="C23" s="93">
        <v>330000</v>
      </c>
      <c r="D23" s="93">
        <f>D12+D15+D20</f>
        <v>418591</v>
      </c>
    </row>
    <row r="24" spans="1:4">
      <c r="A24" s="4" t="s">
        <v>295</v>
      </c>
      <c r="B24" s="4" t="s">
        <v>100</v>
      </c>
      <c r="C24" s="94"/>
      <c r="D24" s="94"/>
    </row>
    <row r="25" spans="1:4">
      <c r="A25" s="4" t="s">
        <v>296</v>
      </c>
      <c r="B25" s="4" t="s">
        <v>100</v>
      </c>
      <c r="C25" s="94"/>
      <c r="D25" s="94"/>
    </row>
    <row r="26" spans="1:4">
      <c r="A26" s="4" t="s">
        <v>297</v>
      </c>
      <c r="B26" s="4" t="s">
        <v>100</v>
      </c>
      <c r="C26" s="94"/>
      <c r="D26" s="94"/>
    </row>
    <row r="27" spans="1:4">
      <c r="A27" s="4" t="s">
        <v>298</v>
      </c>
      <c r="B27" s="4" t="s">
        <v>100</v>
      </c>
      <c r="C27" s="94"/>
      <c r="D27" s="94"/>
    </row>
    <row r="28" spans="1:4">
      <c r="A28" s="4" t="s">
        <v>299</v>
      </c>
      <c r="B28" s="4" t="s">
        <v>100</v>
      </c>
      <c r="C28" s="94"/>
      <c r="D28" s="94"/>
    </row>
    <row r="29" spans="1:4">
      <c r="A29" s="4" t="s">
        <v>300</v>
      </c>
      <c r="B29" s="4" t="s">
        <v>100</v>
      </c>
      <c r="C29" s="94"/>
      <c r="D29" s="94"/>
    </row>
    <row r="30" spans="1:4">
      <c r="A30" s="4" t="s">
        <v>301</v>
      </c>
      <c r="B30" s="4" t="s">
        <v>100</v>
      </c>
      <c r="C30" s="94"/>
      <c r="D30" s="94"/>
    </row>
    <row r="31" spans="1:4">
      <c r="A31" s="4" t="s">
        <v>302</v>
      </c>
      <c r="B31" s="4" t="s">
        <v>100</v>
      </c>
      <c r="C31" s="94"/>
      <c r="D31" s="94"/>
    </row>
    <row r="32" spans="1:4" ht="38.25">
      <c r="A32" s="44" t="s">
        <v>329</v>
      </c>
      <c r="B32" s="4" t="s">
        <v>100</v>
      </c>
      <c r="C32" s="94"/>
      <c r="D32" s="94"/>
    </row>
    <row r="33" spans="1:4">
      <c r="A33" s="4" t="s">
        <v>330</v>
      </c>
      <c r="B33" s="4" t="s">
        <v>100</v>
      </c>
      <c r="C33" s="94">
        <v>0</v>
      </c>
      <c r="D33" s="94">
        <v>0</v>
      </c>
    </row>
    <row r="34" spans="1:4">
      <c r="A34" s="6" t="s">
        <v>250</v>
      </c>
      <c r="B34" s="7" t="s">
        <v>100</v>
      </c>
      <c r="C34" s="93">
        <f>SUM(C24:C33)</f>
        <v>0</v>
      </c>
      <c r="D34" s="93">
        <f>SUM(D24:D33)</f>
        <v>0</v>
      </c>
    </row>
    <row r="35" spans="1:4">
      <c r="A35" s="95" t="s">
        <v>318</v>
      </c>
      <c r="B35" s="6" t="s">
        <v>101</v>
      </c>
      <c r="C35" s="97">
        <f>C11+C23+C34</f>
        <v>330000</v>
      </c>
      <c r="D35" s="97">
        <v>418591</v>
      </c>
    </row>
    <row r="36" spans="1:4">
      <c r="C36" t="s">
        <v>363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3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</sheetPr>
  <dimension ref="A1:Y174"/>
  <sheetViews>
    <sheetView workbookViewId="0">
      <selection activeCell="A2" sqref="A2:I2"/>
    </sheetView>
  </sheetViews>
  <sheetFormatPr defaultRowHeight="15"/>
  <cols>
    <col min="1" max="1" width="80.5703125" customWidth="1"/>
    <col min="3" max="10" width="13.7109375" customWidth="1"/>
  </cols>
  <sheetData>
    <row r="1" spans="1:10" ht="15.75">
      <c r="A1" s="133" t="s">
        <v>518</v>
      </c>
      <c r="B1" s="18"/>
      <c r="C1" s="18"/>
      <c r="D1" s="18"/>
      <c r="E1" s="18"/>
      <c r="F1" s="18"/>
      <c r="G1" s="18"/>
      <c r="H1" s="18"/>
      <c r="I1" s="18"/>
    </row>
    <row r="2" spans="1:10" ht="15.75">
      <c r="A2" s="133" t="s">
        <v>519</v>
      </c>
      <c r="B2" s="18"/>
      <c r="C2" s="18"/>
      <c r="D2" s="18"/>
      <c r="E2" s="18"/>
      <c r="F2" s="18"/>
      <c r="G2" s="18"/>
      <c r="H2" s="18"/>
      <c r="I2" s="18"/>
    </row>
    <row r="3" spans="1:10" ht="21" customHeight="1">
      <c r="A3" s="162" t="s">
        <v>499</v>
      </c>
      <c r="B3" s="163"/>
      <c r="C3" s="163"/>
      <c r="D3" s="163"/>
      <c r="E3" s="163"/>
      <c r="F3" s="163"/>
      <c r="G3" s="163"/>
      <c r="H3" s="163"/>
      <c r="I3" s="164"/>
    </row>
    <row r="4" spans="1:10" ht="18.75" customHeight="1">
      <c r="A4" s="165" t="s">
        <v>500</v>
      </c>
      <c r="B4" s="163"/>
      <c r="C4" s="163"/>
      <c r="D4" s="163"/>
      <c r="E4" s="163"/>
      <c r="F4" s="163"/>
      <c r="G4" s="163"/>
      <c r="H4" s="163"/>
      <c r="I4" s="164"/>
    </row>
    <row r="5" spans="1:10" ht="18">
      <c r="A5" s="66"/>
      <c r="B5" s="18"/>
      <c r="C5" s="18"/>
      <c r="D5" s="18"/>
      <c r="E5" s="18"/>
      <c r="F5" s="18"/>
      <c r="G5" s="18"/>
      <c r="H5" s="18"/>
      <c r="I5" s="18"/>
    </row>
    <row r="6" spans="1:10" ht="30.75" customHeight="1">
      <c r="A6" s="132" t="s">
        <v>317</v>
      </c>
      <c r="B6" s="18"/>
      <c r="C6" s="18"/>
      <c r="D6" s="18"/>
      <c r="E6" s="18"/>
      <c r="F6" s="18"/>
      <c r="G6" s="18"/>
      <c r="H6" s="18"/>
      <c r="I6" s="18"/>
    </row>
    <row r="7" spans="1:10" ht="25.5" customHeight="1">
      <c r="A7" s="167" t="s">
        <v>385</v>
      </c>
      <c r="B7" s="144" t="s">
        <v>386</v>
      </c>
      <c r="C7" s="143" t="s">
        <v>305</v>
      </c>
      <c r="D7" s="166"/>
      <c r="E7" s="143" t="s">
        <v>306</v>
      </c>
      <c r="F7" s="166"/>
      <c r="G7" s="143" t="s">
        <v>307</v>
      </c>
      <c r="H7" s="166"/>
      <c r="I7" s="144" t="s">
        <v>318</v>
      </c>
      <c r="J7" s="144"/>
    </row>
    <row r="8" spans="1:10" ht="30">
      <c r="A8" s="168"/>
      <c r="B8" s="169"/>
      <c r="C8" s="105" t="s">
        <v>319</v>
      </c>
      <c r="D8" s="105" t="s">
        <v>362</v>
      </c>
      <c r="E8" s="105" t="s">
        <v>319</v>
      </c>
      <c r="F8" s="105" t="s">
        <v>362</v>
      </c>
      <c r="G8" s="105" t="s">
        <v>319</v>
      </c>
      <c r="H8" s="105" t="s">
        <v>362</v>
      </c>
      <c r="I8" s="105" t="s">
        <v>319</v>
      </c>
      <c r="J8" s="105" t="s">
        <v>362</v>
      </c>
    </row>
    <row r="9" spans="1:10">
      <c r="A9" s="22" t="s">
        <v>387</v>
      </c>
      <c r="B9" s="71" t="s">
        <v>388</v>
      </c>
      <c r="C9" s="106">
        <v>3676000</v>
      </c>
      <c r="D9" s="107">
        <v>3676701</v>
      </c>
      <c r="E9" s="124"/>
      <c r="F9" s="124"/>
      <c r="G9" s="124"/>
      <c r="H9" s="124"/>
      <c r="I9" s="109">
        <f t="shared" ref="I9:I40" si="0">C9+E9+G9</f>
        <v>3676000</v>
      </c>
      <c r="J9" s="108">
        <f t="shared" ref="J9:J40" si="1">D9+F9+H9</f>
        <v>3676701</v>
      </c>
    </row>
    <row r="10" spans="1:10">
      <c r="A10" s="22" t="s">
        <v>389</v>
      </c>
      <c r="B10" s="72" t="s">
        <v>390</v>
      </c>
      <c r="C10" s="110">
        <v>0</v>
      </c>
      <c r="D10" s="111"/>
      <c r="E10" s="125"/>
      <c r="F10" s="125"/>
      <c r="G10" s="125"/>
      <c r="H10" s="125"/>
      <c r="I10" s="113">
        <f t="shared" si="0"/>
        <v>0</v>
      </c>
      <c r="J10" s="112">
        <f t="shared" si="1"/>
        <v>0</v>
      </c>
    </row>
    <row r="11" spans="1:10">
      <c r="A11" s="22" t="s">
        <v>391</v>
      </c>
      <c r="B11" s="72" t="s">
        <v>392</v>
      </c>
      <c r="C11" s="110">
        <v>0</v>
      </c>
      <c r="D11" s="111"/>
      <c r="E11" s="125"/>
      <c r="F11" s="125"/>
      <c r="G11" s="125"/>
      <c r="H11" s="125"/>
      <c r="I11" s="113">
        <f t="shared" si="0"/>
        <v>0</v>
      </c>
      <c r="J11" s="112">
        <f t="shared" si="1"/>
        <v>0</v>
      </c>
    </row>
    <row r="12" spans="1:10">
      <c r="A12" s="23" t="s">
        <v>393</v>
      </c>
      <c r="B12" s="72" t="s">
        <v>394</v>
      </c>
      <c r="C12" s="110">
        <v>0</v>
      </c>
      <c r="D12" s="111"/>
      <c r="E12" s="125"/>
      <c r="F12" s="125"/>
      <c r="G12" s="125"/>
      <c r="H12" s="125"/>
      <c r="I12" s="113">
        <f t="shared" si="0"/>
        <v>0</v>
      </c>
      <c r="J12" s="112">
        <f t="shared" si="1"/>
        <v>0</v>
      </c>
    </row>
    <row r="13" spans="1:10">
      <c r="A13" s="23" t="s">
        <v>395</v>
      </c>
      <c r="B13" s="72" t="s">
        <v>396</v>
      </c>
      <c r="C13" s="110">
        <v>0</v>
      </c>
      <c r="D13" s="111"/>
      <c r="E13" s="125"/>
      <c r="F13" s="125"/>
      <c r="G13" s="125"/>
      <c r="H13" s="125"/>
      <c r="I13" s="113">
        <f t="shared" si="0"/>
        <v>0</v>
      </c>
      <c r="J13" s="112">
        <f t="shared" si="1"/>
        <v>0</v>
      </c>
    </row>
    <row r="14" spans="1:10">
      <c r="A14" s="23" t="s">
        <v>397</v>
      </c>
      <c r="B14" s="72" t="s">
        <v>398</v>
      </c>
      <c r="C14" s="110">
        <v>0</v>
      </c>
      <c r="D14" s="111"/>
      <c r="E14" s="125"/>
      <c r="F14" s="125"/>
      <c r="G14" s="125"/>
      <c r="H14" s="125"/>
      <c r="I14" s="113">
        <f t="shared" si="0"/>
        <v>0</v>
      </c>
      <c r="J14" s="112">
        <f t="shared" si="1"/>
        <v>0</v>
      </c>
    </row>
    <row r="15" spans="1:10">
      <c r="A15" s="23" t="s">
        <v>399</v>
      </c>
      <c r="B15" s="72" t="s">
        <v>400</v>
      </c>
      <c r="C15" s="110"/>
      <c r="D15" s="111"/>
      <c r="E15" s="125"/>
      <c r="F15" s="125"/>
      <c r="G15" s="125"/>
      <c r="H15" s="125"/>
      <c r="I15" s="113">
        <f t="shared" si="0"/>
        <v>0</v>
      </c>
      <c r="J15" s="112">
        <f t="shared" si="1"/>
        <v>0</v>
      </c>
    </row>
    <row r="16" spans="1:10">
      <c r="A16" s="23" t="s">
        <v>401</v>
      </c>
      <c r="B16" s="72" t="s">
        <v>402</v>
      </c>
      <c r="C16" s="110">
        <v>0</v>
      </c>
      <c r="D16" s="111"/>
      <c r="E16" s="125"/>
      <c r="F16" s="125"/>
      <c r="G16" s="125"/>
      <c r="H16" s="125"/>
      <c r="I16" s="113">
        <f t="shared" si="0"/>
        <v>0</v>
      </c>
      <c r="J16" s="112">
        <f t="shared" si="1"/>
        <v>0</v>
      </c>
    </row>
    <row r="17" spans="1:10">
      <c r="A17" s="4" t="s">
        <v>403</v>
      </c>
      <c r="B17" s="72" t="s">
        <v>404</v>
      </c>
      <c r="C17" s="110">
        <v>0</v>
      </c>
      <c r="D17" s="111"/>
      <c r="E17" s="125"/>
      <c r="F17" s="125"/>
      <c r="G17" s="125"/>
      <c r="H17" s="125"/>
      <c r="I17" s="113">
        <f t="shared" si="0"/>
        <v>0</v>
      </c>
      <c r="J17" s="112">
        <f t="shared" si="1"/>
        <v>0</v>
      </c>
    </row>
    <row r="18" spans="1:10">
      <c r="A18" s="4" t="s">
        <v>405</v>
      </c>
      <c r="B18" s="72" t="s">
        <v>406</v>
      </c>
      <c r="C18" s="110">
        <v>0</v>
      </c>
      <c r="D18" s="111"/>
      <c r="E18" s="125"/>
      <c r="F18" s="125"/>
      <c r="G18" s="125"/>
      <c r="H18" s="125"/>
      <c r="I18" s="113">
        <f t="shared" si="0"/>
        <v>0</v>
      </c>
      <c r="J18" s="112">
        <f t="shared" si="1"/>
        <v>0</v>
      </c>
    </row>
    <row r="19" spans="1:10">
      <c r="A19" s="4" t="s">
        <v>407</v>
      </c>
      <c r="B19" s="72" t="s">
        <v>408</v>
      </c>
      <c r="C19" s="110">
        <v>0</v>
      </c>
      <c r="D19" s="111"/>
      <c r="E19" s="125"/>
      <c r="F19" s="125"/>
      <c r="G19" s="125"/>
      <c r="H19" s="125"/>
      <c r="I19" s="113">
        <f t="shared" si="0"/>
        <v>0</v>
      </c>
      <c r="J19" s="112">
        <f t="shared" si="1"/>
        <v>0</v>
      </c>
    </row>
    <row r="20" spans="1:10">
      <c r="A20" s="4" t="s">
        <v>409</v>
      </c>
      <c r="B20" s="72" t="s">
        <v>410</v>
      </c>
      <c r="C20" s="110">
        <v>0</v>
      </c>
      <c r="D20" s="111"/>
      <c r="E20" s="125"/>
      <c r="F20" s="125"/>
      <c r="G20" s="125"/>
      <c r="H20" s="125"/>
      <c r="I20" s="113">
        <f t="shared" si="0"/>
        <v>0</v>
      </c>
      <c r="J20" s="112">
        <f t="shared" si="1"/>
        <v>0</v>
      </c>
    </row>
    <row r="21" spans="1:10">
      <c r="A21" s="4" t="s">
        <v>337</v>
      </c>
      <c r="B21" s="72" t="s">
        <v>411</v>
      </c>
      <c r="C21" s="110">
        <v>0</v>
      </c>
      <c r="D21" s="111">
        <v>52770</v>
      </c>
      <c r="E21" s="125"/>
      <c r="F21" s="125"/>
      <c r="G21" s="125"/>
      <c r="H21" s="125"/>
      <c r="I21" s="113">
        <f t="shared" si="0"/>
        <v>0</v>
      </c>
      <c r="J21" s="112">
        <f t="shared" si="1"/>
        <v>52770</v>
      </c>
    </row>
    <row r="22" spans="1:10">
      <c r="A22" s="24" t="s">
        <v>172</v>
      </c>
      <c r="B22" s="73" t="s">
        <v>412</v>
      </c>
      <c r="C22" s="114">
        <f t="shared" ref="C22:H22" si="2">SUM(C9:C21)</f>
        <v>3676000</v>
      </c>
      <c r="D22" s="114">
        <f t="shared" si="2"/>
        <v>3729471</v>
      </c>
      <c r="E22" s="114">
        <f t="shared" si="2"/>
        <v>0</v>
      </c>
      <c r="F22" s="114">
        <f t="shared" si="2"/>
        <v>0</v>
      </c>
      <c r="G22" s="114">
        <f t="shared" si="2"/>
        <v>0</v>
      </c>
      <c r="H22" s="114">
        <f t="shared" si="2"/>
        <v>0</v>
      </c>
      <c r="I22" s="113">
        <f t="shared" si="0"/>
        <v>3676000</v>
      </c>
      <c r="J22" s="112">
        <f t="shared" si="1"/>
        <v>3729471</v>
      </c>
    </row>
    <row r="23" spans="1:10">
      <c r="A23" s="4" t="s">
        <v>413</v>
      </c>
      <c r="B23" s="72" t="s">
        <v>414</v>
      </c>
      <c r="C23" s="110">
        <v>2172000</v>
      </c>
      <c r="D23" s="111">
        <v>2334608</v>
      </c>
      <c r="E23" s="125"/>
      <c r="F23" s="125"/>
      <c r="G23" s="125"/>
      <c r="H23" s="125"/>
      <c r="I23" s="113">
        <f t="shared" si="0"/>
        <v>2172000</v>
      </c>
      <c r="J23" s="112">
        <f t="shared" si="1"/>
        <v>2334608</v>
      </c>
    </row>
    <row r="24" spans="1:10" ht="33.75" customHeight="1">
      <c r="A24" s="4" t="s">
        <v>415</v>
      </c>
      <c r="B24" s="72" t="s">
        <v>416</v>
      </c>
      <c r="C24" s="110"/>
      <c r="D24" s="111"/>
      <c r="E24" s="125"/>
      <c r="F24" s="125"/>
      <c r="G24" s="125"/>
      <c r="H24" s="125"/>
      <c r="I24" s="113">
        <f t="shared" si="0"/>
        <v>0</v>
      </c>
      <c r="J24" s="112">
        <f t="shared" si="1"/>
        <v>0</v>
      </c>
    </row>
    <row r="25" spans="1:10">
      <c r="A25" s="5" t="s">
        <v>417</v>
      </c>
      <c r="B25" s="72" t="s">
        <v>418</v>
      </c>
      <c r="C25" s="110"/>
      <c r="D25" s="111">
        <v>55926</v>
      </c>
      <c r="E25" s="125"/>
      <c r="F25" s="125"/>
      <c r="G25" s="125"/>
      <c r="H25" s="125"/>
      <c r="I25" s="113">
        <f t="shared" si="0"/>
        <v>0</v>
      </c>
      <c r="J25" s="112">
        <f t="shared" si="1"/>
        <v>55926</v>
      </c>
    </row>
    <row r="26" spans="1:10">
      <c r="A26" s="6" t="s">
        <v>173</v>
      </c>
      <c r="B26" s="73" t="s">
        <v>419</v>
      </c>
      <c r="C26" s="114">
        <f t="shared" ref="C26:H26" si="3">SUM(C23:C25)</f>
        <v>2172000</v>
      </c>
      <c r="D26" s="114">
        <f t="shared" si="3"/>
        <v>2390534</v>
      </c>
      <c r="E26" s="114">
        <f t="shared" si="3"/>
        <v>0</v>
      </c>
      <c r="F26" s="114">
        <f t="shared" si="3"/>
        <v>0</v>
      </c>
      <c r="G26" s="114">
        <f t="shared" si="3"/>
        <v>0</v>
      </c>
      <c r="H26" s="114">
        <f t="shared" si="3"/>
        <v>0</v>
      </c>
      <c r="I26" s="113">
        <f t="shared" si="0"/>
        <v>2172000</v>
      </c>
      <c r="J26" s="112">
        <f t="shared" si="1"/>
        <v>2390534</v>
      </c>
    </row>
    <row r="27" spans="1:10" s="120" customFormat="1">
      <c r="A27" s="31" t="s">
        <v>231</v>
      </c>
      <c r="B27" s="74" t="s">
        <v>420</v>
      </c>
      <c r="C27" s="114">
        <f t="shared" ref="C27:H27" si="4">C22+C26</f>
        <v>5848000</v>
      </c>
      <c r="D27" s="114">
        <f t="shared" si="4"/>
        <v>6120005</v>
      </c>
      <c r="E27" s="114">
        <f t="shared" si="4"/>
        <v>0</v>
      </c>
      <c r="F27" s="114">
        <f t="shared" si="4"/>
        <v>0</v>
      </c>
      <c r="G27" s="114">
        <f t="shared" si="4"/>
        <v>0</v>
      </c>
      <c r="H27" s="114">
        <f t="shared" si="4"/>
        <v>0</v>
      </c>
      <c r="I27" s="119">
        <f t="shared" si="0"/>
        <v>5848000</v>
      </c>
      <c r="J27" s="115">
        <f t="shared" si="1"/>
        <v>6120005</v>
      </c>
    </row>
    <row r="28" spans="1:10" s="120" customFormat="1">
      <c r="A28" s="28" t="s">
        <v>338</v>
      </c>
      <c r="B28" s="74" t="s">
        <v>421</v>
      </c>
      <c r="C28" s="114">
        <v>1451701</v>
      </c>
      <c r="D28" s="126">
        <v>1451000</v>
      </c>
      <c r="E28" s="127"/>
      <c r="F28" s="127"/>
      <c r="G28" s="127"/>
      <c r="H28" s="127"/>
      <c r="I28" s="119">
        <f t="shared" si="0"/>
        <v>1451701</v>
      </c>
      <c r="J28" s="115">
        <f t="shared" si="1"/>
        <v>1451000</v>
      </c>
    </row>
    <row r="29" spans="1:10">
      <c r="A29" s="4" t="s">
        <v>422</v>
      </c>
      <c r="B29" s="72" t="s">
        <v>423</v>
      </c>
      <c r="C29" s="110">
        <v>0</v>
      </c>
      <c r="D29" s="116">
        <v>20344</v>
      </c>
      <c r="E29" s="125"/>
      <c r="F29" s="125"/>
      <c r="G29" s="125"/>
      <c r="H29" s="125"/>
      <c r="I29" s="113">
        <f t="shared" si="0"/>
        <v>0</v>
      </c>
      <c r="J29" s="112">
        <f t="shared" si="1"/>
        <v>20344</v>
      </c>
    </row>
    <row r="30" spans="1:10">
      <c r="A30" s="4" t="s">
        <v>424</v>
      </c>
      <c r="B30" s="72" t="s">
        <v>425</v>
      </c>
      <c r="C30" s="110">
        <v>826000</v>
      </c>
      <c r="D30" s="116">
        <v>1587710</v>
      </c>
      <c r="E30" s="125"/>
      <c r="F30" s="125"/>
      <c r="G30" s="125"/>
      <c r="H30" s="125"/>
      <c r="I30" s="113">
        <f t="shared" si="0"/>
        <v>826000</v>
      </c>
      <c r="J30" s="112">
        <f t="shared" si="1"/>
        <v>1587710</v>
      </c>
    </row>
    <row r="31" spans="1:10">
      <c r="A31" s="4" t="s">
        <v>426</v>
      </c>
      <c r="B31" s="72" t="s">
        <v>427</v>
      </c>
      <c r="C31" s="110"/>
      <c r="D31" s="111"/>
      <c r="E31" s="125"/>
      <c r="F31" s="125"/>
      <c r="G31" s="125"/>
      <c r="H31" s="125"/>
      <c r="I31" s="113">
        <f t="shared" si="0"/>
        <v>0</v>
      </c>
      <c r="J31" s="112">
        <f t="shared" si="1"/>
        <v>0</v>
      </c>
    </row>
    <row r="32" spans="1:10">
      <c r="A32" s="6" t="s">
        <v>174</v>
      </c>
      <c r="B32" s="73" t="s">
        <v>428</v>
      </c>
      <c r="C32" s="110">
        <f t="shared" ref="C32:H32" si="5">SUM(C29:C31)</f>
        <v>826000</v>
      </c>
      <c r="D32" s="110">
        <f t="shared" si="5"/>
        <v>1608054</v>
      </c>
      <c r="E32" s="110">
        <f t="shared" si="5"/>
        <v>0</v>
      </c>
      <c r="F32" s="110">
        <f t="shared" si="5"/>
        <v>0</v>
      </c>
      <c r="G32" s="110">
        <f t="shared" si="5"/>
        <v>0</v>
      </c>
      <c r="H32" s="110">
        <f t="shared" si="5"/>
        <v>0</v>
      </c>
      <c r="I32" s="113">
        <f t="shared" si="0"/>
        <v>826000</v>
      </c>
      <c r="J32" s="112">
        <f t="shared" si="1"/>
        <v>1608054</v>
      </c>
    </row>
    <row r="33" spans="1:10">
      <c r="A33" s="4" t="s">
        <v>429</v>
      </c>
      <c r="B33" s="72" t="s">
        <v>430</v>
      </c>
      <c r="C33" s="110"/>
      <c r="D33" s="116"/>
      <c r="E33" s="128"/>
      <c r="F33" s="128"/>
      <c r="G33" s="125"/>
      <c r="H33" s="125"/>
      <c r="I33" s="113">
        <f t="shared" si="0"/>
        <v>0</v>
      </c>
      <c r="J33" s="112">
        <f t="shared" si="1"/>
        <v>0</v>
      </c>
    </row>
    <row r="34" spans="1:10">
      <c r="A34" s="4" t="s">
        <v>431</v>
      </c>
      <c r="B34" s="72" t="s">
        <v>432</v>
      </c>
      <c r="C34" s="110">
        <v>100000</v>
      </c>
      <c r="D34" s="116">
        <v>86422</v>
      </c>
      <c r="E34" s="129"/>
      <c r="F34" s="129"/>
      <c r="G34" s="125"/>
      <c r="H34" s="125"/>
      <c r="I34" s="113">
        <f t="shared" si="0"/>
        <v>100000</v>
      </c>
      <c r="J34" s="112">
        <f t="shared" si="1"/>
        <v>86422</v>
      </c>
    </row>
    <row r="35" spans="1:10" ht="15" customHeight="1">
      <c r="A35" s="6" t="s">
        <v>232</v>
      </c>
      <c r="B35" s="73" t="s">
        <v>433</v>
      </c>
      <c r="C35" s="110">
        <f t="shared" ref="C35:H35" si="6">SUM(C33:C34)</f>
        <v>100000</v>
      </c>
      <c r="D35" s="110">
        <f t="shared" si="6"/>
        <v>86422</v>
      </c>
      <c r="E35" s="110">
        <f t="shared" si="6"/>
        <v>0</v>
      </c>
      <c r="F35" s="110">
        <f t="shared" si="6"/>
        <v>0</v>
      </c>
      <c r="G35" s="110">
        <f t="shared" si="6"/>
        <v>0</v>
      </c>
      <c r="H35" s="110">
        <f t="shared" si="6"/>
        <v>0</v>
      </c>
      <c r="I35" s="113">
        <f t="shared" si="0"/>
        <v>100000</v>
      </c>
      <c r="J35" s="112">
        <f t="shared" si="1"/>
        <v>86422</v>
      </c>
    </row>
    <row r="36" spans="1:10">
      <c r="A36" s="4" t="s">
        <v>434</v>
      </c>
      <c r="B36" s="72" t="s">
        <v>435</v>
      </c>
      <c r="C36" s="110">
        <v>1385000</v>
      </c>
      <c r="D36" s="116">
        <v>1585000</v>
      </c>
      <c r="E36" s="125"/>
      <c r="F36" s="125"/>
      <c r="G36" s="125"/>
      <c r="H36" s="125"/>
      <c r="I36" s="113">
        <f t="shared" si="0"/>
        <v>1385000</v>
      </c>
      <c r="J36" s="112">
        <f t="shared" si="1"/>
        <v>1585000</v>
      </c>
    </row>
    <row r="37" spans="1:10">
      <c r="A37" s="4" t="s">
        <v>436</v>
      </c>
      <c r="B37" s="72" t="s">
        <v>437</v>
      </c>
      <c r="C37" s="110"/>
      <c r="D37" s="116">
        <v>102705</v>
      </c>
      <c r="E37" s="125"/>
      <c r="F37" s="125"/>
      <c r="G37" s="125"/>
      <c r="H37" s="125"/>
      <c r="I37" s="113">
        <f t="shared" si="0"/>
        <v>0</v>
      </c>
      <c r="J37" s="112">
        <f t="shared" si="1"/>
        <v>102705</v>
      </c>
    </row>
    <row r="38" spans="1:10">
      <c r="A38" s="4" t="s">
        <v>339</v>
      </c>
      <c r="B38" s="72" t="s">
        <v>438</v>
      </c>
      <c r="C38" s="110"/>
      <c r="D38" s="116">
        <v>30055</v>
      </c>
      <c r="E38" s="125"/>
      <c r="F38" s="125"/>
      <c r="G38" s="125"/>
      <c r="H38" s="125"/>
      <c r="I38" s="113">
        <f t="shared" si="0"/>
        <v>0</v>
      </c>
      <c r="J38" s="112">
        <f t="shared" si="1"/>
        <v>30055</v>
      </c>
    </row>
    <row r="39" spans="1:10" ht="15.75" customHeight="1">
      <c r="A39" s="4" t="s">
        <v>439</v>
      </c>
      <c r="B39" s="72" t="s">
        <v>440</v>
      </c>
      <c r="C39" s="110">
        <v>820000</v>
      </c>
      <c r="D39" s="116">
        <v>50000</v>
      </c>
      <c r="E39" s="125"/>
      <c r="F39" s="125"/>
      <c r="G39" s="125"/>
      <c r="H39" s="125"/>
      <c r="I39" s="113">
        <f t="shared" si="0"/>
        <v>820000</v>
      </c>
      <c r="J39" s="112">
        <f t="shared" si="1"/>
        <v>50000</v>
      </c>
    </row>
    <row r="40" spans="1:10">
      <c r="A40" s="8" t="s">
        <v>340</v>
      </c>
      <c r="B40" s="72" t="s">
        <v>441</v>
      </c>
      <c r="C40" s="110"/>
      <c r="D40" s="116"/>
      <c r="E40" s="125"/>
      <c r="F40" s="125"/>
      <c r="G40" s="125"/>
      <c r="H40" s="125"/>
      <c r="I40" s="113">
        <f t="shared" si="0"/>
        <v>0</v>
      </c>
      <c r="J40" s="112">
        <f t="shared" si="1"/>
        <v>0</v>
      </c>
    </row>
    <row r="41" spans="1:10">
      <c r="A41" s="5" t="s">
        <v>442</v>
      </c>
      <c r="B41" s="72" t="s">
        <v>443</v>
      </c>
      <c r="C41" s="110"/>
      <c r="D41" s="116">
        <v>120025</v>
      </c>
      <c r="E41" s="128"/>
      <c r="F41" s="125"/>
      <c r="G41" s="125"/>
      <c r="H41" s="125"/>
      <c r="I41" s="113">
        <f t="shared" ref="I41:I75" si="7">C41+E41+G41</f>
        <v>0</v>
      </c>
      <c r="J41" s="112">
        <f t="shared" ref="J41:J75" si="8">D41+F41+H41</f>
        <v>120025</v>
      </c>
    </row>
    <row r="42" spans="1:10">
      <c r="A42" s="4" t="s">
        <v>341</v>
      </c>
      <c r="B42" s="72" t="s">
        <v>444</v>
      </c>
      <c r="C42" s="110">
        <v>1494000</v>
      </c>
      <c r="D42" s="116">
        <v>1452313</v>
      </c>
      <c r="E42" s="128"/>
      <c r="F42" s="125"/>
      <c r="G42" s="125"/>
      <c r="H42" s="125"/>
      <c r="I42" s="113">
        <f t="shared" si="7"/>
        <v>1494000</v>
      </c>
      <c r="J42" s="112">
        <f t="shared" si="8"/>
        <v>1452313</v>
      </c>
    </row>
    <row r="43" spans="1:10">
      <c r="A43" s="6" t="s">
        <v>175</v>
      </c>
      <c r="B43" s="73" t="s">
        <v>445</v>
      </c>
      <c r="C43" s="110">
        <f t="shared" ref="C43:H43" si="9">SUM(C36:C42)</f>
        <v>3699000</v>
      </c>
      <c r="D43" s="110">
        <f t="shared" si="9"/>
        <v>3340098</v>
      </c>
      <c r="E43" s="110">
        <f t="shared" si="9"/>
        <v>0</v>
      </c>
      <c r="F43" s="110">
        <f t="shared" si="9"/>
        <v>0</v>
      </c>
      <c r="G43" s="110">
        <f t="shared" si="9"/>
        <v>0</v>
      </c>
      <c r="H43" s="110">
        <f t="shared" si="9"/>
        <v>0</v>
      </c>
      <c r="I43" s="113">
        <f t="shared" si="7"/>
        <v>3699000</v>
      </c>
      <c r="J43" s="112">
        <f t="shared" si="8"/>
        <v>3340098</v>
      </c>
    </row>
    <row r="44" spans="1:10">
      <c r="A44" s="4" t="s">
        <v>446</v>
      </c>
      <c r="B44" s="72" t="s">
        <v>447</v>
      </c>
      <c r="C44" s="110"/>
      <c r="D44" s="111"/>
      <c r="E44" s="125"/>
      <c r="F44" s="125"/>
      <c r="G44" s="125"/>
      <c r="H44" s="125"/>
      <c r="I44" s="113">
        <f t="shared" si="7"/>
        <v>0</v>
      </c>
      <c r="J44" s="112">
        <f t="shared" si="8"/>
        <v>0</v>
      </c>
    </row>
    <row r="45" spans="1:10">
      <c r="A45" s="4" t="s">
        <v>448</v>
      </c>
      <c r="B45" s="72" t="s">
        <v>449</v>
      </c>
      <c r="C45" s="110">
        <v>0</v>
      </c>
      <c r="D45" s="111"/>
      <c r="E45" s="125"/>
      <c r="F45" s="125"/>
      <c r="G45" s="125"/>
      <c r="H45" s="125"/>
      <c r="I45" s="113">
        <f t="shared" si="7"/>
        <v>0</v>
      </c>
      <c r="J45" s="112">
        <f t="shared" si="8"/>
        <v>0</v>
      </c>
    </row>
    <row r="46" spans="1:10">
      <c r="A46" s="6" t="s">
        <v>176</v>
      </c>
      <c r="B46" s="73" t="s">
        <v>450</v>
      </c>
      <c r="C46" s="110">
        <f t="shared" ref="C46:H46" si="10">SUM(C44:C45)</f>
        <v>0</v>
      </c>
      <c r="D46" s="110">
        <f t="shared" si="10"/>
        <v>0</v>
      </c>
      <c r="E46" s="110">
        <f t="shared" si="10"/>
        <v>0</v>
      </c>
      <c r="F46" s="110">
        <f t="shared" si="10"/>
        <v>0</v>
      </c>
      <c r="G46" s="110">
        <f t="shared" si="10"/>
        <v>0</v>
      </c>
      <c r="H46" s="110">
        <f t="shared" si="10"/>
        <v>0</v>
      </c>
      <c r="I46" s="113">
        <f t="shared" si="7"/>
        <v>0</v>
      </c>
      <c r="J46" s="112">
        <f t="shared" si="8"/>
        <v>0</v>
      </c>
    </row>
    <row r="47" spans="1:10">
      <c r="A47" s="4" t="s">
        <v>451</v>
      </c>
      <c r="B47" s="72" t="s">
        <v>452</v>
      </c>
      <c r="C47" s="110">
        <v>1600000</v>
      </c>
      <c r="D47" s="111">
        <v>741805</v>
      </c>
      <c r="E47" s="125"/>
      <c r="F47" s="125"/>
      <c r="G47" s="125"/>
      <c r="H47" s="125"/>
      <c r="I47" s="113">
        <f t="shared" si="7"/>
        <v>1600000</v>
      </c>
      <c r="J47" s="112">
        <f t="shared" si="8"/>
        <v>741805</v>
      </c>
    </row>
    <row r="48" spans="1:10">
      <c r="A48" s="4" t="s">
        <v>453</v>
      </c>
      <c r="B48" s="72" t="s">
        <v>454</v>
      </c>
      <c r="C48" s="110"/>
      <c r="D48" s="111"/>
      <c r="E48" s="125"/>
      <c r="F48" s="125"/>
      <c r="G48" s="125"/>
      <c r="H48" s="125"/>
      <c r="I48" s="113">
        <f t="shared" si="7"/>
        <v>0</v>
      </c>
      <c r="J48" s="112">
        <f t="shared" si="8"/>
        <v>0</v>
      </c>
    </row>
    <row r="49" spans="1:10">
      <c r="A49" s="4" t="s">
        <v>342</v>
      </c>
      <c r="B49" s="72" t="s">
        <v>455</v>
      </c>
      <c r="C49" s="110"/>
      <c r="D49" s="111"/>
      <c r="E49" s="125"/>
      <c r="F49" s="125"/>
      <c r="G49" s="125"/>
      <c r="H49" s="125"/>
      <c r="I49" s="113">
        <f t="shared" si="7"/>
        <v>0</v>
      </c>
      <c r="J49" s="112">
        <f t="shared" si="8"/>
        <v>0</v>
      </c>
    </row>
    <row r="50" spans="1:10">
      <c r="A50" s="4" t="s">
        <v>343</v>
      </c>
      <c r="B50" s="72" t="s">
        <v>456</v>
      </c>
      <c r="C50" s="110"/>
      <c r="D50" s="111"/>
      <c r="E50" s="125"/>
      <c r="F50" s="125"/>
      <c r="G50" s="125"/>
      <c r="H50" s="125"/>
      <c r="I50" s="113">
        <f t="shared" si="7"/>
        <v>0</v>
      </c>
      <c r="J50" s="112">
        <f t="shared" si="8"/>
        <v>0</v>
      </c>
    </row>
    <row r="51" spans="1:10">
      <c r="A51" s="4" t="s">
        <v>457</v>
      </c>
      <c r="B51" s="72" t="s">
        <v>458</v>
      </c>
      <c r="C51" s="110"/>
      <c r="D51" s="111">
        <v>154260</v>
      </c>
      <c r="E51" s="125"/>
      <c r="F51" s="125"/>
      <c r="G51" s="125"/>
      <c r="H51" s="125"/>
      <c r="I51" s="113">
        <f t="shared" si="7"/>
        <v>0</v>
      </c>
      <c r="J51" s="112">
        <f t="shared" si="8"/>
        <v>154260</v>
      </c>
    </row>
    <row r="52" spans="1:10">
      <c r="A52" s="6" t="s">
        <v>177</v>
      </c>
      <c r="B52" s="73" t="s">
        <v>459</v>
      </c>
      <c r="C52" s="114">
        <f t="shared" ref="C52:H52" si="11">SUM(C47:C51)</f>
        <v>1600000</v>
      </c>
      <c r="D52" s="114">
        <f t="shared" si="11"/>
        <v>896065</v>
      </c>
      <c r="E52" s="114">
        <f t="shared" si="11"/>
        <v>0</v>
      </c>
      <c r="F52" s="114">
        <f t="shared" si="11"/>
        <v>0</v>
      </c>
      <c r="G52" s="114">
        <f t="shared" si="11"/>
        <v>0</v>
      </c>
      <c r="H52" s="114">
        <f t="shared" si="11"/>
        <v>0</v>
      </c>
      <c r="I52" s="113">
        <f t="shared" si="7"/>
        <v>1600000</v>
      </c>
      <c r="J52" s="112">
        <f t="shared" si="8"/>
        <v>896065</v>
      </c>
    </row>
    <row r="53" spans="1:10">
      <c r="A53" s="28" t="s">
        <v>178</v>
      </c>
      <c r="B53" s="74" t="s">
        <v>460</v>
      </c>
      <c r="C53" s="110">
        <f t="shared" ref="C53:H53" si="12">C32+C35+C43+C46+C52</f>
        <v>6225000</v>
      </c>
      <c r="D53" s="110">
        <f t="shared" si="12"/>
        <v>5930639</v>
      </c>
      <c r="E53" s="110">
        <f t="shared" si="12"/>
        <v>0</v>
      </c>
      <c r="F53" s="110">
        <f t="shared" si="12"/>
        <v>0</v>
      </c>
      <c r="G53" s="110">
        <f t="shared" si="12"/>
        <v>0</v>
      </c>
      <c r="H53" s="110">
        <f t="shared" si="12"/>
        <v>0</v>
      </c>
      <c r="I53" s="113">
        <f t="shared" si="7"/>
        <v>6225000</v>
      </c>
      <c r="J53" s="112">
        <f t="shared" si="8"/>
        <v>5930639</v>
      </c>
    </row>
    <row r="54" spans="1:10">
      <c r="A54" s="11" t="s">
        <v>461</v>
      </c>
      <c r="B54" s="72" t="s">
        <v>462</v>
      </c>
      <c r="C54" s="110"/>
      <c r="D54" s="111"/>
      <c r="E54" s="125"/>
      <c r="F54" s="125"/>
      <c r="G54" s="125"/>
      <c r="H54" s="125"/>
      <c r="I54" s="113">
        <f t="shared" si="7"/>
        <v>0</v>
      </c>
      <c r="J54" s="112">
        <f t="shared" si="8"/>
        <v>0</v>
      </c>
    </row>
    <row r="55" spans="1:10">
      <c r="A55" s="11" t="s">
        <v>179</v>
      </c>
      <c r="B55" s="72" t="s">
        <v>463</v>
      </c>
      <c r="C55" s="114"/>
      <c r="D55" s="111">
        <v>116000</v>
      </c>
      <c r="E55" s="125"/>
      <c r="F55" s="125"/>
      <c r="G55" s="125"/>
      <c r="H55" s="125"/>
      <c r="I55" s="113">
        <f t="shared" si="7"/>
        <v>0</v>
      </c>
      <c r="J55" s="112">
        <f t="shared" si="8"/>
        <v>116000</v>
      </c>
    </row>
    <row r="56" spans="1:10">
      <c r="A56" s="15" t="s">
        <v>344</v>
      </c>
      <c r="B56" s="72" t="s">
        <v>464</v>
      </c>
      <c r="C56" s="110">
        <v>0</v>
      </c>
      <c r="D56" s="111"/>
      <c r="E56" s="125"/>
      <c r="F56" s="125"/>
      <c r="G56" s="125"/>
      <c r="H56" s="125"/>
      <c r="I56" s="113">
        <f t="shared" si="7"/>
        <v>0</v>
      </c>
      <c r="J56" s="112">
        <f t="shared" si="8"/>
        <v>0</v>
      </c>
    </row>
    <row r="57" spans="1:10">
      <c r="A57" s="15" t="s">
        <v>345</v>
      </c>
      <c r="B57" s="72" t="s">
        <v>465</v>
      </c>
      <c r="C57" s="110"/>
      <c r="D57" s="111"/>
      <c r="E57" s="125"/>
      <c r="F57" s="125"/>
      <c r="G57" s="125"/>
      <c r="H57" s="125"/>
      <c r="I57" s="113">
        <f t="shared" si="7"/>
        <v>0</v>
      </c>
      <c r="J57" s="112">
        <f t="shared" si="8"/>
        <v>0</v>
      </c>
    </row>
    <row r="58" spans="1:10">
      <c r="A58" s="15" t="s">
        <v>346</v>
      </c>
      <c r="B58" s="72" t="s">
        <v>466</v>
      </c>
      <c r="C58" s="110"/>
      <c r="D58" s="111"/>
      <c r="E58" s="125"/>
      <c r="F58" s="125"/>
      <c r="G58" s="125"/>
      <c r="H58" s="125"/>
      <c r="I58" s="113">
        <f t="shared" si="7"/>
        <v>0</v>
      </c>
      <c r="J58" s="112">
        <f t="shared" si="8"/>
        <v>0</v>
      </c>
    </row>
    <row r="59" spans="1:10">
      <c r="A59" s="11" t="s">
        <v>347</v>
      </c>
      <c r="B59" s="72" t="s">
        <v>467</v>
      </c>
      <c r="C59" s="110"/>
      <c r="D59" s="111"/>
      <c r="E59" s="125"/>
      <c r="F59" s="125"/>
      <c r="G59" s="125"/>
      <c r="H59" s="125"/>
      <c r="I59" s="113">
        <f t="shared" si="7"/>
        <v>0</v>
      </c>
      <c r="J59" s="112">
        <f t="shared" si="8"/>
        <v>0</v>
      </c>
    </row>
    <row r="60" spans="1:10">
      <c r="A60" s="11" t="s">
        <v>348</v>
      </c>
      <c r="B60" s="72" t="s">
        <v>468</v>
      </c>
      <c r="C60" s="110"/>
      <c r="D60" s="111"/>
      <c r="E60" s="125"/>
      <c r="F60" s="125"/>
      <c r="G60" s="125"/>
      <c r="H60" s="125"/>
      <c r="I60" s="113">
        <f t="shared" si="7"/>
        <v>0</v>
      </c>
      <c r="J60" s="112">
        <f t="shared" si="8"/>
        <v>0</v>
      </c>
    </row>
    <row r="61" spans="1:10">
      <c r="A61" s="11" t="s">
        <v>349</v>
      </c>
      <c r="B61" s="72" t="s">
        <v>469</v>
      </c>
      <c r="C61" s="110">
        <v>2192000</v>
      </c>
      <c r="D61" s="111">
        <v>2287427</v>
      </c>
      <c r="E61" s="125"/>
      <c r="F61" s="125"/>
      <c r="G61" s="125"/>
      <c r="H61" s="125"/>
      <c r="I61" s="113">
        <f t="shared" si="7"/>
        <v>2192000</v>
      </c>
      <c r="J61" s="112">
        <f t="shared" si="8"/>
        <v>2287427</v>
      </c>
    </row>
    <row r="62" spans="1:10" s="120" customFormat="1">
      <c r="A62" s="29" t="s">
        <v>206</v>
      </c>
      <c r="B62" s="74" t="s">
        <v>470</v>
      </c>
      <c r="C62" s="114">
        <f t="shared" ref="C62:H62" si="13">SUM(C54:C61)</f>
        <v>2192000</v>
      </c>
      <c r="D62" s="114">
        <f t="shared" si="13"/>
        <v>2403427</v>
      </c>
      <c r="E62" s="114">
        <f t="shared" si="13"/>
        <v>0</v>
      </c>
      <c r="F62" s="114">
        <f t="shared" si="13"/>
        <v>0</v>
      </c>
      <c r="G62" s="114">
        <f t="shared" si="13"/>
        <v>0</v>
      </c>
      <c r="H62" s="114">
        <f t="shared" si="13"/>
        <v>0</v>
      </c>
      <c r="I62" s="119">
        <f t="shared" si="7"/>
        <v>2192000</v>
      </c>
      <c r="J62" s="115">
        <f t="shared" si="8"/>
        <v>2403427</v>
      </c>
    </row>
    <row r="63" spans="1:10">
      <c r="A63" s="10" t="s">
        <v>214</v>
      </c>
      <c r="B63" s="72" t="s">
        <v>471</v>
      </c>
      <c r="C63" s="110">
        <v>0</v>
      </c>
      <c r="D63" s="111"/>
      <c r="E63" s="125"/>
      <c r="F63" s="125"/>
      <c r="G63" s="125"/>
      <c r="H63" s="125"/>
      <c r="I63" s="113">
        <f t="shared" si="7"/>
        <v>0</v>
      </c>
      <c r="J63" s="112">
        <f t="shared" si="8"/>
        <v>0</v>
      </c>
    </row>
    <row r="64" spans="1:10">
      <c r="A64" s="10" t="s">
        <v>472</v>
      </c>
      <c r="B64" s="72" t="s">
        <v>473</v>
      </c>
      <c r="C64" s="110">
        <v>0</v>
      </c>
      <c r="D64" s="111">
        <v>79735</v>
      </c>
      <c r="E64" s="125"/>
      <c r="F64" s="125"/>
      <c r="G64" s="125"/>
      <c r="H64" s="125"/>
      <c r="I64" s="113">
        <f t="shared" si="7"/>
        <v>0</v>
      </c>
      <c r="J64" s="112">
        <f t="shared" si="8"/>
        <v>79735</v>
      </c>
    </row>
    <row r="65" spans="1:10" ht="30">
      <c r="A65" s="10" t="s">
        <v>474</v>
      </c>
      <c r="B65" s="72" t="s">
        <v>475</v>
      </c>
      <c r="C65" s="110"/>
      <c r="D65" s="111"/>
      <c r="E65" s="125"/>
      <c r="F65" s="125"/>
      <c r="G65" s="125"/>
      <c r="H65" s="125"/>
      <c r="I65" s="113">
        <f t="shared" si="7"/>
        <v>0</v>
      </c>
      <c r="J65" s="112">
        <f t="shared" si="8"/>
        <v>0</v>
      </c>
    </row>
    <row r="66" spans="1:10" ht="30">
      <c r="A66" s="10" t="s">
        <v>207</v>
      </c>
      <c r="B66" s="72" t="s">
        <v>476</v>
      </c>
      <c r="C66" s="114"/>
      <c r="D66" s="111"/>
      <c r="E66" s="125"/>
      <c r="F66" s="125"/>
      <c r="G66" s="125"/>
      <c r="H66" s="125"/>
      <c r="I66" s="113">
        <f t="shared" si="7"/>
        <v>0</v>
      </c>
      <c r="J66" s="112">
        <f t="shared" si="8"/>
        <v>0</v>
      </c>
    </row>
    <row r="67" spans="1:10" ht="30">
      <c r="A67" s="10" t="s">
        <v>215</v>
      </c>
      <c r="B67" s="72" t="s">
        <v>477</v>
      </c>
      <c r="C67" s="114"/>
      <c r="D67" s="111"/>
      <c r="E67" s="125"/>
      <c r="F67" s="125"/>
      <c r="G67" s="125"/>
      <c r="H67" s="125"/>
      <c r="I67" s="113">
        <f t="shared" si="7"/>
        <v>0</v>
      </c>
      <c r="J67" s="112">
        <f t="shared" si="8"/>
        <v>0</v>
      </c>
    </row>
    <row r="68" spans="1:10">
      <c r="A68" s="10" t="s">
        <v>208</v>
      </c>
      <c r="B68" s="72" t="s">
        <v>478</v>
      </c>
      <c r="C68" s="110">
        <v>1900000</v>
      </c>
      <c r="D68" s="111">
        <v>2402400</v>
      </c>
      <c r="E68" s="125"/>
      <c r="F68" s="125"/>
      <c r="G68" s="125"/>
      <c r="H68" s="125"/>
      <c r="I68" s="113">
        <f t="shared" si="7"/>
        <v>1900000</v>
      </c>
      <c r="J68" s="112">
        <f t="shared" si="8"/>
        <v>2402400</v>
      </c>
    </row>
    <row r="69" spans="1:10" ht="30">
      <c r="A69" s="10" t="s">
        <v>216</v>
      </c>
      <c r="B69" s="72" t="s">
        <v>479</v>
      </c>
      <c r="C69" s="110"/>
      <c r="D69" s="111"/>
      <c r="E69" s="125"/>
      <c r="F69" s="125"/>
      <c r="G69" s="125"/>
      <c r="H69" s="125"/>
      <c r="I69" s="113">
        <f t="shared" si="7"/>
        <v>0</v>
      </c>
      <c r="J69" s="112">
        <f t="shared" si="8"/>
        <v>0</v>
      </c>
    </row>
    <row r="70" spans="1:10" ht="30">
      <c r="A70" s="10" t="s">
        <v>217</v>
      </c>
      <c r="B70" s="72" t="s">
        <v>480</v>
      </c>
      <c r="C70" s="110">
        <v>0</v>
      </c>
      <c r="D70" s="111"/>
      <c r="E70" s="125"/>
      <c r="F70" s="125"/>
      <c r="G70" s="125"/>
      <c r="H70" s="125"/>
      <c r="I70" s="113">
        <f t="shared" si="7"/>
        <v>0</v>
      </c>
      <c r="J70" s="112">
        <f t="shared" si="8"/>
        <v>0</v>
      </c>
    </row>
    <row r="71" spans="1:10">
      <c r="A71" s="10" t="s">
        <v>481</v>
      </c>
      <c r="B71" s="72" t="s">
        <v>482</v>
      </c>
      <c r="C71" s="110">
        <v>0</v>
      </c>
      <c r="D71" s="111"/>
      <c r="E71" s="125"/>
      <c r="F71" s="125"/>
      <c r="G71" s="125"/>
      <c r="H71" s="125"/>
      <c r="I71" s="113">
        <f t="shared" si="7"/>
        <v>0</v>
      </c>
      <c r="J71" s="112">
        <f t="shared" si="8"/>
        <v>0</v>
      </c>
    </row>
    <row r="72" spans="1:10">
      <c r="A72" s="16" t="s">
        <v>483</v>
      </c>
      <c r="B72" s="72" t="s">
        <v>484</v>
      </c>
      <c r="C72" s="110">
        <v>0</v>
      </c>
      <c r="D72" s="111"/>
      <c r="E72" s="125"/>
      <c r="F72" s="125"/>
      <c r="G72" s="125"/>
      <c r="H72" s="125"/>
      <c r="I72" s="113">
        <f t="shared" si="7"/>
        <v>0</v>
      </c>
      <c r="J72" s="112">
        <f t="shared" si="8"/>
        <v>0</v>
      </c>
    </row>
    <row r="73" spans="1:10">
      <c r="A73" s="10" t="s">
        <v>218</v>
      </c>
      <c r="B73" s="72" t="s">
        <v>485</v>
      </c>
      <c r="C73" s="110">
        <v>171000</v>
      </c>
      <c r="D73" s="111">
        <v>58782</v>
      </c>
      <c r="E73" s="125"/>
      <c r="F73" s="125"/>
      <c r="G73" s="125"/>
      <c r="H73" s="125"/>
      <c r="I73" s="113">
        <f t="shared" si="7"/>
        <v>171000</v>
      </c>
      <c r="J73" s="112">
        <f t="shared" si="8"/>
        <v>58782</v>
      </c>
    </row>
    <row r="74" spans="1:10">
      <c r="A74" s="16" t="s">
        <v>314</v>
      </c>
      <c r="B74" s="72" t="s">
        <v>486</v>
      </c>
      <c r="C74" s="110"/>
      <c r="D74" s="111"/>
      <c r="E74" s="125">
        <v>2684000</v>
      </c>
      <c r="F74" s="125">
        <v>9442611</v>
      </c>
      <c r="G74" s="125"/>
      <c r="H74" s="125"/>
      <c r="I74" s="113">
        <f t="shared" si="7"/>
        <v>2684000</v>
      </c>
      <c r="J74" s="112">
        <f t="shared" si="8"/>
        <v>9442611</v>
      </c>
    </row>
    <row r="75" spans="1:10">
      <c r="A75" s="16" t="s">
        <v>315</v>
      </c>
      <c r="B75" s="72" t="s">
        <v>486</v>
      </c>
      <c r="C75" s="110">
        <v>0</v>
      </c>
      <c r="D75" s="111"/>
      <c r="E75" s="125"/>
      <c r="F75" s="125"/>
      <c r="G75" s="125"/>
      <c r="H75" s="125"/>
      <c r="I75" s="113">
        <f t="shared" si="7"/>
        <v>0</v>
      </c>
      <c r="J75" s="112">
        <f t="shared" si="8"/>
        <v>0</v>
      </c>
    </row>
    <row r="76" spans="1:10" s="120" customFormat="1">
      <c r="A76" s="29" t="s">
        <v>209</v>
      </c>
      <c r="B76" s="74" t="s">
        <v>487</v>
      </c>
      <c r="C76" s="114">
        <f t="shared" ref="C76:J76" si="14">SUM(C63:C75)</f>
        <v>2071000</v>
      </c>
      <c r="D76" s="114">
        <f t="shared" si="14"/>
        <v>2540917</v>
      </c>
      <c r="E76" s="114">
        <f t="shared" si="14"/>
        <v>2684000</v>
      </c>
      <c r="F76" s="114">
        <f t="shared" si="14"/>
        <v>9442611</v>
      </c>
      <c r="G76" s="114">
        <f t="shared" si="14"/>
        <v>0</v>
      </c>
      <c r="H76" s="114">
        <f t="shared" si="14"/>
        <v>0</v>
      </c>
      <c r="I76" s="130">
        <f t="shared" si="14"/>
        <v>4755000</v>
      </c>
      <c r="J76" s="130">
        <f t="shared" si="14"/>
        <v>11983528</v>
      </c>
    </row>
    <row r="77" spans="1:10" s="68" customFormat="1" ht="15.75">
      <c r="A77" s="34" t="s">
        <v>304</v>
      </c>
      <c r="B77" s="75"/>
      <c r="C77" s="110">
        <f t="shared" ref="C77:J77" si="15">C76+C62+C53+C28+C27</f>
        <v>17787701</v>
      </c>
      <c r="D77" s="110">
        <f t="shared" si="15"/>
        <v>18445988</v>
      </c>
      <c r="E77" s="110">
        <f t="shared" si="15"/>
        <v>2684000</v>
      </c>
      <c r="F77" s="110">
        <f t="shared" si="15"/>
        <v>9442611</v>
      </c>
      <c r="G77" s="110">
        <f t="shared" si="15"/>
        <v>0</v>
      </c>
      <c r="H77" s="110">
        <f t="shared" si="15"/>
        <v>0</v>
      </c>
      <c r="I77" s="131">
        <f t="shared" si="15"/>
        <v>20471701</v>
      </c>
      <c r="J77" s="131">
        <f t="shared" si="15"/>
        <v>27888599</v>
      </c>
    </row>
    <row r="78" spans="1:10">
      <c r="A78" s="25" t="s">
        <v>488</v>
      </c>
      <c r="B78" s="72" t="s">
        <v>489</v>
      </c>
      <c r="C78" s="110"/>
      <c r="D78" s="111"/>
      <c r="E78" s="125"/>
      <c r="F78" s="125"/>
      <c r="G78" s="125"/>
      <c r="H78" s="125"/>
      <c r="I78" s="113">
        <f>C78+E78+G78</f>
        <v>0</v>
      </c>
      <c r="J78" s="112">
        <f>D78+F78+H78</f>
        <v>0</v>
      </c>
    </row>
    <row r="79" spans="1:10">
      <c r="A79" s="25" t="s">
        <v>219</v>
      </c>
      <c r="B79" s="72" t="s">
        <v>490</v>
      </c>
      <c r="C79" s="110">
        <v>0</v>
      </c>
      <c r="D79" s="111"/>
      <c r="E79" s="125"/>
      <c r="F79" s="125">
        <v>16440</v>
      </c>
      <c r="G79" s="125"/>
      <c r="H79" s="125"/>
      <c r="I79" s="113">
        <f>C79++G79</f>
        <v>0</v>
      </c>
      <c r="J79" s="112">
        <f>E79+F79+H79</f>
        <v>16440</v>
      </c>
    </row>
    <row r="80" spans="1:10">
      <c r="A80" s="25" t="s">
        <v>491</v>
      </c>
      <c r="B80" s="72" t="s">
        <v>492</v>
      </c>
      <c r="C80" s="110">
        <v>0</v>
      </c>
      <c r="D80" s="111"/>
      <c r="E80" s="125"/>
      <c r="F80" s="125"/>
      <c r="G80" s="125"/>
      <c r="H80" s="125"/>
      <c r="I80" s="113">
        <f t="shared" ref="I80:J84" si="16">C80+E80+G80</f>
        <v>0</v>
      </c>
      <c r="J80" s="112">
        <f t="shared" si="16"/>
        <v>0</v>
      </c>
    </row>
    <row r="81" spans="1:10">
      <c r="A81" s="25" t="s">
        <v>493</v>
      </c>
      <c r="B81" s="72" t="s">
        <v>494</v>
      </c>
      <c r="C81" s="110">
        <v>0</v>
      </c>
      <c r="D81" s="111"/>
      <c r="E81" s="125"/>
      <c r="F81" s="125">
        <v>254322</v>
      </c>
      <c r="G81" s="125"/>
      <c r="H81" s="125"/>
      <c r="I81" s="113">
        <f t="shared" si="16"/>
        <v>0</v>
      </c>
      <c r="J81" s="112">
        <f t="shared" si="16"/>
        <v>254322</v>
      </c>
    </row>
    <row r="82" spans="1:10">
      <c r="A82" s="5" t="s">
        <v>495</v>
      </c>
      <c r="B82" s="72" t="s">
        <v>496</v>
      </c>
      <c r="C82" s="110">
        <v>0</v>
      </c>
      <c r="D82" s="111"/>
      <c r="E82" s="125"/>
      <c r="F82" s="125"/>
      <c r="G82" s="125"/>
      <c r="H82" s="125"/>
      <c r="I82" s="113">
        <f t="shared" si="16"/>
        <v>0</v>
      </c>
      <c r="J82" s="112">
        <f t="shared" si="16"/>
        <v>0</v>
      </c>
    </row>
    <row r="83" spans="1:10">
      <c r="A83" s="5" t="s">
        <v>497</v>
      </c>
      <c r="B83" s="72" t="s">
        <v>498</v>
      </c>
      <c r="C83" s="110">
        <v>0</v>
      </c>
      <c r="D83" s="111"/>
      <c r="E83" s="125"/>
      <c r="F83" s="125"/>
      <c r="G83" s="125"/>
      <c r="H83" s="125"/>
      <c r="I83" s="113">
        <f t="shared" si="16"/>
        <v>0</v>
      </c>
      <c r="J83" s="112">
        <f t="shared" si="16"/>
        <v>0</v>
      </c>
    </row>
    <row r="84" spans="1:10">
      <c r="A84" s="5" t="s">
        <v>0</v>
      </c>
      <c r="B84" s="72" t="s">
        <v>1</v>
      </c>
      <c r="C84" s="110">
        <v>0</v>
      </c>
      <c r="D84" s="111"/>
      <c r="E84" s="125"/>
      <c r="F84" s="125">
        <v>5313</v>
      </c>
      <c r="G84" s="125"/>
      <c r="H84" s="125"/>
      <c r="I84" s="113">
        <f t="shared" si="16"/>
        <v>0</v>
      </c>
      <c r="J84" s="112">
        <f t="shared" si="16"/>
        <v>5313</v>
      </c>
    </row>
    <row r="85" spans="1:10" s="120" customFormat="1">
      <c r="A85" s="30" t="s">
        <v>211</v>
      </c>
      <c r="B85" s="74" t="s">
        <v>2</v>
      </c>
      <c r="C85" s="114">
        <f t="shared" ref="C85:J85" si="17">SUM(C78:C84)</f>
        <v>0</v>
      </c>
      <c r="D85" s="114">
        <f t="shared" si="17"/>
        <v>0</v>
      </c>
      <c r="E85" s="114">
        <f t="shared" si="17"/>
        <v>0</v>
      </c>
      <c r="F85" s="114">
        <f t="shared" si="17"/>
        <v>276075</v>
      </c>
      <c r="G85" s="114">
        <f t="shared" si="17"/>
        <v>0</v>
      </c>
      <c r="H85" s="114">
        <f t="shared" si="17"/>
        <v>0</v>
      </c>
      <c r="I85" s="130">
        <f t="shared" si="17"/>
        <v>0</v>
      </c>
      <c r="J85" s="130">
        <f t="shared" si="17"/>
        <v>276075</v>
      </c>
    </row>
    <row r="86" spans="1:10">
      <c r="A86" s="11" t="s">
        <v>3</v>
      </c>
      <c r="B86" s="72" t="s">
        <v>4</v>
      </c>
      <c r="C86" s="110">
        <v>0</v>
      </c>
      <c r="D86" s="111"/>
      <c r="E86" s="125"/>
      <c r="F86" s="125"/>
      <c r="G86" s="125"/>
      <c r="H86" s="125"/>
      <c r="I86" s="113">
        <f>C86+E86+G86</f>
        <v>0</v>
      </c>
      <c r="J86" s="112">
        <f>D86+F86+H86</f>
        <v>0</v>
      </c>
    </row>
    <row r="87" spans="1:10">
      <c r="A87" s="11" t="s">
        <v>5</v>
      </c>
      <c r="B87" s="72" t="s">
        <v>6</v>
      </c>
      <c r="C87" s="110">
        <v>0</v>
      </c>
      <c r="D87" s="111"/>
      <c r="E87" s="125"/>
      <c r="F87" s="125"/>
      <c r="G87" s="125"/>
      <c r="H87" s="125"/>
      <c r="I87" s="113">
        <f>C87+E87+G87</f>
        <v>0</v>
      </c>
      <c r="J87" s="112">
        <f>D87+F87+H87</f>
        <v>0</v>
      </c>
    </row>
    <row r="88" spans="1:10">
      <c r="A88" s="11" t="s">
        <v>7</v>
      </c>
      <c r="B88" s="72" t="s">
        <v>8</v>
      </c>
      <c r="C88" s="110">
        <v>0</v>
      </c>
      <c r="D88" s="111"/>
      <c r="E88" s="125"/>
      <c r="F88" s="125"/>
      <c r="G88" s="125"/>
      <c r="H88" s="125"/>
      <c r="I88" s="113">
        <f>C88+E88+G88</f>
        <v>0</v>
      </c>
      <c r="J88" s="112">
        <f>F88+H88</f>
        <v>0</v>
      </c>
    </row>
    <row r="89" spans="1:10">
      <c r="A89" s="11" t="s">
        <v>9</v>
      </c>
      <c r="B89" s="72" t="s">
        <v>10</v>
      </c>
      <c r="C89" s="110">
        <v>0</v>
      </c>
      <c r="D89" s="111"/>
      <c r="E89" s="125"/>
      <c r="F89" s="125"/>
      <c r="G89" s="125"/>
      <c r="H89" s="125"/>
      <c r="I89" s="113">
        <f>C89+E89+G89</f>
        <v>0</v>
      </c>
      <c r="J89" s="112">
        <f>D89+F89+H89</f>
        <v>0</v>
      </c>
    </row>
    <row r="90" spans="1:10" s="120" customFormat="1">
      <c r="A90" s="29" t="s">
        <v>212</v>
      </c>
      <c r="B90" s="74" t="s">
        <v>11</v>
      </c>
      <c r="C90" s="114">
        <f t="shared" ref="C90:J90" si="18">SUM(C86:C89)</f>
        <v>0</v>
      </c>
      <c r="D90" s="114">
        <f t="shared" si="18"/>
        <v>0</v>
      </c>
      <c r="E90" s="114">
        <f t="shared" si="18"/>
        <v>0</v>
      </c>
      <c r="F90" s="114">
        <f t="shared" si="18"/>
        <v>0</v>
      </c>
      <c r="G90" s="114">
        <f t="shared" si="18"/>
        <v>0</v>
      </c>
      <c r="H90" s="114">
        <f t="shared" si="18"/>
        <v>0</v>
      </c>
      <c r="I90" s="130">
        <f t="shared" si="18"/>
        <v>0</v>
      </c>
      <c r="J90" s="130">
        <f t="shared" si="18"/>
        <v>0</v>
      </c>
    </row>
    <row r="91" spans="1:10" ht="30">
      <c r="A91" s="11" t="s">
        <v>12</v>
      </c>
      <c r="B91" s="72" t="s">
        <v>13</v>
      </c>
      <c r="C91" s="110">
        <v>0</v>
      </c>
      <c r="D91" s="111"/>
      <c r="E91" s="125"/>
      <c r="F91" s="125"/>
      <c r="G91" s="125"/>
      <c r="H91" s="125"/>
      <c r="I91" s="113">
        <f t="shared" ref="I91:J98" si="19">C91+E91+G91</f>
        <v>0</v>
      </c>
      <c r="J91" s="112">
        <f t="shared" si="19"/>
        <v>0</v>
      </c>
    </row>
    <row r="92" spans="1:10" ht="30">
      <c r="A92" s="11" t="s">
        <v>220</v>
      </c>
      <c r="B92" s="72" t="s">
        <v>14</v>
      </c>
      <c r="C92" s="110">
        <v>0</v>
      </c>
      <c r="D92" s="111"/>
      <c r="E92" s="125"/>
      <c r="F92" s="125"/>
      <c r="G92" s="125"/>
      <c r="H92" s="125"/>
      <c r="I92" s="113">
        <f t="shared" si="19"/>
        <v>0</v>
      </c>
      <c r="J92" s="112">
        <f t="shared" si="19"/>
        <v>0</v>
      </c>
    </row>
    <row r="93" spans="1:10" ht="30">
      <c r="A93" s="11" t="s">
        <v>221</v>
      </c>
      <c r="B93" s="72" t="s">
        <v>15</v>
      </c>
      <c r="C93" s="110">
        <v>0</v>
      </c>
      <c r="D93" s="111"/>
      <c r="E93" s="125"/>
      <c r="F93" s="125"/>
      <c r="G93" s="125"/>
      <c r="H93" s="125"/>
      <c r="I93" s="113">
        <f t="shared" si="19"/>
        <v>0</v>
      </c>
      <c r="J93" s="112">
        <f t="shared" si="19"/>
        <v>0</v>
      </c>
    </row>
    <row r="94" spans="1:10">
      <c r="A94" s="11" t="s">
        <v>222</v>
      </c>
      <c r="B94" s="72" t="s">
        <v>16</v>
      </c>
      <c r="C94" s="110">
        <v>0</v>
      </c>
      <c r="D94" s="111"/>
      <c r="E94" s="125"/>
      <c r="F94" s="125">
        <v>69000</v>
      </c>
      <c r="G94" s="125"/>
      <c r="H94" s="125"/>
      <c r="I94" s="113">
        <f t="shared" si="19"/>
        <v>0</v>
      </c>
      <c r="J94" s="112">
        <f t="shared" si="19"/>
        <v>69000</v>
      </c>
    </row>
    <row r="95" spans="1:10" ht="30">
      <c r="A95" s="11" t="s">
        <v>223</v>
      </c>
      <c r="B95" s="72" t="s">
        <v>17</v>
      </c>
      <c r="C95" s="110">
        <v>0</v>
      </c>
      <c r="D95" s="111"/>
      <c r="E95" s="125"/>
      <c r="F95" s="125"/>
      <c r="G95" s="125"/>
      <c r="H95" s="125"/>
      <c r="I95" s="113">
        <f t="shared" si="19"/>
        <v>0</v>
      </c>
      <c r="J95" s="112">
        <f t="shared" si="19"/>
        <v>0</v>
      </c>
    </row>
    <row r="96" spans="1:10" ht="30">
      <c r="A96" s="11" t="s">
        <v>224</v>
      </c>
      <c r="B96" s="72" t="s">
        <v>18</v>
      </c>
      <c r="C96" s="110">
        <v>0</v>
      </c>
      <c r="D96" s="111"/>
      <c r="E96" s="125"/>
      <c r="F96" s="125"/>
      <c r="G96" s="125"/>
      <c r="H96" s="125"/>
      <c r="I96" s="113">
        <f t="shared" si="19"/>
        <v>0</v>
      </c>
      <c r="J96" s="112">
        <f t="shared" si="19"/>
        <v>0</v>
      </c>
    </row>
    <row r="97" spans="1:25">
      <c r="A97" s="11" t="s">
        <v>19</v>
      </c>
      <c r="B97" s="72" t="s">
        <v>20</v>
      </c>
      <c r="C97" s="110">
        <v>0</v>
      </c>
      <c r="D97" s="111"/>
      <c r="E97" s="125"/>
      <c r="F97" s="125"/>
      <c r="G97" s="125"/>
      <c r="H97" s="125"/>
      <c r="I97" s="113">
        <f t="shared" si="19"/>
        <v>0</v>
      </c>
      <c r="J97" s="112">
        <f t="shared" si="19"/>
        <v>0</v>
      </c>
    </row>
    <row r="98" spans="1:25">
      <c r="A98" s="11" t="s">
        <v>225</v>
      </c>
      <c r="B98" s="72" t="s">
        <v>21</v>
      </c>
      <c r="C98" s="110">
        <v>0</v>
      </c>
      <c r="D98" s="111"/>
      <c r="E98" s="125"/>
      <c r="F98" s="125"/>
      <c r="G98" s="125"/>
      <c r="H98" s="125"/>
      <c r="I98" s="113">
        <f t="shared" si="19"/>
        <v>0</v>
      </c>
      <c r="J98" s="112">
        <f t="shared" si="19"/>
        <v>0</v>
      </c>
    </row>
    <row r="99" spans="1:25" s="120" customFormat="1">
      <c r="A99" s="29" t="s">
        <v>213</v>
      </c>
      <c r="B99" s="74" t="s">
        <v>22</v>
      </c>
      <c r="C99" s="114">
        <f t="shared" ref="C99:J99" si="20">SUM(C91:C98)</f>
        <v>0</v>
      </c>
      <c r="D99" s="114">
        <f t="shared" si="20"/>
        <v>0</v>
      </c>
      <c r="E99" s="114">
        <f t="shared" si="20"/>
        <v>0</v>
      </c>
      <c r="F99" s="114">
        <f t="shared" si="20"/>
        <v>69000</v>
      </c>
      <c r="G99" s="114">
        <f t="shared" si="20"/>
        <v>0</v>
      </c>
      <c r="H99" s="114">
        <f t="shared" si="20"/>
        <v>0</v>
      </c>
      <c r="I99" s="130">
        <f t="shared" si="20"/>
        <v>0</v>
      </c>
      <c r="J99" s="130">
        <f t="shared" si="20"/>
        <v>69000</v>
      </c>
    </row>
    <row r="100" spans="1:25" s="120" customFormat="1" ht="15.75">
      <c r="A100" s="34" t="s">
        <v>303</v>
      </c>
      <c r="B100" s="75"/>
      <c r="C100" s="114">
        <f t="shared" ref="C100:J100" si="21">C85+C90+C99</f>
        <v>0</v>
      </c>
      <c r="D100" s="114">
        <f t="shared" si="21"/>
        <v>0</v>
      </c>
      <c r="E100" s="114">
        <f t="shared" si="21"/>
        <v>0</v>
      </c>
      <c r="F100" s="114">
        <f t="shared" si="21"/>
        <v>345075</v>
      </c>
      <c r="G100" s="114">
        <f t="shared" si="21"/>
        <v>0</v>
      </c>
      <c r="H100" s="114">
        <f t="shared" si="21"/>
        <v>0</v>
      </c>
      <c r="I100" s="130">
        <f t="shared" si="21"/>
        <v>0</v>
      </c>
      <c r="J100" s="130">
        <f t="shared" si="21"/>
        <v>345075</v>
      </c>
    </row>
    <row r="101" spans="1:25" s="120" customFormat="1" ht="15.75">
      <c r="A101" s="35" t="s">
        <v>233</v>
      </c>
      <c r="B101" s="76" t="s">
        <v>23</v>
      </c>
      <c r="C101" s="114">
        <f t="shared" ref="C101:J101" si="22">C77+C100</f>
        <v>17787701</v>
      </c>
      <c r="D101" s="114">
        <f t="shared" si="22"/>
        <v>18445988</v>
      </c>
      <c r="E101" s="114">
        <f t="shared" si="22"/>
        <v>2684000</v>
      </c>
      <c r="F101" s="114">
        <f t="shared" si="22"/>
        <v>9787686</v>
      </c>
      <c r="G101" s="114">
        <f t="shared" si="22"/>
        <v>0</v>
      </c>
      <c r="H101" s="114">
        <f t="shared" si="22"/>
        <v>0</v>
      </c>
      <c r="I101" s="130">
        <f t="shared" si="22"/>
        <v>20471701</v>
      </c>
      <c r="J101" s="130">
        <f t="shared" si="22"/>
        <v>28233674</v>
      </c>
    </row>
    <row r="102" spans="1:25">
      <c r="A102" s="11" t="s">
        <v>226</v>
      </c>
      <c r="B102" s="77" t="s">
        <v>24</v>
      </c>
      <c r="C102" s="110"/>
      <c r="D102" s="117"/>
      <c r="E102" s="118"/>
      <c r="F102" s="118"/>
      <c r="G102" s="118"/>
      <c r="H102" s="118"/>
      <c r="I102" s="113">
        <f t="shared" ref="I102:J104" si="23">C102+E102+G102</f>
        <v>0</v>
      </c>
      <c r="J102" s="112">
        <f t="shared" si="23"/>
        <v>0</v>
      </c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8"/>
      <c r="Y102" s="18"/>
    </row>
    <row r="103" spans="1:25">
      <c r="A103" s="11" t="s">
        <v>25</v>
      </c>
      <c r="B103" s="77" t="s">
        <v>26</v>
      </c>
      <c r="C103" s="110">
        <v>0</v>
      </c>
      <c r="D103" s="117"/>
      <c r="E103" s="118"/>
      <c r="F103" s="118"/>
      <c r="G103" s="118"/>
      <c r="H103" s="118"/>
      <c r="I103" s="113">
        <f t="shared" si="23"/>
        <v>0</v>
      </c>
      <c r="J103" s="112">
        <f t="shared" si="23"/>
        <v>0</v>
      </c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8"/>
      <c r="Y103" s="18"/>
    </row>
    <row r="104" spans="1:25">
      <c r="A104" s="11" t="s">
        <v>227</v>
      </c>
      <c r="B104" s="77" t="s">
        <v>27</v>
      </c>
      <c r="C104" s="110">
        <v>0</v>
      </c>
      <c r="D104" s="117"/>
      <c r="E104" s="118"/>
      <c r="F104" s="118"/>
      <c r="G104" s="118"/>
      <c r="H104" s="118"/>
      <c r="I104" s="113">
        <f t="shared" si="23"/>
        <v>0</v>
      </c>
      <c r="J104" s="112">
        <f t="shared" si="23"/>
        <v>0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8"/>
      <c r="Y104" s="18"/>
    </row>
    <row r="105" spans="1:25">
      <c r="A105" s="13" t="s">
        <v>331</v>
      </c>
      <c r="B105" s="78" t="s">
        <v>28</v>
      </c>
      <c r="C105" s="110">
        <f t="shared" ref="C105:J105" si="24">SUM(C102:C104)</f>
        <v>0</v>
      </c>
      <c r="D105" s="110">
        <f t="shared" si="24"/>
        <v>0</v>
      </c>
      <c r="E105" s="110">
        <f t="shared" si="24"/>
        <v>0</v>
      </c>
      <c r="F105" s="110">
        <f t="shared" si="24"/>
        <v>0</v>
      </c>
      <c r="G105" s="110">
        <f t="shared" si="24"/>
        <v>0</v>
      </c>
      <c r="H105" s="110">
        <f t="shared" si="24"/>
        <v>0</v>
      </c>
      <c r="I105" s="131">
        <f t="shared" si="24"/>
        <v>0</v>
      </c>
      <c r="J105" s="131">
        <f t="shared" si="24"/>
        <v>0</v>
      </c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8"/>
      <c r="Y105" s="18"/>
    </row>
    <row r="106" spans="1:25">
      <c r="A106" s="26" t="s">
        <v>228</v>
      </c>
      <c r="B106" s="77" t="s">
        <v>29</v>
      </c>
      <c r="C106" s="110">
        <v>0</v>
      </c>
      <c r="D106" s="117"/>
      <c r="E106" s="116"/>
      <c r="F106" s="116"/>
      <c r="G106" s="116"/>
      <c r="H106" s="116"/>
      <c r="I106" s="113">
        <f t="shared" ref="I106:J109" si="25">C106+E106+G106</f>
        <v>0</v>
      </c>
      <c r="J106" s="112">
        <f t="shared" si="25"/>
        <v>0</v>
      </c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18"/>
      <c r="Y106" s="18"/>
    </row>
    <row r="107" spans="1:25">
      <c r="A107" s="26" t="s">
        <v>334</v>
      </c>
      <c r="B107" s="77" t="s">
        <v>30</v>
      </c>
      <c r="C107" s="110">
        <v>0</v>
      </c>
      <c r="D107" s="117"/>
      <c r="E107" s="116"/>
      <c r="F107" s="116"/>
      <c r="G107" s="116"/>
      <c r="H107" s="116"/>
      <c r="I107" s="113">
        <f t="shared" si="25"/>
        <v>0</v>
      </c>
      <c r="J107" s="112">
        <f t="shared" si="25"/>
        <v>0</v>
      </c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8"/>
      <c r="Y107" s="18"/>
    </row>
    <row r="108" spans="1:25">
      <c r="A108" s="11" t="s">
        <v>31</v>
      </c>
      <c r="B108" s="77" t="s">
        <v>32</v>
      </c>
      <c r="C108" s="110">
        <v>0</v>
      </c>
      <c r="D108" s="117"/>
      <c r="E108" s="118"/>
      <c r="F108" s="118"/>
      <c r="G108" s="118"/>
      <c r="H108" s="118"/>
      <c r="I108" s="113">
        <f t="shared" si="25"/>
        <v>0</v>
      </c>
      <c r="J108" s="112">
        <f t="shared" si="25"/>
        <v>0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8"/>
      <c r="Y108" s="18"/>
    </row>
    <row r="109" spans="1:25">
      <c r="A109" s="11" t="s">
        <v>229</v>
      </c>
      <c r="B109" s="77" t="s">
        <v>33</v>
      </c>
      <c r="C109" s="110"/>
      <c r="D109" s="117"/>
      <c r="E109" s="118"/>
      <c r="F109" s="118"/>
      <c r="G109" s="118"/>
      <c r="H109" s="118"/>
      <c r="I109" s="113">
        <f t="shared" si="25"/>
        <v>0</v>
      </c>
      <c r="J109" s="112">
        <f t="shared" si="25"/>
        <v>0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8"/>
      <c r="Y109" s="18"/>
    </row>
    <row r="110" spans="1:25">
      <c r="A110" s="12" t="s">
        <v>332</v>
      </c>
      <c r="B110" s="78" t="s">
        <v>34</v>
      </c>
      <c r="C110" s="110">
        <f t="shared" ref="C110:J110" si="26">SUM(C106:C109)</f>
        <v>0</v>
      </c>
      <c r="D110" s="110">
        <f t="shared" si="26"/>
        <v>0</v>
      </c>
      <c r="E110" s="110">
        <f t="shared" si="26"/>
        <v>0</v>
      </c>
      <c r="F110" s="110">
        <f t="shared" si="26"/>
        <v>0</v>
      </c>
      <c r="G110" s="110">
        <f t="shared" si="26"/>
        <v>0</v>
      </c>
      <c r="H110" s="110">
        <f t="shared" si="26"/>
        <v>0</v>
      </c>
      <c r="I110" s="131">
        <f t="shared" si="26"/>
        <v>0</v>
      </c>
      <c r="J110" s="131">
        <f t="shared" si="26"/>
        <v>0</v>
      </c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8"/>
      <c r="Y110" s="18"/>
    </row>
    <row r="111" spans="1:25">
      <c r="A111" s="26" t="s">
        <v>35</v>
      </c>
      <c r="B111" s="77" t="s">
        <v>36</v>
      </c>
      <c r="C111" s="110">
        <v>0</v>
      </c>
      <c r="D111" s="117"/>
      <c r="E111" s="116"/>
      <c r="F111" s="116"/>
      <c r="G111" s="116"/>
      <c r="H111" s="116"/>
      <c r="I111" s="113">
        <f>C111+E111+G111</f>
        <v>0</v>
      </c>
      <c r="J111" s="112">
        <f>D111+F111+H111</f>
        <v>0</v>
      </c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18"/>
      <c r="Y111" s="18"/>
    </row>
    <row r="112" spans="1:25">
      <c r="A112" s="26" t="s">
        <v>37</v>
      </c>
      <c r="B112" s="77" t="s">
        <v>38</v>
      </c>
      <c r="C112" s="110">
        <v>0</v>
      </c>
      <c r="D112" s="117">
        <v>489</v>
      </c>
      <c r="E112" s="116"/>
      <c r="F112" s="116"/>
      <c r="G112" s="116"/>
      <c r="H112" s="116"/>
      <c r="I112" s="113">
        <f>C112+E112+G112</f>
        <v>0</v>
      </c>
      <c r="J112" s="112">
        <f>D112+F112+H112</f>
        <v>489</v>
      </c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18"/>
      <c r="Y112" s="18"/>
    </row>
    <row r="113" spans="1:25">
      <c r="A113" s="12" t="s">
        <v>39</v>
      </c>
      <c r="B113" s="78" t="s">
        <v>40</v>
      </c>
      <c r="C113" s="110">
        <v>0</v>
      </c>
      <c r="D113" s="110">
        <v>0</v>
      </c>
      <c r="E113" s="110">
        <v>0</v>
      </c>
      <c r="F113" s="110">
        <v>0</v>
      </c>
      <c r="G113" s="110">
        <v>0</v>
      </c>
      <c r="H113" s="110">
        <v>0</v>
      </c>
      <c r="I113" s="131">
        <v>0</v>
      </c>
      <c r="J113" s="131">
        <v>0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18"/>
      <c r="Y113" s="18"/>
    </row>
    <row r="114" spans="1:25">
      <c r="A114" s="26" t="s">
        <v>41</v>
      </c>
      <c r="B114" s="77" t="s">
        <v>42</v>
      </c>
      <c r="C114" s="110">
        <v>0</v>
      </c>
      <c r="D114" s="117"/>
      <c r="E114" s="116"/>
      <c r="F114" s="116"/>
      <c r="G114" s="116"/>
      <c r="H114" s="116"/>
      <c r="I114" s="113">
        <f t="shared" ref="I114:J116" si="27">C114+E114+G114</f>
        <v>0</v>
      </c>
      <c r="J114" s="112">
        <f t="shared" si="27"/>
        <v>0</v>
      </c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18"/>
      <c r="Y114" s="18"/>
    </row>
    <row r="115" spans="1:25">
      <c r="A115" s="26" t="s">
        <v>43</v>
      </c>
      <c r="B115" s="77" t="s">
        <v>44</v>
      </c>
      <c r="C115" s="110">
        <v>0</v>
      </c>
      <c r="D115" s="117"/>
      <c r="E115" s="116"/>
      <c r="F115" s="116"/>
      <c r="G115" s="116"/>
      <c r="H115" s="116"/>
      <c r="I115" s="113">
        <f t="shared" si="27"/>
        <v>0</v>
      </c>
      <c r="J115" s="112">
        <f t="shared" si="27"/>
        <v>0</v>
      </c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18"/>
      <c r="Y115" s="18"/>
    </row>
    <row r="116" spans="1:25">
      <c r="A116" s="26" t="s">
        <v>45</v>
      </c>
      <c r="B116" s="77" t="s">
        <v>46</v>
      </c>
      <c r="C116" s="110">
        <v>0</v>
      </c>
      <c r="D116" s="117"/>
      <c r="E116" s="116"/>
      <c r="F116" s="116"/>
      <c r="G116" s="116"/>
      <c r="H116" s="116"/>
      <c r="I116" s="113">
        <f t="shared" si="27"/>
        <v>0</v>
      </c>
      <c r="J116" s="112">
        <f t="shared" si="27"/>
        <v>0</v>
      </c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18"/>
      <c r="Y116" s="18"/>
    </row>
    <row r="117" spans="1:25" s="38" customFormat="1">
      <c r="A117" s="27" t="s">
        <v>333</v>
      </c>
      <c r="B117" s="79" t="s">
        <v>47</v>
      </c>
      <c r="C117" s="110">
        <f t="shared" ref="C117:J117" si="28">C105+C110+C111+C112+C113+C114+C115+C116</f>
        <v>0</v>
      </c>
      <c r="D117" s="110">
        <f t="shared" si="28"/>
        <v>489</v>
      </c>
      <c r="E117" s="110">
        <f t="shared" si="28"/>
        <v>0</v>
      </c>
      <c r="F117" s="110">
        <f t="shared" si="28"/>
        <v>0</v>
      </c>
      <c r="G117" s="110">
        <f t="shared" si="28"/>
        <v>0</v>
      </c>
      <c r="H117" s="110">
        <f t="shared" si="28"/>
        <v>0</v>
      </c>
      <c r="I117" s="131">
        <f t="shared" si="28"/>
        <v>0</v>
      </c>
      <c r="J117" s="131">
        <f t="shared" si="28"/>
        <v>489</v>
      </c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45"/>
      <c r="Y117" s="45"/>
    </row>
    <row r="118" spans="1:25">
      <c r="A118" s="26" t="s">
        <v>48</v>
      </c>
      <c r="B118" s="77" t="s">
        <v>49</v>
      </c>
      <c r="C118" s="110">
        <v>0</v>
      </c>
      <c r="D118" s="117"/>
      <c r="E118" s="116"/>
      <c r="F118" s="116"/>
      <c r="G118" s="116"/>
      <c r="H118" s="116"/>
      <c r="I118" s="113">
        <f t="shared" ref="I118:J121" si="29">C118+E118+G118</f>
        <v>0</v>
      </c>
      <c r="J118" s="112">
        <f t="shared" si="29"/>
        <v>0</v>
      </c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18"/>
      <c r="Y118" s="18"/>
    </row>
    <row r="119" spans="1:25">
      <c r="A119" s="11" t="s">
        <v>50</v>
      </c>
      <c r="B119" s="77" t="s">
        <v>51</v>
      </c>
      <c r="C119" s="110">
        <v>0</v>
      </c>
      <c r="D119" s="117"/>
      <c r="E119" s="118"/>
      <c r="F119" s="118"/>
      <c r="G119" s="118"/>
      <c r="H119" s="118"/>
      <c r="I119" s="113">
        <f t="shared" si="29"/>
        <v>0</v>
      </c>
      <c r="J119" s="112">
        <f t="shared" si="29"/>
        <v>0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8"/>
      <c r="Y119" s="18"/>
    </row>
    <row r="120" spans="1:25">
      <c r="A120" s="26" t="s">
        <v>230</v>
      </c>
      <c r="B120" s="77" t="s">
        <v>52</v>
      </c>
      <c r="C120" s="110">
        <v>0</v>
      </c>
      <c r="D120" s="117"/>
      <c r="E120" s="116"/>
      <c r="F120" s="116"/>
      <c r="G120" s="116"/>
      <c r="H120" s="116"/>
      <c r="I120" s="113">
        <f t="shared" si="29"/>
        <v>0</v>
      </c>
      <c r="J120" s="112">
        <f t="shared" si="29"/>
        <v>0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18"/>
      <c r="Y120" s="18"/>
    </row>
    <row r="121" spans="1:25">
      <c r="A121" s="26" t="s">
        <v>335</v>
      </c>
      <c r="B121" s="77" t="s">
        <v>53</v>
      </c>
      <c r="C121" s="110">
        <v>0</v>
      </c>
      <c r="D121" s="117"/>
      <c r="E121" s="116"/>
      <c r="F121" s="116"/>
      <c r="G121" s="116"/>
      <c r="H121" s="116"/>
      <c r="I121" s="113">
        <f t="shared" si="29"/>
        <v>0</v>
      </c>
      <c r="J121" s="112">
        <f t="shared" si="29"/>
        <v>0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8"/>
      <c r="Y121" s="18"/>
    </row>
    <row r="122" spans="1:25">
      <c r="A122" s="27" t="s">
        <v>336</v>
      </c>
      <c r="B122" s="79" t="s">
        <v>54</v>
      </c>
      <c r="C122" s="110">
        <f t="shared" ref="C122:J122" si="30">SUM(C118:C121)</f>
        <v>0</v>
      </c>
      <c r="D122" s="110">
        <f t="shared" si="30"/>
        <v>0</v>
      </c>
      <c r="E122" s="110">
        <f t="shared" si="30"/>
        <v>0</v>
      </c>
      <c r="F122" s="110">
        <f t="shared" si="30"/>
        <v>0</v>
      </c>
      <c r="G122" s="110">
        <f t="shared" si="30"/>
        <v>0</v>
      </c>
      <c r="H122" s="110">
        <f t="shared" si="30"/>
        <v>0</v>
      </c>
      <c r="I122" s="131">
        <f t="shared" si="30"/>
        <v>0</v>
      </c>
      <c r="J122" s="131">
        <f t="shared" si="30"/>
        <v>0</v>
      </c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18"/>
      <c r="Y122" s="18"/>
    </row>
    <row r="123" spans="1:25">
      <c r="A123" s="11" t="s">
        <v>55</v>
      </c>
      <c r="B123" s="77" t="s">
        <v>56</v>
      </c>
      <c r="C123" s="110">
        <v>0</v>
      </c>
      <c r="D123" s="117"/>
      <c r="E123" s="118"/>
      <c r="F123" s="118"/>
      <c r="G123" s="118"/>
      <c r="H123" s="118"/>
      <c r="I123" s="113">
        <f>C123+E123+G123</f>
        <v>0</v>
      </c>
      <c r="J123" s="112">
        <f>D123+F123+H123</f>
        <v>0</v>
      </c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8"/>
      <c r="Y123" s="18"/>
    </row>
    <row r="124" spans="1:25" s="120" customFormat="1" ht="15.75">
      <c r="A124" s="36" t="s">
        <v>234</v>
      </c>
      <c r="B124" s="80" t="s">
        <v>57</v>
      </c>
      <c r="C124" s="114">
        <f t="shared" ref="C124:J124" si="31">C117+C122+C123</f>
        <v>0</v>
      </c>
      <c r="D124" s="114">
        <f t="shared" si="31"/>
        <v>489</v>
      </c>
      <c r="E124" s="114">
        <f t="shared" si="31"/>
        <v>0</v>
      </c>
      <c r="F124" s="114">
        <f t="shared" si="31"/>
        <v>0</v>
      </c>
      <c r="G124" s="114">
        <f t="shared" si="31"/>
        <v>0</v>
      </c>
      <c r="H124" s="114">
        <f t="shared" si="31"/>
        <v>0</v>
      </c>
      <c r="I124" s="130">
        <f t="shared" si="31"/>
        <v>0</v>
      </c>
      <c r="J124" s="130">
        <f t="shared" si="31"/>
        <v>489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121"/>
      <c r="Y124" s="121"/>
    </row>
    <row r="125" spans="1:25" s="120" customFormat="1" ht="15.75">
      <c r="A125" s="122" t="s">
        <v>507</v>
      </c>
      <c r="B125" s="123" t="s">
        <v>506</v>
      </c>
      <c r="C125" s="114">
        <f t="shared" ref="C125:J125" si="32">C101+C124</f>
        <v>17787701</v>
      </c>
      <c r="D125" s="114">
        <f t="shared" si="32"/>
        <v>18446477</v>
      </c>
      <c r="E125" s="114">
        <f t="shared" si="32"/>
        <v>2684000</v>
      </c>
      <c r="F125" s="114">
        <f t="shared" si="32"/>
        <v>9787686</v>
      </c>
      <c r="G125" s="114">
        <f t="shared" si="32"/>
        <v>0</v>
      </c>
      <c r="H125" s="114">
        <f t="shared" si="32"/>
        <v>0</v>
      </c>
      <c r="I125" s="130">
        <f t="shared" si="32"/>
        <v>20471701</v>
      </c>
      <c r="J125" s="130">
        <f t="shared" si="32"/>
        <v>28234163</v>
      </c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</row>
    <row r="126" spans="1:25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5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5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2:24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2:24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2:24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2:24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2:24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2:24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2:24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2:24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2:24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2:24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2:24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2:24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2:24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2:24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2:24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2:24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2:24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2:24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2:24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2:24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2:24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2:24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2:24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2:24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2:24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2:24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2:24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2:24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2:24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2:24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2:24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2:24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2:24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2:24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2:24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2:24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2:24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2:24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2:24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2:24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2:24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2:24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2:24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2:24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2:24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2:24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</sheetData>
  <mergeCells count="8">
    <mergeCell ref="A3:I3"/>
    <mergeCell ref="A4:I4"/>
    <mergeCell ref="C7:D7"/>
    <mergeCell ref="E7:F7"/>
    <mergeCell ref="G7:H7"/>
    <mergeCell ref="A7:A8"/>
    <mergeCell ref="B7:B8"/>
    <mergeCell ref="I7:J7"/>
  </mergeCells>
  <phoneticPr fontId="0" type="noConversion"/>
  <pageMargins left="0.70866141732283472" right="0.70866141732283472" top="0.35433070866141736" bottom="0.35433070866141736" header="0.31496062992125984" footer="0.31496062992125984"/>
  <pageSetup paperSize="8" scale="50" fitToHeight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26"/>
  <sheetViews>
    <sheetView workbookViewId="0">
      <selection activeCell="A2" sqref="A2:D2"/>
    </sheetView>
  </sheetViews>
  <sheetFormatPr defaultRowHeight="15"/>
  <cols>
    <col min="1" max="1" width="72.140625" customWidth="1"/>
    <col min="2" max="2" width="8.28515625" customWidth="1"/>
    <col min="3" max="4" width="12.7109375" customWidth="1"/>
  </cols>
  <sheetData>
    <row r="1" spans="1:4">
      <c r="A1" s="172" t="s">
        <v>520</v>
      </c>
      <c r="B1" s="172"/>
      <c r="C1" s="172"/>
      <c r="D1" s="172"/>
    </row>
    <row r="2" spans="1:4">
      <c r="A2" s="141" t="s">
        <v>521</v>
      </c>
      <c r="B2" s="141"/>
      <c r="C2" s="141"/>
      <c r="D2" s="141"/>
    </row>
    <row r="3" spans="1:4" ht="21.75" customHeight="1">
      <c r="A3" s="170" t="s">
        <v>501</v>
      </c>
      <c r="B3" s="171"/>
      <c r="C3" s="171"/>
      <c r="D3" s="171"/>
    </row>
    <row r="4" spans="1:4" ht="26.25" customHeight="1">
      <c r="A4" s="158" t="s">
        <v>503</v>
      </c>
      <c r="B4" s="159"/>
      <c r="C4" s="159"/>
      <c r="D4" s="159"/>
    </row>
    <row r="5" spans="1:4">
      <c r="A5" s="98"/>
      <c r="B5" s="98"/>
      <c r="C5" s="98"/>
      <c r="D5" s="98"/>
    </row>
    <row r="6" spans="1:4" ht="25.5">
      <c r="A6" s="1" t="s">
        <v>385</v>
      </c>
      <c r="B6" s="2" t="s">
        <v>386</v>
      </c>
      <c r="C6" s="85" t="s">
        <v>364</v>
      </c>
      <c r="D6" s="85" t="s">
        <v>365</v>
      </c>
    </row>
    <row r="7" spans="1:4" ht="18" customHeight="1">
      <c r="A7" s="11" t="s">
        <v>488</v>
      </c>
      <c r="B7" s="5" t="s">
        <v>489</v>
      </c>
      <c r="C7" s="99">
        <f ca="1">'kiadások önk'!E78</f>
        <v>0</v>
      </c>
      <c r="D7" s="99">
        <f ca="1">'kiadások önk'!F78</f>
        <v>0</v>
      </c>
    </row>
    <row r="8" spans="1:4">
      <c r="A8" s="11" t="s">
        <v>210</v>
      </c>
      <c r="B8" s="5" t="s">
        <v>490</v>
      </c>
      <c r="C8" s="100">
        <v>1317000</v>
      </c>
      <c r="D8" s="99">
        <v>971000</v>
      </c>
    </row>
    <row r="9" spans="1:4">
      <c r="A9" s="4" t="s">
        <v>491</v>
      </c>
      <c r="B9" s="5" t="s">
        <v>492</v>
      </c>
      <c r="C9" s="100">
        <v>0</v>
      </c>
      <c r="D9" s="100">
        <v>0</v>
      </c>
    </row>
    <row r="10" spans="1:4">
      <c r="A10" s="11" t="s">
        <v>493</v>
      </c>
      <c r="B10" s="5" t="s">
        <v>494</v>
      </c>
      <c r="C10" s="99">
        <v>955000</v>
      </c>
      <c r="D10" s="99">
        <v>3510310</v>
      </c>
    </row>
    <row r="11" spans="1:4">
      <c r="A11" s="11" t="s">
        <v>495</v>
      </c>
      <c r="B11" s="5" t="s">
        <v>496</v>
      </c>
      <c r="C11" s="100">
        <v>0</v>
      </c>
      <c r="D11" s="100">
        <v>0</v>
      </c>
    </row>
    <row r="12" spans="1:4">
      <c r="A12" s="4" t="s">
        <v>497</v>
      </c>
      <c r="B12" s="5" t="s">
        <v>498</v>
      </c>
      <c r="C12" s="100">
        <v>0</v>
      </c>
      <c r="D12" s="100">
        <v>0</v>
      </c>
    </row>
    <row r="13" spans="1:4">
      <c r="A13" s="4" t="s">
        <v>0</v>
      </c>
      <c r="B13" s="5" t="s">
        <v>1</v>
      </c>
      <c r="C13" s="100">
        <v>614000</v>
      </c>
      <c r="D13" s="99">
        <v>409433</v>
      </c>
    </row>
    <row r="14" spans="1:4">
      <c r="A14" s="13" t="s">
        <v>211</v>
      </c>
      <c r="B14" s="7" t="s">
        <v>2</v>
      </c>
      <c r="C14" s="101">
        <f>C7+C9+C10+C13</f>
        <v>1569000</v>
      </c>
      <c r="D14" s="101">
        <f>D7+D9+D10+D13</f>
        <v>3919743</v>
      </c>
    </row>
    <row r="15" spans="1:4">
      <c r="A15" s="11" t="s">
        <v>3</v>
      </c>
      <c r="B15" s="5" t="s">
        <v>4</v>
      </c>
      <c r="C15" s="99">
        <f ca="1">'kiadások önk'!E86</f>
        <v>0</v>
      </c>
      <c r="D15" s="99">
        <v>1208344</v>
      </c>
    </row>
    <row r="16" spans="1:4" s="67" customFormat="1">
      <c r="A16" s="11" t="s">
        <v>5</v>
      </c>
      <c r="B16" s="5" t="s">
        <v>6</v>
      </c>
      <c r="C16" s="99">
        <v>0</v>
      </c>
      <c r="D16" s="100">
        <v>0</v>
      </c>
    </row>
    <row r="17" spans="1:4" s="67" customFormat="1">
      <c r="A17" s="11" t="s">
        <v>7</v>
      </c>
      <c r="B17" s="5" t="s">
        <v>8</v>
      </c>
      <c r="C17" s="99">
        <f ca="1">'kiadások önk'!E88</f>
        <v>0</v>
      </c>
      <c r="D17" s="100">
        <v>0</v>
      </c>
    </row>
    <row r="18" spans="1:4" s="67" customFormat="1">
      <c r="A18" s="11" t="s">
        <v>9</v>
      </c>
      <c r="B18" s="5" t="s">
        <v>10</v>
      </c>
      <c r="C18" s="99">
        <f ca="1">'kiadások önk'!E89</f>
        <v>0</v>
      </c>
      <c r="D18" s="99">
        <v>46827</v>
      </c>
    </row>
    <row r="19" spans="1:4">
      <c r="A19" s="13" t="s">
        <v>212</v>
      </c>
      <c r="B19" s="7" t="s">
        <v>11</v>
      </c>
      <c r="C19" s="101">
        <f>SUM(C15:C18)</f>
        <v>0</v>
      </c>
      <c r="D19" s="101">
        <f>SUM(D15:D18)</f>
        <v>1255171</v>
      </c>
    </row>
    <row r="20" spans="1:4" ht="15.75">
      <c r="A20" s="50"/>
      <c r="B20" s="50"/>
      <c r="C20" s="50"/>
      <c r="D20" s="50"/>
    </row>
    <row r="21" spans="1:4" ht="15.75">
      <c r="A21" s="50"/>
      <c r="B21" s="50"/>
      <c r="C21" s="50"/>
      <c r="D21" s="50"/>
    </row>
    <row r="22" spans="1:4">
      <c r="A22" s="46"/>
      <c r="B22" s="46"/>
      <c r="C22" s="46"/>
      <c r="D22" s="46"/>
    </row>
    <row r="23" spans="1:4">
      <c r="A23" s="46"/>
      <c r="B23" s="46"/>
      <c r="C23" s="46"/>
      <c r="D23" s="46"/>
    </row>
    <row r="24" spans="1:4">
      <c r="A24" s="46"/>
      <c r="B24" s="46"/>
      <c r="C24" s="46"/>
      <c r="D24" s="46"/>
    </row>
    <row r="25" spans="1:4">
      <c r="A25" s="46"/>
      <c r="B25" s="46"/>
      <c r="C25" s="46"/>
      <c r="D25" s="46"/>
    </row>
    <row r="26" spans="1:4">
      <c r="A26" s="46"/>
      <c r="B26" s="46"/>
      <c r="C26" s="46"/>
      <c r="D26" s="46"/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43"/>
  <sheetViews>
    <sheetView workbookViewId="0">
      <selection activeCell="A2" sqref="A2"/>
    </sheetView>
  </sheetViews>
  <sheetFormatPr defaultRowHeight="15"/>
  <cols>
    <col min="1" max="1" width="82.42578125" customWidth="1"/>
    <col min="3" max="3" width="12.42578125" customWidth="1"/>
    <col min="4" max="4" width="13.5703125" customWidth="1"/>
  </cols>
  <sheetData>
    <row r="1" spans="1:4" ht="15.75">
      <c r="A1" s="83" t="s">
        <v>522</v>
      </c>
    </row>
    <row r="2" spans="1:4" ht="15.75">
      <c r="A2" s="83" t="s">
        <v>523</v>
      </c>
    </row>
    <row r="3" spans="1:4" ht="28.5" customHeight="1">
      <c r="A3" s="173" t="s">
        <v>499</v>
      </c>
      <c r="B3" s="174"/>
      <c r="C3" s="174"/>
      <c r="D3" s="175"/>
    </row>
    <row r="4" spans="1:4" ht="27" customHeight="1">
      <c r="A4" s="158" t="s">
        <v>505</v>
      </c>
      <c r="B4" s="176"/>
      <c r="C4" s="176"/>
      <c r="D4" s="160"/>
    </row>
    <row r="5" spans="1:4" ht="18.75" customHeight="1">
      <c r="A5" s="32"/>
      <c r="B5" s="33"/>
      <c r="C5" s="33"/>
    </row>
    <row r="6" spans="1:4" ht="23.25" customHeight="1">
      <c r="A6" s="3" t="s">
        <v>317</v>
      </c>
    </row>
    <row r="7" spans="1:4" ht="25.5">
      <c r="A7" s="86" t="s">
        <v>316</v>
      </c>
      <c r="B7" s="2" t="s">
        <v>386</v>
      </c>
      <c r="C7" s="87" t="s">
        <v>319</v>
      </c>
      <c r="D7" s="84" t="s">
        <v>362</v>
      </c>
    </row>
    <row r="8" spans="1:4" ht="15.75">
      <c r="A8" s="42" t="s">
        <v>504</v>
      </c>
      <c r="B8" s="4" t="s">
        <v>463</v>
      </c>
      <c r="C8" s="90">
        <f ca="1">'kiadások önk'!C55</f>
        <v>0</v>
      </c>
      <c r="D8" s="90">
        <v>81200</v>
      </c>
    </row>
    <row r="9" spans="1:4">
      <c r="A9" s="41" t="s">
        <v>179</v>
      </c>
      <c r="B9" s="6" t="s">
        <v>463</v>
      </c>
      <c r="C9" s="90">
        <f>SUM(C8:C8)</f>
        <v>0</v>
      </c>
      <c r="D9" s="90">
        <f>SUM(D8:D8)</f>
        <v>81200</v>
      </c>
    </row>
    <row r="10" spans="1:4">
      <c r="A10" s="10" t="s">
        <v>180</v>
      </c>
      <c r="B10" s="5" t="s">
        <v>465</v>
      </c>
      <c r="C10" s="91"/>
      <c r="D10" s="91"/>
    </row>
    <row r="11" spans="1:4">
      <c r="A11" s="10" t="s">
        <v>181</v>
      </c>
      <c r="B11" s="5" t="s">
        <v>465</v>
      </c>
      <c r="C11" s="91"/>
      <c r="D11" s="91"/>
    </row>
    <row r="12" spans="1:4">
      <c r="A12" s="10" t="s">
        <v>182</v>
      </c>
      <c r="B12" s="5" t="s">
        <v>465</v>
      </c>
      <c r="C12" s="91"/>
      <c r="D12" s="91"/>
    </row>
    <row r="13" spans="1:4">
      <c r="A13" s="10" t="s">
        <v>183</v>
      </c>
      <c r="B13" s="5" t="s">
        <v>465</v>
      </c>
      <c r="C13" s="91"/>
      <c r="D13" s="91"/>
    </row>
    <row r="14" spans="1:4">
      <c r="A14" s="11" t="s">
        <v>184</v>
      </c>
      <c r="B14" s="5" t="s">
        <v>465</v>
      </c>
      <c r="C14" s="91"/>
      <c r="D14" s="91"/>
    </row>
    <row r="15" spans="1:4">
      <c r="A15" s="11" t="s">
        <v>185</v>
      </c>
      <c r="B15" s="5" t="s">
        <v>465</v>
      </c>
      <c r="C15" s="91"/>
      <c r="D15" s="91"/>
    </row>
    <row r="16" spans="1:4">
      <c r="A16" s="13" t="s">
        <v>361</v>
      </c>
      <c r="B16" s="12" t="s">
        <v>465</v>
      </c>
      <c r="C16" s="92">
        <v>0</v>
      </c>
      <c r="D16" s="92">
        <v>0</v>
      </c>
    </row>
    <row r="17" spans="1:4">
      <c r="A17" s="10" t="s">
        <v>186</v>
      </c>
      <c r="B17" s="5" t="s">
        <v>466</v>
      </c>
      <c r="C17" s="91"/>
      <c r="D17" s="91"/>
    </row>
    <row r="18" spans="1:4">
      <c r="A18" s="14" t="s">
        <v>360</v>
      </c>
      <c r="B18" s="12" t="s">
        <v>466</v>
      </c>
      <c r="C18" s="92">
        <v>0</v>
      </c>
      <c r="D18" s="92">
        <v>0</v>
      </c>
    </row>
    <row r="19" spans="1:4">
      <c r="A19" s="10" t="s">
        <v>187</v>
      </c>
      <c r="B19" s="5" t="s">
        <v>467</v>
      </c>
      <c r="C19" s="91"/>
      <c r="D19" s="91"/>
    </row>
    <row r="20" spans="1:4">
      <c r="A20" s="10" t="s">
        <v>188</v>
      </c>
      <c r="B20" s="5" t="s">
        <v>467</v>
      </c>
      <c r="C20" s="91"/>
      <c r="D20" s="91"/>
    </row>
    <row r="21" spans="1:4">
      <c r="A21" s="11" t="s">
        <v>189</v>
      </c>
      <c r="B21" s="5" t="s">
        <v>467</v>
      </c>
      <c r="C21" s="91">
        <f ca="1">'kiadások önk'!C59</f>
        <v>0</v>
      </c>
      <c r="D21" s="91">
        <f ca="1">'kiadások önk'!D59</f>
        <v>0</v>
      </c>
    </row>
    <row r="22" spans="1:4">
      <c r="A22" s="11" t="s">
        <v>190</v>
      </c>
      <c r="B22" s="5" t="s">
        <v>467</v>
      </c>
      <c r="C22" s="91"/>
      <c r="D22" s="91"/>
    </row>
    <row r="23" spans="1:4">
      <c r="A23" s="11" t="s">
        <v>191</v>
      </c>
      <c r="B23" s="5" t="s">
        <v>467</v>
      </c>
      <c r="C23" s="91"/>
      <c r="D23" s="91"/>
    </row>
    <row r="24" spans="1:4" ht="30">
      <c r="A24" s="15" t="s">
        <v>192</v>
      </c>
      <c r="B24" s="5" t="s">
        <v>467</v>
      </c>
      <c r="C24" s="91"/>
      <c r="D24" s="91"/>
    </row>
    <row r="25" spans="1:4">
      <c r="A25" s="9" t="s">
        <v>359</v>
      </c>
      <c r="B25" s="12" t="s">
        <v>467</v>
      </c>
      <c r="C25" s="92">
        <f>SUM(C19:C24)</f>
        <v>0</v>
      </c>
      <c r="D25" s="92">
        <f>SUM(D19:D24)</f>
        <v>0</v>
      </c>
    </row>
    <row r="26" spans="1:4">
      <c r="A26" s="10" t="s">
        <v>193</v>
      </c>
      <c r="B26" s="5" t="s">
        <v>468</v>
      </c>
      <c r="C26" s="91"/>
      <c r="D26" s="91"/>
    </row>
    <row r="27" spans="1:4">
      <c r="A27" s="10" t="s">
        <v>194</v>
      </c>
      <c r="B27" s="5" t="s">
        <v>468</v>
      </c>
      <c r="C27" s="91"/>
      <c r="D27" s="91"/>
    </row>
    <row r="28" spans="1:4">
      <c r="A28" s="10" t="s">
        <v>320</v>
      </c>
      <c r="B28" s="5" t="s">
        <v>468</v>
      </c>
      <c r="C28" s="91">
        <f ca="1">'kiadások önk'!C60</f>
        <v>0</v>
      </c>
      <c r="D28" s="91">
        <f ca="1">'kiadások önk'!D60</f>
        <v>0</v>
      </c>
    </row>
    <row r="29" spans="1:4">
      <c r="A29" s="9" t="s">
        <v>358</v>
      </c>
      <c r="B29" s="7" t="s">
        <v>468</v>
      </c>
      <c r="C29" s="92">
        <f>SUM(C26:C28)</f>
        <v>0</v>
      </c>
      <c r="D29" s="92">
        <f>SUM(D26:D28)</f>
        <v>0</v>
      </c>
    </row>
    <row r="30" spans="1:4">
      <c r="A30" s="10" t="s">
        <v>205</v>
      </c>
      <c r="B30" s="5" t="s">
        <v>469</v>
      </c>
      <c r="C30" s="91">
        <v>1600000</v>
      </c>
      <c r="D30" s="91">
        <v>1600000</v>
      </c>
    </row>
    <row r="31" spans="1:4">
      <c r="A31" s="10" t="s">
        <v>195</v>
      </c>
      <c r="B31" s="5" t="s">
        <v>469</v>
      </c>
      <c r="C31" s="91"/>
      <c r="D31" s="91"/>
    </row>
    <row r="32" spans="1:4">
      <c r="A32" s="10" t="s">
        <v>196</v>
      </c>
      <c r="B32" s="5" t="s">
        <v>353</v>
      </c>
      <c r="C32" s="91"/>
      <c r="D32" s="91"/>
    </row>
    <row r="33" spans="1:4">
      <c r="A33" s="11" t="s">
        <v>197</v>
      </c>
      <c r="B33" s="5" t="s">
        <v>469</v>
      </c>
      <c r="C33" s="91"/>
      <c r="D33" s="91"/>
    </row>
    <row r="34" spans="1:4">
      <c r="A34" s="11" t="s">
        <v>198</v>
      </c>
      <c r="B34" s="5" t="s">
        <v>354</v>
      </c>
      <c r="C34" s="91"/>
      <c r="D34" s="91"/>
    </row>
    <row r="35" spans="1:4" ht="30">
      <c r="A35" s="11" t="s">
        <v>357</v>
      </c>
      <c r="B35" s="5" t="s">
        <v>469</v>
      </c>
      <c r="C35" s="91"/>
      <c r="D35" s="91"/>
    </row>
    <row r="36" spans="1:4">
      <c r="A36" s="11" t="s">
        <v>199</v>
      </c>
      <c r="B36" s="5" t="s">
        <v>469</v>
      </c>
      <c r="C36" s="91"/>
      <c r="D36" s="91"/>
    </row>
    <row r="37" spans="1:4">
      <c r="A37" s="11" t="s">
        <v>200</v>
      </c>
      <c r="B37" s="5" t="s">
        <v>469</v>
      </c>
      <c r="C37" s="91"/>
      <c r="D37" s="91"/>
    </row>
    <row r="38" spans="1:4">
      <c r="A38" s="11" t="s">
        <v>201</v>
      </c>
      <c r="B38" s="5" t="s">
        <v>469</v>
      </c>
      <c r="C38" s="91"/>
      <c r="D38" s="91"/>
    </row>
    <row r="39" spans="1:4">
      <c r="A39" s="11" t="s">
        <v>202</v>
      </c>
      <c r="B39" s="5" t="s">
        <v>469</v>
      </c>
      <c r="C39" s="91"/>
      <c r="D39" s="91"/>
    </row>
    <row r="40" spans="1:4" ht="30">
      <c r="A40" s="11" t="s">
        <v>203</v>
      </c>
      <c r="B40" s="5" t="s">
        <v>355</v>
      </c>
      <c r="C40" s="91"/>
      <c r="D40" s="91"/>
    </row>
    <row r="41" spans="1:4" ht="30">
      <c r="A41" s="11" t="s">
        <v>204</v>
      </c>
      <c r="B41" s="5" t="s">
        <v>356</v>
      </c>
      <c r="C41" s="91"/>
      <c r="D41" s="91"/>
    </row>
    <row r="42" spans="1:4">
      <c r="A42" s="9" t="s">
        <v>205</v>
      </c>
      <c r="B42" s="12" t="s">
        <v>469</v>
      </c>
      <c r="C42" s="93">
        <v>1600000</v>
      </c>
      <c r="D42" s="93">
        <v>1600000</v>
      </c>
    </row>
    <row r="43" spans="1:4" ht="15.75">
      <c r="A43" s="89" t="s">
        <v>206</v>
      </c>
      <c r="B43" s="7" t="s">
        <v>470</v>
      </c>
      <c r="C43" s="92">
        <f>C9+C16+C25+C29+C42</f>
        <v>1600000</v>
      </c>
      <c r="D43" s="92">
        <f>D9+D16+D25+D29+D42</f>
        <v>1681200</v>
      </c>
    </row>
  </sheetData>
  <mergeCells count="2"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A2" sqref="A2:D2"/>
    </sheetView>
  </sheetViews>
  <sheetFormatPr defaultRowHeight="15"/>
  <cols>
    <col min="1" max="1" width="29.5703125" style="134" customWidth="1"/>
    <col min="2" max="2" width="10.7109375" style="134" customWidth="1"/>
    <col min="3" max="3" width="20.28515625" style="134" customWidth="1"/>
    <col min="4" max="4" width="17.85546875" style="134" customWidth="1"/>
    <col min="5" max="16384" width="9.140625" style="134"/>
  </cols>
  <sheetData>
    <row r="1" spans="1:4">
      <c r="A1" s="177" t="s">
        <v>524</v>
      </c>
      <c r="B1" s="177"/>
      <c r="C1" s="177"/>
      <c r="D1" s="177"/>
    </row>
    <row r="2" spans="1:4">
      <c r="A2" s="142" t="s">
        <v>525</v>
      </c>
      <c r="B2" s="142"/>
      <c r="C2" s="142"/>
      <c r="D2" s="142"/>
    </row>
    <row r="3" spans="1:4" ht="24" customHeight="1">
      <c r="A3" s="178" t="s">
        <v>499</v>
      </c>
      <c r="B3" s="179"/>
      <c r="C3" s="179"/>
      <c r="D3" s="179"/>
    </row>
    <row r="4" spans="1:4" ht="30" customHeight="1">
      <c r="A4" s="180" t="s">
        <v>509</v>
      </c>
      <c r="B4" s="181"/>
      <c r="C4" s="181"/>
      <c r="D4" s="181"/>
    </row>
    <row r="6" spans="1:4">
      <c r="A6" s="182" t="s">
        <v>385</v>
      </c>
      <c r="B6" s="184" t="s">
        <v>386</v>
      </c>
      <c r="C6" s="185" t="s">
        <v>317</v>
      </c>
      <c r="D6" s="186"/>
    </row>
    <row r="7" spans="1:4">
      <c r="A7" s="183"/>
      <c r="B7" s="183"/>
      <c r="C7" s="135" t="s">
        <v>319</v>
      </c>
      <c r="D7" s="135" t="s">
        <v>362</v>
      </c>
    </row>
    <row r="8" spans="1:4">
      <c r="A8" s="136" t="s">
        <v>510</v>
      </c>
      <c r="B8" s="136" t="s">
        <v>486</v>
      </c>
      <c r="C8" s="137">
        <v>6526406</v>
      </c>
      <c r="D8" s="137">
        <v>6526406</v>
      </c>
    </row>
    <row r="9" spans="1:4" ht="22.5" customHeight="1">
      <c r="A9" s="138" t="s">
        <v>511</v>
      </c>
      <c r="B9" s="138" t="s">
        <v>486</v>
      </c>
      <c r="C9" s="139">
        <v>6526406</v>
      </c>
      <c r="D9" s="139">
        <v>6526406</v>
      </c>
    </row>
  </sheetData>
  <mergeCells count="6">
    <mergeCell ref="A1:D1"/>
    <mergeCell ref="A3:D3"/>
    <mergeCell ref="A4:D4"/>
    <mergeCell ref="A6:A7"/>
    <mergeCell ref="B6:B7"/>
    <mergeCell ref="C6:D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kiemelt ei</vt:lpstr>
      <vt:lpstr>bevételek önk</vt:lpstr>
      <vt:lpstr>helyi adók</vt:lpstr>
      <vt:lpstr>kiadások önk</vt:lpstr>
      <vt:lpstr>beruházások felújítások</vt:lpstr>
      <vt:lpstr>szociális kiadások</vt:lpstr>
      <vt:lpstr>Tartalékok</vt:lpstr>
      <vt:lpstr>'kiemelt ei'!Nyomtatási_terület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btimea</cp:lastModifiedBy>
  <cp:lastPrinted>2017-05-23T08:04:45Z</cp:lastPrinted>
  <dcterms:created xsi:type="dcterms:W3CDTF">2014-01-03T21:48:14Z</dcterms:created>
  <dcterms:modified xsi:type="dcterms:W3CDTF">2017-05-29T07:52:08Z</dcterms:modified>
</cp:coreProperties>
</file>